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0" yWindow="550" windowWidth="18880" windowHeight="8740" activeTab="2"/>
  </bookViews>
  <sheets>
    <sheet name="Rekapitulace zakázky" sheetId="1" r:id="rId1"/>
    <sheet name="NN - Neuznatelné náklady" sheetId="2" r:id="rId2"/>
    <sheet name="SO 01 - Stavební část" sheetId="3" r:id="rId3"/>
    <sheet name="SO 02 - Silnoproud" sheetId="4" r:id="rId4"/>
    <sheet name="SO 03 - ZTI a plynovod" sheetId="5" r:id="rId5"/>
    <sheet name="SO 04 - Větrání" sheetId="6" r:id="rId6"/>
    <sheet name="SO 05 - Vytápění" sheetId="7" r:id="rId7"/>
    <sheet name="VRN - Vedlejší rozpočtové..." sheetId="8" r:id="rId8"/>
    <sheet name="Pokyny pro vyplnění" sheetId="9" r:id="rId9"/>
  </sheets>
  <definedNames>
    <definedName name="_xlnm._FilterDatabase" localSheetId="1" hidden="1">'NN - Neuznatelné náklady'!$C$91:$K$245</definedName>
    <definedName name="_xlnm._FilterDatabase" localSheetId="2" hidden="1">'SO 01 - Stavební část'!$C$109:$K$1634</definedName>
    <definedName name="_xlnm._FilterDatabase" localSheetId="3" hidden="1">'SO 02 - Silnoproud'!$C$93:$K$417</definedName>
    <definedName name="_xlnm._FilterDatabase" localSheetId="4" hidden="1">'SO 03 - ZTI a plynovod'!$C$92:$K$421</definedName>
    <definedName name="_xlnm._FilterDatabase" localSheetId="5" hidden="1">'SO 04 - Větrání'!$C$85:$K$127</definedName>
    <definedName name="_xlnm._FilterDatabase" localSheetId="6" hidden="1">'SO 05 - Vytápění'!$C$87:$K$345</definedName>
    <definedName name="_xlnm._FilterDatabase" localSheetId="7" hidden="1">'VRN - Vedlejší rozpočtové...'!$C$84:$K$106</definedName>
    <definedName name="_xlnm.Print_Titles" localSheetId="1">'NN - Neuznatelné náklady'!$91:$91</definedName>
    <definedName name="_xlnm.Print_Titles" localSheetId="0">'Rekapitulace zakázky'!$52:$52</definedName>
    <definedName name="_xlnm.Print_Titles" localSheetId="2">'SO 01 - Stavební část'!$109:$109</definedName>
    <definedName name="_xlnm.Print_Titles" localSheetId="3">'SO 02 - Silnoproud'!$93:$93</definedName>
    <definedName name="_xlnm.Print_Titles" localSheetId="4">'SO 03 - ZTI a plynovod'!$92:$92</definedName>
    <definedName name="_xlnm.Print_Titles" localSheetId="5">'SO 04 - Větrání'!$85:$85</definedName>
    <definedName name="_xlnm.Print_Titles" localSheetId="6">'SO 05 - Vytápění'!$87:$87</definedName>
    <definedName name="_xlnm.Print_Titles" localSheetId="7">'VRN - Vedlejší rozpočtové...'!$84:$84</definedName>
    <definedName name="_xlnm.Print_Area" localSheetId="1">'NN - Neuznatelné náklady'!$C$4:$J$39,'NN - Neuznatelné náklady'!$C$45:$J$73,'NN - Neuznatelné náklady'!$C$79:$K$245</definedName>
    <definedName name="_xlnm.Print_Area" localSheetId="0">'Rekapitulace zakázky'!$D$4:$AO$36,'Rekapitulace zakázky'!$C$42:$AQ$62</definedName>
    <definedName name="_xlnm.Print_Area" localSheetId="2">'SO 01 - Stavební část'!$C$4:$J$39,'SO 01 - Stavební část'!$C$45:$J$91,'SO 01 - Stavební část'!$C$97:$K$1634</definedName>
    <definedName name="_xlnm.Print_Area" localSheetId="3">'SO 02 - Silnoproud'!$C$4:$J$39,'SO 02 - Silnoproud'!$C$45:$J$75,'SO 02 - Silnoproud'!$C$81:$K$417</definedName>
    <definedName name="_xlnm.Print_Area" localSheetId="4">'SO 03 - ZTI a plynovod'!$C$4:$J$39,'SO 03 - ZTI a plynovod'!$C$45:$J$74,'SO 03 - ZTI a plynovod'!$C$80:$K$421</definedName>
    <definedName name="_xlnm.Print_Area" localSheetId="5">'SO 04 - Větrání'!$C$4:$J$39,'SO 04 - Větrání'!$C$45:$J$67,'SO 04 - Větrání'!$C$73:$K$127</definedName>
    <definedName name="_xlnm.Print_Area" localSheetId="6">'SO 05 - Vytápění'!$C$4:$J$39,'SO 05 - Vytápění'!$C$45:$J$69,'SO 05 - Vytápění'!$C$75:$K$345</definedName>
    <definedName name="_xlnm.Print_Area" localSheetId="7">'VRN - Vedlejší rozpočtové...'!$C$4:$J$39,'VRN - Vedlejší rozpočtové...'!$C$45:$J$66,'VRN - Vedlejší rozpočtové...'!$C$72:$K$106</definedName>
  </definedNames>
  <calcPr calcId="145621"/>
</workbook>
</file>

<file path=xl/calcChain.xml><?xml version="1.0" encoding="utf-8"?>
<calcChain xmlns="http://schemas.openxmlformats.org/spreadsheetml/2006/main">
  <c r="J37" i="8" l="1"/>
  <c r="J36" i="8"/>
  <c r="AY61" i="1" s="1"/>
  <c r="J35" i="8"/>
  <c r="AX61" i="1" s="1"/>
  <c r="BI104" i="8"/>
  <c r="BH104" i="8"/>
  <c r="BG104" i="8"/>
  <c r="BE104" i="8"/>
  <c r="T104" i="8"/>
  <c r="T103" i="8" s="1"/>
  <c r="R104" i="8"/>
  <c r="R103" i="8"/>
  <c r="P104" i="8"/>
  <c r="P103" i="8" s="1"/>
  <c r="BI100" i="8"/>
  <c r="BH100" i="8"/>
  <c r="BG100" i="8"/>
  <c r="BE100" i="8"/>
  <c r="T100" i="8"/>
  <c r="T99" i="8" s="1"/>
  <c r="R100" i="8"/>
  <c r="R99" i="8"/>
  <c r="P100" i="8"/>
  <c r="P99" i="8"/>
  <c r="BI98" i="8"/>
  <c r="BH98" i="8"/>
  <c r="BG98" i="8"/>
  <c r="BE98" i="8"/>
  <c r="T98" i="8"/>
  <c r="R98" i="8"/>
  <c r="P98" i="8"/>
  <c r="BI97" i="8"/>
  <c r="BH97" i="8"/>
  <c r="BG97" i="8"/>
  <c r="BE97" i="8"/>
  <c r="T97" i="8"/>
  <c r="R97" i="8"/>
  <c r="P97" i="8"/>
  <c r="BI95" i="8"/>
  <c r="BH95" i="8"/>
  <c r="BG95" i="8"/>
  <c r="BE95" i="8"/>
  <c r="T95" i="8"/>
  <c r="R95" i="8"/>
  <c r="P95" i="8"/>
  <c r="BI92" i="8"/>
  <c r="BH92" i="8"/>
  <c r="BG92" i="8"/>
  <c r="BE92" i="8"/>
  <c r="T92" i="8"/>
  <c r="R92" i="8"/>
  <c r="P92" i="8"/>
  <c r="BI91" i="8"/>
  <c r="BH91" i="8"/>
  <c r="BG91" i="8"/>
  <c r="BE91" i="8"/>
  <c r="T91" i="8"/>
  <c r="R91" i="8"/>
  <c r="P91" i="8"/>
  <c r="BI89" i="8"/>
  <c r="BH89" i="8"/>
  <c r="BG89" i="8"/>
  <c r="BE89" i="8"/>
  <c r="T89" i="8"/>
  <c r="R89" i="8"/>
  <c r="P89" i="8"/>
  <c r="BI88" i="8"/>
  <c r="BH88" i="8"/>
  <c r="BG88" i="8"/>
  <c r="BE88" i="8"/>
  <c r="T88" i="8"/>
  <c r="R88" i="8"/>
  <c r="P88" i="8"/>
  <c r="F79" i="8"/>
  <c r="E77" i="8"/>
  <c r="F52" i="8"/>
  <c r="E50" i="8"/>
  <c r="J24" i="8"/>
  <c r="E24" i="8"/>
  <c r="J82" i="8"/>
  <c r="J23" i="8"/>
  <c r="J21" i="8"/>
  <c r="E21" i="8"/>
  <c r="J81" i="8"/>
  <c r="J20" i="8"/>
  <c r="J18" i="8"/>
  <c r="E18" i="8"/>
  <c r="F55" i="8"/>
  <c r="J17" i="8"/>
  <c r="J15" i="8"/>
  <c r="E15" i="8"/>
  <c r="F81" i="8"/>
  <c r="J14" i="8"/>
  <c r="J12" i="8"/>
  <c r="J52" i="8" s="1"/>
  <c r="E7" i="8"/>
  <c r="E75" i="8" s="1"/>
  <c r="J345" i="7"/>
  <c r="J68" i="7" s="1"/>
  <c r="J37" i="7"/>
  <c r="J36" i="7"/>
  <c r="AY60" i="1" s="1"/>
  <c r="J35" i="7"/>
  <c r="AX60" i="1" s="1"/>
  <c r="BI344" i="7"/>
  <c r="BH344" i="7"/>
  <c r="BG344" i="7"/>
  <c r="BE344" i="7"/>
  <c r="T344" i="7"/>
  <c r="T343" i="7"/>
  <c r="R344" i="7"/>
  <c r="R343" i="7"/>
  <c r="P344" i="7"/>
  <c r="P343" i="7"/>
  <c r="BI342" i="7"/>
  <c r="BH342" i="7"/>
  <c r="BG342" i="7"/>
  <c r="BE342" i="7"/>
  <c r="T342" i="7"/>
  <c r="T341" i="7"/>
  <c r="R342" i="7"/>
  <c r="R341" i="7"/>
  <c r="P342"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4" i="7"/>
  <c r="BH334" i="7"/>
  <c r="BG334" i="7"/>
  <c r="BE334" i="7"/>
  <c r="T334" i="7"/>
  <c r="R334" i="7"/>
  <c r="P334" i="7"/>
  <c r="BI333" i="7"/>
  <c r="BH333" i="7"/>
  <c r="BG333" i="7"/>
  <c r="BE333" i="7"/>
  <c r="T333" i="7"/>
  <c r="R333" i="7"/>
  <c r="P333" i="7"/>
  <c r="BI332" i="7"/>
  <c r="BH332" i="7"/>
  <c r="BG332" i="7"/>
  <c r="BE332" i="7"/>
  <c r="T332" i="7"/>
  <c r="R332" i="7"/>
  <c r="P332" i="7"/>
  <c r="BI331" i="7"/>
  <c r="BH331" i="7"/>
  <c r="BG331" i="7"/>
  <c r="BE331" i="7"/>
  <c r="T331" i="7"/>
  <c r="R331" i="7"/>
  <c r="P331"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6" i="7"/>
  <c r="BH326" i="7"/>
  <c r="BG326" i="7"/>
  <c r="BE326" i="7"/>
  <c r="T326" i="7"/>
  <c r="R326" i="7"/>
  <c r="P326" i="7"/>
  <c r="BI325" i="7"/>
  <c r="BH325" i="7"/>
  <c r="BG325" i="7"/>
  <c r="BE325" i="7"/>
  <c r="T325" i="7"/>
  <c r="R325" i="7"/>
  <c r="P325" i="7"/>
  <c r="BI324" i="7"/>
  <c r="BH324" i="7"/>
  <c r="BG324" i="7"/>
  <c r="BE324" i="7"/>
  <c r="T324" i="7"/>
  <c r="R324" i="7"/>
  <c r="P324" i="7"/>
  <c r="BI323" i="7"/>
  <c r="BH323" i="7"/>
  <c r="BG323" i="7"/>
  <c r="BE323" i="7"/>
  <c r="T323" i="7"/>
  <c r="R323" i="7"/>
  <c r="P323" i="7"/>
  <c r="BI322" i="7"/>
  <c r="BH322" i="7"/>
  <c r="BG322" i="7"/>
  <c r="BE322" i="7"/>
  <c r="T322" i="7"/>
  <c r="R322" i="7"/>
  <c r="P322" i="7"/>
  <c r="BI321" i="7"/>
  <c r="BH321" i="7"/>
  <c r="BG321" i="7"/>
  <c r="BE321" i="7"/>
  <c r="T321" i="7"/>
  <c r="R321" i="7"/>
  <c r="P321" i="7"/>
  <c r="BI320" i="7"/>
  <c r="BH320" i="7"/>
  <c r="BG320" i="7"/>
  <c r="BE320" i="7"/>
  <c r="T320" i="7"/>
  <c r="R320" i="7"/>
  <c r="P320" i="7"/>
  <c r="BI319" i="7"/>
  <c r="BH319" i="7"/>
  <c r="BG319" i="7"/>
  <c r="BE319" i="7"/>
  <c r="T319" i="7"/>
  <c r="R319" i="7"/>
  <c r="P319" i="7"/>
  <c r="BI318" i="7"/>
  <c r="BH318" i="7"/>
  <c r="BG318" i="7"/>
  <c r="BE318" i="7"/>
  <c r="T318" i="7"/>
  <c r="R318" i="7"/>
  <c r="P318" i="7"/>
  <c r="BI317" i="7"/>
  <c r="BH317" i="7"/>
  <c r="BG317" i="7"/>
  <c r="BE317" i="7"/>
  <c r="T317" i="7"/>
  <c r="R317" i="7"/>
  <c r="P317" i="7"/>
  <c r="BI316" i="7"/>
  <c r="BH316" i="7"/>
  <c r="BG316" i="7"/>
  <c r="BE316" i="7"/>
  <c r="T316" i="7"/>
  <c r="R316" i="7"/>
  <c r="P316" i="7"/>
  <c r="BI315" i="7"/>
  <c r="BH315" i="7"/>
  <c r="BG315" i="7"/>
  <c r="BE315" i="7"/>
  <c r="T315" i="7"/>
  <c r="R315" i="7"/>
  <c r="P315" i="7"/>
  <c r="BI314" i="7"/>
  <c r="BH314" i="7"/>
  <c r="BG314" i="7"/>
  <c r="BE314" i="7"/>
  <c r="T314" i="7"/>
  <c r="R314" i="7"/>
  <c r="P314"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31" i="7"/>
  <c r="BH131" i="7"/>
  <c r="BG131" i="7"/>
  <c r="BE131" i="7"/>
  <c r="T131" i="7"/>
  <c r="R131" i="7"/>
  <c r="P131" i="7"/>
  <c r="BI130" i="7"/>
  <c r="BH130" i="7"/>
  <c r="BG130" i="7"/>
  <c r="BE130" i="7"/>
  <c r="T130" i="7"/>
  <c r="R130" i="7"/>
  <c r="P130" i="7"/>
  <c r="BI128" i="7"/>
  <c r="BH128" i="7"/>
  <c r="BG128" i="7"/>
  <c r="BE128" i="7"/>
  <c r="T128" i="7"/>
  <c r="R128" i="7"/>
  <c r="P128" i="7"/>
  <c r="BI127" i="7"/>
  <c r="BH127" i="7"/>
  <c r="BG127" i="7"/>
  <c r="BE127" i="7"/>
  <c r="T127" i="7"/>
  <c r="R127" i="7"/>
  <c r="P127" i="7"/>
  <c r="BI126" i="7"/>
  <c r="BH126" i="7"/>
  <c r="BG126" i="7"/>
  <c r="BE126" i="7"/>
  <c r="T126" i="7"/>
  <c r="R126" i="7"/>
  <c r="P126" i="7"/>
  <c r="BI125" i="7"/>
  <c r="BH125" i="7"/>
  <c r="BG125" i="7"/>
  <c r="BE125" i="7"/>
  <c r="T125" i="7"/>
  <c r="R125" i="7"/>
  <c r="P125" i="7"/>
  <c r="BI124" i="7"/>
  <c r="BH124" i="7"/>
  <c r="BG124" i="7"/>
  <c r="BE124" i="7"/>
  <c r="T124" i="7"/>
  <c r="R124" i="7"/>
  <c r="P124" i="7"/>
  <c r="BI123" i="7"/>
  <c r="BH123" i="7"/>
  <c r="BG123" i="7"/>
  <c r="BE123" i="7"/>
  <c r="T123" i="7"/>
  <c r="R123" i="7"/>
  <c r="P123" i="7"/>
  <c r="BI122" i="7"/>
  <c r="BH122" i="7"/>
  <c r="BG122" i="7"/>
  <c r="BE122" i="7"/>
  <c r="T122" i="7"/>
  <c r="R122" i="7"/>
  <c r="P122" i="7"/>
  <c r="BI121" i="7"/>
  <c r="BH121" i="7"/>
  <c r="BG121" i="7"/>
  <c r="BE121" i="7"/>
  <c r="T121" i="7"/>
  <c r="R121" i="7"/>
  <c r="P121" i="7"/>
  <c r="BI120" i="7"/>
  <c r="BH120" i="7"/>
  <c r="BG120" i="7"/>
  <c r="BE120" i="7"/>
  <c r="T120" i="7"/>
  <c r="R120" i="7"/>
  <c r="P120" i="7"/>
  <c r="BI119" i="7"/>
  <c r="BH119" i="7"/>
  <c r="BG119" i="7"/>
  <c r="BE119" i="7"/>
  <c r="T119" i="7"/>
  <c r="R119" i="7"/>
  <c r="P119" i="7"/>
  <c r="BI118" i="7"/>
  <c r="BH118" i="7"/>
  <c r="BG118" i="7"/>
  <c r="BE118" i="7"/>
  <c r="T118" i="7"/>
  <c r="R118" i="7"/>
  <c r="P118" i="7"/>
  <c r="BI117" i="7"/>
  <c r="BH117" i="7"/>
  <c r="BG117" i="7"/>
  <c r="BE117" i="7"/>
  <c r="T117" i="7"/>
  <c r="R117" i="7"/>
  <c r="P117" i="7"/>
  <c r="BI116" i="7"/>
  <c r="BH116" i="7"/>
  <c r="BG116" i="7"/>
  <c r="BE116" i="7"/>
  <c r="T116" i="7"/>
  <c r="R116" i="7"/>
  <c r="P116" i="7"/>
  <c r="BI115" i="7"/>
  <c r="BH115" i="7"/>
  <c r="BG115" i="7"/>
  <c r="BE115" i="7"/>
  <c r="T115" i="7"/>
  <c r="R115" i="7"/>
  <c r="P115" i="7"/>
  <c r="BI113" i="7"/>
  <c r="BH113" i="7"/>
  <c r="BG113" i="7"/>
  <c r="BE113" i="7"/>
  <c r="T113" i="7"/>
  <c r="R113" i="7"/>
  <c r="P113" i="7"/>
  <c r="BI112" i="7"/>
  <c r="BH112" i="7"/>
  <c r="BG112" i="7"/>
  <c r="BE112" i="7"/>
  <c r="T112" i="7"/>
  <c r="R112" i="7"/>
  <c r="P112" i="7"/>
  <c r="BI111" i="7"/>
  <c r="BH111" i="7"/>
  <c r="BG111" i="7"/>
  <c r="BE111" i="7"/>
  <c r="T111" i="7"/>
  <c r="R111" i="7"/>
  <c r="P111" i="7"/>
  <c r="BI110" i="7"/>
  <c r="BH110" i="7"/>
  <c r="BG110" i="7"/>
  <c r="BE110" i="7"/>
  <c r="T110" i="7"/>
  <c r="R110" i="7"/>
  <c r="P110" i="7"/>
  <c r="BI109" i="7"/>
  <c r="BH109" i="7"/>
  <c r="BG109" i="7"/>
  <c r="BE109" i="7"/>
  <c r="T109" i="7"/>
  <c r="R109" i="7"/>
  <c r="P109" i="7"/>
  <c r="BI108" i="7"/>
  <c r="BH108" i="7"/>
  <c r="BG108" i="7"/>
  <c r="BE108" i="7"/>
  <c r="T108" i="7"/>
  <c r="R108" i="7"/>
  <c r="P108" i="7"/>
  <c r="BI107" i="7"/>
  <c r="BH107" i="7"/>
  <c r="BG107" i="7"/>
  <c r="BE107" i="7"/>
  <c r="T107" i="7"/>
  <c r="R107" i="7"/>
  <c r="P107" i="7"/>
  <c r="BI106" i="7"/>
  <c r="BH106" i="7"/>
  <c r="BG106" i="7"/>
  <c r="BE106" i="7"/>
  <c r="T106" i="7"/>
  <c r="R106" i="7"/>
  <c r="P106" i="7"/>
  <c r="BI105" i="7"/>
  <c r="BH105" i="7"/>
  <c r="BG105" i="7"/>
  <c r="BE105" i="7"/>
  <c r="T105" i="7"/>
  <c r="R105" i="7"/>
  <c r="P105" i="7"/>
  <c r="BI104" i="7"/>
  <c r="BH104" i="7"/>
  <c r="BG104" i="7"/>
  <c r="BE104" i="7"/>
  <c r="T104" i="7"/>
  <c r="R104" i="7"/>
  <c r="P104" i="7"/>
  <c r="BI103" i="7"/>
  <c r="BH103" i="7"/>
  <c r="BG103" i="7"/>
  <c r="BE103" i="7"/>
  <c r="T103" i="7"/>
  <c r="R103" i="7"/>
  <c r="P103" i="7"/>
  <c r="BI102" i="7"/>
  <c r="BH102" i="7"/>
  <c r="BG102" i="7"/>
  <c r="BE102" i="7"/>
  <c r="T102" i="7"/>
  <c r="R102" i="7"/>
  <c r="P102" i="7"/>
  <c r="BI101" i="7"/>
  <c r="BH101" i="7"/>
  <c r="BG101" i="7"/>
  <c r="BE101" i="7"/>
  <c r="T101" i="7"/>
  <c r="R101" i="7"/>
  <c r="P101" i="7"/>
  <c r="BI100" i="7"/>
  <c r="BH100" i="7"/>
  <c r="BG100" i="7"/>
  <c r="BE100" i="7"/>
  <c r="T100" i="7"/>
  <c r="R100" i="7"/>
  <c r="P100" i="7"/>
  <c r="BI99" i="7"/>
  <c r="BH99" i="7"/>
  <c r="BG99" i="7"/>
  <c r="BE99" i="7"/>
  <c r="T99" i="7"/>
  <c r="R99" i="7"/>
  <c r="P99" i="7"/>
  <c r="BI98" i="7"/>
  <c r="BH98" i="7"/>
  <c r="BG98" i="7"/>
  <c r="BE98" i="7"/>
  <c r="T98" i="7"/>
  <c r="R98" i="7"/>
  <c r="P98" i="7"/>
  <c r="BI97" i="7"/>
  <c r="BH97" i="7"/>
  <c r="BG97" i="7"/>
  <c r="BE97" i="7"/>
  <c r="T97" i="7"/>
  <c r="R97" i="7"/>
  <c r="P97" i="7"/>
  <c r="BI96" i="7"/>
  <c r="BH96" i="7"/>
  <c r="BG96" i="7"/>
  <c r="BE96" i="7"/>
  <c r="T96" i="7"/>
  <c r="R96" i="7"/>
  <c r="P96" i="7"/>
  <c r="BI95" i="7"/>
  <c r="BH95" i="7"/>
  <c r="BG95" i="7"/>
  <c r="BE95" i="7"/>
  <c r="T95" i="7"/>
  <c r="R95" i="7"/>
  <c r="P95" i="7"/>
  <c r="BI94" i="7"/>
  <c r="BH94" i="7"/>
  <c r="BG94" i="7"/>
  <c r="BE94" i="7"/>
  <c r="T94" i="7"/>
  <c r="R94" i="7"/>
  <c r="P94" i="7"/>
  <c r="BI92" i="7"/>
  <c r="BH92" i="7"/>
  <c r="BG92" i="7"/>
  <c r="BE92" i="7"/>
  <c r="T92" i="7"/>
  <c r="T91" i="7" s="1"/>
  <c r="R92" i="7"/>
  <c r="R91" i="7" s="1"/>
  <c r="P92" i="7"/>
  <c r="P91" i="7" s="1"/>
  <c r="BI90" i="7"/>
  <c r="BH90" i="7"/>
  <c r="BG90" i="7"/>
  <c r="BE90" i="7"/>
  <c r="T90" i="7"/>
  <c r="T89" i="7" s="1"/>
  <c r="R90" i="7"/>
  <c r="R89" i="7" s="1"/>
  <c r="P90" i="7"/>
  <c r="P89" i="7" s="1"/>
  <c r="F82" i="7"/>
  <c r="E80" i="7"/>
  <c r="F52" i="7"/>
  <c r="E50" i="7"/>
  <c r="J24" i="7"/>
  <c r="E24" i="7"/>
  <c r="J85" i="7"/>
  <c r="J23" i="7"/>
  <c r="J21" i="7"/>
  <c r="E21" i="7"/>
  <c r="J54" i="7"/>
  <c r="J20" i="7"/>
  <c r="J18" i="7"/>
  <c r="E18" i="7"/>
  <c r="F85" i="7"/>
  <c r="J17" i="7"/>
  <c r="J15" i="7"/>
  <c r="E15" i="7"/>
  <c r="F54" i="7"/>
  <c r="J14" i="7"/>
  <c r="J12" i="7"/>
  <c r="J52" i="7" s="1"/>
  <c r="E7" i="7"/>
  <c r="E48" i="7" s="1"/>
  <c r="J37" i="6"/>
  <c r="J36" i="6"/>
  <c r="AY59" i="1"/>
  <c r="J35" i="6"/>
  <c r="AX59" i="1"/>
  <c r="BI127" i="6"/>
  <c r="BH127" i="6"/>
  <c r="BG127" i="6"/>
  <c r="BE127" i="6"/>
  <c r="T127" i="6"/>
  <c r="T126" i="6"/>
  <c r="R127" i="6"/>
  <c r="R126" i="6"/>
  <c r="P127" i="6"/>
  <c r="P126" i="6"/>
  <c r="BI124" i="6"/>
  <c r="BH124" i="6"/>
  <c r="BG124" i="6"/>
  <c r="BE124" i="6"/>
  <c r="T124" i="6"/>
  <c r="T123" i="6"/>
  <c r="T122" i="6" s="1"/>
  <c r="R124" i="6"/>
  <c r="R123" i="6" s="1"/>
  <c r="R122" i="6" s="1"/>
  <c r="P124" i="6"/>
  <c r="P123" i="6"/>
  <c r="P122" i="6" s="1"/>
  <c r="BI121" i="6"/>
  <c r="BH121" i="6"/>
  <c r="BG121" i="6"/>
  <c r="BE121" i="6"/>
  <c r="T121" i="6"/>
  <c r="T120" i="6" s="1"/>
  <c r="R121" i="6"/>
  <c r="R120" i="6" s="1"/>
  <c r="P121" i="6"/>
  <c r="P120" i="6" s="1"/>
  <c r="BI119" i="6"/>
  <c r="BH119" i="6"/>
  <c r="BG119" i="6"/>
  <c r="BE119" i="6"/>
  <c r="T119" i="6"/>
  <c r="R119" i="6"/>
  <c r="P119" i="6"/>
  <c r="BI118" i="6"/>
  <c r="BH118" i="6"/>
  <c r="BG118" i="6"/>
  <c r="BE118" i="6"/>
  <c r="T118" i="6"/>
  <c r="R118" i="6"/>
  <c r="P118" i="6"/>
  <c r="BI116" i="6"/>
  <c r="BH116" i="6"/>
  <c r="BG116" i="6"/>
  <c r="BE116" i="6"/>
  <c r="T116" i="6"/>
  <c r="R116" i="6"/>
  <c r="P116" i="6"/>
  <c r="BI115" i="6"/>
  <c r="BH115" i="6"/>
  <c r="BG115" i="6"/>
  <c r="BE115" i="6"/>
  <c r="T115" i="6"/>
  <c r="R115" i="6"/>
  <c r="P115" i="6"/>
  <c r="BI114" i="6"/>
  <c r="BH114" i="6"/>
  <c r="BG114" i="6"/>
  <c r="BE114" i="6"/>
  <c r="T114" i="6"/>
  <c r="R114" i="6"/>
  <c r="P114" i="6"/>
  <c r="BI113" i="6"/>
  <c r="BH113" i="6"/>
  <c r="BG113" i="6"/>
  <c r="BE113" i="6"/>
  <c r="T113" i="6"/>
  <c r="R113" i="6"/>
  <c r="P113" i="6"/>
  <c r="BI112" i="6"/>
  <c r="BH112" i="6"/>
  <c r="BG112" i="6"/>
  <c r="BE112" i="6"/>
  <c r="T112" i="6"/>
  <c r="R112" i="6"/>
  <c r="P112" i="6"/>
  <c r="BI111" i="6"/>
  <c r="BH111" i="6"/>
  <c r="BG111" i="6"/>
  <c r="BE111" i="6"/>
  <c r="T111" i="6"/>
  <c r="R111" i="6"/>
  <c r="P111" i="6"/>
  <c r="BI110" i="6"/>
  <c r="BH110" i="6"/>
  <c r="BG110" i="6"/>
  <c r="BE110" i="6"/>
  <c r="T110" i="6"/>
  <c r="R110" i="6"/>
  <c r="P110" i="6"/>
  <c r="BI109" i="6"/>
  <c r="BH109" i="6"/>
  <c r="BG109" i="6"/>
  <c r="BE109" i="6"/>
  <c r="T109" i="6"/>
  <c r="R109" i="6"/>
  <c r="P109" i="6"/>
  <c r="BI108" i="6"/>
  <c r="BH108" i="6"/>
  <c r="BG108" i="6"/>
  <c r="BE108" i="6"/>
  <c r="T108" i="6"/>
  <c r="R108" i="6"/>
  <c r="P108" i="6"/>
  <c r="BI107" i="6"/>
  <c r="BH107" i="6"/>
  <c r="BG107" i="6"/>
  <c r="BE107" i="6"/>
  <c r="T107" i="6"/>
  <c r="R107" i="6"/>
  <c r="P107" i="6"/>
  <c r="BI106" i="6"/>
  <c r="BH106" i="6"/>
  <c r="BG106" i="6"/>
  <c r="BE106" i="6"/>
  <c r="T106" i="6"/>
  <c r="R106" i="6"/>
  <c r="P106" i="6"/>
  <c r="BI105" i="6"/>
  <c r="BH105" i="6"/>
  <c r="BG105" i="6"/>
  <c r="BE105" i="6"/>
  <c r="T105" i="6"/>
  <c r="R105" i="6"/>
  <c r="P105" i="6"/>
  <c r="BI104" i="6"/>
  <c r="BH104" i="6"/>
  <c r="BG104" i="6"/>
  <c r="BE104" i="6"/>
  <c r="T104" i="6"/>
  <c r="R104" i="6"/>
  <c r="P104" i="6"/>
  <c r="BI103" i="6"/>
  <c r="BH103" i="6"/>
  <c r="BG103" i="6"/>
  <c r="BE103" i="6"/>
  <c r="T103" i="6"/>
  <c r="R103" i="6"/>
  <c r="P103" i="6"/>
  <c r="BI102" i="6"/>
  <c r="BH102" i="6"/>
  <c r="BG102" i="6"/>
  <c r="BE102" i="6"/>
  <c r="T102" i="6"/>
  <c r="R102" i="6"/>
  <c r="P102" i="6"/>
  <c r="BI101" i="6"/>
  <c r="BH101" i="6"/>
  <c r="BG101" i="6"/>
  <c r="BE101" i="6"/>
  <c r="T101" i="6"/>
  <c r="R101" i="6"/>
  <c r="P101" i="6"/>
  <c r="BI100" i="6"/>
  <c r="BH100" i="6"/>
  <c r="BG100" i="6"/>
  <c r="BE100" i="6"/>
  <c r="T100" i="6"/>
  <c r="R100" i="6"/>
  <c r="P100" i="6"/>
  <c r="BI99" i="6"/>
  <c r="BH99" i="6"/>
  <c r="BG99" i="6"/>
  <c r="BE99" i="6"/>
  <c r="T99" i="6"/>
  <c r="R99" i="6"/>
  <c r="P99" i="6"/>
  <c r="BI98" i="6"/>
  <c r="BH98" i="6"/>
  <c r="BG98" i="6"/>
  <c r="BE98" i="6"/>
  <c r="T98" i="6"/>
  <c r="R98" i="6"/>
  <c r="P98" i="6"/>
  <c r="BI97" i="6"/>
  <c r="BH97" i="6"/>
  <c r="BG97" i="6"/>
  <c r="BE97" i="6"/>
  <c r="T97" i="6"/>
  <c r="R97" i="6"/>
  <c r="P97" i="6"/>
  <c r="BI96" i="6"/>
  <c r="BH96" i="6"/>
  <c r="BG96" i="6"/>
  <c r="BE96" i="6"/>
  <c r="T96" i="6"/>
  <c r="R96" i="6"/>
  <c r="P96" i="6"/>
  <c r="BI95" i="6"/>
  <c r="BH95" i="6"/>
  <c r="BG95" i="6"/>
  <c r="BE95" i="6"/>
  <c r="T95" i="6"/>
  <c r="R95" i="6"/>
  <c r="P95" i="6"/>
  <c r="BI94" i="6"/>
  <c r="BH94" i="6"/>
  <c r="BG94" i="6"/>
  <c r="BE94" i="6"/>
  <c r="T94" i="6"/>
  <c r="R94" i="6"/>
  <c r="P94" i="6"/>
  <c r="BI93" i="6"/>
  <c r="BH93" i="6"/>
  <c r="BG93" i="6"/>
  <c r="BE93" i="6"/>
  <c r="T93" i="6"/>
  <c r="R93" i="6"/>
  <c r="P93" i="6"/>
  <c r="BI92" i="6"/>
  <c r="BH92" i="6"/>
  <c r="BG92" i="6"/>
  <c r="BE92" i="6"/>
  <c r="T92" i="6"/>
  <c r="R92" i="6"/>
  <c r="P92" i="6"/>
  <c r="BI91" i="6"/>
  <c r="BH91" i="6"/>
  <c r="BG91" i="6"/>
  <c r="BE91" i="6"/>
  <c r="T91" i="6"/>
  <c r="R91" i="6"/>
  <c r="P91" i="6"/>
  <c r="BI90" i="6"/>
  <c r="BH90" i="6"/>
  <c r="BG90" i="6"/>
  <c r="BE90" i="6"/>
  <c r="T90" i="6"/>
  <c r="R90" i="6"/>
  <c r="P90" i="6"/>
  <c r="BI89" i="6"/>
  <c r="BH89" i="6"/>
  <c r="BG89" i="6"/>
  <c r="BE89" i="6"/>
  <c r="T89" i="6"/>
  <c r="R89" i="6"/>
  <c r="P89" i="6"/>
  <c r="F80" i="6"/>
  <c r="E78" i="6"/>
  <c r="F52" i="6"/>
  <c r="E50" i="6"/>
  <c r="J24" i="6"/>
  <c r="E24" i="6"/>
  <c r="J55" i="6"/>
  <c r="J23" i="6"/>
  <c r="J21" i="6"/>
  <c r="E21" i="6"/>
  <c r="J54" i="6"/>
  <c r="J20" i="6"/>
  <c r="J18" i="6"/>
  <c r="E18" i="6"/>
  <c r="F83" i="6"/>
  <c r="J17" i="6"/>
  <c r="J15" i="6"/>
  <c r="E15" i="6"/>
  <c r="F54" i="6"/>
  <c r="J14" i="6"/>
  <c r="J12" i="6"/>
  <c r="J52" i="6" s="1"/>
  <c r="E7" i="6"/>
  <c r="E48" i="6" s="1"/>
  <c r="J37" i="5"/>
  <c r="J36" i="5"/>
  <c r="AY58" i="1"/>
  <c r="J35" i="5"/>
  <c r="AX58" i="1"/>
  <c r="BI421" i="5"/>
  <c r="BH421" i="5"/>
  <c r="BG421" i="5"/>
  <c r="BE421" i="5"/>
  <c r="T421" i="5"/>
  <c r="R421" i="5"/>
  <c r="P421" i="5"/>
  <c r="BI420" i="5"/>
  <c r="BH420" i="5"/>
  <c r="BG420" i="5"/>
  <c r="BE420" i="5"/>
  <c r="T420" i="5"/>
  <c r="R420" i="5"/>
  <c r="P420" i="5"/>
  <c r="BI418" i="5"/>
  <c r="BH418" i="5"/>
  <c r="BG418" i="5"/>
  <c r="BE418" i="5"/>
  <c r="T418" i="5"/>
  <c r="T417" i="5"/>
  <c r="R418" i="5"/>
  <c r="R417" i="5"/>
  <c r="P418" i="5"/>
  <c r="P417" i="5"/>
  <c r="BI416" i="5"/>
  <c r="BH416" i="5"/>
  <c r="BG416" i="5"/>
  <c r="BE416" i="5"/>
  <c r="T416" i="5"/>
  <c r="R416" i="5"/>
  <c r="P416" i="5"/>
  <c r="BI415" i="5"/>
  <c r="BH415" i="5"/>
  <c r="BG415" i="5"/>
  <c r="BE415" i="5"/>
  <c r="T415" i="5"/>
  <c r="R415" i="5"/>
  <c r="P415" i="5"/>
  <c r="BI414" i="5"/>
  <c r="BH414" i="5"/>
  <c r="BG414" i="5"/>
  <c r="BE414" i="5"/>
  <c r="T414" i="5"/>
  <c r="R414" i="5"/>
  <c r="P414" i="5"/>
  <c r="BI413" i="5"/>
  <c r="BH413" i="5"/>
  <c r="BG413" i="5"/>
  <c r="BE413" i="5"/>
  <c r="T413" i="5"/>
  <c r="R413" i="5"/>
  <c r="P413" i="5"/>
  <c r="BI412" i="5"/>
  <c r="BH412" i="5"/>
  <c r="BG412" i="5"/>
  <c r="BE412" i="5"/>
  <c r="T412" i="5"/>
  <c r="R412" i="5"/>
  <c r="P412" i="5"/>
  <c r="BI411" i="5"/>
  <c r="BH411" i="5"/>
  <c r="BG411" i="5"/>
  <c r="BE411" i="5"/>
  <c r="T411" i="5"/>
  <c r="R411" i="5"/>
  <c r="P411" i="5"/>
  <c r="BI410" i="5"/>
  <c r="BH410" i="5"/>
  <c r="BG410" i="5"/>
  <c r="BE410" i="5"/>
  <c r="T410" i="5"/>
  <c r="R410" i="5"/>
  <c r="P410" i="5"/>
  <c r="BI409" i="5"/>
  <c r="BH409" i="5"/>
  <c r="BG409" i="5"/>
  <c r="BE409" i="5"/>
  <c r="T409" i="5"/>
  <c r="R409" i="5"/>
  <c r="P409" i="5"/>
  <c r="BI408" i="5"/>
  <c r="BH408" i="5"/>
  <c r="BG408" i="5"/>
  <c r="BE408" i="5"/>
  <c r="T408" i="5"/>
  <c r="R408" i="5"/>
  <c r="P408" i="5"/>
  <c r="BI407" i="5"/>
  <c r="BH407" i="5"/>
  <c r="BG407" i="5"/>
  <c r="BE407" i="5"/>
  <c r="T407" i="5"/>
  <c r="R407" i="5"/>
  <c r="P407" i="5"/>
  <c r="BI406" i="5"/>
  <c r="BH406" i="5"/>
  <c r="BG406" i="5"/>
  <c r="BE406" i="5"/>
  <c r="T406" i="5"/>
  <c r="R406" i="5"/>
  <c r="P406" i="5"/>
  <c r="BI405" i="5"/>
  <c r="BH405" i="5"/>
  <c r="BG405" i="5"/>
  <c r="BE405" i="5"/>
  <c r="T405" i="5"/>
  <c r="R405" i="5"/>
  <c r="P405" i="5"/>
  <c r="BI404" i="5"/>
  <c r="BH404" i="5"/>
  <c r="BG404" i="5"/>
  <c r="BE404" i="5"/>
  <c r="T404" i="5"/>
  <c r="R404" i="5"/>
  <c r="P404" i="5"/>
  <c r="BI403" i="5"/>
  <c r="BH403" i="5"/>
  <c r="BG403" i="5"/>
  <c r="BE403" i="5"/>
  <c r="T403" i="5"/>
  <c r="R403" i="5"/>
  <c r="P403" i="5"/>
  <c r="BI402" i="5"/>
  <c r="BH402" i="5"/>
  <c r="BG402" i="5"/>
  <c r="BE402" i="5"/>
  <c r="T402" i="5"/>
  <c r="R402" i="5"/>
  <c r="P402" i="5"/>
  <c r="BI401" i="5"/>
  <c r="BH401" i="5"/>
  <c r="BG401" i="5"/>
  <c r="BE401" i="5"/>
  <c r="T401" i="5"/>
  <c r="R401" i="5"/>
  <c r="P401" i="5"/>
  <c r="BI400" i="5"/>
  <c r="BH400" i="5"/>
  <c r="BG400" i="5"/>
  <c r="BE400" i="5"/>
  <c r="T400" i="5"/>
  <c r="R400" i="5"/>
  <c r="P400" i="5"/>
  <c r="BI399" i="5"/>
  <c r="BH399" i="5"/>
  <c r="BG399" i="5"/>
  <c r="BE399" i="5"/>
  <c r="T399" i="5"/>
  <c r="R399" i="5"/>
  <c r="P399" i="5"/>
  <c r="BI398" i="5"/>
  <c r="BH398" i="5"/>
  <c r="BG398" i="5"/>
  <c r="BE398" i="5"/>
  <c r="T398" i="5"/>
  <c r="R398" i="5"/>
  <c r="P398" i="5"/>
  <c r="BI397" i="5"/>
  <c r="BH397" i="5"/>
  <c r="BG397" i="5"/>
  <c r="BE397" i="5"/>
  <c r="T397" i="5"/>
  <c r="R397" i="5"/>
  <c r="P397" i="5"/>
  <c r="BI396" i="5"/>
  <c r="BH396" i="5"/>
  <c r="BG396" i="5"/>
  <c r="BE396" i="5"/>
  <c r="T396" i="5"/>
  <c r="R396" i="5"/>
  <c r="P396" i="5"/>
  <c r="BI395" i="5"/>
  <c r="BH395" i="5"/>
  <c r="BG395" i="5"/>
  <c r="BE395" i="5"/>
  <c r="T395" i="5"/>
  <c r="R395" i="5"/>
  <c r="P395" i="5"/>
  <c r="BI394" i="5"/>
  <c r="BH394" i="5"/>
  <c r="BG394" i="5"/>
  <c r="BE394" i="5"/>
  <c r="T394" i="5"/>
  <c r="R394" i="5"/>
  <c r="P394" i="5"/>
  <c r="BI393" i="5"/>
  <c r="BH393" i="5"/>
  <c r="BG393" i="5"/>
  <c r="BE393" i="5"/>
  <c r="T393" i="5"/>
  <c r="R393" i="5"/>
  <c r="P393" i="5"/>
  <c r="BI392" i="5"/>
  <c r="BH392" i="5"/>
  <c r="BG392" i="5"/>
  <c r="BE392" i="5"/>
  <c r="T392" i="5"/>
  <c r="R392" i="5"/>
  <c r="P392" i="5"/>
  <c r="BI391" i="5"/>
  <c r="BH391" i="5"/>
  <c r="BG391" i="5"/>
  <c r="BE391" i="5"/>
  <c r="T391" i="5"/>
  <c r="R391" i="5"/>
  <c r="P391" i="5"/>
  <c r="BI390" i="5"/>
  <c r="BH390" i="5"/>
  <c r="BG390" i="5"/>
  <c r="BE390" i="5"/>
  <c r="T390" i="5"/>
  <c r="R390" i="5"/>
  <c r="P390" i="5"/>
  <c r="BI389" i="5"/>
  <c r="BH389" i="5"/>
  <c r="BG389" i="5"/>
  <c r="BE389" i="5"/>
  <c r="T389" i="5"/>
  <c r="R389" i="5"/>
  <c r="P389" i="5"/>
  <c r="BI388" i="5"/>
  <c r="BH388" i="5"/>
  <c r="BG388" i="5"/>
  <c r="BE388" i="5"/>
  <c r="T388" i="5"/>
  <c r="R388" i="5"/>
  <c r="P388" i="5"/>
  <c r="BI387" i="5"/>
  <c r="BH387" i="5"/>
  <c r="BG387" i="5"/>
  <c r="BE387" i="5"/>
  <c r="T387" i="5"/>
  <c r="R387" i="5"/>
  <c r="P387" i="5"/>
  <c r="BI386" i="5"/>
  <c r="BH386" i="5"/>
  <c r="BG386" i="5"/>
  <c r="BE386" i="5"/>
  <c r="T386" i="5"/>
  <c r="R386" i="5"/>
  <c r="P386" i="5"/>
  <c r="BI385" i="5"/>
  <c r="BH385" i="5"/>
  <c r="BG385" i="5"/>
  <c r="BE385" i="5"/>
  <c r="T385" i="5"/>
  <c r="R385" i="5"/>
  <c r="P385" i="5"/>
  <c r="BI384" i="5"/>
  <c r="BH384" i="5"/>
  <c r="BG384" i="5"/>
  <c r="BE384" i="5"/>
  <c r="T384" i="5"/>
  <c r="R384" i="5"/>
  <c r="P384" i="5"/>
  <c r="BI383" i="5"/>
  <c r="BH383" i="5"/>
  <c r="BG383" i="5"/>
  <c r="BE383" i="5"/>
  <c r="T383" i="5"/>
  <c r="R383" i="5"/>
  <c r="P383" i="5"/>
  <c r="BI382" i="5"/>
  <c r="BH382" i="5"/>
  <c r="BG382" i="5"/>
  <c r="BE382" i="5"/>
  <c r="T382" i="5"/>
  <c r="R382" i="5"/>
  <c r="P382" i="5"/>
  <c r="BI381" i="5"/>
  <c r="BH381" i="5"/>
  <c r="BG381" i="5"/>
  <c r="BE381" i="5"/>
  <c r="T381" i="5"/>
  <c r="R381" i="5"/>
  <c r="P381" i="5"/>
  <c r="BI380" i="5"/>
  <c r="BH380" i="5"/>
  <c r="BG380" i="5"/>
  <c r="BE380" i="5"/>
  <c r="T380" i="5"/>
  <c r="R380" i="5"/>
  <c r="P380" i="5"/>
  <c r="BI379" i="5"/>
  <c r="BH379" i="5"/>
  <c r="BG379" i="5"/>
  <c r="BE379" i="5"/>
  <c r="T379" i="5"/>
  <c r="R379" i="5"/>
  <c r="P379" i="5"/>
  <c r="BI378" i="5"/>
  <c r="BH378" i="5"/>
  <c r="BG378" i="5"/>
  <c r="BE378" i="5"/>
  <c r="T378" i="5"/>
  <c r="R378" i="5"/>
  <c r="P378" i="5"/>
  <c r="BI376" i="5"/>
  <c r="BH376" i="5"/>
  <c r="BG376" i="5"/>
  <c r="BE376" i="5"/>
  <c r="T376" i="5"/>
  <c r="R376" i="5"/>
  <c r="P376" i="5"/>
  <c r="BI375" i="5"/>
  <c r="BH375" i="5"/>
  <c r="BG375" i="5"/>
  <c r="BE375" i="5"/>
  <c r="T375" i="5"/>
  <c r="R375" i="5"/>
  <c r="P375" i="5"/>
  <c r="BI374" i="5"/>
  <c r="BH374" i="5"/>
  <c r="BG374" i="5"/>
  <c r="BE374" i="5"/>
  <c r="T374" i="5"/>
  <c r="R374" i="5"/>
  <c r="P374" i="5"/>
  <c r="BI373" i="5"/>
  <c r="BH373" i="5"/>
  <c r="BG373" i="5"/>
  <c r="BE373" i="5"/>
  <c r="T373" i="5"/>
  <c r="R373" i="5"/>
  <c r="P373" i="5"/>
  <c r="BI372" i="5"/>
  <c r="BH372" i="5"/>
  <c r="BG372" i="5"/>
  <c r="BE372" i="5"/>
  <c r="T372" i="5"/>
  <c r="R372" i="5"/>
  <c r="P372" i="5"/>
  <c r="BI371" i="5"/>
  <c r="BH371" i="5"/>
  <c r="BG371" i="5"/>
  <c r="BE371" i="5"/>
  <c r="T371" i="5"/>
  <c r="R371" i="5"/>
  <c r="P371" i="5"/>
  <c r="BI370" i="5"/>
  <c r="BH370" i="5"/>
  <c r="BG370" i="5"/>
  <c r="BE370" i="5"/>
  <c r="T370" i="5"/>
  <c r="R370" i="5"/>
  <c r="P370" i="5"/>
  <c r="BI369" i="5"/>
  <c r="BH369" i="5"/>
  <c r="BG369" i="5"/>
  <c r="BE369" i="5"/>
  <c r="T369" i="5"/>
  <c r="R369" i="5"/>
  <c r="P369" i="5"/>
  <c r="BI367" i="5"/>
  <c r="BH367" i="5"/>
  <c r="BG367" i="5"/>
  <c r="BE367" i="5"/>
  <c r="T367" i="5"/>
  <c r="R367" i="5"/>
  <c r="P367" i="5"/>
  <c r="BI366" i="5"/>
  <c r="BH366" i="5"/>
  <c r="BG366" i="5"/>
  <c r="BE366" i="5"/>
  <c r="T366" i="5"/>
  <c r="R366" i="5"/>
  <c r="P366" i="5"/>
  <c r="BI365" i="5"/>
  <c r="BH365" i="5"/>
  <c r="BG365" i="5"/>
  <c r="BE365" i="5"/>
  <c r="T365" i="5"/>
  <c r="R365" i="5"/>
  <c r="P365" i="5"/>
  <c r="BI364" i="5"/>
  <c r="BH364" i="5"/>
  <c r="BG364" i="5"/>
  <c r="BE364" i="5"/>
  <c r="T364" i="5"/>
  <c r="R364" i="5"/>
  <c r="P364" i="5"/>
  <c r="BI363" i="5"/>
  <c r="BH363" i="5"/>
  <c r="BG363" i="5"/>
  <c r="BE363" i="5"/>
  <c r="T363" i="5"/>
  <c r="R363" i="5"/>
  <c r="P363" i="5"/>
  <c r="BI362" i="5"/>
  <c r="BH362" i="5"/>
  <c r="BG362" i="5"/>
  <c r="BE362" i="5"/>
  <c r="T362" i="5"/>
  <c r="R362" i="5"/>
  <c r="P362" i="5"/>
  <c r="BI361" i="5"/>
  <c r="BH361" i="5"/>
  <c r="BG361" i="5"/>
  <c r="BE361" i="5"/>
  <c r="T361" i="5"/>
  <c r="R361" i="5"/>
  <c r="P361" i="5"/>
  <c r="BI360" i="5"/>
  <c r="BH360" i="5"/>
  <c r="BG360" i="5"/>
  <c r="BE360" i="5"/>
  <c r="T360" i="5"/>
  <c r="R360" i="5"/>
  <c r="P360" i="5"/>
  <c r="BI359" i="5"/>
  <c r="BH359" i="5"/>
  <c r="BG359" i="5"/>
  <c r="BE359" i="5"/>
  <c r="T359" i="5"/>
  <c r="R359" i="5"/>
  <c r="P359" i="5"/>
  <c r="BI358" i="5"/>
  <c r="BH358" i="5"/>
  <c r="BG358" i="5"/>
  <c r="BE358" i="5"/>
  <c r="T358" i="5"/>
  <c r="R358" i="5"/>
  <c r="P358" i="5"/>
  <c r="BI357" i="5"/>
  <c r="BH357" i="5"/>
  <c r="BG357" i="5"/>
  <c r="BE357" i="5"/>
  <c r="T357" i="5"/>
  <c r="R357" i="5"/>
  <c r="P357" i="5"/>
  <c r="BI356" i="5"/>
  <c r="BH356" i="5"/>
  <c r="BG356" i="5"/>
  <c r="BE356" i="5"/>
  <c r="T356" i="5"/>
  <c r="R356" i="5"/>
  <c r="P356" i="5"/>
  <c r="BI355" i="5"/>
  <c r="BH355" i="5"/>
  <c r="BG355" i="5"/>
  <c r="BE355" i="5"/>
  <c r="T355" i="5"/>
  <c r="R355" i="5"/>
  <c r="P355" i="5"/>
  <c r="BI354" i="5"/>
  <c r="BH354" i="5"/>
  <c r="BG354" i="5"/>
  <c r="BE354" i="5"/>
  <c r="T354" i="5"/>
  <c r="R354" i="5"/>
  <c r="P354" i="5"/>
  <c r="BI353" i="5"/>
  <c r="BH353" i="5"/>
  <c r="BG353" i="5"/>
  <c r="BE353" i="5"/>
  <c r="T353" i="5"/>
  <c r="R353" i="5"/>
  <c r="P353" i="5"/>
  <c r="BI352" i="5"/>
  <c r="BH352" i="5"/>
  <c r="BG352" i="5"/>
  <c r="BE352" i="5"/>
  <c r="T352" i="5"/>
  <c r="R352" i="5"/>
  <c r="P352" i="5"/>
  <c r="BI351" i="5"/>
  <c r="BH351" i="5"/>
  <c r="BG351" i="5"/>
  <c r="BE351" i="5"/>
  <c r="T351" i="5"/>
  <c r="R351" i="5"/>
  <c r="P351" i="5"/>
  <c r="BI350" i="5"/>
  <c r="BH350" i="5"/>
  <c r="BG350" i="5"/>
  <c r="BE350" i="5"/>
  <c r="T350" i="5"/>
  <c r="R350" i="5"/>
  <c r="P350" i="5"/>
  <c r="BI349" i="5"/>
  <c r="BH349" i="5"/>
  <c r="BG349" i="5"/>
  <c r="BE349" i="5"/>
  <c r="T349" i="5"/>
  <c r="R349" i="5"/>
  <c r="P349" i="5"/>
  <c r="BI348" i="5"/>
  <c r="BH348" i="5"/>
  <c r="BG348" i="5"/>
  <c r="BE348" i="5"/>
  <c r="T348" i="5"/>
  <c r="R348" i="5"/>
  <c r="P348" i="5"/>
  <c r="BI347" i="5"/>
  <c r="BH347" i="5"/>
  <c r="BG347" i="5"/>
  <c r="BE347" i="5"/>
  <c r="T347" i="5"/>
  <c r="R347" i="5"/>
  <c r="P347" i="5"/>
  <c r="BI346" i="5"/>
  <c r="BH346" i="5"/>
  <c r="BG346" i="5"/>
  <c r="BE346" i="5"/>
  <c r="T346" i="5"/>
  <c r="R346" i="5"/>
  <c r="P346" i="5"/>
  <c r="BI345" i="5"/>
  <c r="BH345" i="5"/>
  <c r="BG345" i="5"/>
  <c r="BE345" i="5"/>
  <c r="T345" i="5"/>
  <c r="R345" i="5"/>
  <c r="P345" i="5"/>
  <c r="BI344" i="5"/>
  <c r="BH344" i="5"/>
  <c r="BG344" i="5"/>
  <c r="BE344" i="5"/>
  <c r="T344" i="5"/>
  <c r="R344" i="5"/>
  <c r="P344" i="5"/>
  <c r="BI343" i="5"/>
  <c r="BH343" i="5"/>
  <c r="BG343" i="5"/>
  <c r="BE343" i="5"/>
  <c r="T343" i="5"/>
  <c r="R343" i="5"/>
  <c r="P343" i="5"/>
  <c r="BI342" i="5"/>
  <c r="BH342" i="5"/>
  <c r="BG342" i="5"/>
  <c r="BE342" i="5"/>
  <c r="T342" i="5"/>
  <c r="R342" i="5"/>
  <c r="P342" i="5"/>
  <c r="BI341" i="5"/>
  <c r="BH341" i="5"/>
  <c r="BG341" i="5"/>
  <c r="BE341" i="5"/>
  <c r="T341" i="5"/>
  <c r="R341" i="5"/>
  <c r="P341" i="5"/>
  <c r="BI340" i="5"/>
  <c r="BH340" i="5"/>
  <c r="BG340" i="5"/>
  <c r="BE340" i="5"/>
  <c r="T340" i="5"/>
  <c r="R340" i="5"/>
  <c r="P340" i="5"/>
  <c r="BI339" i="5"/>
  <c r="BH339" i="5"/>
  <c r="BG339" i="5"/>
  <c r="BE339" i="5"/>
  <c r="T339" i="5"/>
  <c r="R339" i="5"/>
  <c r="P339" i="5"/>
  <c r="BI338" i="5"/>
  <c r="BH338" i="5"/>
  <c r="BG338" i="5"/>
  <c r="BE338" i="5"/>
  <c r="T338" i="5"/>
  <c r="R338" i="5"/>
  <c r="P338" i="5"/>
  <c r="BI337" i="5"/>
  <c r="BH337" i="5"/>
  <c r="BG337" i="5"/>
  <c r="BE337" i="5"/>
  <c r="T337" i="5"/>
  <c r="R337" i="5"/>
  <c r="P337" i="5"/>
  <c r="BI336" i="5"/>
  <c r="BH336" i="5"/>
  <c r="BG336" i="5"/>
  <c r="BE336" i="5"/>
  <c r="T336" i="5"/>
  <c r="R336" i="5"/>
  <c r="P336" i="5"/>
  <c r="BI335" i="5"/>
  <c r="BH335" i="5"/>
  <c r="BG335" i="5"/>
  <c r="BE335" i="5"/>
  <c r="T335" i="5"/>
  <c r="R335" i="5"/>
  <c r="P335" i="5"/>
  <c r="BI333" i="5"/>
  <c r="BH333" i="5"/>
  <c r="BG333" i="5"/>
  <c r="BE333" i="5"/>
  <c r="T333" i="5"/>
  <c r="R333" i="5"/>
  <c r="P333" i="5"/>
  <c r="BI332" i="5"/>
  <c r="BH332" i="5"/>
  <c r="BG332" i="5"/>
  <c r="BE332" i="5"/>
  <c r="T332" i="5"/>
  <c r="R332" i="5"/>
  <c r="P332" i="5"/>
  <c r="BI331" i="5"/>
  <c r="BH331" i="5"/>
  <c r="BG331" i="5"/>
  <c r="BE331" i="5"/>
  <c r="T331" i="5"/>
  <c r="R331" i="5"/>
  <c r="P331" i="5"/>
  <c r="BI330" i="5"/>
  <c r="BH330" i="5"/>
  <c r="BG330" i="5"/>
  <c r="BE330" i="5"/>
  <c r="T330" i="5"/>
  <c r="R330" i="5"/>
  <c r="P330" i="5"/>
  <c r="BI329" i="5"/>
  <c r="BH329" i="5"/>
  <c r="BG329" i="5"/>
  <c r="BE329" i="5"/>
  <c r="T329" i="5"/>
  <c r="R329" i="5"/>
  <c r="P329" i="5"/>
  <c r="BI328" i="5"/>
  <c r="BH328" i="5"/>
  <c r="BG328" i="5"/>
  <c r="BE328" i="5"/>
  <c r="T328" i="5"/>
  <c r="R328" i="5"/>
  <c r="P328" i="5"/>
  <c r="BI327" i="5"/>
  <c r="BH327" i="5"/>
  <c r="BG327" i="5"/>
  <c r="BE327" i="5"/>
  <c r="T327" i="5"/>
  <c r="R327" i="5"/>
  <c r="P327" i="5"/>
  <c r="BI325" i="5"/>
  <c r="BH325" i="5"/>
  <c r="BG325" i="5"/>
  <c r="BE325" i="5"/>
  <c r="T325" i="5"/>
  <c r="R325" i="5"/>
  <c r="P325" i="5"/>
  <c r="BI324" i="5"/>
  <c r="BH324" i="5"/>
  <c r="BG324" i="5"/>
  <c r="BE324" i="5"/>
  <c r="T324" i="5"/>
  <c r="R324" i="5"/>
  <c r="P324" i="5"/>
  <c r="BI323" i="5"/>
  <c r="BH323" i="5"/>
  <c r="BG323" i="5"/>
  <c r="BE323" i="5"/>
  <c r="T323" i="5"/>
  <c r="R323" i="5"/>
  <c r="P323" i="5"/>
  <c r="BI322" i="5"/>
  <c r="BH322" i="5"/>
  <c r="BG322" i="5"/>
  <c r="BE322" i="5"/>
  <c r="T322" i="5"/>
  <c r="R322" i="5"/>
  <c r="P322" i="5"/>
  <c r="BI321" i="5"/>
  <c r="BH321" i="5"/>
  <c r="BG321" i="5"/>
  <c r="BE321" i="5"/>
  <c r="T321" i="5"/>
  <c r="R321" i="5"/>
  <c r="P321" i="5"/>
  <c r="BI320" i="5"/>
  <c r="BH320" i="5"/>
  <c r="BG320" i="5"/>
  <c r="BE320" i="5"/>
  <c r="T320" i="5"/>
  <c r="R320" i="5"/>
  <c r="P320" i="5"/>
  <c r="BI319" i="5"/>
  <c r="BH319" i="5"/>
  <c r="BG319" i="5"/>
  <c r="BE319" i="5"/>
  <c r="T319" i="5"/>
  <c r="R319" i="5"/>
  <c r="P319" i="5"/>
  <c r="BI318" i="5"/>
  <c r="BH318" i="5"/>
  <c r="BG318" i="5"/>
  <c r="BE318" i="5"/>
  <c r="T318" i="5"/>
  <c r="R318" i="5"/>
  <c r="P318" i="5"/>
  <c r="BI317" i="5"/>
  <c r="BH317" i="5"/>
  <c r="BG317" i="5"/>
  <c r="BE317" i="5"/>
  <c r="T317" i="5"/>
  <c r="R317" i="5"/>
  <c r="P317" i="5"/>
  <c r="BI316" i="5"/>
  <c r="BH316" i="5"/>
  <c r="BG316" i="5"/>
  <c r="BE316" i="5"/>
  <c r="T316" i="5"/>
  <c r="R316" i="5"/>
  <c r="P316" i="5"/>
  <c r="BI315" i="5"/>
  <c r="BH315" i="5"/>
  <c r="BG315" i="5"/>
  <c r="BE315" i="5"/>
  <c r="T315" i="5"/>
  <c r="R315" i="5"/>
  <c r="P315" i="5"/>
  <c r="BI314" i="5"/>
  <c r="BH314" i="5"/>
  <c r="BG314" i="5"/>
  <c r="BE314" i="5"/>
  <c r="T314" i="5"/>
  <c r="R314" i="5"/>
  <c r="P314" i="5"/>
  <c r="BI313" i="5"/>
  <c r="BH313" i="5"/>
  <c r="BG313" i="5"/>
  <c r="BE313" i="5"/>
  <c r="T313" i="5"/>
  <c r="R313" i="5"/>
  <c r="P313" i="5"/>
  <c r="BI312" i="5"/>
  <c r="BH312" i="5"/>
  <c r="BG312" i="5"/>
  <c r="BE312" i="5"/>
  <c r="T312" i="5"/>
  <c r="R312" i="5"/>
  <c r="P312" i="5"/>
  <c r="BI311" i="5"/>
  <c r="BH311" i="5"/>
  <c r="BG311" i="5"/>
  <c r="BE311" i="5"/>
  <c r="T311" i="5"/>
  <c r="R311" i="5"/>
  <c r="P311" i="5"/>
  <c r="BI310" i="5"/>
  <c r="BH310" i="5"/>
  <c r="BG310" i="5"/>
  <c r="BE310" i="5"/>
  <c r="T310" i="5"/>
  <c r="R310" i="5"/>
  <c r="P310" i="5"/>
  <c r="BI309" i="5"/>
  <c r="BH309" i="5"/>
  <c r="BG309" i="5"/>
  <c r="BE309" i="5"/>
  <c r="T309" i="5"/>
  <c r="R309" i="5"/>
  <c r="P309" i="5"/>
  <c r="BI308" i="5"/>
  <c r="BH308" i="5"/>
  <c r="BG308" i="5"/>
  <c r="BE308" i="5"/>
  <c r="T308" i="5"/>
  <c r="R308" i="5"/>
  <c r="P308" i="5"/>
  <c r="BI307" i="5"/>
  <c r="BH307" i="5"/>
  <c r="BG307" i="5"/>
  <c r="BE307" i="5"/>
  <c r="T307" i="5"/>
  <c r="R307" i="5"/>
  <c r="P307" i="5"/>
  <c r="BI306" i="5"/>
  <c r="BH306" i="5"/>
  <c r="BG306" i="5"/>
  <c r="BE306" i="5"/>
  <c r="T306" i="5"/>
  <c r="R306" i="5"/>
  <c r="P306" i="5"/>
  <c r="BI305" i="5"/>
  <c r="BH305" i="5"/>
  <c r="BG305" i="5"/>
  <c r="BE305" i="5"/>
  <c r="T305" i="5"/>
  <c r="R305" i="5"/>
  <c r="P305" i="5"/>
  <c r="BI304" i="5"/>
  <c r="BH304" i="5"/>
  <c r="BG304" i="5"/>
  <c r="BE304" i="5"/>
  <c r="T304" i="5"/>
  <c r="R304" i="5"/>
  <c r="P304" i="5"/>
  <c r="BI303" i="5"/>
  <c r="BH303" i="5"/>
  <c r="BG303" i="5"/>
  <c r="BE303" i="5"/>
  <c r="T303" i="5"/>
  <c r="R303" i="5"/>
  <c r="P303" i="5"/>
  <c r="BI302" i="5"/>
  <c r="BH302" i="5"/>
  <c r="BG302" i="5"/>
  <c r="BE302" i="5"/>
  <c r="T302" i="5"/>
  <c r="R302" i="5"/>
  <c r="P302" i="5"/>
  <c r="BI301" i="5"/>
  <c r="BH301" i="5"/>
  <c r="BG301" i="5"/>
  <c r="BE301" i="5"/>
  <c r="T301" i="5"/>
  <c r="R301" i="5"/>
  <c r="P301" i="5"/>
  <c r="BI300" i="5"/>
  <c r="BH300" i="5"/>
  <c r="BG300" i="5"/>
  <c r="BE300" i="5"/>
  <c r="T300" i="5"/>
  <c r="R300" i="5"/>
  <c r="P300" i="5"/>
  <c r="BI299" i="5"/>
  <c r="BH299" i="5"/>
  <c r="BG299" i="5"/>
  <c r="BE299" i="5"/>
  <c r="T299" i="5"/>
  <c r="R299" i="5"/>
  <c r="P299" i="5"/>
  <c r="BI298" i="5"/>
  <c r="BH298" i="5"/>
  <c r="BG298" i="5"/>
  <c r="BE298" i="5"/>
  <c r="T298" i="5"/>
  <c r="R298" i="5"/>
  <c r="P298" i="5"/>
  <c r="BI297" i="5"/>
  <c r="BH297" i="5"/>
  <c r="BG297" i="5"/>
  <c r="BE297" i="5"/>
  <c r="T297" i="5"/>
  <c r="R297" i="5"/>
  <c r="P297" i="5"/>
  <c r="BI296" i="5"/>
  <c r="BH296" i="5"/>
  <c r="BG296" i="5"/>
  <c r="BE296" i="5"/>
  <c r="T296" i="5"/>
  <c r="R296" i="5"/>
  <c r="P296" i="5"/>
  <c r="BI295" i="5"/>
  <c r="BH295" i="5"/>
  <c r="BG295" i="5"/>
  <c r="BE295" i="5"/>
  <c r="T295" i="5"/>
  <c r="R295" i="5"/>
  <c r="P295" i="5"/>
  <c r="BI294" i="5"/>
  <c r="BH294" i="5"/>
  <c r="BG294" i="5"/>
  <c r="BE294" i="5"/>
  <c r="T294" i="5"/>
  <c r="R294" i="5"/>
  <c r="P294" i="5"/>
  <c r="BI293" i="5"/>
  <c r="BH293" i="5"/>
  <c r="BG293" i="5"/>
  <c r="BE293" i="5"/>
  <c r="T293" i="5"/>
  <c r="R293" i="5"/>
  <c r="P293" i="5"/>
  <c r="BI292" i="5"/>
  <c r="BH292" i="5"/>
  <c r="BG292" i="5"/>
  <c r="BE292" i="5"/>
  <c r="T292" i="5"/>
  <c r="R292" i="5"/>
  <c r="P292" i="5"/>
  <c r="BI291" i="5"/>
  <c r="BH291" i="5"/>
  <c r="BG291" i="5"/>
  <c r="BE291" i="5"/>
  <c r="T291" i="5"/>
  <c r="R291" i="5"/>
  <c r="P291" i="5"/>
  <c r="BI290" i="5"/>
  <c r="BH290" i="5"/>
  <c r="BG290" i="5"/>
  <c r="BE290" i="5"/>
  <c r="T290" i="5"/>
  <c r="R290" i="5"/>
  <c r="P290" i="5"/>
  <c r="BI289" i="5"/>
  <c r="BH289" i="5"/>
  <c r="BG289" i="5"/>
  <c r="BE289" i="5"/>
  <c r="T289" i="5"/>
  <c r="R289" i="5"/>
  <c r="P289" i="5"/>
  <c r="BI288" i="5"/>
  <c r="BH288" i="5"/>
  <c r="BG288" i="5"/>
  <c r="BE288" i="5"/>
  <c r="T288" i="5"/>
  <c r="R288" i="5"/>
  <c r="P288" i="5"/>
  <c r="BI287" i="5"/>
  <c r="BH287" i="5"/>
  <c r="BG287" i="5"/>
  <c r="BE287" i="5"/>
  <c r="T287" i="5"/>
  <c r="R287" i="5"/>
  <c r="P287" i="5"/>
  <c r="BI286" i="5"/>
  <c r="BH286" i="5"/>
  <c r="BG286" i="5"/>
  <c r="BE286" i="5"/>
  <c r="T286" i="5"/>
  <c r="R286" i="5"/>
  <c r="P286" i="5"/>
  <c r="BI285" i="5"/>
  <c r="BH285" i="5"/>
  <c r="BG285" i="5"/>
  <c r="BE285" i="5"/>
  <c r="T285" i="5"/>
  <c r="R285" i="5"/>
  <c r="P285" i="5"/>
  <c r="BI284" i="5"/>
  <c r="BH284" i="5"/>
  <c r="BG284" i="5"/>
  <c r="BE284" i="5"/>
  <c r="T284" i="5"/>
  <c r="R284" i="5"/>
  <c r="P284" i="5"/>
  <c r="BI283" i="5"/>
  <c r="BH283" i="5"/>
  <c r="BG283" i="5"/>
  <c r="BE283" i="5"/>
  <c r="T283" i="5"/>
  <c r="R283" i="5"/>
  <c r="P283" i="5"/>
  <c r="BI282" i="5"/>
  <c r="BH282" i="5"/>
  <c r="BG282" i="5"/>
  <c r="BE282" i="5"/>
  <c r="T282" i="5"/>
  <c r="R282" i="5"/>
  <c r="P282" i="5"/>
  <c r="BI281" i="5"/>
  <c r="BH281" i="5"/>
  <c r="BG281" i="5"/>
  <c r="BE281" i="5"/>
  <c r="T281" i="5"/>
  <c r="R281" i="5"/>
  <c r="P281" i="5"/>
  <c r="BI280" i="5"/>
  <c r="BH280" i="5"/>
  <c r="BG280" i="5"/>
  <c r="BE280" i="5"/>
  <c r="T280" i="5"/>
  <c r="R280" i="5"/>
  <c r="P280" i="5"/>
  <c r="BI279" i="5"/>
  <c r="BH279" i="5"/>
  <c r="BG279" i="5"/>
  <c r="BE279" i="5"/>
  <c r="T279" i="5"/>
  <c r="R279" i="5"/>
  <c r="P279" i="5"/>
  <c r="BI278" i="5"/>
  <c r="BH278" i="5"/>
  <c r="BG278" i="5"/>
  <c r="BE278" i="5"/>
  <c r="T278" i="5"/>
  <c r="R278" i="5"/>
  <c r="P278" i="5"/>
  <c r="BI277" i="5"/>
  <c r="BH277" i="5"/>
  <c r="BG277" i="5"/>
  <c r="BE277" i="5"/>
  <c r="T277" i="5"/>
  <c r="R277" i="5"/>
  <c r="P277" i="5"/>
  <c r="BI276" i="5"/>
  <c r="BH276" i="5"/>
  <c r="BG276" i="5"/>
  <c r="BE276" i="5"/>
  <c r="T276" i="5"/>
  <c r="R276" i="5"/>
  <c r="P276" i="5"/>
  <c r="BI275" i="5"/>
  <c r="BH275" i="5"/>
  <c r="BG275" i="5"/>
  <c r="BE275" i="5"/>
  <c r="T275" i="5"/>
  <c r="R275" i="5"/>
  <c r="P275" i="5"/>
  <c r="BI274" i="5"/>
  <c r="BH274" i="5"/>
  <c r="BG274" i="5"/>
  <c r="BE274" i="5"/>
  <c r="T274" i="5"/>
  <c r="R274" i="5"/>
  <c r="P274" i="5"/>
  <c r="BI273" i="5"/>
  <c r="BH273" i="5"/>
  <c r="BG273" i="5"/>
  <c r="BE273" i="5"/>
  <c r="T273" i="5"/>
  <c r="R273" i="5"/>
  <c r="P273" i="5"/>
  <c r="BI272" i="5"/>
  <c r="BH272" i="5"/>
  <c r="BG272" i="5"/>
  <c r="BE272" i="5"/>
  <c r="T272" i="5"/>
  <c r="R272" i="5"/>
  <c r="P272" i="5"/>
  <c r="BI271" i="5"/>
  <c r="BH271" i="5"/>
  <c r="BG271" i="5"/>
  <c r="BE271" i="5"/>
  <c r="T271" i="5"/>
  <c r="R271" i="5"/>
  <c r="P271" i="5"/>
  <c r="BI270" i="5"/>
  <c r="BH270" i="5"/>
  <c r="BG270" i="5"/>
  <c r="BE270" i="5"/>
  <c r="T270" i="5"/>
  <c r="R270" i="5"/>
  <c r="P270" i="5"/>
  <c r="BI269" i="5"/>
  <c r="BH269" i="5"/>
  <c r="BG269" i="5"/>
  <c r="BE269" i="5"/>
  <c r="T269" i="5"/>
  <c r="R269" i="5"/>
  <c r="P269" i="5"/>
  <c r="BI268" i="5"/>
  <c r="BH268" i="5"/>
  <c r="BG268" i="5"/>
  <c r="BE268" i="5"/>
  <c r="T268" i="5"/>
  <c r="R268" i="5"/>
  <c r="P268" i="5"/>
  <c r="BI267" i="5"/>
  <c r="BH267" i="5"/>
  <c r="BG267" i="5"/>
  <c r="BE267" i="5"/>
  <c r="T267" i="5"/>
  <c r="R267" i="5"/>
  <c r="P267" i="5"/>
  <c r="BI266" i="5"/>
  <c r="BH266" i="5"/>
  <c r="BG266" i="5"/>
  <c r="BE266" i="5"/>
  <c r="T266" i="5"/>
  <c r="R266" i="5"/>
  <c r="P266" i="5"/>
  <c r="BI265" i="5"/>
  <c r="BH265" i="5"/>
  <c r="BG265" i="5"/>
  <c r="BE265" i="5"/>
  <c r="T265" i="5"/>
  <c r="R265" i="5"/>
  <c r="P265" i="5"/>
  <c r="BI264" i="5"/>
  <c r="BH264" i="5"/>
  <c r="BG264" i="5"/>
  <c r="BE264" i="5"/>
  <c r="T264" i="5"/>
  <c r="R264" i="5"/>
  <c r="P264" i="5"/>
  <c r="BI263" i="5"/>
  <c r="BH263" i="5"/>
  <c r="BG263" i="5"/>
  <c r="BE263" i="5"/>
  <c r="T263" i="5"/>
  <c r="R263" i="5"/>
  <c r="P263" i="5"/>
  <c r="BI261" i="5"/>
  <c r="BH261" i="5"/>
  <c r="BG261" i="5"/>
  <c r="BE261" i="5"/>
  <c r="T261" i="5"/>
  <c r="R261" i="5"/>
  <c r="P261" i="5"/>
  <c r="BI260" i="5"/>
  <c r="BH260" i="5"/>
  <c r="BG260" i="5"/>
  <c r="BE260" i="5"/>
  <c r="T260" i="5"/>
  <c r="R260" i="5"/>
  <c r="P260" i="5"/>
  <c r="BI259" i="5"/>
  <c r="BH259" i="5"/>
  <c r="BG259" i="5"/>
  <c r="BE259" i="5"/>
  <c r="T259" i="5"/>
  <c r="R259" i="5"/>
  <c r="P259" i="5"/>
  <c r="BI258" i="5"/>
  <c r="BH258" i="5"/>
  <c r="BG258" i="5"/>
  <c r="BE258" i="5"/>
  <c r="T258" i="5"/>
  <c r="R258" i="5"/>
  <c r="P258" i="5"/>
  <c r="BI257" i="5"/>
  <c r="BH257" i="5"/>
  <c r="BG257" i="5"/>
  <c r="BE257" i="5"/>
  <c r="T257" i="5"/>
  <c r="R257" i="5"/>
  <c r="P257" i="5"/>
  <c r="BI256" i="5"/>
  <c r="BH256" i="5"/>
  <c r="BG256" i="5"/>
  <c r="BE256" i="5"/>
  <c r="T256" i="5"/>
  <c r="R256" i="5"/>
  <c r="P256" i="5"/>
  <c r="BI255" i="5"/>
  <c r="BH255" i="5"/>
  <c r="BG255" i="5"/>
  <c r="BE255" i="5"/>
  <c r="T255" i="5"/>
  <c r="R255" i="5"/>
  <c r="P255" i="5"/>
  <c r="BI254" i="5"/>
  <c r="BH254" i="5"/>
  <c r="BG254" i="5"/>
  <c r="BE254" i="5"/>
  <c r="T254" i="5"/>
  <c r="R254" i="5"/>
  <c r="P254" i="5"/>
  <c r="BI253" i="5"/>
  <c r="BH253" i="5"/>
  <c r="BG253" i="5"/>
  <c r="BE253" i="5"/>
  <c r="T253" i="5"/>
  <c r="R253" i="5"/>
  <c r="P253" i="5"/>
  <c r="BI252" i="5"/>
  <c r="BH252" i="5"/>
  <c r="BG252" i="5"/>
  <c r="BE252" i="5"/>
  <c r="T252" i="5"/>
  <c r="R252" i="5"/>
  <c r="P252" i="5"/>
  <c r="BI251" i="5"/>
  <c r="BH251" i="5"/>
  <c r="BG251" i="5"/>
  <c r="BE251" i="5"/>
  <c r="T251" i="5"/>
  <c r="R251" i="5"/>
  <c r="P251" i="5"/>
  <c r="BI250" i="5"/>
  <c r="BH250" i="5"/>
  <c r="BG250" i="5"/>
  <c r="BE250" i="5"/>
  <c r="T250" i="5"/>
  <c r="R250" i="5"/>
  <c r="P250" i="5"/>
  <c r="BI249" i="5"/>
  <c r="BH249" i="5"/>
  <c r="BG249" i="5"/>
  <c r="BE249" i="5"/>
  <c r="T249" i="5"/>
  <c r="R249" i="5"/>
  <c r="P249" i="5"/>
  <c r="BI248" i="5"/>
  <c r="BH248" i="5"/>
  <c r="BG248" i="5"/>
  <c r="BE248" i="5"/>
  <c r="T248" i="5"/>
  <c r="R248" i="5"/>
  <c r="P248" i="5"/>
  <c r="BI247" i="5"/>
  <c r="BH247" i="5"/>
  <c r="BG247" i="5"/>
  <c r="BE247" i="5"/>
  <c r="T247" i="5"/>
  <c r="R247" i="5"/>
  <c r="P247" i="5"/>
  <c r="BI246" i="5"/>
  <c r="BH246" i="5"/>
  <c r="BG246" i="5"/>
  <c r="BE246" i="5"/>
  <c r="T246" i="5"/>
  <c r="R246" i="5"/>
  <c r="P246" i="5"/>
  <c r="BI245" i="5"/>
  <c r="BH245" i="5"/>
  <c r="BG245" i="5"/>
  <c r="BE245" i="5"/>
  <c r="T245" i="5"/>
  <c r="R245" i="5"/>
  <c r="P245" i="5"/>
  <c r="BI244" i="5"/>
  <c r="BH244" i="5"/>
  <c r="BG244" i="5"/>
  <c r="BE244" i="5"/>
  <c r="T244" i="5"/>
  <c r="R244" i="5"/>
  <c r="P244" i="5"/>
  <c r="BI243" i="5"/>
  <c r="BH243" i="5"/>
  <c r="BG243" i="5"/>
  <c r="BE243" i="5"/>
  <c r="T243" i="5"/>
  <c r="R243" i="5"/>
  <c r="P243" i="5"/>
  <c r="BI242" i="5"/>
  <c r="BH242" i="5"/>
  <c r="BG242" i="5"/>
  <c r="BE242" i="5"/>
  <c r="T242" i="5"/>
  <c r="R242" i="5"/>
  <c r="P242" i="5"/>
  <c r="BI241" i="5"/>
  <c r="BH241" i="5"/>
  <c r="BG241" i="5"/>
  <c r="BE241" i="5"/>
  <c r="T241" i="5"/>
  <c r="R241" i="5"/>
  <c r="P241" i="5"/>
  <c r="BI240" i="5"/>
  <c r="BH240" i="5"/>
  <c r="BG240" i="5"/>
  <c r="BE240" i="5"/>
  <c r="T240" i="5"/>
  <c r="R240" i="5"/>
  <c r="P240" i="5"/>
  <c r="BI239" i="5"/>
  <c r="BH239" i="5"/>
  <c r="BG239" i="5"/>
  <c r="BE239" i="5"/>
  <c r="T239" i="5"/>
  <c r="R239" i="5"/>
  <c r="P239" i="5"/>
  <c r="BI238" i="5"/>
  <c r="BH238" i="5"/>
  <c r="BG238" i="5"/>
  <c r="BE238" i="5"/>
  <c r="T238" i="5"/>
  <c r="R238" i="5"/>
  <c r="P238" i="5"/>
  <c r="BI237" i="5"/>
  <c r="BH237" i="5"/>
  <c r="BG237" i="5"/>
  <c r="BE237" i="5"/>
  <c r="T237" i="5"/>
  <c r="R237" i="5"/>
  <c r="P237" i="5"/>
  <c r="BI236" i="5"/>
  <c r="BH236" i="5"/>
  <c r="BG236" i="5"/>
  <c r="BE236" i="5"/>
  <c r="T236" i="5"/>
  <c r="R236" i="5"/>
  <c r="P236" i="5"/>
  <c r="BI235" i="5"/>
  <c r="BH235" i="5"/>
  <c r="BG235" i="5"/>
  <c r="BE235" i="5"/>
  <c r="T235" i="5"/>
  <c r="R235" i="5"/>
  <c r="P235" i="5"/>
  <c r="BI234" i="5"/>
  <c r="BH234" i="5"/>
  <c r="BG234" i="5"/>
  <c r="BE234" i="5"/>
  <c r="T234" i="5"/>
  <c r="R234" i="5"/>
  <c r="P234" i="5"/>
  <c r="BI233" i="5"/>
  <c r="BH233" i="5"/>
  <c r="BG233" i="5"/>
  <c r="BE233" i="5"/>
  <c r="T233" i="5"/>
  <c r="R233" i="5"/>
  <c r="P233" i="5"/>
  <c r="BI232" i="5"/>
  <c r="BH232" i="5"/>
  <c r="BG232" i="5"/>
  <c r="BE232" i="5"/>
  <c r="T232" i="5"/>
  <c r="R232" i="5"/>
  <c r="P232" i="5"/>
  <c r="BI231" i="5"/>
  <c r="BH231" i="5"/>
  <c r="BG231" i="5"/>
  <c r="BE231" i="5"/>
  <c r="T231" i="5"/>
  <c r="R231" i="5"/>
  <c r="P231" i="5"/>
  <c r="BI230" i="5"/>
  <c r="BH230" i="5"/>
  <c r="BG230" i="5"/>
  <c r="BE230" i="5"/>
  <c r="T230" i="5"/>
  <c r="R230" i="5"/>
  <c r="P230" i="5"/>
  <c r="BI229" i="5"/>
  <c r="BH229" i="5"/>
  <c r="BG229" i="5"/>
  <c r="BE229" i="5"/>
  <c r="T229" i="5"/>
  <c r="R229" i="5"/>
  <c r="P229" i="5"/>
  <c r="BI228" i="5"/>
  <c r="BH228" i="5"/>
  <c r="BG228" i="5"/>
  <c r="BE228" i="5"/>
  <c r="T228" i="5"/>
  <c r="R228" i="5"/>
  <c r="P228" i="5"/>
  <c r="BI227" i="5"/>
  <c r="BH227" i="5"/>
  <c r="BG227" i="5"/>
  <c r="BE227" i="5"/>
  <c r="T227" i="5"/>
  <c r="R227" i="5"/>
  <c r="P227" i="5"/>
  <c r="BI226" i="5"/>
  <c r="BH226" i="5"/>
  <c r="BG226" i="5"/>
  <c r="BE226" i="5"/>
  <c r="T226" i="5"/>
  <c r="R226" i="5"/>
  <c r="P226" i="5"/>
  <c r="BI224" i="5"/>
  <c r="BH224" i="5"/>
  <c r="BG224" i="5"/>
  <c r="BE224" i="5"/>
  <c r="T224" i="5"/>
  <c r="R224" i="5"/>
  <c r="P224" i="5"/>
  <c r="BI223" i="5"/>
  <c r="BH223" i="5"/>
  <c r="BG223" i="5"/>
  <c r="BE223" i="5"/>
  <c r="T223" i="5"/>
  <c r="R223" i="5"/>
  <c r="P223" i="5"/>
  <c r="BI222" i="5"/>
  <c r="BH222" i="5"/>
  <c r="BG222" i="5"/>
  <c r="BE222" i="5"/>
  <c r="T222" i="5"/>
  <c r="R222" i="5"/>
  <c r="P222" i="5"/>
  <c r="BI221" i="5"/>
  <c r="BH221" i="5"/>
  <c r="BG221" i="5"/>
  <c r="BE221" i="5"/>
  <c r="T221" i="5"/>
  <c r="R221" i="5"/>
  <c r="P221" i="5"/>
  <c r="BI220" i="5"/>
  <c r="BH220" i="5"/>
  <c r="BG220" i="5"/>
  <c r="BE220" i="5"/>
  <c r="T220" i="5"/>
  <c r="R220" i="5"/>
  <c r="P220" i="5"/>
  <c r="BI219" i="5"/>
  <c r="BH219" i="5"/>
  <c r="BG219" i="5"/>
  <c r="BE219" i="5"/>
  <c r="T219" i="5"/>
  <c r="R219" i="5"/>
  <c r="P219" i="5"/>
  <c r="BI218" i="5"/>
  <c r="BH218" i="5"/>
  <c r="BG218" i="5"/>
  <c r="BE218" i="5"/>
  <c r="T218" i="5"/>
  <c r="R218" i="5"/>
  <c r="P218" i="5"/>
  <c r="BI217" i="5"/>
  <c r="BH217" i="5"/>
  <c r="BG217" i="5"/>
  <c r="BE217" i="5"/>
  <c r="T217" i="5"/>
  <c r="R217" i="5"/>
  <c r="P217" i="5"/>
  <c r="BI216" i="5"/>
  <c r="BH216" i="5"/>
  <c r="BG216" i="5"/>
  <c r="BE216" i="5"/>
  <c r="T216" i="5"/>
  <c r="R216" i="5"/>
  <c r="P216" i="5"/>
  <c r="BI215" i="5"/>
  <c r="BH215" i="5"/>
  <c r="BG215" i="5"/>
  <c r="BE215" i="5"/>
  <c r="T215" i="5"/>
  <c r="R215" i="5"/>
  <c r="P215" i="5"/>
  <c r="BI214" i="5"/>
  <c r="BH214" i="5"/>
  <c r="BG214" i="5"/>
  <c r="BE214" i="5"/>
  <c r="T214" i="5"/>
  <c r="R214" i="5"/>
  <c r="P214" i="5"/>
  <c r="BI213" i="5"/>
  <c r="BH213" i="5"/>
  <c r="BG213" i="5"/>
  <c r="BE213" i="5"/>
  <c r="T213" i="5"/>
  <c r="R213" i="5"/>
  <c r="P213" i="5"/>
  <c r="BI212" i="5"/>
  <c r="BH212" i="5"/>
  <c r="BG212" i="5"/>
  <c r="BE212" i="5"/>
  <c r="T212" i="5"/>
  <c r="R212" i="5"/>
  <c r="P212" i="5"/>
  <c r="BI211" i="5"/>
  <c r="BH211" i="5"/>
  <c r="BG211" i="5"/>
  <c r="BE211" i="5"/>
  <c r="T211" i="5"/>
  <c r="R211" i="5"/>
  <c r="P211" i="5"/>
  <c r="BI210" i="5"/>
  <c r="BH210" i="5"/>
  <c r="BG210" i="5"/>
  <c r="BE210" i="5"/>
  <c r="T210" i="5"/>
  <c r="R210" i="5"/>
  <c r="P210" i="5"/>
  <c r="BI209" i="5"/>
  <c r="BH209" i="5"/>
  <c r="BG209" i="5"/>
  <c r="BE209" i="5"/>
  <c r="T209" i="5"/>
  <c r="R209" i="5"/>
  <c r="P209" i="5"/>
  <c r="BI208" i="5"/>
  <c r="BH208" i="5"/>
  <c r="BG208" i="5"/>
  <c r="BE208" i="5"/>
  <c r="T208" i="5"/>
  <c r="R208" i="5"/>
  <c r="P208" i="5"/>
  <c r="BI207" i="5"/>
  <c r="BH207" i="5"/>
  <c r="BG207" i="5"/>
  <c r="BE207" i="5"/>
  <c r="T207" i="5"/>
  <c r="R207" i="5"/>
  <c r="P207" i="5"/>
  <c r="BI206" i="5"/>
  <c r="BH206" i="5"/>
  <c r="BG206" i="5"/>
  <c r="BE206" i="5"/>
  <c r="T206" i="5"/>
  <c r="R206" i="5"/>
  <c r="P206" i="5"/>
  <c r="BI205" i="5"/>
  <c r="BH205" i="5"/>
  <c r="BG205" i="5"/>
  <c r="BE205" i="5"/>
  <c r="T205" i="5"/>
  <c r="R205" i="5"/>
  <c r="P205" i="5"/>
  <c r="BI204" i="5"/>
  <c r="BH204" i="5"/>
  <c r="BG204" i="5"/>
  <c r="BE204" i="5"/>
  <c r="T204" i="5"/>
  <c r="R204" i="5"/>
  <c r="P204" i="5"/>
  <c r="BI203" i="5"/>
  <c r="BH203" i="5"/>
  <c r="BG203" i="5"/>
  <c r="BE203" i="5"/>
  <c r="T203" i="5"/>
  <c r="R203" i="5"/>
  <c r="P203" i="5"/>
  <c r="BI202" i="5"/>
  <c r="BH202" i="5"/>
  <c r="BG202" i="5"/>
  <c r="BE202" i="5"/>
  <c r="T202" i="5"/>
  <c r="R202" i="5"/>
  <c r="P202" i="5"/>
  <c r="BI201" i="5"/>
  <c r="BH201" i="5"/>
  <c r="BG201" i="5"/>
  <c r="BE201" i="5"/>
  <c r="T201" i="5"/>
  <c r="R201" i="5"/>
  <c r="P201" i="5"/>
  <c r="BI200" i="5"/>
  <c r="BH200" i="5"/>
  <c r="BG200" i="5"/>
  <c r="BE200" i="5"/>
  <c r="T200" i="5"/>
  <c r="R200" i="5"/>
  <c r="P200" i="5"/>
  <c r="BI199" i="5"/>
  <c r="BH199" i="5"/>
  <c r="BG199" i="5"/>
  <c r="BE199" i="5"/>
  <c r="T199" i="5"/>
  <c r="R199" i="5"/>
  <c r="P199" i="5"/>
  <c r="BI198" i="5"/>
  <c r="BH198" i="5"/>
  <c r="BG198" i="5"/>
  <c r="BE198" i="5"/>
  <c r="T198" i="5"/>
  <c r="R198" i="5"/>
  <c r="P198" i="5"/>
  <c r="BI197" i="5"/>
  <c r="BH197" i="5"/>
  <c r="BG197" i="5"/>
  <c r="BE197" i="5"/>
  <c r="T197" i="5"/>
  <c r="R197" i="5"/>
  <c r="P197" i="5"/>
  <c r="BI196" i="5"/>
  <c r="BH196" i="5"/>
  <c r="BG196" i="5"/>
  <c r="BE196" i="5"/>
  <c r="T196" i="5"/>
  <c r="R196" i="5"/>
  <c r="P196" i="5"/>
  <c r="BI195" i="5"/>
  <c r="BH195" i="5"/>
  <c r="BG195" i="5"/>
  <c r="BE195" i="5"/>
  <c r="T195" i="5"/>
  <c r="R195" i="5"/>
  <c r="P195" i="5"/>
  <c r="BI194" i="5"/>
  <c r="BH194" i="5"/>
  <c r="BG194" i="5"/>
  <c r="BE194" i="5"/>
  <c r="T194" i="5"/>
  <c r="R194" i="5"/>
  <c r="P194"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69" i="5"/>
  <c r="BH169" i="5"/>
  <c r="BG169" i="5"/>
  <c r="BE169" i="5"/>
  <c r="T169" i="5"/>
  <c r="R169" i="5"/>
  <c r="P169" i="5"/>
  <c r="BI168" i="5"/>
  <c r="BH168" i="5"/>
  <c r="BG168" i="5"/>
  <c r="BE168" i="5"/>
  <c r="T168" i="5"/>
  <c r="R168" i="5"/>
  <c r="P168" i="5"/>
  <c r="BI167" i="5"/>
  <c r="BH167" i="5"/>
  <c r="BG167" i="5"/>
  <c r="BE167" i="5"/>
  <c r="T167" i="5"/>
  <c r="R167" i="5"/>
  <c r="P167" i="5"/>
  <c r="BI166" i="5"/>
  <c r="BH166" i="5"/>
  <c r="BG166" i="5"/>
  <c r="BE166" i="5"/>
  <c r="T166" i="5"/>
  <c r="R166" i="5"/>
  <c r="P166" i="5"/>
  <c r="BI165" i="5"/>
  <c r="BH165" i="5"/>
  <c r="BG165" i="5"/>
  <c r="BE165" i="5"/>
  <c r="T165" i="5"/>
  <c r="R165" i="5"/>
  <c r="P165" i="5"/>
  <c r="BI164" i="5"/>
  <c r="BH164" i="5"/>
  <c r="BG164" i="5"/>
  <c r="BE164" i="5"/>
  <c r="T164" i="5"/>
  <c r="R164" i="5"/>
  <c r="P164" i="5"/>
  <c r="BI163" i="5"/>
  <c r="BH163" i="5"/>
  <c r="BG163" i="5"/>
  <c r="BE163" i="5"/>
  <c r="T163" i="5"/>
  <c r="R163" i="5"/>
  <c r="P163" i="5"/>
  <c r="BI162" i="5"/>
  <c r="BH162" i="5"/>
  <c r="BG162" i="5"/>
  <c r="BE162" i="5"/>
  <c r="T162" i="5"/>
  <c r="R162" i="5"/>
  <c r="P162" i="5"/>
  <c r="BI161" i="5"/>
  <c r="BH161" i="5"/>
  <c r="BG161" i="5"/>
  <c r="BE161" i="5"/>
  <c r="T161" i="5"/>
  <c r="R161" i="5"/>
  <c r="P161" i="5"/>
  <c r="BI160" i="5"/>
  <c r="BH160" i="5"/>
  <c r="BG160" i="5"/>
  <c r="BE160" i="5"/>
  <c r="T160" i="5"/>
  <c r="R160" i="5"/>
  <c r="P160" i="5"/>
  <c r="BI158" i="5"/>
  <c r="BH158" i="5"/>
  <c r="BG158" i="5"/>
  <c r="BE158" i="5"/>
  <c r="T158" i="5"/>
  <c r="R158" i="5"/>
  <c r="P158" i="5"/>
  <c r="BI157" i="5"/>
  <c r="BH157" i="5"/>
  <c r="BG157" i="5"/>
  <c r="BE157" i="5"/>
  <c r="T157" i="5"/>
  <c r="R157" i="5"/>
  <c r="P157" i="5"/>
  <c r="BI156" i="5"/>
  <c r="BH156" i="5"/>
  <c r="BG156" i="5"/>
  <c r="BE156" i="5"/>
  <c r="T156" i="5"/>
  <c r="R156" i="5"/>
  <c r="P156" i="5"/>
  <c r="BI155" i="5"/>
  <c r="BH155" i="5"/>
  <c r="BG155" i="5"/>
  <c r="BE155" i="5"/>
  <c r="T155" i="5"/>
  <c r="R155" i="5"/>
  <c r="P155" i="5"/>
  <c r="BI154" i="5"/>
  <c r="BH154" i="5"/>
  <c r="BG154" i="5"/>
  <c r="BE154" i="5"/>
  <c r="T154" i="5"/>
  <c r="R154" i="5"/>
  <c r="P154" i="5"/>
  <c r="BI153" i="5"/>
  <c r="BH153" i="5"/>
  <c r="BG153" i="5"/>
  <c r="BE153" i="5"/>
  <c r="T153" i="5"/>
  <c r="R153" i="5"/>
  <c r="P153" i="5"/>
  <c r="BI152" i="5"/>
  <c r="BH152" i="5"/>
  <c r="BG152" i="5"/>
  <c r="BE152" i="5"/>
  <c r="T152" i="5"/>
  <c r="R152" i="5"/>
  <c r="P152" i="5"/>
  <c r="BI151" i="5"/>
  <c r="BH151" i="5"/>
  <c r="BG151" i="5"/>
  <c r="BE151" i="5"/>
  <c r="T151" i="5"/>
  <c r="R151" i="5"/>
  <c r="P151" i="5"/>
  <c r="BI150" i="5"/>
  <c r="BH150" i="5"/>
  <c r="BG150" i="5"/>
  <c r="BE150" i="5"/>
  <c r="T150" i="5"/>
  <c r="R150" i="5"/>
  <c r="P150" i="5"/>
  <c r="BI149" i="5"/>
  <c r="BH149" i="5"/>
  <c r="BG149" i="5"/>
  <c r="BE149" i="5"/>
  <c r="T149" i="5"/>
  <c r="R149" i="5"/>
  <c r="P149" i="5"/>
  <c r="BI148" i="5"/>
  <c r="BH148" i="5"/>
  <c r="BG148" i="5"/>
  <c r="BE148" i="5"/>
  <c r="T148" i="5"/>
  <c r="R148" i="5"/>
  <c r="P148" i="5"/>
  <c r="BI147" i="5"/>
  <c r="BH147" i="5"/>
  <c r="BG147" i="5"/>
  <c r="BE147" i="5"/>
  <c r="T147" i="5"/>
  <c r="R147" i="5"/>
  <c r="P147" i="5"/>
  <c r="BI146" i="5"/>
  <c r="BH146" i="5"/>
  <c r="BG146" i="5"/>
  <c r="BE146" i="5"/>
  <c r="T146" i="5"/>
  <c r="R146" i="5"/>
  <c r="P146" i="5"/>
  <c r="BI144" i="5"/>
  <c r="BH144" i="5"/>
  <c r="BG144" i="5"/>
  <c r="BE144" i="5"/>
  <c r="T144" i="5"/>
  <c r="R144" i="5"/>
  <c r="P144" i="5"/>
  <c r="BI143" i="5"/>
  <c r="BH143" i="5"/>
  <c r="BG143" i="5"/>
  <c r="BE143" i="5"/>
  <c r="T143" i="5"/>
  <c r="R143" i="5"/>
  <c r="P143" i="5"/>
  <c r="BI142" i="5"/>
  <c r="BH142" i="5"/>
  <c r="BG142" i="5"/>
  <c r="BE142" i="5"/>
  <c r="T142" i="5"/>
  <c r="R142" i="5"/>
  <c r="P142"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BI134" i="5"/>
  <c r="BH134" i="5"/>
  <c r="BG134" i="5"/>
  <c r="BE134" i="5"/>
  <c r="T134" i="5"/>
  <c r="R134" i="5"/>
  <c r="P134" i="5"/>
  <c r="BI133" i="5"/>
  <c r="BH133" i="5"/>
  <c r="BG133" i="5"/>
  <c r="BE133" i="5"/>
  <c r="T133" i="5"/>
  <c r="R133" i="5"/>
  <c r="P133" i="5"/>
  <c r="BI132" i="5"/>
  <c r="BH132" i="5"/>
  <c r="BG132" i="5"/>
  <c r="BE132" i="5"/>
  <c r="T132" i="5"/>
  <c r="R132" i="5"/>
  <c r="P132" i="5"/>
  <c r="BI131" i="5"/>
  <c r="BH131" i="5"/>
  <c r="BG131" i="5"/>
  <c r="BE131" i="5"/>
  <c r="T131" i="5"/>
  <c r="R131" i="5"/>
  <c r="P131" i="5"/>
  <c r="BI130" i="5"/>
  <c r="BH130" i="5"/>
  <c r="BG130" i="5"/>
  <c r="BE130" i="5"/>
  <c r="T130" i="5"/>
  <c r="R130" i="5"/>
  <c r="P130" i="5"/>
  <c r="BI129" i="5"/>
  <c r="BH129" i="5"/>
  <c r="BG129" i="5"/>
  <c r="BE129" i="5"/>
  <c r="T129" i="5"/>
  <c r="R129" i="5"/>
  <c r="P129" i="5"/>
  <c r="BI128" i="5"/>
  <c r="BH128" i="5"/>
  <c r="BG128" i="5"/>
  <c r="BE128" i="5"/>
  <c r="T128" i="5"/>
  <c r="R128" i="5"/>
  <c r="P128" i="5"/>
  <c r="BI127" i="5"/>
  <c r="BH127" i="5"/>
  <c r="BG127" i="5"/>
  <c r="BE127" i="5"/>
  <c r="T127" i="5"/>
  <c r="R127" i="5"/>
  <c r="P127" i="5"/>
  <c r="BI126" i="5"/>
  <c r="BH126" i="5"/>
  <c r="BG126" i="5"/>
  <c r="BE126" i="5"/>
  <c r="T126" i="5"/>
  <c r="R126" i="5"/>
  <c r="P126" i="5"/>
  <c r="BI125" i="5"/>
  <c r="BH125" i="5"/>
  <c r="BG125" i="5"/>
  <c r="BE125" i="5"/>
  <c r="T125" i="5"/>
  <c r="R125" i="5"/>
  <c r="P125" i="5"/>
  <c r="BI124" i="5"/>
  <c r="BH124" i="5"/>
  <c r="BG124" i="5"/>
  <c r="BE124" i="5"/>
  <c r="T124" i="5"/>
  <c r="R124" i="5"/>
  <c r="P124" i="5"/>
  <c r="BI123" i="5"/>
  <c r="BH123" i="5"/>
  <c r="BG123" i="5"/>
  <c r="BE123" i="5"/>
  <c r="T123" i="5"/>
  <c r="R123" i="5"/>
  <c r="P123" i="5"/>
  <c r="BI122" i="5"/>
  <c r="BH122" i="5"/>
  <c r="BG122" i="5"/>
  <c r="BE122" i="5"/>
  <c r="T122" i="5"/>
  <c r="R122" i="5"/>
  <c r="P122" i="5"/>
  <c r="BI120" i="5"/>
  <c r="BH120" i="5"/>
  <c r="BG120" i="5"/>
  <c r="BE120" i="5"/>
  <c r="T120" i="5"/>
  <c r="R120" i="5"/>
  <c r="P120" i="5"/>
  <c r="BI119" i="5"/>
  <c r="BH119" i="5"/>
  <c r="BG119" i="5"/>
  <c r="BE119" i="5"/>
  <c r="T119" i="5"/>
  <c r="R119" i="5"/>
  <c r="P119" i="5"/>
  <c r="BI118" i="5"/>
  <c r="BH118" i="5"/>
  <c r="BG118" i="5"/>
  <c r="BE118" i="5"/>
  <c r="T118" i="5"/>
  <c r="R118" i="5"/>
  <c r="P118" i="5"/>
  <c r="BI117" i="5"/>
  <c r="BH117" i="5"/>
  <c r="BG117" i="5"/>
  <c r="BE117" i="5"/>
  <c r="T117" i="5"/>
  <c r="R117" i="5"/>
  <c r="P117" i="5"/>
  <c r="BI116" i="5"/>
  <c r="BH116" i="5"/>
  <c r="BG116" i="5"/>
  <c r="BE116" i="5"/>
  <c r="T116" i="5"/>
  <c r="R116" i="5"/>
  <c r="P116" i="5"/>
  <c r="BI115" i="5"/>
  <c r="BH115" i="5"/>
  <c r="BG115" i="5"/>
  <c r="BE115" i="5"/>
  <c r="T115" i="5"/>
  <c r="R115" i="5"/>
  <c r="P115" i="5"/>
  <c r="BI114" i="5"/>
  <c r="BH114" i="5"/>
  <c r="BG114" i="5"/>
  <c r="BE114" i="5"/>
  <c r="T114" i="5"/>
  <c r="R114" i="5"/>
  <c r="P114" i="5"/>
  <c r="BI113" i="5"/>
  <c r="BH113" i="5"/>
  <c r="BG113" i="5"/>
  <c r="BE113" i="5"/>
  <c r="T113" i="5"/>
  <c r="R113" i="5"/>
  <c r="P113" i="5"/>
  <c r="BI112" i="5"/>
  <c r="BH112" i="5"/>
  <c r="BG112" i="5"/>
  <c r="BE112" i="5"/>
  <c r="T112" i="5"/>
  <c r="R112" i="5"/>
  <c r="P112" i="5"/>
  <c r="BI111" i="5"/>
  <c r="BH111" i="5"/>
  <c r="BG111" i="5"/>
  <c r="BE111" i="5"/>
  <c r="T111" i="5"/>
  <c r="R111" i="5"/>
  <c r="P111" i="5"/>
  <c r="BI110" i="5"/>
  <c r="BH110" i="5"/>
  <c r="BG110" i="5"/>
  <c r="BE110" i="5"/>
  <c r="T110" i="5"/>
  <c r="R110" i="5"/>
  <c r="P110" i="5"/>
  <c r="BI109" i="5"/>
  <c r="BH109" i="5"/>
  <c r="BG109" i="5"/>
  <c r="BE109" i="5"/>
  <c r="T109" i="5"/>
  <c r="R109" i="5"/>
  <c r="P109" i="5"/>
  <c r="BI108" i="5"/>
  <c r="BH108" i="5"/>
  <c r="BG108" i="5"/>
  <c r="BE108" i="5"/>
  <c r="T108" i="5"/>
  <c r="R108" i="5"/>
  <c r="P108" i="5"/>
  <c r="BI107" i="5"/>
  <c r="BH107" i="5"/>
  <c r="BG107" i="5"/>
  <c r="BE107" i="5"/>
  <c r="T107" i="5"/>
  <c r="R107" i="5"/>
  <c r="P107" i="5"/>
  <c r="BI106" i="5"/>
  <c r="BH106" i="5"/>
  <c r="BG106" i="5"/>
  <c r="BE106" i="5"/>
  <c r="T106" i="5"/>
  <c r="R106" i="5"/>
  <c r="P106" i="5"/>
  <c r="BI105" i="5"/>
  <c r="BH105" i="5"/>
  <c r="BG105" i="5"/>
  <c r="BE105" i="5"/>
  <c r="T105" i="5"/>
  <c r="R105" i="5"/>
  <c r="P105" i="5"/>
  <c r="BI104" i="5"/>
  <c r="BH104" i="5"/>
  <c r="BG104" i="5"/>
  <c r="BE104" i="5"/>
  <c r="T104" i="5"/>
  <c r="R104" i="5"/>
  <c r="P104" i="5"/>
  <c r="BI103" i="5"/>
  <c r="BH103" i="5"/>
  <c r="BG103" i="5"/>
  <c r="BE103" i="5"/>
  <c r="T103" i="5"/>
  <c r="R103" i="5"/>
  <c r="P103" i="5"/>
  <c r="BI102" i="5"/>
  <c r="BH102" i="5"/>
  <c r="BG102" i="5"/>
  <c r="BE102" i="5"/>
  <c r="T102" i="5"/>
  <c r="R102" i="5"/>
  <c r="P102" i="5"/>
  <c r="BI101" i="5"/>
  <c r="BH101" i="5"/>
  <c r="BG101" i="5"/>
  <c r="BE101" i="5"/>
  <c r="T101" i="5"/>
  <c r="R101" i="5"/>
  <c r="P101" i="5"/>
  <c r="BI100" i="5"/>
  <c r="BH100" i="5"/>
  <c r="BG100" i="5"/>
  <c r="BE100" i="5"/>
  <c r="T100" i="5"/>
  <c r="R100" i="5"/>
  <c r="P100" i="5"/>
  <c r="BI99" i="5"/>
  <c r="BH99" i="5"/>
  <c r="BG99" i="5"/>
  <c r="BE99" i="5"/>
  <c r="T99" i="5"/>
  <c r="R99" i="5"/>
  <c r="P99" i="5"/>
  <c r="BI97" i="5"/>
  <c r="BH97" i="5"/>
  <c r="BG97" i="5"/>
  <c r="BE97" i="5"/>
  <c r="T97" i="5"/>
  <c r="R97" i="5"/>
  <c r="P97" i="5"/>
  <c r="BI96" i="5"/>
  <c r="BH96" i="5"/>
  <c r="BG96" i="5"/>
  <c r="BE96" i="5"/>
  <c r="T96" i="5"/>
  <c r="R96" i="5"/>
  <c r="P96" i="5"/>
  <c r="BI95" i="5"/>
  <c r="BH95" i="5"/>
  <c r="BG95" i="5"/>
  <c r="BE95" i="5"/>
  <c r="T95" i="5"/>
  <c r="R95" i="5"/>
  <c r="P95" i="5"/>
  <c r="F87" i="5"/>
  <c r="E85" i="5"/>
  <c r="F52" i="5"/>
  <c r="E50" i="5"/>
  <c r="J24" i="5"/>
  <c r="E24" i="5"/>
  <c r="J55" i="5"/>
  <c r="J23" i="5"/>
  <c r="J21" i="5"/>
  <c r="E21" i="5"/>
  <c r="J89" i="5"/>
  <c r="J20" i="5"/>
  <c r="J18" i="5"/>
  <c r="E18" i="5"/>
  <c r="F90" i="5"/>
  <c r="J17" i="5"/>
  <c r="J15" i="5"/>
  <c r="E15" i="5"/>
  <c r="F54" i="5"/>
  <c r="J14" i="5"/>
  <c r="J12" i="5"/>
  <c r="J52" i="5" s="1"/>
  <c r="E7" i="5"/>
  <c r="E83" i="5" s="1"/>
  <c r="J37" i="4"/>
  <c r="J36" i="4"/>
  <c r="AY57" i="1"/>
  <c r="J35" i="4"/>
  <c r="AX57" i="1"/>
  <c r="BI417" i="4"/>
  <c r="BH417" i="4"/>
  <c r="BG417" i="4"/>
  <c r="BE417" i="4"/>
  <c r="T417" i="4"/>
  <c r="R417" i="4"/>
  <c r="P417" i="4"/>
  <c r="BI416" i="4"/>
  <c r="BH416" i="4"/>
  <c r="BG416" i="4"/>
  <c r="BE416" i="4"/>
  <c r="T416" i="4"/>
  <c r="R416" i="4"/>
  <c r="P416" i="4"/>
  <c r="BI415" i="4"/>
  <c r="BH415" i="4"/>
  <c r="BG415" i="4"/>
  <c r="BE415" i="4"/>
  <c r="T415" i="4"/>
  <c r="R415" i="4"/>
  <c r="P415" i="4"/>
  <c r="BI414" i="4"/>
  <c r="BH414" i="4"/>
  <c r="BG414" i="4"/>
  <c r="BE414" i="4"/>
  <c r="T414" i="4"/>
  <c r="R414" i="4"/>
  <c r="P414" i="4"/>
  <c r="BI413" i="4"/>
  <c r="BH413" i="4"/>
  <c r="BG413" i="4"/>
  <c r="BE413" i="4"/>
  <c r="T413" i="4"/>
  <c r="R413" i="4"/>
  <c r="P413" i="4"/>
  <c r="BI412" i="4"/>
  <c r="BH412" i="4"/>
  <c r="BG412" i="4"/>
  <c r="BE412" i="4"/>
  <c r="T412" i="4"/>
  <c r="R412" i="4"/>
  <c r="P412" i="4"/>
  <c r="BI411" i="4"/>
  <c r="BH411" i="4"/>
  <c r="BG411" i="4"/>
  <c r="BE411" i="4"/>
  <c r="T411" i="4"/>
  <c r="R411" i="4"/>
  <c r="P411" i="4"/>
  <c r="BI410" i="4"/>
  <c r="BH410" i="4"/>
  <c r="BG410" i="4"/>
  <c r="BE410" i="4"/>
  <c r="T410" i="4"/>
  <c r="R410" i="4"/>
  <c r="P410" i="4"/>
  <c r="BI409" i="4"/>
  <c r="BH409" i="4"/>
  <c r="BG409" i="4"/>
  <c r="BE409" i="4"/>
  <c r="T409" i="4"/>
  <c r="R409" i="4"/>
  <c r="P409" i="4"/>
  <c r="BI408" i="4"/>
  <c r="BH408" i="4"/>
  <c r="BG408" i="4"/>
  <c r="BE408" i="4"/>
  <c r="T408" i="4"/>
  <c r="R408" i="4"/>
  <c r="P408" i="4"/>
  <c r="BI407" i="4"/>
  <c r="BH407" i="4"/>
  <c r="BG407" i="4"/>
  <c r="BE407" i="4"/>
  <c r="T407" i="4"/>
  <c r="R407" i="4"/>
  <c r="P407" i="4"/>
  <c r="BI406" i="4"/>
  <c r="BH406" i="4"/>
  <c r="BG406" i="4"/>
  <c r="BE406" i="4"/>
  <c r="T406" i="4"/>
  <c r="R406" i="4"/>
  <c r="P406" i="4"/>
  <c r="BI404" i="4"/>
  <c r="BH404" i="4"/>
  <c r="BG404" i="4"/>
  <c r="BE404" i="4"/>
  <c r="T404" i="4"/>
  <c r="R404" i="4"/>
  <c r="P404" i="4"/>
  <c r="BI403" i="4"/>
  <c r="BH403" i="4"/>
  <c r="BG403" i="4"/>
  <c r="BE403" i="4"/>
  <c r="T403" i="4"/>
  <c r="R403" i="4"/>
  <c r="P403" i="4"/>
  <c r="BI402" i="4"/>
  <c r="BH402" i="4"/>
  <c r="BG402" i="4"/>
  <c r="BE402" i="4"/>
  <c r="T402" i="4"/>
  <c r="R402" i="4"/>
  <c r="P402" i="4"/>
  <c r="BI401" i="4"/>
  <c r="BH401" i="4"/>
  <c r="BG401" i="4"/>
  <c r="BE401" i="4"/>
  <c r="T401" i="4"/>
  <c r="R401" i="4"/>
  <c r="P401" i="4"/>
  <c r="BI400" i="4"/>
  <c r="BH400" i="4"/>
  <c r="BG400" i="4"/>
  <c r="BE400" i="4"/>
  <c r="T400" i="4"/>
  <c r="R400" i="4"/>
  <c r="P400" i="4"/>
  <c r="BI399" i="4"/>
  <c r="BH399" i="4"/>
  <c r="BG399" i="4"/>
  <c r="BE399" i="4"/>
  <c r="T399" i="4"/>
  <c r="R399" i="4"/>
  <c r="P399" i="4"/>
  <c r="BI398" i="4"/>
  <c r="BH398" i="4"/>
  <c r="BG398" i="4"/>
  <c r="BE398" i="4"/>
  <c r="T398" i="4"/>
  <c r="R398" i="4"/>
  <c r="P398" i="4"/>
  <c r="BI397" i="4"/>
  <c r="BH397" i="4"/>
  <c r="BG397" i="4"/>
  <c r="BE397" i="4"/>
  <c r="T397" i="4"/>
  <c r="R397" i="4"/>
  <c r="P397" i="4"/>
  <c r="BI396" i="4"/>
  <c r="BH396" i="4"/>
  <c r="BG396" i="4"/>
  <c r="BE396" i="4"/>
  <c r="T396" i="4"/>
  <c r="R396" i="4"/>
  <c r="P396" i="4"/>
  <c r="BI395" i="4"/>
  <c r="BH395" i="4"/>
  <c r="BG395" i="4"/>
  <c r="BE395" i="4"/>
  <c r="T395" i="4"/>
  <c r="R395" i="4"/>
  <c r="P395" i="4"/>
  <c r="BI394" i="4"/>
  <c r="BH394" i="4"/>
  <c r="BG394" i="4"/>
  <c r="BE394" i="4"/>
  <c r="T394" i="4"/>
  <c r="R394" i="4"/>
  <c r="P394" i="4"/>
  <c r="BI393" i="4"/>
  <c r="BH393" i="4"/>
  <c r="BG393" i="4"/>
  <c r="BE393" i="4"/>
  <c r="T393" i="4"/>
  <c r="R393" i="4"/>
  <c r="P393" i="4"/>
  <c r="BI392" i="4"/>
  <c r="BH392" i="4"/>
  <c r="BG392" i="4"/>
  <c r="BE392" i="4"/>
  <c r="T392" i="4"/>
  <c r="R392" i="4"/>
  <c r="P392" i="4"/>
  <c r="BI391" i="4"/>
  <c r="BH391" i="4"/>
  <c r="BG391" i="4"/>
  <c r="BE391" i="4"/>
  <c r="T391" i="4"/>
  <c r="R391" i="4"/>
  <c r="P391" i="4"/>
  <c r="BI390" i="4"/>
  <c r="BH390" i="4"/>
  <c r="BG390" i="4"/>
  <c r="BE390" i="4"/>
  <c r="T390" i="4"/>
  <c r="R390" i="4"/>
  <c r="P390" i="4"/>
  <c r="BI389" i="4"/>
  <c r="BH389" i="4"/>
  <c r="BG389" i="4"/>
  <c r="BE389" i="4"/>
  <c r="T389" i="4"/>
  <c r="R389" i="4"/>
  <c r="P389" i="4"/>
  <c r="BI388" i="4"/>
  <c r="BH388" i="4"/>
  <c r="BG388" i="4"/>
  <c r="BE388" i="4"/>
  <c r="T388" i="4"/>
  <c r="R388" i="4"/>
  <c r="P388" i="4"/>
  <c r="BI387" i="4"/>
  <c r="BH387" i="4"/>
  <c r="BG387" i="4"/>
  <c r="BE387" i="4"/>
  <c r="T387" i="4"/>
  <c r="R387" i="4"/>
  <c r="P387" i="4"/>
  <c r="BI386" i="4"/>
  <c r="BH386" i="4"/>
  <c r="BG386" i="4"/>
  <c r="BE386" i="4"/>
  <c r="T386" i="4"/>
  <c r="R386" i="4"/>
  <c r="P386" i="4"/>
  <c r="BI385" i="4"/>
  <c r="BH385" i="4"/>
  <c r="BG385" i="4"/>
  <c r="BE385" i="4"/>
  <c r="T385" i="4"/>
  <c r="R385" i="4"/>
  <c r="P385" i="4"/>
  <c r="BI384" i="4"/>
  <c r="BH384" i="4"/>
  <c r="BG384" i="4"/>
  <c r="BE384" i="4"/>
  <c r="T384" i="4"/>
  <c r="R384" i="4"/>
  <c r="P384" i="4"/>
  <c r="BI383" i="4"/>
  <c r="BH383" i="4"/>
  <c r="BG383" i="4"/>
  <c r="BE383" i="4"/>
  <c r="T383" i="4"/>
  <c r="R383" i="4"/>
  <c r="P383" i="4"/>
  <c r="BI382" i="4"/>
  <c r="BH382" i="4"/>
  <c r="BG382" i="4"/>
  <c r="BE382" i="4"/>
  <c r="T382" i="4"/>
  <c r="R382" i="4"/>
  <c r="P382" i="4"/>
  <c r="BI381" i="4"/>
  <c r="BH381" i="4"/>
  <c r="BG381" i="4"/>
  <c r="BE381" i="4"/>
  <c r="T381" i="4"/>
  <c r="R381" i="4"/>
  <c r="P381" i="4"/>
  <c r="BI380" i="4"/>
  <c r="BH380" i="4"/>
  <c r="BG380" i="4"/>
  <c r="BE380" i="4"/>
  <c r="T380" i="4"/>
  <c r="R380" i="4"/>
  <c r="P380" i="4"/>
  <c r="BI379" i="4"/>
  <c r="BH379" i="4"/>
  <c r="BG379" i="4"/>
  <c r="BE379" i="4"/>
  <c r="T379" i="4"/>
  <c r="R379" i="4"/>
  <c r="P379" i="4"/>
  <c r="BI378" i="4"/>
  <c r="BH378" i="4"/>
  <c r="BG378" i="4"/>
  <c r="BE378" i="4"/>
  <c r="T378" i="4"/>
  <c r="R378" i="4"/>
  <c r="P378" i="4"/>
  <c r="BI376" i="4"/>
  <c r="BH376" i="4"/>
  <c r="BG376" i="4"/>
  <c r="BE376" i="4"/>
  <c r="T376" i="4"/>
  <c r="R376" i="4"/>
  <c r="P376" i="4"/>
  <c r="BI375" i="4"/>
  <c r="BH375" i="4"/>
  <c r="BG375" i="4"/>
  <c r="BE375" i="4"/>
  <c r="T375" i="4"/>
  <c r="R375" i="4"/>
  <c r="P375" i="4"/>
  <c r="BI374" i="4"/>
  <c r="BH374" i="4"/>
  <c r="BG374" i="4"/>
  <c r="BE374" i="4"/>
  <c r="T374" i="4"/>
  <c r="R374" i="4"/>
  <c r="P374" i="4"/>
  <c r="BI373" i="4"/>
  <c r="BH373" i="4"/>
  <c r="BG373" i="4"/>
  <c r="BE373" i="4"/>
  <c r="T373" i="4"/>
  <c r="R373" i="4"/>
  <c r="P373" i="4"/>
  <c r="BI372" i="4"/>
  <c r="BH372" i="4"/>
  <c r="BG372" i="4"/>
  <c r="BE372" i="4"/>
  <c r="T372" i="4"/>
  <c r="R372" i="4"/>
  <c r="P372" i="4"/>
  <c r="BI371" i="4"/>
  <c r="BH371" i="4"/>
  <c r="BG371" i="4"/>
  <c r="BE371" i="4"/>
  <c r="T371" i="4"/>
  <c r="R371" i="4"/>
  <c r="P371" i="4"/>
  <c r="BI370" i="4"/>
  <c r="BH370" i="4"/>
  <c r="BG370" i="4"/>
  <c r="BE370" i="4"/>
  <c r="T370" i="4"/>
  <c r="R370" i="4"/>
  <c r="P370" i="4"/>
  <c r="BI369" i="4"/>
  <c r="BH369" i="4"/>
  <c r="BG369" i="4"/>
  <c r="BE369" i="4"/>
  <c r="T369" i="4"/>
  <c r="R369" i="4"/>
  <c r="P369" i="4"/>
  <c r="BI367" i="4"/>
  <c r="BH367" i="4"/>
  <c r="BG367" i="4"/>
  <c r="BE367" i="4"/>
  <c r="T367" i="4"/>
  <c r="R367" i="4"/>
  <c r="P367" i="4"/>
  <c r="BI366" i="4"/>
  <c r="BH366" i="4"/>
  <c r="BG366" i="4"/>
  <c r="BE366" i="4"/>
  <c r="T366" i="4"/>
  <c r="R366" i="4"/>
  <c r="P366" i="4"/>
  <c r="BI365" i="4"/>
  <c r="BH365" i="4"/>
  <c r="BG365" i="4"/>
  <c r="BE365" i="4"/>
  <c r="T365" i="4"/>
  <c r="R365" i="4"/>
  <c r="P365" i="4"/>
  <c r="BI364" i="4"/>
  <c r="BH364" i="4"/>
  <c r="BG364" i="4"/>
  <c r="BE364" i="4"/>
  <c r="T364" i="4"/>
  <c r="R364" i="4"/>
  <c r="P364" i="4"/>
  <c r="BI363" i="4"/>
  <c r="BH363" i="4"/>
  <c r="BG363" i="4"/>
  <c r="BE363" i="4"/>
  <c r="T363" i="4"/>
  <c r="R363" i="4"/>
  <c r="P363" i="4"/>
  <c r="BI362" i="4"/>
  <c r="BH362" i="4"/>
  <c r="BG362" i="4"/>
  <c r="BE362" i="4"/>
  <c r="T362" i="4"/>
  <c r="R362" i="4"/>
  <c r="P362" i="4"/>
  <c r="BI361" i="4"/>
  <c r="BH361" i="4"/>
  <c r="BG361" i="4"/>
  <c r="BE361" i="4"/>
  <c r="T361" i="4"/>
  <c r="R361" i="4"/>
  <c r="P361" i="4"/>
  <c r="BI360" i="4"/>
  <c r="BH360" i="4"/>
  <c r="BG360" i="4"/>
  <c r="BE360" i="4"/>
  <c r="T360" i="4"/>
  <c r="R360" i="4"/>
  <c r="P360" i="4"/>
  <c r="BI359" i="4"/>
  <c r="BH359" i="4"/>
  <c r="BG359" i="4"/>
  <c r="BE359" i="4"/>
  <c r="T359" i="4"/>
  <c r="R359" i="4"/>
  <c r="P359" i="4"/>
  <c r="BI358" i="4"/>
  <c r="BH358" i="4"/>
  <c r="BG358" i="4"/>
  <c r="BE358" i="4"/>
  <c r="T358" i="4"/>
  <c r="R358" i="4"/>
  <c r="P358" i="4"/>
  <c r="BI357" i="4"/>
  <c r="BH357" i="4"/>
  <c r="BG357" i="4"/>
  <c r="BE357" i="4"/>
  <c r="T357" i="4"/>
  <c r="R357" i="4"/>
  <c r="P357" i="4"/>
  <c r="BI356" i="4"/>
  <c r="BH356" i="4"/>
  <c r="BG356" i="4"/>
  <c r="BE356" i="4"/>
  <c r="T356" i="4"/>
  <c r="R356" i="4"/>
  <c r="P356" i="4"/>
  <c r="BI355" i="4"/>
  <c r="BH355" i="4"/>
  <c r="BG355" i="4"/>
  <c r="BE355" i="4"/>
  <c r="T355" i="4"/>
  <c r="R355" i="4"/>
  <c r="P355" i="4"/>
  <c r="BI354" i="4"/>
  <c r="BH354" i="4"/>
  <c r="BG354" i="4"/>
  <c r="BE354" i="4"/>
  <c r="T354" i="4"/>
  <c r="R354" i="4"/>
  <c r="P354" i="4"/>
  <c r="BI353" i="4"/>
  <c r="BH353" i="4"/>
  <c r="BG353" i="4"/>
  <c r="BE353" i="4"/>
  <c r="T353" i="4"/>
  <c r="R353" i="4"/>
  <c r="P353" i="4"/>
  <c r="BI352" i="4"/>
  <c r="BH352" i="4"/>
  <c r="BG352" i="4"/>
  <c r="BE352" i="4"/>
  <c r="T352" i="4"/>
  <c r="R352" i="4"/>
  <c r="P352" i="4"/>
  <c r="BI350" i="4"/>
  <c r="BH350" i="4"/>
  <c r="BG350" i="4"/>
  <c r="BE350" i="4"/>
  <c r="T350" i="4"/>
  <c r="R350" i="4"/>
  <c r="P350" i="4"/>
  <c r="BI349" i="4"/>
  <c r="BH349" i="4"/>
  <c r="BG349" i="4"/>
  <c r="BE349" i="4"/>
  <c r="T349" i="4"/>
  <c r="R349" i="4"/>
  <c r="P349" i="4"/>
  <c r="BI348" i="4"/>
  <c r="BH348" i="4"/>
  <c r="BG348" i="4"/>
  <c r="BE348" i="4"/>
  <c r="T348" i="4"/>
  <c r="R348" i="4"/>
  <c r="P348" i="4"/>
  <c r="BI347" i="4"/>
  <c r="BH347" i="4"/>
  <c r="BG347" i="4"/>
  <c r="BE347" i="4"/>
  <c r="T347" i="4"/>
  <c r="R347" i="4"/>
  <c r="P347" i="4"/>
  <c r="BI346" i="4"/>
  <c r="BH346" i="4"/>
  <c r="BG346" i="4"/>
  <c r="BE346" i="4"/>
  <c r="T346" i="4"/>
  <c r="R346" i="4"/>
  <c r="P346" i="4"/>
  <c r="BI345" i="4"/>
  <c r="BH345" i="4"/>
  <c r="BG345" i="4"/>
  <c r="BE345" i="4"/>
  <c r="T345" i="4"/>
  <c r="R345" i="4"/>
  <c r="P345" i="4"/>
  <c r="BI344" i="4"/>
  <c r="BH344" i="4"/>
  <c r="BG344" i="4"/>
  <c r="BE344" i="4"/>
  <c r="T344" i="4"/>
  <c r="R344" i="4"/>
  <c r="P344" i="4"/>
  <c r="BI343" i="4"/>
  <c r="BH343" i="4"/>
  <c r="BG343" i="4"/>
  <c r="BE343" i="4"/>
  <c r="T343" i="4"/>
  <c r="R343" i="4"/>
  <c r="P343" i="4"/>
  <c r="BI342" i="4"/>
  <c r="BH342" i="4"/>
  <c r="BG342" i="4"/>
  <c r="BE342" i="4"/>
  <c r="T342" i="4"/>
  <c r="R342" i="4"/>
  <c r="P342" i="4"/>
  <c r="BI341" i="4"/>
  <c r="BH341" i="4"/>
  <c r="BG341" i="4"/>
  <c r="BE341" i="4"/>
  <c r="T341" i="4"/>
  <c r="R341" i="4"/>
  <c r="P341" i="4"/>
  <c r="BI340" i="4"/>
  <c r="BH340" i="4"/>
  <c r="BG340" i="4"/>
  <c r="BE340" i="4"/>
  <c r="T340" i="4"/>
  <c r="R340" i="4"/>
  <c r="P340" i="4"/>
  <c r="BI339" i="4"/>
  <c r="BH339" i="4"/>
  <c r="BG339" i="4"/>
  <c r="BE339" i="4"/>
  <c r="T339" i="4"/>
  <c r="R339" i="4"/>
  <c r="P339" i="4"/>
  <c r="BI338" i="4"/>
  <c r="BH338" i="4"/>
  <c r="BG338" i="4"/>
  <c r="BE338" i="4"/>
  <c r="T338" i="4"/>
  <c r="R338" i="4"/>
  <c r="P338" i="4"/>
  <c r="BI337" i="4"/>
  <c r="BH337" i="4"/>
  <c r="BG337" i="4"/>
  <c r="BE337" i="4"/>
  <c r="T337" i="4"/>
  <c r="R337" i="4"/>
  <c r="P337" i="4"/>
  <c r="BI336" i="4"/>
  <c r="BH336" i="4"/>
  <c r="BG336" i="4"/>
  <c r="BE336" i="4"/>
  <c r="T336" i="4"/>
  <c r="R336" i="4"/>
  <c r="P336" i="4"/>
  <c r="BI335" i="4"/>
  <c r="BH335" i="4"/>
  <c r="BG335" i="4"/>
  <c r="BE335" i="4"/>
  <c r="T335" i="4"/>
  <c r="R335" i="4"/>
  <c r="P335" i="4"/>
  <c r="BI334" i="4"/>
  <c r="BH334" i="4"/>
  <c r="BG334" i="4"/>
  <c r="BE334" i="4"/>
  <c r="T334" i="4"/>
  <c r="R334" i="4"/>
  <c r="P334" i="4"/>
  <c r="BI333" i="4"/>
  <c r="BH333" i="4"/>
  <c r="BG333" i="4"/>
  <c r="BE333" i="4"/>
  <c r="T333" i="4"/>
  <c r="R333" i="4"/>
  <c r="P333" i="4"/>
  <c r="BI332" i="4"/>
  <c r="BH332" i="4"/>
  <c r="BG332" i="4"/>
  <c r="BE332" i="4"/>
  <c r="T332" i="4"/>
  <c r="R332" i="4"/>
  <c r="P332" i="4"/>
  <c r="BI331" i="4"/>
  <c r="BH331" i="4"/>
  <c r="BG331" i="4"/>
  <c r="BE331" i="4"/>
  <c r="T331" i="4"/>
  <c r="R331" i="4"/>
  <c r="P331" i="4"/>
  <c r="BI330" i="4"/>
  <c r="BH330" i="4"/>
  <c r="BG330" i="4"/>
  <c r="BE330" i="4"/>
  <c r="T330" i="4"/>
  <c r="R330" i="4"/>
  <c r="P330" i="4"/>
  <c r="BI329" i="4"/>
  <c r="BH329" i="4"/>
  <c r="BG329" i="4"/>
  <c r="BE329" i="4"/>
  <c r="T329" i="4"/>
  <c r="R329" i="4"/>
  <c r="P329" i="4"/>
  <c r="BI328" i="4"/>
  <c r="BH328" i="4"/>
  <c r="BG328" i="4"/>
  <c r="BE328" i="4"/>
  <c r="T328" i="4"/>
  <c r="R328" i="4"/>
  <c r="P328" i="4"/>
  <c r="BI327" i="4"/>
  <c r="BH327" i="4"/>
  <c r="BG327" i="4"/>
  <c r="BE327" i="4"/>
  <c r="T327" i="4"/>
  <c r="R327" i="4"/>
  <c r="P327" i="4"/>
  <c r="BI326" i="4"/>
  <c r="BH326" i="4"/>
  <c r="BG326" i="4"/>
  <c r="BE326" i="4"/>
  <c r="T326" i="4"/>
  <c r="R326" i="4"/>
  <c r="P326" i="4"/>
  <c r="BI325" i="4"/>
  <c r="BH325" i="4"/>
  <c r="BG325" i="4"/>
  <c r="BE325" i="4"/>
  <c r="T325" i="4"/>
  <c r="R325" i="4"/>
  <c r="P325" i="4"/>
  <c r="BI324" i="4"/>
  <c r="BH324" i="4"/>
  <c r="BG324" i="4"/>
  <c r="BE324" i="4"/>
  <c r="T324" i="4"/>
  <c r="R324" i="4"/>
  <c r="P324" i="4"/>
  <c r="BI323" i="4"/>
  <c r="BH323" i="4"/>
  <c r="BG323" i="4"/>
  <c r="BE323" i="4"/>
  <c r="T323" i="4"/>
  <c r="R323" i="4"/>
  <c r="P323" i="4"/>
  <c r="BI322" i="4"/>
  <c r="BH322" i="4"/>
  <c r="BG322" i="4"/>
  <c r="BE322" i="4"/>
  <c r="T322" i="4"/>
  <c r="R322" i="4"/>
  <c r="P322" i="4"/>
  <c r="BI321" i="4"/>
  <c r="BH321" i="4"/>
  <c r="BG321" i="4"/>
  <c r="BE321" i="4"/>
  <c r="T321" i="4"/>
  <c r="R321" i="4"/>
  <c r="P321" i="4"/>
  <c r="BI320" i="4"/>
  <c r="BH320" i="4"/>
  <c r="BG320" i="4"/>
  <c r="BE320" i="4"/>
  <c r="T320" i="4"/>
  <c r="R320" i="4"/>
  <c r="P320" i="4"/>
  <c r="BI319" i="4"/>
  <c r="BH319" i="4"/>
  <c r="BG319" i="4"/>
  <c r="BE319" i="4"/>
  <c r="T319" i="4"/>
  <c r="R319" i="4"/>
  <c r="P319" i="4"/>
  <c r="BI318" i="4"/>
  <c r="BH318" i="4"/>
  <c r="BG318" i="4"/>
  <c r="BE318" i="4"/>
  <c r="T318" i="4"/>
  <c r="R318" i="4"/>
  <c r="P318" i="4"/>
  <c r="BI317" i="4"/>
  <c r="BH317" i="4"/>
  <c r="BG317" i="4"/>
  <c r="BE317" i="4"/>
  <c r="T317" i="4"/>
  <c r="R317" i="4"/>
  <c r="P317" i="4"/>
  <c r="BI316" i="4"/>
  <c r="BH316" i="4"/>
  <c r="BG316" i="4"/>
  <c r="BE316" i="4"/>
  <c r="T316" i="4"/>
  <c r="R316" i="4"/>
  <c r="P316" i="4"/>
  <c r="BI314" i="4"/>
  <c r="BH314" i="4"/>
  <c r="BG314" i="4"/>
  <c r="BE314" i="4"/>
  <c r="T314" i="4"/>
  <c r="R314" i="4"/>
  <c r="P314" i="4"/>
  <c r="BI313" i="4"/>
  <c r="BH313" i="4"/>
  <c r="BG313" i="4"/>
  <c r="BE313" i="4"/>
  <c r="T313" i="4"/>
  <c r="R313" i="4"/>
  <c r="P313" i="4"/>
  <c r="BI312" i="4"/>
  <c r="BH312" i="4"/>
  <c r="BG312" i="4"/>
  <c r="BE312" i="4"/>
  <c r="T312" i="4"/>
  <c r="R312" i="4"/>
  <c r="P312" i="4"/>
  <c r="BI311" i="4"/>
  <c r="BH311" i="4"/>
  <c r="BG311" i="4"/>
  <c r="BE311" i="4"/>
  <c r="T311" i="4"/>
  <c r="R311" i="4"/>
  <c r="P311" i="4"/>
  <c r="BI310" i="4"/>
  <c r="BH310" i="4"/>
  <c r="BG310" i="4"/>
  <c r="BE310" i="4"/>
  <c r="T310" i="4"/>
  <c r="R310" i="4"/>
  <c r="P310" i="4"/>
  <c r="BI309" i="4"/>
  <c r="BH309" i="4"/>
  <c r="BG309" i="4"/>
  <c r="BE309" i="4"/>
  <c r="T309" i="4"/>
  <c r="R309" i="4"/>
  <c r="P309" i="4"/>
  <c r="BI308" i="4"/>
  <c r="BH308" i="4"/>
  <c r="BG308" i="4"/>
  <c r="BE308" i="4"/>
  <c r="T308" i="4"/>
  <c r="R308" i="4"/>
  <c r="P308" i="4"/>
  <c r="BI307" i="4"/>
  <c r="BH307" i="4"/>
  <c r="BG307" i="4"/>
  <c r="BE307" i="4"/>
  <c r="T307" i="4"/>
  <c r="R307" i="4"/>
  <c r="P307" i="4"/>
  <c r="BI306" i="4"/>
  <c r="BH306" i="4"/>
  <c r="BG306" i="4"/>
  <c r="BE306" i="4"/>
  <c r="T306" i="4"/>
  <c r="R306" i="4"/>
  <c r="P306" i="4"/>
  <c r="BI305" i="4"/>
  <c r="BH305" i="4"/>
  <c r="BG305" i="4"/>
  <c r="BE305" i="4"/>
  <c r="T305" i="4"/>
  <c r="R305" i="4"/>
  <c r="P305" i="4"/>
  <c r="BI304" i="4"/>
  <c r="BH304" i="4"/>
  <c r="BG304" i="4"/>
  <c r="BE304" i="4"/>
  <c r="T304" i="4"/>
  <c r="R304" i="4"/>
  <c r="P304" i="4"/>
  <c r="BI303" i="4"/>
  <c r="BH303" i="4"/>
  <c r="BG303" i="4"/>
  <c r="BE303" i="4"/>
  <c r="T303" i="4"/>
  <c r="R303" i="4"/>
  <c r="P303" i="4"/>
  <c r="BI302" i="4"/>
  <c r="BH302" i="4"/>
  <c r="BG302" i="4"/>
  <c r="BE302" i="4"/>
  <c r="T302" i="4"/>
  <c r="R302" i="4"/>
  <c r="P302" i="4"/>
  <c r="BI301" i="4"/>
  <c r="BH301" i="4"/>
  <c r="BG301" i="4"/>
  <c r="BE301" i="4"/>
  <c r="T301" i="4"/>
  <c r="R301" i="4"/>
  <c r="P301" i="4"/>
  <c r="BI300" i="4"/>
  <c r="BH300" i="4"/>
  <c r="BG300" i="4"/>
  <c r="BE300" i="4"/>
  <c r="T300" i="4"/>
  <c r="R300" i="4"/>
  <c r="P300" i="4"/>
  <c r="BI299" i="4"/>
  <c r="BH299" i="4"/>
  <c r="BG299" i="4"/>
  <c r="BE299" i="4"/>
  <c r="T299" i="4"/>
  <c r="R299" i="4"/>
  <c r="P299" i="4"/>
  <c r="BI298" i="4"/>
  <c r="BH298" i="4"/>
  <c r="BG298" i="4"/>
  <c r="BE298" i="4"/>
  <c r="T298" i="4"/>
  <c r="R298" i="4"/>
  <c r="P298" i="4"/>
  <c r="BI297" i="4"/>
  <c r="BH297" i="4"/>
  <c r="BG297" i="4"/>
  <c r="BE297" i="4"/>
  <c r="T297" i="4"/>
  <c r="R297" i="4"/>
  <c r="P297" i="4"/>
  <c r="BI296" i="4"/>
  <c r="BH296" i="4"/>
  <c r="BG296" i="4"/>
  <c r="BE296" i="4"/>
  <c r="T296" i="4"/>
  <c r="R296" i="4"/>
  <c r="P296" i="4"/>
  <c r="BI295" i="4"/>
  <c r="BH295" i="4"/>
  <c r="BG295" i="4"/>
  <c r="BE295" i="4"/>
  <c r="T295" i="4"/>
  <c r="R295" i="4"/>
  <c r="P295" i="4"/>
  <c r="BI294" i="4"/>
  <c r="BH294" i="4"/>
  <c r="BG294" i="4"/>
  <c r="BE294" i="4"/>
  <c r="T294" i="4"/>
  <c r="R294" i="4"/>
  <c r="P294" i="4"/>
  <c r="BI292" i="4"/>
  <c r="BH292" i="4"/>
  <c r="BG292" i="4"/>
  <c r="BE292" i="4"/>
  <c r="T292" i="4"/>
  <c r="R292" i="4"/>
  <c r="P292" i="4"/>
  <c r="BI291" i="4"/>
  <c r="BH291" i="4"/>
  <c r="BG291" i="4"/>
  <c r="BE291" i="4"/>
  <c r="T291" i="4"/>
  <c r="R291" i="4"/>
  <c r="P291" i="4"/>
  <c r="BI290" i="4"/>
  <c r="BH290" i="4"/>
  <c r="BG290" i="4"/>
  <c r="BE290" i="4"/>
  <c r="T290" i="4"/>
  <c r="R290" i="4"/>
  <c r="P290" i="4"/>
  <c r="BI289" i="4"/>
  <c r="BH289" i="4"/>
  <c r="BG289" i="4"/>
  <c r="BE289" i="4"/>
  <c r="T289" i="4"/>
  <c r="R289" i="4"/>
  <c r="P289" i="4"/>
  <c r="BI288" i="4"/>
  <c r="BH288" i="4"/>
  <c r="BG288" i="4"/>
  <c r="BE288" i="4"/>
  <c r="T288" i="4"/>
  <c r="R288" i="4"/>
  <c r="P288" i="4"/>
  <c r="BI287" i="4"/>
  <c r="BH287" i="4"/>
  <c r="BG287" i="4"/>
  <c r="BE287" i="4"/>
  <c r="T287" i="4"/>
  <c r="R287" i="4"/>
  <c r="P287" i="4"/>
  <c r="BI286" i="4"/>
  <c r="BH286" i="4"/>
  <c r="BG286" i="4"/>
  <c r="BE286" i="4"/>
  <c r="T286" i="4"/>
  <c r="R286" i="4"/>
  <c r="P286" i="4"/>
  <c r="BI285" i="4"/>
  <c r="BH285" i="4"/>
  <c r="BG285" i="4"/>
  <c r="BE285" i="4"/>
  <c r="T285" i="4"/>
  <c r="R285" i="4"/>
  <c r="P285" i="4"/>
  <c r="BI284" i="4"/>
  <c r="BH284" i="4"/>
  <c r="BG284" i="4"/>
  <c r="BE284" i="4"/>
  <c r="T284" i="4"/>
  <c r="R284" i="4"/>
  <c r="P284" i="4"/>
  <c r="BI282" i="4"/>
  <c r="BH282" i="4"/>
  <c r="BG282" i="4"/>
  <c r="BE282" i="4"/>
  <c r="T282" i="4"/>
  <c r="R282" i="4"/>
  <c r="P282" i="4"/>
  <c r="BI281" i="4"/>
  <c r="BH281" i="4"/>
  <c r="BG281" i="4"/>
  <c r="BE281" i="4"/>
  <c r="T281" i="4"/>
  <c r="R281" i="4"/>
  <c r="P281" i="4"/>
  <c r="BI280" i="4"/>
  <c r="BH280" i="4"/>
  <c r="BG280" i="4"/>
  <c r="BE280" i="4"/>
  <c r="T280" i="4"/>
  <c r="R280" i="4"/>
  <c r="P280" i="4"/>
  <c r="BI279" i="4"/>
  <c r="BH279" i="4"/>
  <c r="BG279" i="4"/>
  <c r="BE279" i="4"/>
  <c r="T279" i="4"/>
  <c r="R279" i="4"/>
  <c r="P279" i="4"/>
  <c r="BI278" i="4"/>
  <c r="BH278" i="4"/>
  <c r="BG278" i="4"/>
  <c r="BE278" i="4"/>
  <c r="T278" i="4"/>
  <c r="R278" i="4"/>
  <c r="P278" i="4"/>
  <c r="BI277" i="4"/>
  <c r="BH277" i="4"/>
  <c r="BG277" i="4"/>
  <c r="BE277" i="4"/>
  <c r="T277" i="4"/>
  <c r="R277" i="4"/>
  <c r="P277" i="4"/>
  <c r="BI276" i="4"/>
  <c r="BH276" i="4"/>
  <c r="BG276" i="4"/>
  <c r="BE276" i="4"/>
  <c r="T276" i="4"/>
  <c r="R276" i="4"/>
  <c r="P276" i="4"/>
  <c r="BI275" i="4"/>
  <c r="BH275" i="4"/>
  <c r="BG275" i="4"/>
  <c r="BE275" i="4"/>
  <c r="T275" i="4"/>
  <c r="R275" i="4"/>
  <c r="P275" i="4"/>
  <c r="BI274" i="4"/>
  <c r="BH274" i="4"/>
  <c r="BG274" i="4"/>
  <c r="BE274" i="4"/>
  <c r="T274" i="4"/>
  <c r="R274" i="4"/>
  <c r="P274" i="4"/>
  <c r="BI272" i="4"/>
  <c r="BH272" i="4"/>
  <c r="BG272" i="4"/>
  <c r="BE272" i="4"/>
  <c r="T272" i="4"/>
  <c r="R272" i="4"/>
  <c r="P272" i="4"/>
  <c r="BI271" i="4"/>
  <c r="BH271" i="4"/>
  <c r="BG271" i="4"/>
  <c r="BE271" i="4"/>
  <c r="T271" i="4"/>
  <c r="R271" i="4"/>
  <c r="P271" i="4"/>
  <c r="BI270" i="4"/>
  <c r="BH270" i="4"/>
  <c r="BG270" i="4"/>
  <c r="BE270" i="4"/>
  <c r="T270" i="4"/>
  <c r="R270" i="4"/>
  <c r="P270" i="4"/>
  <c r="BI269" i="4"/>
  <c r="BH269" i="4"/>
  <c r="BG269" i="4"/>
  <c r="BE269" i="4"/>
  <c r="T269" i="4"/>
  <c r="R269" i="4"/>
  <c r="P269" i="4"/>
  <c r="BI268" i="4"/>
  <c r="BH268" i="4"/>
  <c r="BG268" i="4"/>
  <c r="BE268" i="4"/>
  <c r="T268" i="4"/>
  <c r="R268" i="4"/>
  <c r="P268" i="4"/>
  <c r="BI267" i="4"/>
  <c r="BH267" i="4"/>
  <c r="BG267" i="4"/>
  <c r="BE267" i="4"/>
  <c r="T267" i="4"/>
  <c r="R267" i="4"/>
  <c r="P267" i="4"/>
  <c r="BI266" i="4"/>
  <c r="BH266" i="4"/>
  <c r="BG266" i="4"/>
  <c r="BE266" i="4"/>
  <c r="T266" i="4"/>
  <c r="R266" i="4"/>
  <c r="P266" i="4"/>
  <c r="BI265" i="4"/>
  <c r="BH265" i="4"/>
  <c r="BG265" i="4"/>
  <c r="BE265" i="4"/>
  <c r="T265" i="4"/>
  <c r="R265" i="4"/>
  <c r="P265" i="4"/>
  <c r="BI264" i="4"/>
  <c r="BH264" i="4"/>
  <c r="BG264" i="4"/>
  <c r="BE264" i="4"/>
  <c r="T264" i="4"/>
  <c r="R264" i="4"/>
  <c r="P264" i="4"/>
  <c r="BI263" i="4"/>
  <c r="BH263" i="4"/>
  <c r="BG263" i="4"/>
  <c r="BE263" i="4"/>
  <c r="T263" i="4"/>
  <c r="R263" i="4"/>
  <c r="P263" i="4"/>
  <c r="BI262" i="4"/>
  <c r="BH262" i="4"/>
  <c r="BG262" i="4"/>
  <c r="BE262" i="4"/>
  <c r="T262" i="4"/>
  <c r="R262" i="4"/>
  <c r="P262" i="4"/>
  <c r="BI261" i="4"/>
  <c r="BH261" i="4"/>
  <c r="BG261" i="4"/>
  <c r="BE261" i="4"/>
  <c r="T261" i="4"/>
  <c r="R261" i="4"/>
  <c r="P261" i="4"/>
  <c r="BI260" i="4"/>
  <c r="BH260" i="4"/>
  <c r="BG260" i="4"/>
  <c r="BE260" i="4"/>
  <c r="T260" i="4"/>
  <c r="R260" i="4"/>
  <c r="P260" i="4"/>
  <c r="BI259" i="4"/>
  <c r="BH259" i="4"/>
  <c r="BG259" i="4"/>
  <c r="BE259" i="4"/>
  <c r="T259" i="4"/>
  <c r="R259" i="4"/>
  <c r="P259" i="4"/>
  <c r="BI258" i="4"/>
  <c r="BH258" i="4"/>
  <c r="BG258" i="4"/>
  <c r="BE258" i="4"/>
  <c r="T258" i="4"/>
  <c r="R258" i="4"/>
  <c r="P258" i="4"/>
  <c r="BI257" i="4"/>
  <c r="BH257" i="4"/>
  <c r="BG257" i="4"/>
  <c r="BE257" i="4"/>
  <c r="T257" i="4"/>
  <c r="R257" i="4"/>
  <c r="P257" i="4"/>
  <c r="BI256" i="4"/>
  <c r="BH256" i="4"/>
  <c r="BG256" i="4"/>
  <c r="BE256" i="4"/>
  <c r="T256" i="4"/>
  <c r="R256" i="4"/>
  <c r="P256" i="4"/>
  <c r="BI255" i="4"/>
  <c r="BH255" i="4"/>
  <c r="BG255" i="4"/>
  <c r="BE255" i="4"/>
  <c r="T255" i="4"/>
  <c r="R255" i="4"/>
  <c r="P255" i="4"/>
  <c r="BI254" i="4"/>
  <c r="BH254" i="4"/>
  <c r="BG254" i="4"/>
  <c r="BE254" i="4"/>
  <c r="T254" i="4"/>
  <c r="R254" i="4"/>
  <c r="P254" i="4"/>
  <c r="BI253" i="4"/>
  <c r="BH253" i="4"/>
  <c r="BG253" i="4"/>
  <c r="BE253" i="4"/>
  <c r="T253" i="4"/>
  <c r="R253" i="4"/>
  <c r="P253" i="4"/>
  <c r="BI252" i="4"/>
  <c r="BH252" i="4"/>
  <c r="BG252" i="4"/>
  <c r="BE252" i="4"/>
  <c r="T252" i="4"/>
  <c r="R252" i="4"/>
  <c r="P252" i="4"/>
  <c r="BI251" i="4"/>
  <c r="BH251" i="4"/>
  <c r="BG251" i="4"/>
  <c r="BE251" i="4"/>
  <c r="T251" i="4"/>
  <c r="R251" i="4"/>
  <c r="P251" i="4"/>
  <c r="BI250" i="4"/>
  <c r="BH250" i="4"/>
  <c r="BG250" i="4"/>
  <c r="BE250" i="4"/>
  <c r="T250" i="4"/>
  <c r="R250" i="4"/>
  <c r="P250" i="4"/>
  <c r="BI249" i="4"/>
  <c r="BH249" i="4"/>
  <c r="BG249" i="4"/>
  <c r="BE249" i="4"/>
  <c r="T249" i="4"/>
  <c r="R249" i="4"/>
  <c r="P249" i="4"/>
  <c r="BI248" i="4"/>
  <c r="BH248" i="4"/>
  <c r="BG248" i="4"/>
  <c r="BE248" i="4"/>
  <c r="T248" i="4"/>
  <c r="R248" i="4"/>
  <c r="P248" i="4"/>
  <c r="BI247" i="4"/>
  <c r="BH247" i="4"/>
  <c r="BG247" i="4"/>
  <c r="BE247" i="4"/>
  <c r="T247" i="4"/>
  <c r="R247" i="4"/>
  <c r="P247" i="4"/>
  <c r="BI246" i="4"/>
  <c r="BH246" i="4"/>
  <c r="BG246" i="4"/>
  <c r="BE246" i="4"/>
  <c r="T246" i="4"/>
  <c r="R246" i="4"/>
  <c r="P246" i="4"/>
  <c r="BI245" i="4"/>
  <c r="BH245" i="4"/>
  <c r="BG245" i="4"/>
  <c r="BE245" i="4"/>
  <c r="T245" i="4"/>
  <c r="R245" i="4"/>
  <c r="P245" i="4"/>
  <c r="BI244" i="4"/>
  <c r="BH244" i="4"/>
  <c r="BG244" i="4"/>
  <c r="BE244" i="4"/>
  <c r="T244" i="4"/>
  <c r="R244" i="4"/>
  <c r="P244" i="4"/>
  <c r="BI243" i="4"/>
  <c r="BH243" i="4"/>
  <c r="BG243" i="4"/>
  <c r="BE243" i="4"/>
  <c r="T243" i="4"/>
  <c r="R243" i="4"/>
  <c r="P243" i="4"/>
  <c r="BI242" i="4"/>
  <c r="BH242" i="4"/>
  <c r="BG242" i="4"/>
  <c r="BE242" i="4"/>
  <c r="T242" i="4"/>
  <c r="R242" i="4"/>
  <c r="P242" i="4"/>
  <c r="BI241" i="4"/>
  <c r="BH241" i="4"/>
  <c r="BG241" i="4"/>
  <c r="BE241" i="4"/>
  <c r="T241" i="4"/>
  <c r="R241" i="4"/>
  <c r="P241" i="4"/>
  <c r="BI240" i="4"/>
  <c r="BH240" i="4"/>
  <c r="BG240" i="4"/>
  <c r="BE240" i="4"/>
  <c r="T240" i="4"/>
  <c r="R240" i="4"/>
  <c r="P240" i="4"/>
  <c r="BI239" i="4"/>
  <c r="BH239" i="4"/>
  <c r="BG239" i="4"/>
  <c r="BE239" i="4"/>
  <c r="T239" i="4"/>
  <c r="R239" i="4"/>
  <c r="P239" i="4"/>
  <c r="BI238" i="4"/>
  <c r="BH238" i="4"/>
  <c r="BG238" i="4"/>
  <c r="BE238" i="4"/>
  <c r="T238" i="4"/>
  <c r="R238" i="4"/>
  <c r="P238" i="4"/>
  <c r="BI237" i="4"/>
  <c r="BH237" i="4"/>
  <c r="BG237" i="4"/>
  <c r="BE237" i="4"/>
  <c r="T237" i="4"/>
  <c r="R237" i="4"/>
  <c r="P237" i="4"/>
  <c r="BI236" i="4"/>
  <c r="BH236" i="4"/>
  <c r="BG236" i="4"/>
  <c r="BE236" i="4"/>
  <c r="T236" i="4"/>
  <c r="R236" i="4"/>
  <c r="P236" i="4"/>
  <c r="BI235" i="4"/>
  <c r="BH235" i="4"/>
  <c r="BG235" i="4"/>
  <c r="BE235" i="4"/>
  <c r="T235" i="4"/>
  <c r="R235" i="4"/>
  <c r="P235" i="4"/>
  <c r="BI234" i="4"/>
  <c r="BH234" i="4"/>
  <c r="BG234" i="4"/>
  <c r="BE234" i="4"/>
  <c r="T234" i="4"/>
  <c r="R234" i="4"/>
  <c r="P234" i="4"/>
  <c r="BI233" i="4"/>
  <c r="BH233" i="4"/>
  <c r="BG233" i="4"/>
  <c r="BE233" i="4"/>
  <c r="T233" i="4"/>
  <c r="R233" i="4"/>
  <c r="P233" i="4"/>
  <c r="BI232" i="4"/>
  <c r="BH232" i="4"/>
  <c r="BG232" i="4"/>
  <c r="BE232" i="4"/>
  <c r="T232" i="4"/>
  <c r="R232" i="4"/>
  <c r="P232" i="4"/>
  <c r="BI231" i="4"/>
  <c r="BH231" i="4"/>
  <c r="BG231" i="4"/>
  <c r="BE231" i="4"/>
  <c r="T231" i="4"/>
  <c r="R231" i="4"/>
  <c r="P231" i="4"/>
  <c r="BI230" i="4"/>
  <c r="BH230" i="4"/>
  <c r="BG230" i="4"/>
  <c r="BE230" i="4"/>
  <c r="T230" i="4"/>
  <c r="R230" i="4"/>
  <c r="P230" i="4"/>
  <c r="BI229" i="4"/>
  <c r="BH229" i="4"/>
  <c r="BG229" i="4"/>
  <c r="BE229" i="4"/>
  <c r="T229" i="4"/>
  <c r="R229" i="4"/>
  <c r="P229" i="4"/>
  <c r="BI228" i="4"/>
  <c r="BH228" i="4"/>
  <c r="BG228" i="4"/>
  <c r="BE228" i="4"/>
  <c r="T228" i="4"/>
  <c r="R228" i="4"/>
  <c r="P228" i="4"/>
  <c r="BI227" i="4"/>
  <c r="BH227" i="4"/>
  <c r="BG227" i="4"/>
  <c r="BE227" i="4"/>
  <c r="T227" i="4"/>
  <c r="R227" i="4"/>
  <c r="P227" i="4"/>
  <c r="BI226" i="4"/>
  <c r="BH226" i="4"/>
  <c r="BG226" i="4"/>
  <c r="BE226" i="4"/>
  <c r="T226" i="4"/>
  <c r="R226" i="4"/>
  <c r="P226" i="4"/>
  <c r="BI224" i="4"/>
  <c r="BH224" i="4"/>
  <c r="BG224" i="4"/>
  <c r="BE224" i="4"/>
  <c r="T224" i="4"/>
  <c r="R224" i="4"/>
  <c r="P224" i="4"/>
  <c r="BI223" i="4"/>
  <c r="BH223" i="4"/>
  <c r="BG223" i="4"/>
  <c r="BE223" i="4"/>
  <c r="T223" i="4"/>
  <c r="R223" i="4"/>
  <c r="P223" i="4"/>
  <c r="BI222" i="4"/>
  <c r="BH222" i="4"/>
  <c r="BG222" i="4"/>
  <c r="BE222" i="4"/>
  <c r="T222" i="4"/>
  <c r="R222" i="4"/>
  <c r="P222"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6" i="4"/>
  <c r="BH216" i="4"/>
  <c r="BG216" i="4"/>
  <c r="BE216" i="4"/>
  <c r="T216" i="4"/>
  <c r="R216" i="4"/>
  <c r="P216" i="4"/>
  <c r="BI215" i="4"/>
  <c r="BH215" i="4"/>
  <c r="BG215" i="4"/>
  <c r="BE215" i="4"/>
  <c r="T215" i="4"/>
  <c r="R215" i="4"/>
  <c r="P215" i="4"/>
  <c r="BI214" i="4"/>
  <c r="BH214" i="4"/>
  <c r="BG214" i="4"/>
  <c r="BE214" i="4"/>
  <c r="T214" i="4"/>
  <c r="R214" i="4"/>
  <c r="P214" i="4"/>
  <c r="BI213" i="4"/>
  <c r="BH213" i="4"/>
  <c r="BG213" i="4"/>
  <c r="BE213" i="4"/>
  <c r="T213" i="4"/>
  <c r="R213" i="4"/>
  <c r="P213" i="4"/>
  <c r="BI212" i="4"/>
  <c r="BH212" i="4"/>
  <c r="BG212" i="4"/>
  <c r="BE212" i="4"/>
  <c r="T212" i="4"/>
  <c r="R212" i="4"/>
  <c r="P212" i="4"/>
  <c r="BI211" i="4"/>
  <c r="BH211" i="4"/>
  <c r="BG211" i="4"/>
  <c r="BE211" i="4"/>
  <c r="T211" i="4"/>
  <c r="R211" i="4"/>
  <c r="P211" i="4"/>
  <c r="BI210" i="4"/>
  <c r="BH210" i="4"/>
  <c r="BG210" i="4"/>
  <c r="BE210" i="4"/>
  <c r="T210" i="4"/>
  <c r="R210" i="4"/>
  <c r="P210" i="4"/>
  <c r="BI209" i="4"/>
  <c r="BH209" i="4"/>
  <c r="BG209" i="4"/>
  <c r="BE209" i="4"/>
  <c r="T209" i="4"/>
  <c r="R209" i="4"/>
  <c r="P209" i="4"/>
  <c r="BI208" i="4"/>
  <c r="BH208" i="4"/>
  <c r="BG208" i="4"/>
  <c r="BE208" i="4"/>
  <c r="T208" i="4"/>
  <c r="R208"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2" i="4"/>
  <c r="BH202" i="4"/>
  <c r="BG202" i="4"/>
  <c r="BE202" i="4"/>
  <c r="T202" i="4"/>
  <c r="R202" i="4"/>
  <c r="P202" i="4"/>
  <c r="BI201" i="4"/>
  <c r="BH201" i="4"/>
  <c r="BG201" i="4"/>
  <c r="BE201" i="4"/>
  <c r="T201" i="4"/>
  <c r="R201" i="4"/>
  <c r="P201" i="4"/>
  <c r="BI200" i="4"/>
  <c r="BH200" i="4"/>
  <c r="BG200" i="4"/>
  <c r="BE200" i="4"/>
  <c r="T200" i="4"/>
  <c r="R200" i="4"/>
  <c r="P200" i="4"/>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5" i="4"/>
  <c r="BH195" i="4"/>
  <c r="BG195" i="4"/>
  <c r="BE195" i="4"/>
  <c r="T195" i="4"/>
  <c r="R195" i="4"/>
  <c r="P195" i="4"/>
  <c r="BI194" i="4"/>
  <c r="BH194" i="4"/>
  <c r="BG194" i="4"/>
  <c r="BE194" i="4"/>
  <c r="T194" i="4"/>
  <c r="R194" i="4"/>
  <c r="P194" i="4"/>
  <c r="BI192" i="4"/>
  <c r="BH192" i="4"/>
  <c r="BG192" i="4"/>
  <c r="BE192" i="4"/>
  <c r="T192" i="4"/>
  <c r="R192" i="4"/>
  <c r="P192" i="4"/>
  <c r="BI191" i="4"/>
  <c r="BH191" i="4"/>
  <c r="BG191" i="4"/>
  <c r="BE191" i="4"/>
  <c r="T191" i="4"/>
  <c r="R191" i="4"/>
  <c r="P191" i="4"/>
  <c r="BI190" i="4"/>
  <c r="BH190" i="4"/>
  <c r="BG190" i="4"/>
  <c r="BE190" i="4"/>
  <c r="T190" i="4"/>
  <c r="R190" i="4"/>
  <c r="P190" i="4"/>
  <c r="BI189" i="4"/>
  <c r="BH189" i="4"/>
  <c r="BG189" i="4"/>
  <c r="BE189" i="4"/>
  <c r="T189" i="4"/>
  <c r="R189" i="4"/>
  <c r="P189" i="4"/>
  <c r="BI188" i="4"/>
  <c r="BH188" i="4"/>
  <c r="BG188" i="4"/>
  <c r="BE188" i="4"/>
  <c r="T188" i="4"/>
  <c r="R188" i="4"/>
  <c r="P188" i="4"/>
  <c r="BI187" i="4"/>
  <c r="BH187" i="4"/>
  <c r="BG187" i="4"/>
  <c r="BE187" i="4"/>
  <c r="T187" i="4"/>
  <c r="R187" i="4"/>
  <c r="P187" i="4"/>
  <c r="BI186" i="4"/>
  <c r="BH186" i="4"/>
  <c r="BG186" i="4"/>
  <c r="BE186" i="4"/>
  <c r="T186" i="4"/>
  <c r="R186" i="4"/>
  <c r="P186" i="4"/>
  <c r="BI185" i="4"/>
  <c r="BH185" i="4"/>
  <c r="BG185" i="4"/>
  <c r="BE185" i="4"/>
  <c r="T185" i="4"/>
  <c r="R185" i="4"/>
  <c r="P185" i="4"/>
  <c r="BI184" i="4"/>
  <c r="BH184" i="4"/>
  <c r="BG184" i="4"/>
  <c r="BE184" i="4"/>
  <c r="T184" i="4"/>
  <c r="R184" i="4"/>
  <c r="P184" i="4"/>
  <c r="BI183" i="4"/>
  <c r="BH183" i="4"/>
  <c r="BG183" i="4"/>
  <c r="BE183" i="4"/>
  <c r="T183" i="4"/>
  <c r="R183" i="4"/>
  <c r="P183" i="4"/>
  <c r="BI182" i="4"/>
  <c r="BH182" i="4"/>
  <c r="BG182" i="4"/>
  <c r="BE182" i="4"/>
  <c r="T182" i="4"/>
  <c r="R182" i="4"/>
  <c r="P182" i="4"/>
  <c r="BI181" i="4"/>
  <c r="BH181" i="4"/>
  <c r="BG181" i="4"/>
  <c r="BE181" i="4"/>
  <c r="T181" i="4"/>
  <c r="R181" i="4"/>
  <c r="P181" i="4"/>
  <c r="BI180" i="4"/>
  <c r="BH180" i="4"/>
  <c r="BG180" i="4"/>
  <c r="BE180" i="4"/>
  <c r="T180" i="4"/>
  <c r="R180" i="4"/>
  <c r="P180" i="4"/>
  <c r="BI179" i="4"/>
  <c r="BH179" i="4"/>
  <c r="BG179" i="4"/>
  <c r="BE179" i="4"/>
  <c r="T179" i="4"/>
  <c r="R179" i="4"/>
  <c r="P179" i="4"/>
  <c r="BI178" i="4"/>
  <c r="BH178" i="4"/>
  <c r="BG178" i="4"/>
  <c r="BE178" i="4"/>
  <c r="T178" i="4"/>
  <c r="R178" i="4"/>
  <c r="P178" i="4"/>
  <c r="BI177" i="4"/>
  <c r="BH177" i="4"/>
  <c r="BG177" i="4"/>
  <c r="BE177" i="4"/>
  <c r="T177" i="4"/>
  <c r="R177" i="4"/>
  <c r="P177" i="4"/>
  <c r="BI176" i="4"/>
  <c r="BH176" i="4"/>
  <c r="BG176" i="4"/>
  <c r="BE176" i="4"/>
  <c r="T176" i="4"/>
  <c r="R176" i="4"/>
  <c r="P176" i="4"/>
  <c r="BI175" i="4"/>
  <c r="BH175" i="4"/>
  <c r="BG175" i="4"/>
  <c r="BE175" i="4"/>
  <c r="T175" i="4"/>
  <c r="R175" i="4"/>
  <c r="P175" i="4"/>
  <c r="BI174" i="4"/>
  <c r="BH174" i="4"/>
  <c r="BG174" i="4"/>
  <c r="BE174" i="4"/>
  <c r="T174" i="4"/>
  <c r="R174" i="4"/>
  <c r="P174" i="4"/>
  <c r="BI173" i="4"/>
  <c r="BH173" i="4"/>
  <c r="BG173" i="4"/>
  <c r="BE173" i="4"/>
  <c r="T173" i="4"/>
  <c r="R173" i="4"/>
  <c r="P173" i="4"/>
  <c r="BI172" i="4"/>
  <c r="BH172" i="4"/>
  <c r="BG172" i="4"/>
  <c r="BE172" i="4"/>
  <c r="T172" i="4"/>
  <c r="R172" i="4"/>
  <c r="P172" i="4"/>
  <c r="BI171" i="4"/>
  <c r="BH171" i="4"/>
  <c r="BG171" i="4"/>
  <c r="BE171" i="4"/>
  <c r="T171" i="4"/>
  <c r="R171" i="4"/>
  <c r="P171" i="4"/>
  <c r="BI170" i="4"/>
  <c r="BH170" i="4"/>
  <c r="BG170" i="4"/>
  <c r="BE170" i="4"/>
  <c r="T170" i="4"/>
  <c r="R170" i="4"/>
  <c r="P170" i="4"/>
  <c r="BI169" i="4"/>
  <c r="BH169" i="4"/>
  <c r="BG169" i="4"/>
  <c r="BE169" i="4"/>
  <c r="T169" i="4"/>
  <c r="R169" i="4"/>
  <c r="P169" i="4"/>
  <c r="BI168" i="4"/>
  <c r="BH168" i="4"/>
  <c r="BG168" i="4"/>
  <c r="BE168" i="4"/>
  <c r="T168" i="4"/>
  <c r="R168" i="4"/>
  <c r="P168" i="4"/>
  <c r="BI167" i="4"/>
  <c r="BH167" i="4"/>
  <c r="BG167" i="4"/>
  <c r="BE167" i="4"/>
  <c r="T167" i="4"/>
  <c r="R167" i="4"/>
  <c r="P167" i="4"/>
  <c r="BI166" i="4"/>
  <c r="BH166" i="4"/>
  <c r="BG166" i="4"/>
  <c r="BE166" i="4"/>
  <c r="T166" i="4"/>
  <c r="R166" i="4"/>
  <c r="P166" i="4"/>
  <c r="BI165" i="4"/>
  <c r="BH165" i="4"/>
  <c r="BG165" i="4"/>
  <c r="BE165" i="4"/>
  <c r="T165" i="4"/>
  <c r="R165" i="4"/>
  <c r="P165" i="4"/>
  <c r="BI164" i="4"/>
  <c r="BH164" i="4"/>
  <c r="BG164" i="4"/>
  <c r="BE164" i="4"/>
  <c r="T164" i="4"/>
  <c r="R164" i="4"/>
  <c r="P164" i="4"/>
  <c r="BI163" i="4"/>
  <c r="BH163" i="4"/>
  <c r="BG163" i="4"/>
  <c r="BE163" i="4"/>
  <c r="T163" i="4"/>
  <c r="R163" i="4"/>
  <c r="P163" i="4"/>
  <c r="BI162" i="4"/>
  <c r="BH162" i="4"/>
  <c r="BG162" i="4"/>
  <c r="BE162" i="4"/>
  <c r="T162" i="4"/>
  <c r="R162" i="4"/>
  <c r="P162" i="4"/>
  <c r="BI161" i="4"/>
  <c r="BH161" i="4"/>
  <c r="BG161" i="4"/>
  <c r="BE161" i="4"/>
  <c r="T161" i="4"/>
  <c r="R161" i="4"/>
  <c r="P161" i="4"/>
  <c r="BI160" i="4"/>
  <c r="BH160" i="4"/>
  <c r="BG160" i="4"/>
  <c r="BE160" i="4"/>
  <c r="T160" i="4"/>
  <c r="R160" i="4"/>
  <c r="P160" i="4"/>
  <c r="BI159" i="4"/>
  <c r="BH159" i="4"/>
  <c r="BG159" i="4"/>
  <c r="BE159" i="4"/>
  <c r="T159" i="4"/>
  <c r="R159" i="4"/>
  <c r="P159" i="4"/>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BI154" i="4"/>
  <c r="BH154" i="4"/>
  <c r="BG154" i="4"/>
  <c r="BE154" i="4"/>
  <c r="T154" i="4"/>
  <c r="R154" i="4"/>
  <c r="P154" i="4"/>
  <c r="BI153" i="4"/>
  <c r="BH153" i="4"/>
  <c r="BG153" i="4"/>
  <c r="BE153" i="4"/>
  <c r="T153" i="4"/>
  <c r="R153" i="4"/>
  <c r="P153" i="4"/>
  <c r="BI152" i="4"/>
  <c r="BH152" i="4"/>
  <c r="BG152" i="4"/>
  <c r="BE152" i="4"/>
  <c r="T152" i="4"/>
  <c r="R152" i="4"/>
  <c r="P152" i="4"/>
  <c r="BI151" i="4"/>
  <c r="BH151" i="4"/>
  <c r="BG151" i="4"/>
  <c r="BE151" i="4"/>
  <c r="T151" i="4"/>
  <c r="R151" i="4"/>
  <c r="P151" i="4"/>
  <c r="BI150" i="4"/>
  <c r="BH150" i="4"/>
  <c r="BG150" i="4"/>
  <c r="BE150" i="4"/>
  <c r="T150" i="4"/>
  <c r="R150" i="4"/>
  <c r="P150" i="4"/>
  <c r="BI149" i="4"/>
  <c r="BH149" i="4"/>
  <c r="BG149" i="4"/>
  <c r="BE149" i="4"/>
  <c r="T149" i="4"/>
  <c r="R149" i="4"/>
  <c r="P149" i="4"/>
  <c r="BI148" i="4"/>
  <c r="BH148" i="4"/>
  <c r="BG148" i="4"/>
  <c r="BE148" i="4"/>
  <c r="T148" i="4"/>
  <c r="R148" i="4"/>
  <c r="P148" i="4"/>
  <c r="BI146" i="4"/>
  <c r="BH146" i="4"/>
  <c r="BG146" i="4"/>
  <c r="BE146" i="4"/>
  <c r="T146" i="4"/>
  <c r="R146" i="4"/>
  <c r="P146" i="4"/>
  <c r="BI145" i="4"/>
  <c r="BH145" i="4"/>
  <c r="BG145" i="4"/>
  <c r="BE145" i="4"/>
  <c r="T145" i="4"/>
  <c r="R145" i="4"/>
  <c r="P145" i="4"/>
  <c r="BI144" i="4"/>
  <c r="BH144" i="4"/>
  <c r="BG144" i="4"/>
  <c r="BE144" i="4"/>
  <c r="T144" i="4"/>
  <c r="R144" i="4"/>
  <c r="P144" i="4"/>
  <c r="BI143" i="4"/>
  <c r="BH143" i="4"/>
  <c r="BG143" i="4"/>
  <c r="BE143" i="4"/>
  <c r="T143" i="4"/>
  <c r="R143" i="4"/>
  <c r="P143" i="4"/>
  <c r="BI142" i="4"/>
  <c r="BH142" i="4"/>
  <c r="BG142" i="4"/>
  <c r="BE142" i="4"/>
  <c r="T142" i="4"/>
  <c r="R142" i="4"/>
  <c r="P142" i="4"/>
  <c r="BI141" i="4"/>
  <c r="BH141" i="4"/>
  <c r="BG141" i="4"/>
  <c r="BE141" i="4"/>
  <c r="T141" i="4"/>
  <c r="R141" i="4"/>
  <c r="P141" i="4"/>
  <c r="BI140" i="4"/>
  <c r="BH140" i="4"/>
  <c r="BG140" i="4"/>
  <c r="BE140" i="4"/>
  <c r="T140" i="4"/>
  <c r="R140" i="4"/>
  <c r="P140" i="4"/>
  <c r="BI139" i="4"/>
  <c r="BH139" i="4"/>
  <c r="BG139" i="4"/>
  <c r="BE139" i="4"/>
  <c r="T139" i="4"/>
  <c r="R139" i="4"/>
  <c r="P139" i="4"/>
  <c r="BI138" i="4"/>
  <c r="BH138" i="4"/>
  <c r="BG138" i="4"/>
  <c r="BE138" i="4"/>
  <c r="T138" i="4"/>
  <c r="R138" i="4"/>
  <c r="P138" i="4"/>
  <c r="BI137" i="4"/>
  <c r="BH137" i="4"/>
  <c r="BG137" i="4"/>
  <c r="BE137" i="4"/>
  <c r="T137" i="4"/>
  <c r="R137" i="4"/>
  <c r="P137" i="4"/>
  <c r="BI136" i="4"/>
  <c r="BH136" i="4"/>
  <c r="BG136" i="4"/>
  <c r="BE136" i="4"/>
  <c r="T136" i="4"/>
  <c r="R136" i="4"/>
  <c r="P136" i="4"/>
  <c r="BI135" i="4"/>
  <c r="BH135" i="4"/>
  <c r="BG135" i="4"/>
  <c r="BE135" i="4"/>
  <c r="T135" i="4"/>
  <c r="R135" i="4"/>
  <c r="P135" i="4"/>
  <c r="BI134" i="4"/>
  <c r="BH134" i="4"/>
  <c r="BG134" i="4"/>
  <c r="BE134" i="4"/>
  <c r="T134" i="4"/>
  <c r="R134" i="4"/>
  <c r="P134" i="4"/>
  <c r="BI133" i="4"/>
  <c r="BH133" i="4"/>
  <c r="BG133" i="4"/>
  <c r="BE133" i="4"/>
  <c r="T133" i="4"/>
  <c r="R133" i="4"/>
  <c r="P133" i="4"/>
  <c r="BI132" i="4"/>
  <c r="BH132" i="4"/>
  <c r="BG132" i="4"/>
  <c r="BE132" i="4"/>
  <c r="T132" i="4"/>
  <c r="R132" i="4"/>
  <c r="P132" i="4"/>
  <c r="BI131" i="4"/>
  <c r="BH131" i="4"/>
  <c r="BG131" i="4"/>
  <c r="BE131" i="4"/>
  <c r="T131" i="4"/>
  <c r="R131" i="4"/>
  <c r="P131" i="4"/>
  <c r="BI130" i="4"/>
  <c r="BH130" i="4"/>
  <c r="BG130" i="4"/>
  <c r="BE130" i="4"/>
  <c r="T130" i="4"/>
  <c r="R130" i="4"/>
  <c r="P130" i="4"/>
  <c r="BI128" i="4"/>
  <c r="BH128" i="4"/>
  <c r="BG128" i="4"/>
  <c r="BE128" i="4"/>
  <c r="T128" i="4"/>
  <c r="R128" i="4"/>
  <c r="P128" i="4"/>
  <c r="BI127" i="4"/>
  <c r="BH127" i="4"/>
  <c r="BG127" i="4"/>
  <c r="BE127" i="4"/>
  <c r="T127" i="4"/>
  <c r="R127" i="4"/>
  <c r="P127" i="4"/>
  <c r="BI126" i="4"/>
  <c r="BH126" i="4"/>
  <c r="BG126" i="4"/>
  <c r="BE126" i="4"/>
  <c r="T126" i="4"/>
  <c r="R126" i="4"/>
  <c r="P126" i="4"/>
  <c r="BI125" i="4"/>
  <c r="BH125" i="4"/>
  <c r="BG125" i="4"/>
  <c r="BE125" i="4"/>
  <c r="T125" i="4"/>
  <c r="R125" i="4"/>
  <c r="P125" i="4"/>
  <c r="BI124" i="4"/>
  <c r="BH124" i="4"/>
  <c r="BG124" i="4"/>
  <c r="BE124" i="4"/>
  <c r="T124" i="4"/>
  <c r="R124" i="4"/>
  <c r="P124" i="4"/>
  <c r="BI123" i="4"/>
  <c r="BH123" i="4"/>
  <c r="BG123" i="4"/>
  <c r="BE123" i="4"/>
  <c r="T123" i="4"/>
  <c r="R123" i="4"/>
  <c r="P123" i="4"/>
  <c r="BI122" i="4"/>
  <c r="BH122" i="4"/>
  <c r="BG122" i="4"/>
  <c r="BE122" i="4"/>
  <c r="T122" i="4"/>
  <c r="R122" i="4"/>
  <c r="P122" i="4"/>
  <c r="BI121" i="4"/>
  <c r="BH121" i="4"/>
  <c r="BG121" i="4"/>
  <c r="BE121" i="4"/>
  <c r="T121" i="4"/>
  <c r="R121" i="4"/>
  <c r="P121" i="4"/>
  <c r="BI120" i="4"/>
  <c r="BH120" i="4"/>
  <c r="BG120" i="4"/>
  <c r="BE120" i="4"/>
  <c r="T120" i="4"/>
  <c r="R120" i="4"/>
  <c r="P120" i="4"/>
  <c r="BI119" i="4"/>
  <c r="BH119" i="4"/>
  <c r="BG119" i="4"/>
  <c r="BE119" i="4"/>
  <c r="T119" i="4"/>
  <c r="R119" i="4"/>
  <c r="P119" i="4"/>
  <c r="BI117" i="4"/>
  <c r="BH117" i="4"/>
  <c r="BG117" i="4"/>
  <c r="BE117" i="4"/>
  <c r="T117" i="4"/>
  <c r="R117" i="4"/>
  <c r="P117" i="4"/>
  <c r="BI116" i="4"/>
  <c r="BH116" i="4"/>
  <c r="BG116" i="4"/>
  <c r="BE116" i="4"/>
  <c r="T116" i="4"/>
  <c r="R116" i="4"/>
  <c r="P116" i="4"/>
  <c r="BI115" i="4"/>
  <c r="BH115" i="4"/>
  <c r="BG115" i="4"/>
  <c r="BE115" i="4"/>
  <c r="T115" i="4"/>
  <c r="R115" i="4"/>
  <c r="P115" i="4"/>
  <c r="BI114" i="4"/>
  <c r="BH114" i="4"/>
  <c r="BG114" i="4"/>
  <c r="BE114" i="4"/>
  <c r="T114" i="4"/>
  <c r="R114" i="4"/>
  <c r="P114" i="4"/>
  <c r="BI113" i="4"/>
  <c r="BH113" i="4"/>
  <c r="BG113" i="4"/>
  <c r="BE113" i="4"/>
  <c r="T113" i="4"/>
  <c r="R113" i="4"/>
  <c r="P113" i="4"/>
  <c r="BI112" i="4"/>
  <c r="BH112" i="4"/>
  <c r="BG112" i="4"/>
  <c r="BE112" i="4"/>
  <c r="T112" i="4"/>
  <c r="R112" i="4"/>
  <c r="P112" i="4"/>
  <c r="BI111" i="4"/>
  <c r="BH111" i="4"/>
  <c r="BG111" i="4"/>
  <c r="BE111" i="4"/>
  <c r="T111" i="4"/>
  <c r="R111" i="4"/>
  <c r="P111" i="4"/>
  <c r="BI110" i="4"/>
  <c r="BH110" i="4"/>
  <c r="BG110" i="4"/>
  <c r="BE110" i="4"/>
  <c r="T110" i="4"/>
  <c r="R110" i="4"/>
  <c r="P110" i="4"/>
  <c r="BI109" i="4"/>
  <c r="BH109" i="4"/>
  <c r="BG109" i="4"/>
  <c r="BE109" i="4"/>
  <c r="T109" i="4"/>
  <c r="R109" i="4"/>
  <c r="P109" i="4"/>
  <c r="BI108" i="4"/>
  <c r="BH108" i="4"/>
  <c r="BG108" i="4"/>
  <c r="BE108" i="4"/>
  <c r="T108" i="4"/>
  <c r="R108" i="4"/>
  <c r="P108" i="4"/>
  <c r="BI107" i="4"/>
  <c r="BH107" i="4"/>
  <c r="BG107" i="4"/>
  <c r="BE107" i="4"/>
  <c r="T107" i="4"/>
  <c r="R107" i="4"/>
  <c r="P107" i="4"/>
  <c r="BI106" i="4"/>
  <c r="BH106" i="4"/>
  <c r="BG106" i="4"/>
  <c r="BE106" i="4"/>
  <c r="T106" i="4"/>
  <c r="R106" i="4"/>
  <c r="P106" i="4"/>
  <c r="BI105" i="4"/>
  <c r="BH105" i="4"/>
  <c r="BG105" i="4"/>
  <c r="BE105" i="4"/>
  <c r="T105" i="4"/>
  <c r="R105" i="4"/>
  <c r="P105" i="4"/>
  <c r="BI104" i="4"/>
  <c r="BH104" i="4"/>
  <c r="BG104" i="4"/>
  <c r="BE104" i="4"/>
  <c r="T104" i="4"/>
  <c r="R104" i="4"/>
  <c r="P104" i="4"/>
  <c r="BI103" i="4"/>
  <c r="BH103" i="4"/>
  <c r="BG103" i="4"/>
  <c r="BE103" i="4"/>
  <c r="T103" i="4"/>
  <c r="R103" i="4"/>
  <c r="P103" i="4"/>
  <c r="BI102" i="4"/>
  <c r="BH102" i="4"/>
  <c r="BG102" i="4"/>
  <c r="BE102" i="4"/>
  <c r="T102" i="4"/>
  <c r="R102" i="4"/>
  <c r="P102" i="4"/>
  <c r="BI101" i="4"/>
  <c r="BH101" i="4"/>
  <c r="BG101" i="4"/>
  <c r="BE101" i="4"/>
  <c r="T101" i="4"/>
  <c r="R101" i="4"/>
  <c r="P101" i="4"/>
  <c r="BI100" i="4"/>
  <c r="BH100" i="4"/>
  <c r="BG100" i="4"/>
  <c r="BE100" i="4"/>
  <c r="T100" i="4"/>
  <c r="R100" i="4"/>
  <c r="P100" i="4"/>
  <c r="BI99" i="4"/>
  <c r="BH99" i="4"/>
  <c r="BG99" i="4"/>
  <c r="BE99" i="4"/>
  <c r="T99" i="4"/>
  <c r="R99" i="4"/>
  <c r="P99" i="4"/>
  <c r="BI98" i="4"/>
  <c r="BH98" i="4"/>
  <c r="BG98" i="4"/>
  <c r="BE98" i="4"/>
  <c r="T98" i="4"/>
  <c r="R98" i="4"/>
  <c r="P98" i="4"/>
  <c r="BI97" i="4"/>
  <c r="BH97" i="4"/>
  <c r="BG97" i="4"/>
  <c r="BE97" i="4"/>
  <c r="T97" i="4"/>
  <c r="R97" i="4"/>
  <c r="P97" i="4"/>
  <c r="BI96" i="4"/>
  <c r="BH96" i="4"/>
  <c r="BG96" i="4"/>
  <c r="BE96" i="4"/>
  <c r="T96" i="4"/>
  <c r="R96" i="4"/>
  <c r="P96" i="4"/>
  <c r="F88" i="4"/>
  <c r="E86" i="4"/>
  <c r="F52" i="4"/>
  <c r="E50" i="4"/>
  <c r="J24" i="4"/>
  <c r="E24" i="4"/>
  <c r="J55" i="4" s="1"/>
  <c r="J23" i="4"/>
  <c r="J21" i="4"/>
  <c r="E21" i="4"/>
  <c r="J90" i="4" s="1"/>
  <c r="J20" i="4"/>
  <c r="J18" i="4"/>
  <c r="E18" i="4"/>
  <c r="F55" i="4" s="1"/>
  <c r="J17" i="4"/>
  <c r="J15" i="4"/>
  <c r="E15" i="4"/>
  <c r="F54" i="4" s="1"/>
  <c r="J14" i="4"/>
  <c r="J12" i="4"/>
  <c r="J88" i="4"/>
  <c r="E7" i="4"/>
  <c r="E84" i="4"/>
  <c r="J37" i="3"/>
  <c r="J36" i="3"/>
  <c r="AY56" i="1" s="1"/>
  <c r="J35" i="3"/>
  <c r="AX56" i="1" s="1"/>
  <c r="BI1634" i="3"/>
  <c r="BH1634" i="3"/>
  <c r="BG1634" i="3"/>
  <c r="BE1634" i="3"/>
  <c r="T1634" i="3"/>
  <c r="T1633" i="3" s="1"/>
  <c r="T1632" i="3" s="1"/>
  <c r="R1634" i="3"/>
  <c r="R1633" i="3"/>
  <c r="R1632" i="3" s="1"/>
  <c r="P1634" i="3"/>
  <c r="P1633" i="3" s="1"/>
  <c r="P1632" i="3" s="1"/>
  <c r="BI1631" i="3"/>
  <c r="BH1631" i="3"/>
  <c r="BG1631" i="3"/>
  <c r="BE1631" i="3"/>
  <c r="T1631" i="3"/>
  <c r="R1631" i="3"/>
  <c r="P1631" i="3"/>
  <c r="BI1626" i="3"/>
  <c r="BH1626" i="3"/>
  <c r="BG1626" i="3"/>
  <c r="BE1626" i="3"/>
  <c r="T1626" i="3"/>
  <c r="R1626" i="3"/>
  <c r="P1626" i="3"/>
  <c r="BI1624" i="3"/>
  <c r="BH1624" i="3"/>
  <c r="BG1624" i="3"/>
  <c r="BE1624" i="3"/>
  <c r="T1624" i="3"/>
  <c r="R1624" i="3"/>
  <c r="P1624" i="3"/>
  <c r="BI1622" i="3"/>
  <c r="BH1622" i="3"/>
  <c r="BG1622" i="3"/>
  <c r="BE1622" i="3"/>
  <c r="T1622" i="3"/>
  <c r="R1622" i="3"/>
  <c r="P1622" i="3"/>
  <c r="BI1621" i="3"/>
  <c r="BH1621" i="3"/>
  <c r="BG1621" i="3"/>
  <c r="BE1621" i="3"/>
  <c r="T1621" i="3"/>
  <c r="R1621" i="3"/>
  <c r="P1621" i="3"/>
  <c r="BI1619" i="3"/>
  <c r="BH1619" i="3"/>
  <c r="BG1619" i="3"/>
  <c r="BE1619" i="3"/>
  <c r="T1619" i="3"/>
  <c r="R1619" i="3"/>
  <c r="P1619" i="3"/>
  <c r="BI1617" i="3"/>
  <c r="BH1617" i="3"/>
  <c r="BG1617" i="3"/>
  <c r="BE1617" i="3"/>
  <c r="T1617" i="3"/>
  <c r="R1617" i="3"/>
  <c r="P1617" i="3"/>
  <c r="BI1616" i="3"/>
  <c r="BH1616" i="3"/>
  <c r="BG1616" i="3"/>
  <c r="BE1616" i="3"/>
  <c r="T1616" i="3"/>
  <c r="R1616" i="3"/>
  <c r="P1616" i="3"/>
  <c r="BI1615" i="3"/>
  <c r="BH1615" i="3"/>
  <c r="BG1615" i="3"/>
  <c r="BE1615" i="3"/>
  <c r="T1615" i="3"/>
  <c r="R1615" i="3"/>
  <c r="P1615" i="3"/>
  <c r="BI1614" i="3"/>
  <c r="BH1614" i="3"/>
  <c r="BG1614" i="3"/>
  <c r="BE1614" i="3"/>
  <c r="T1614" i="3"/>
  <c r="R1614" i="3"/>
  <c r="P1614" i="3"/>
  <c r="BI1612" i="3"/>
  <c r="BH1612" i="3"/>
  <c r="BG1612" i="3"/>
  <c r="BE1612" i="3"/>
  <c r="T1612" i="3"/>
  <c r="R1612" i="3"/>
  <c r="P1612" i="3"/>
  <c r="BI1609" i="3"/>
  <c r="BH1609" i="3"/>
  <c r="BG1609" i="3"/>
  <c r="BE1609" i="3"/>
  <c r="T1609" i="3"/>
  <c r="R1609" i="3"/>
  <c r="P1609" i="3"/>
  <c r="BI1607" i="3"/>
  <c r="BH1607" i="3"/>
  <c r="BG1607" i="3"/>
  <c r="BE1607" i="3"/>
  <c r="T1607" i="3"/>
  <c r="R1607" i="3"/>
  <c r="P1607" i="3"/>
  <c r="BI1589" i="3"/>
  <c r="BH1589" i="3"/>
  <c r="BG1589" i="3"/>
  <c r="BE1589" i="3"/>
  <c r="T1589" i="3"/>
  <c r="R1589" i="3"/>
  <c r="P1589" i="3"/>
  <c r="BI1585" i="3"/>
  <c r="BH1585" i="3"/>
  <c r="BG1585" i="3"/>
  <c r="BE1585" i="3"/>
  <c r="T1585" i="3"/>
  <c r="R1585" i="3"/>
  <c r="P1585" i="3"/>
  <c r="BI1582" i="3"/>
  <c r="BH1582" i="3"/>
  <c r="BG1582" i="3"/>
  <c r="BE1582" i="3"/>
  <c r="T1582" i="3"/>
  <c r="R1582" i="3"/>
  <c r="P1582" i="3"/>
  <c r="BI1580" i="3"/>
  <c r="BH1580" i="3"/>
  <c r="BG1580" i="3"/>
  <c r="BE1580" i="3"/>
  <c r="T1580" i="3"/>
  <c r="R1580" i="3"/>
  <c r="P1580" i="3"/>
  <c r="BI1562" i="3"/>
  <c r="BH1562" i="3"/>
  <c r="BG1562" i="3"/>
  <c r="BE1562" i="3"/>
  <c r="T1562" i="3"/>
  <c r="R1562" i="3"/>
  <c r="P1562" i="3"/>
  <c r="BI1544" i="3"/>
  <c r="BH1544" i="3"/>
  <c r="BG1544" i="3"/>
  <c r="BE1544" i="3"/>
  <c r="T1544" i="3"/>
  <c r="R1544" i="3"/>
  <c r="P1544" i="3"/>
  <c r="BI1541" i="3"/>
  <c r="BH1541" i="3"/>
  <c r="BG1541" i="3"/>
  <c r="BE1541" i="3"/>
  <c r="T1541" i="3"/>
  <c r="R1541" i="3"/>
  <c r="P1541" i="3"/>
  <c r="BI1539" i="3"/>
  <c r="BH1539" i="3"/>
  <c r="BG1539" i="3"/>
  <c r="BE1539" i="3"/>
  <c r="T1539" i="3"/>
  <c r="R1539" i="3"/>
  <c r="P1539" i="3"/>
  <c r="BI1537" i="3"/>
  <c r="BH1537" i="3"/>
  <c r="BG1537" i="3"/>
  <c r="BE1537" i="3"/>
  <c r="T1537" i="3"/>
  <c r="R1537" i="3"/>
  <c r="P1537" i="3"/>
  <c r="BI1503" i="3"/>
  <c r="BH1503" i="3"/>
  <c r="BG1503" i="3"/>
  <c r="BE1503" i="3"/>
  <c r="T1503" i="3"/>
  <c r="R1503" i="3"/>
  <c r="P1503" i="3"/>
  <c r="BI1500" i="3"/>
  <c r="BH1500" i="3"/>
  <c r="BG1500" i="3"/>
  <c r="BE1500" i="3"/>
  <c r="T1500" i="3"/>
  <c r="R1500" i="3"/>
  <c r="P1500" i="3"/>
  <c r="BI1497" i="3"/>
  <c r="BH1497" i="3"/>
  <c r="BG1497" i="3"/>
  <c r="BE1497" i="3"/>
  <c r="T1497" i="3"/>
  <c r="R1497" i="3"/>
  <c r="P1497" i="3"/>
  <c r="BI1492" i="3"/>
  <c r="BH1492" i="3"/>
  <c r="BG1492" i="3"/>
  <c r="BE1492" i="3"/>
  <c r="T1492" i="3"/>
  <c r="R1492" i="3"/>
  <c r="P1492" i="3"/>
  <c r="BI1432" i="3"/>
  <c r="BH1432" i="3"/>
  <c r="BG1432" i="3"/>
  <c r="BE1432" i="3"/>
  <c r="T1432" i="3"/>
  <c r="R1432" i="3"/>
  <c r="P1432" i="3"/>
  <c r="BI1430" i="3"/>
  <c r="BH1430" i="3"/>
  <c r="BG1430" i="3"/>
  <c r="BE1430" i="3"/>
  <c r="T1430" i="3"/>
  <c r="R1430" i="3"/>
  <c r="P1430" i="3"/>
  <c r="BI1428" i="3"/>
  <c r="BH1428" i="3"/>
  <c r="BG1428" i="3"/>
  <c r="BE1428" i="3"/>
  <c r="T1428" i="3"/>
  <c r="R1428" i="3"/>
  <c r="P1428" i="3"/>
  <c r="BI1426" i="3"/>
  <c r="BH1426" i="3"/>
  <c r="BG1426" i="3"/>
  <c r="BE1426" i="3"/>
  <c r="T1426" i="3"/>
  <c r="R1426" i="3"/>
  <c r="P1426" i="3"/>
  <c r="BI1421" i="3"/>
  <c r="BH1421" i="3"/>
  <c r="BG1421" i="3"/>
  <c r="BE1421" i="3"/>
  <c r="T1421" i="3"/>
  <c r="R1421" i="3"/>
  <c r="P1421" i="3"/>
  <c r="BI1418" i="3"/>
  <c r="BH1418" i="3"/>
  <c r="BG1418" i="3"/>
  <c r="BE1418" i="3"/>
  <c r="T1418" i="3"/>
  <c r="R1418" i="3"/>
  <c r="P1418" i="3"/>
  <c r="BI1416" i="3"/>
  <c r="BH1416" i="3"/>
  <c r="BG1416" i="3"/>
  <c r="BE1416" i="3"/>
  <c r="T1416" i="3"/>
  <c r="R1416" i="3"/>
  <c r="P1416" i="3"/>
  <c r="BI1407" i="3"/>
  <c r="BH1407" i="3"/>
  <c r="BG1407" i="3"/>
  <c r="BE1407" i="3"/>
  <c r="T1407" i="3"/>
  <c r="R1407" i="3"/>
  <c r="P1407" i="3"/>
  <c r="BI1398" i="3"/>
  <c r="BH1398" i="3"/>
  <c r="BG1398" i="3"/>
  <c r="BE1398" i="3"/>
  <c r="T1398" i="3"/>
  <c r="R1398" i="3"/>
  <c r="P1398" i="3"/>
  <c r="BI1395" i="3"/>
  <c r="BH1395" i="3"/>
  <c r="BG1395" i="3"/>
  <c r="BE1395" i="3"/>
  <c r="T1395" i="3"/>
  <c r="R1395" i="3"/>
  <c r="P1395" i="3"/>
  <c r="BI1386" i="3"/>
  <c r="BH1386" i="3"/>
  <c r="BG1386" i="3"/>
  <c r="BE1386" i="3"/>
  <c r="T1386" i="3"/>
  <c r="R1386" i="3"/>
  <c r="P1386" i="3"/>
  <c r="BI1385" i="3"/>
  <c r="BH1385" i="3"/>
  <c r="BG1385" i="3"/>
  <c r="BE1385" i="3"/>
  <c r="T1385" i="3"/>
  <c r="R1385" i="3"/>
  <c r="P1385" i="3"/>
  <c r="BI1384" i="3"/>
  <c r="BH1384" i="3"/>
  <c r="BG1384" i="3"/>
  <c r="BE1384" i="3"/>
  <c r="T1384" i="3"/>
  <c r="R1384" i="3"/>
  <c r="P1384" i="3"/>
  <c r="BI1382" i="3"/>
  <c r="BH1382" i="3"/>
  <c r="BG1382" i="3"/>
  <c r="BE1382" i="3"/>
  <c r="T1382" i="3"/>
  <c r="R1382" i="3"/>
  <c r="P1382" i="3"/>
  <c r="BI1377" i="3"/>
  <c r="BH1377" i="3"/>
  <c r="BG1377" i="3"/>
  <c r="BE1377" i="3"/>
  <c r="T1377" i="3"/>
  <c r="R1377" i="3"/>
  <c r="P1377" i="3"/>
  <c r="BI1371" i="3"/>
  <c r="BH1371" i="3"/>
  <c r="BG1371" i="3"/>
  <c r="BE1371" i="3"/>
  <c r="T1371" i="3"/>
  <c r="R1371" i="3"/>
  <c r="P1371" i="3"/>
  <c r="BI1368" i="3"/>
  <c r="BH1368" i="3"/>
  <c r="BG1368" i="3"/>
  <c r="BE1368" i="3"/>
  <c r="T1368" i="3"/>
  <c r="R1368" i="3"/>
  <c r="P1368" i="3"/>
  <c r="BI1366" i="3"/>
  <c r="BH1366" i="3"/>
  <c r="BG1366" i="3"/>
  <c r="BE1366" i="3"/>
  <c r="T1366" i="3"/>
  <c r="R1366" i="3"/>
  <c r="P1366" i="3"/>
  <c r="BI1362" i="3"/>
  <c r="BH1362" i="3"/>
  <c r="BG1362" i="3"/>
  <c r="BE1362" i="3"/>
  <c r="T1362" i="3"/>
  <c r="R1362" i="3"/>
  <c r="P1362" i="3"/>
  <c r="BI1361" i="3"/>
  <c r="BH1361" i="3"/>
  <c r="BG1361" i="3"/>
  <c r="BE1361" i="3"/>
  <c r="T1361" i="3"/>
  <c r="R1361" i="3"/>
  <c r="P1361" i="3"/>
  <c r="BI1360" i="3"/>
  <c r="BH1360" i="3"/>
  <c r="BG1360" i="3"/>
  <c r="BE1360" i="3"/>
  <c r="T1360" i="3"/>
  <c r="R1360" i="3"/>
  <c r="P1360" i="3"/>
  <c r="BI1359" i="3"/>
  <c r="BH1359" i="3"/>
  <c r="BG1359" i="3"/>
  <c r="BE1359" i="3"/>
  <c r="T1359" i="3"/>
  <c r="R1359" i="3"/>
  <c r="P1359" i="3"/>
  <c r="BI1357" i="3"/>
  <c r="BH1357" i="3"/>
  <c r="BG1357" i="3"/>
  <c r="BE1357" i="3"/>
  <c r="T1357" i="3"/>
  <c r="R1357" i="3"/>
  <c r="P1357" i="3"/>
  <c r="BI1356" i="3"/>
  <c r="BH1356" i="3"/>
  <c r="BG1356" i="3"/>
  <c r="BE1356" i="3"/>
  <c r="T1356" i="3"/>
  <c r="R1356" i="3"/>
  <c r="P1356" i="3"/>
  <c r="BI1354" i="3"/>
  <c r="BH1354" i="3"/>
  <c r="BG1354" i="3"/>
  <c r="BE1354" i="3"/>
  <c r="T1354" i="3"/>
  <c r="R1354" i="3"/>
  <c r="P1354" i="3"/>
  <c r="BI1353" i="3"/>
  <c r="BH1353" i="3"/>
  <c r="BG1353" i="3"/>
  <c r="BE1353" i="3"/>
  <c r="T1353" i="3"/>
  <c r="R1353" i="3"/>
  <c r="P1353" i="3"/>
  <c r="BI1352" i="3"/>
  <c r="BH1352" i="3"/>
  <c r="BG1352" i="3"/>
  <c r="BE1352" i="3"/>
  <c r="T1352" i="3"/>
  <c r="R1352" i="3"/>
  <c r="P1352" i="3"/>
  <c r="BI1350" i="3"/>
  <c r="BH1350" i="3"/>
  <c r="BG1350" i="3"/>
  <c r="BE1350" i="3"/>
  <c r="T1350" i="3"/>
  <c r="R1350" i="3"/>
  <c r="P1350" i="3"/>
  <c r="BI1349" i="3"/>
  <c r="BH1349" i="3"/>
  <c r="BG1349" i="3"/>
  <c r="BE1349" i="3"/>
  <c r="T1349" i="3"/>
  <c r="R1349" i="3"/>
  <c r="P1349" i="3"/>
  <c r="BI1347" i="3"/>
  <c r="BH1347" i="3"/>
  <c r="BG1347" i="3"/>
  <c r="BE1347" i="3"/>
  <c r="T1347" i="3"/>
  <c r="R1347" i="3"/>
  <c r="P1347" i="3"/>
  <c r="BI1346" i="3"/>
  <c r="BH1346" i="3"/>
  <c r="BG1346" i="3"/>
  <c r="BE1346" i="3"/>
  <c r="T1346" i="3"/>
  <c r="R1346" i="3"/>
  <c r="P1346" i="3"/>
  <c r="BI1344" i="3"/>
  <c r="BH1344" i="3"/>
  <c r="BG1344" i="3"/>
  <c r="BE1344" i="3"/>
  <c r="T1344" i="3"/>
  <c r="R1344" i="3"/>
  <c r="P1344" i="3"/>
  <c r="BI1343" i="3"/>
  <c r="BH1343" i="3"/>
  <c r="BG1343" i="3"/>
  <c r="BE1343" i="3"/>
  <c r="T1343" i="3"/>
  <c r="R1343" i="3"/>
  <c r="P1343" i="3"/>
  <c r="BI1341" i="3"/>
  <c r="BH1341" i="3"/>
  <c r="BG1341" i="3"/>
  <c r="BE1341" i="3"/>
  <c r="T1341" i="3"/>
  <c r="R1341" i="3"/>
  <c r="P1341" i="3"/>
  <c r="BI1340" i="3"/>
  <c r="BH1340" i="3"/>
  <c r="BG1340" i="3"/>
  <c r="BE1340" i="3"/>
  <c r="T1340" i="3"/>
  <c r="R1340" i="3"/>
  <c r="P1340" i="3"/>
  <c r="BI1336" i="3"/>
  <c r="BH1336" i="3"/>
  <c r="BG1336" i="3"/>
  <c r="BE1336" i="3"/>
  <c r="T1336" i="3"/>
  <c r="R1336" i="3"/>
  <c r="P1336" i="3"/>
  <c r="BI1332" i="3"/>
  <c r="BH1332" i="3"/>
  <c r="BG1332" i="3"/>
  <c r="BE1332" i="3"/>
  <c r="T1332" i="3"/>
  <c r="R1332" i="3"/>
  <c r="P1332" i="3"/>
  <c r="BI1331" i="3"/>
  <c r="BH1331" i="3"/>
  <c r="BG1331" i="3"/>
  <c r="BE1331" i="3"/>
  <c r="T1331" i="3"/>
  <c r="R1331" i="3"/>
  <c r="P1331" i="3"/>
  <c r="BI1329" i="3"/>
  <c r="BH1329" i="3"/>
  <c r="BG1329" i="3"/>
  <c r="BE1329" i="3"/>
  <c r="T1329" i="3"/>
  <c r="R1329" i="3"/>
  <c r="P1329" i="3"/>
  <c r="BI1326" i="3"/>
  <c r="BH1326" i="3"/>
  <c r="BG1326" i="3"/>
  <c r="BE1326" i="3"/>
  <c r="T1326" i="3"/>
  <c r="R1326" i="3"/>
  <c r="P1326" i="3"/>
  <c r="BI1324" i="3"/>
  <c r="BH1324" i="3"/>
  <c r="BG1324" i="3"/>
  <c r="BE1324" i="3"/>
  <c r="T1324" i="3"/>
  <c r="R1324" i="3"/>
  <c r="P1324" i="3"/>
  <c r="BI1322" i="3"/>
  <c r="BH1322" i="3"/>
  <c r="BG1322" i="3"/>
  <c r="BE1322" i="3"/>
  <c r="T1322" i="3"/>
  <c r="R1322" i="3"/>
  <c r="P1322" i="3"/>
  <c r="BI1312" i="3"/>
  <c r="BH1312" i="3"/>
  <c r="BG1312" i="3"/>
  <c r="BE1312" i="3"/>
  <c r="T1312" i="3"/>
  <c r="R1312" i="3"/>
  <c r="P1312" i="3"/>
  <c r="BI1310" i="3"/>
  <c r="BH1310" i="3"/>
  <c r="BG1310" i="3"/>
  <c r="BE1310" i="3"/>
  <c r="T1310" i="3"/>
  <c r="R1310" i="3"/>
  <c r="P1310" i="3"/>
  <c r="BI1308" i="3"/>
  <c r="BH1308" i="3"/>
  <c r="BG1308" i="3"/>
  <c r="BE1308" i="3"/>
  <c r="T1308" i="3"/>
  <c r="R1308" i="3"/>
  <c r="P1308" i="3"/>
  <c r="BI1306" i="3"/>
  <c r="BH1306" i="3"/>
  <c r="BG1306" i="3"/>
  <c r="BE1306" i="3"/>
  <c r="T1306" i="3"/>
  <c r="R1306" i="3"/>
  <c r="P1306" i="3"/>
  <c r="BI1304" i="3"/>
  <c r="BH1304" i="3"/>
  <c r="BG1304" i="3"/>
  <c r="BE1304" i="3"/>
  <c r="T1304" i="3"/>
  <c r="R1304" i="3"/>
  <c r="P1304" i="3"/>
  <c r="BI1302" i="3"/>
  <c r="BH1302" i="3"/>
  <c r="BG1302" i="3"/>
  <c r="BE1302" i="3"/>
  <c r="T1302" i="3"/>
  <c r="R1302" i="3"/>
  <c r="P1302" i="3"/>
  <c r="BI1301" i="3"/>
  <c r="BH1301" i="3"/>
  <c r="BG1301" i="3"/>
  <c r="BE1301" i="3"/>
  <c r="T1301" i="3"/>
  <c r="R1301" i="3"/>
  <c r="P1301" i="3"/>
  <c r="BI1297" i="3"/>
  <c r="BH1297" i="3"/>
  <c r="BG1297" i="3"/>
  <c r="BE1297" i="3"/>
  <c r="T1297" i="3"/>
  <c r="R1297" i="3"/>
  <c r="P1297" i="3"/>
  <c r="BI1294" i="3"/>
  <c r="BH1294" i="3"/>
  <c r="BG1294" i="3"/>
  <c r="BE1294" i="3"/>
  <c r="T1294" i="3"/>
  <c r="R1294" i="3"/>
  <c r="P1294" i="3"/>
  <c r="BI1292" i="3"/>
  <c r="BH1292" i="3"/>
  <c r="BG1292" i="3"/>
  <c r="BE1292" i="3"/>
  <c r="T1292" i="3"/>
  <c r="R1292" i="3"/>
  <c r="P1292" i="3"/>
  <c r="BI1291" i="3"/>
  <c r="BH1291" i="3"/>
  <c r="BG1291" i="3"/>
  <c r="BE1291" i="3"/>
  <c r="T1291" i="3"/>
  <c r="R1291" i="3"/>
  <c r="P1291" i="3"/>
  <c r="BI1289" i="3"/>
  <c r="BH1289" i="3"/>
  <c r="BG1289" i="3"/>
  <c r="BE1289" i="3"/>
  <c r="T1289" i="3"/>
  <c r="R1289" i="3"/>
  <c r="P1289" i="3"/>
  <c r="BI1288" i="3"/>
  <c r="BH1288" i="3"/>
  <c r="BG1288" i="3"/>
  <c r="BE1288" i="3"/>
  <c r="T1288" i="3"/>
  <c r="R1288" i="3"/>
  <c r="P1288" i="3"/>
  <c r="BI1287" i="3"/>
  <c r="BH1287" i="3"/>
  <c r="BG1287" i="3"/>
  <c r="BE1287" i="3"/>
  <c r="T1287" i="3"/>
  <c r="R1287" i="3"/>
  <c r="P1287" i="3"/>
  <c r="BI1285" i="3"/>
  <c r="BH1285" i="3"/>
  <c r="BG1285" i="3"/>
  <c r="BE1285" i="3"/>
  <c r="T1285" i="3"/>
  <c r="R1285" i="3"/>
  <c r="P1285" i="3"/>
  <c r="BI1282" i="3"/>
  <c r="BH1282" i="3"/>
  <c r="BG1282" i="3"/>
  <c r="BE1282" i="3"/>
  <c r="T1282" i="3"/>
  <c r="R1282" i="3"/>
  <c r="P1282" i="3"/>
  <c r="BI1279" i="3"/>
  <c r="BH1279" i="3"/>
  <c r="BG1279" i="3"/>
  <c r="BE1279" i="3"/>
  <c r="T1279" i="3"/>
  <c r="R1279" i="3"/>
  <c r="P1279" i="3"/>
  <c r="BI1274" i="3"/>
  <c r="BH1274" i="3"/>
  <c r="BG1274" i="3"/>
  <c r="BE1274" i="3"/>
  <c r="T1274" i="3"/>
  <c r="R1274" i="3"/>
  <c r="P1274" i="3"/>
  <c r="BI1273" i="3"/>
  <c r="BH1273" i="3"/>
  <c r="BG1273" i="3"/>
  <c r="BE1273" i="3"/>
  <c r="T1273" i="3"/>
  <c r="R1273" i="3"/>
  <c r="P1273" i="3"/>
  <c r="BI1268" i="3"/>
  <c r="BH1268" i="3"/>
  <c r="BG1268" i="3"/>
  <c r="BE1268" i="3"/>
  <c r="T1268" i="3"/>
  <c r="R1268" i="3"/>
  <c r="P1268" i="3"/>
  <c r="BI1259" i="3"/>
  <c r="BH1259" i="3"/>
  <c r="BG1259" i="3"/>
  <c r="BE1259" i="3"/>
  <c r="T1259" i="3"/>
  <c r="R1259" i="3"/>
  <c r="P1259" i="3"/>
  <c r="BI1249" i="3"/>
  <c r="BH1249" i="3"/>
  <c r="BG1249" i="3"/>
  <c r="BE1249" i="3"/>
  <c r="T1249" i="3"/>
  <c r="R1249" i="3"/>
  <c r="P1249" i="3"/>
  <c r="BI1245" i="3"/>
  <c r="BH1245" i="3"/>
  <c r="BG1245" i="3"/>
  <c r="BE1245" i="3"/>
  <c r="T1245" i="3"/>
  <c r="T1244" i="3"/>
  <c r="R1245" i="3"/>
  <c r="R1244" i="3"/>
  <c r="P1245" i="3"/>
  <c r="P1244" i="3"/>
  <c r="BI1242" i="3"/>
  <c r="BH1242" i="3"/>
  <c r="BG1242" i="3"/>
  <c r="BE1242" i="3"/>
  <c r="T1242" i="3"/>
  <c r="R1242" i="3"/>
  <c r="P1242" i="3"/>
  <c r="BI1240" i="3"/>
  <c r="BH1240" i="3"/>
  <c r="BG1240" i="3"/>
  <c r="BE1240" i="3"/>
  <c r="T1240" i="3"/>
  <c r="R1240" i="3"/>
  <c r="P1240" i="3"/>
  <c r="BI1239" i="3"/>
  <c r="BH1239" i="3"/>
  <c r="BG1239" i="3"/>
  <c r="BE1239" i="3"/>
  <c r="T1239" i="3"/>
  <c r="R1239" i="3"/>
  <c r="P1239" i="3"/>
  <c r="BI1238" i="3"/>
  <c r="BH1238" i="3"/>
  <c r="BG1238" i="3"/>
  <c r="BE1238" i="3"/>
  <c r="T1238" i="3"/>
  <c r="R1238" i="3"/>
  <c r="P1238" i="3"/>
  <c r="BI1237" i="3"/>
  <c r="BH1237" i="3"/>
  <c r="BG1237" i="3"/>
  <c r="BE1237" i="3"/>
  <c r="T1237" i="3"/>
  <c r="R1237" i="3"/>
  <c r="P1237" i="3"/>
  <c r="BI1233" i="3"/>
  <c r="BH1233" i="3"/>
  <c r="BG1233" i="3"/>
  <c r="BE1233" i="3"/>
  <c r="T1233" i="3"/>
  <c r="R1233" i="3"/>
  <c r="P1233" i="3"/>
  <c r="BI1232" i="3"/>
  <c r="BH1232" i="3"/>
  <c r="BG1232" i="3"/>
  <c r="BE1232" i="3"/>
  <c r="T1232" i="3"/>
  <c r="R1232" i="3"/>
  <c r="P1232" i="3"/>
  <c r="BI1230" i="3"/>
  <c r="BH1230" i="3"/>
  <c r="BG1230" i="3"/>
  <c r="BE1230" i="3"/>
  <c r="T1230" i="3"/>
  <c r="R1230" i="3"/>
  <c r="P1230" i="3"/>
  <c r="BI1229" i="3"/>
  <c r="BH1229" i="3"/>
  <c r="BG1229" i="3"/>
  <c r="BE1229" i="3"/>
  <c r="T1229" i="3"/>
  <c r="R1229" i="3"/>
  <c r="P1229" i="3"/>
  <c r="BI1227" i="3"/>
  <c r="BH1227" i="3"/>
  <c r="BG1227" i="3"/>
  <c r="BE1227" i="3"/>
  <c r="T1227" i="3"/>
  <c r="R1227" i="3"/>
  <c r="P1227" i="3"/>
  <c r="BI1225" i="3"/>
  <c r="BH1225" i="3"/>
  <c r="BG1225" i="3"/>
  <c r="BE1225" i="3"/>
  <c r="T1225" i="3"/>
  <c r="R1225" i="3"/>
  <c r="P1225" i="3"/>
  <c r="BI1223" i="3"/>
  <c r="BH1223" i="3"/>
  <c r="BG1223" i="3"/>
  <c r="BE1223" i="3"/>
  <c r="T1223" i="3"/>
  <c r="R1223" i="3"/>
  <c r="P1223" i="3"/>
  <c r="BI1218" i="3"/>
  <c r="BH1218" i="3"/>
  <c r="BG1218" i="3"/>
  <c r="BE1218" i="3"/>
  <c r="T1218" i="3"/>
  <c r="R1218" i="3"/>
  <c r="P1218" i="3"/>
  <c r="BI1217" i="3"/>
  <c r="BH1217" i="3"/>
  <c r="BG1217" i="3"/>
  <c r="BE1217" i="3"/>
  <c r="T1217" i="3"/>
  <c r="R1217" i="3"/>
  <c r="P1217" i="3"/>
  <c r="BI1216" i="3"/>
  <c r="BH1216" i="3"/>
  <c r="BG1216" i="3"/>
  <c r="BE1216" i="3"/>
  <c r="T1216" i="3"/>
  <c r="R1216" i="3"/>
  <c r="P1216" i="3"/>
  <c r="BI1215" i="3"/>
  <c r="BH1215" i="3"/>
  <c r="BG1215" i="3"/>
  <c r="BE1215" i="3"/>
  <c r="T1215" i="3"/>
  <c r="R1215" i="3"/>
  <c r="P1215" i="3"/>
  <c r="BI1210" i="3"/>
  <c r="BH1210" i="3"/>
  <c r="BG1210" i="3"/>
  <c r="BE1210" i="3"/>
  <c r="T1210" i="3"/>
  <c r="R1210" i="3"/>
  <c r="P1210" i="3"/>
  <c r="BI1209" i="3"/>
  <c r="BH1209" i="3"/>
  <c r="BG1209" i="3"/>
  <c r="BE1209" i="3"/>
  <c r="T1209" i="3"/>
  <c r="R1209" i="3"/>
  <c r="P1209" i="3"/>
  <c r="BI1206" i="3"/>
  <c r="BH1206" i="3"/>
  <c r="BG1206" i="3"/>
  <c r="BE1206" i="3"/>
  <c r="T1206" i="3"/>
  <c r="R1206" i="3"/>
  <c r="P1206" i="3"/>
  <c r="BI1205" i="3"/>
  <c r="BH1205" i="3"/>
  <c r="BG1205" i="3"/>
  <c r="BE1205" i="3"/>
  <c r="T1205" i="3"/>
  <c r="R1205" i="3"/>
  <c r="P1205" i="3"/>
  <c r="BI1204" i="3"/>
  <c r="BH1204" i="3"/>
  <c r="BG1204" i="3"/>
  <c r="BE1204" i="3"/>
  <c r="T1204" i="3"/>
  <c r="R1204" i="3"/>
  <c r="P1204" i="3"/>
  <c r="BI1201" i="3"/>
  <c r="BH1201" i="3"/>
  <c r="BG1201" i="3"/>
  <c r="BE1201" i="3"/>
  <c r="T1201" i="3"/>
  <c r="R1201" i="3"/>
  <c r="P1201" i="3"/>
  <c r="BI1199" i="3"/>
  <c r="BH1199" i="3"/>
  <c r="BG1199" i="3"/>
  <c r="BE1199" i="3"/>
  <c r="T1199" i="3"/>
  <c r="R1199" i="3"/>
  <c r="P1199" i="3"/>
  <c r="BI1137" i="3"/>
  <c r="BH1137" i="3"/>
  <c r="BG1137" i="3"/>
  <c r="BE1137" i="3"/>
  <c r="T1137" i="3"/>
  <c r="R1137" i="3"/>
  <c r="P1137" i="3"/>
  <c r="BI1075" i="3"/>
  <c r="BH1075" i="3"/>
  <c r="BG1075" i="3"/>
  <c r="BE1075" i="3"/>
  <c r="T1075" i="3"/>
  <c r="R1075" i="3"/>
  <c r="P1075" i="3"/>
  <c r="BI1072" i="3"/>
  <c r="BH1072" i="3"/>
  <c r="BG1072" i="3"/>
  <c r="BE1072" i="3"/>
  <c r="T1072" i="3"/>
  <c r="R1072" i="3"/>
  <c r="P1072" i="3"/>
  <c r="BI1039" i="3"/>
  <c r="BH1039" i="3"/>
  <c r="BG1039" i="3"/>
  <c r="BE1039" i="3"/>
  <c r="T1039" i="3"/>
  <c r="R1039" i="3"/>
  <c r="P1039" i="3"/>
  <c r="BI1006" i="3"/>
  <c r="BH1006" i="3"/>
  <c r="BG1006" i="3"/>
  <c r="BE1006" i="3"/>
  <c r="T1006" i="3"/>
  <c r="R1006" i="3"/>
  <c r="P1006" i="3"/>
  <c r="BI973" i="3"/>
  <c r="BH973" i="3"/>
  <c r="BG973" i="3"/>
  <c r="BE973" i="3"/>
  <c r="T973" i="3"/>
  <c r="R973" i="3"/>
  <c r="P973" i="3"/>
  <c r="BI969" i="3"/>
  <c r="BH969" i="3"/>
  <c r="BG969" i="3"/>
  <c r="BE969" i="3"/>
  <c r="T969" i="3"/>
  <c r="R969" i="3"/>
  <c r="P969" i="3"/>
  <c r="BI963" i="3"/>
  <c r="BH963" i="3"/>
  <c r="BG963" i="3"/>
  <c r="BE963" i="3"/>
  <c r="T963" i="3"/>
  <c r="R963" i="3"/>
  <c r="P963" i="3"/>
  <c r="BI952" i="3"/>
  <c r="BH952" i="3"/>
  <c r="BG952" i="3"/>
  <c r="BE952" i="3"/>
  <c r="T952" i="3"/>
  <c r="R952" i="3"/>
  <c r="P952" i="3"/>
  <c r="BI929" i="3"/>
  <c r="BH929" i="3"/>
  <c r="BG929" i="3"/>
  <c r="BE929" i="3"/>
  <c r="T929" i="3"/>
  <c r="R929" i="3"/>
  <c r="P929" i="3"/>
  <c r="BI926" i="3"/>
  <c r="BH926" i="3"/>
  <c r="BG926" i="3"/>
  <c r="BE926" i="3"/>
  <c r="T926" i="3"/>
  <c r="R926" i="3"/>
  <c r="P926" i="3"/>
  <c r="BI924" i="3"/>
  <c r="BH924" i="3"/>
  <c r="BG924" i="3"/>
  <c r="BE924" i="3"/>
  <c r="T924" i="3"/>
  <c r="R924" i="3"/>
  <c r="P924" i="3"/>
  <c r="BI915" i="3"/>
  <c r="BH915" i="3"/>
  <c r="BG915" i="3"/>
  <c r="BE915" i="3"/>
  <c r="T915" i="3"/>
  <c r="R915" i="3"/>
  <c r="P915" i="3"/>
  <c r="BI913" i="3"/>
  <c r="BH913" i="3"/>
  <c r="BG913" i="3"/>
  <c r="BE913" i="3"/>
  <c r="T913" i="3"/>
  <c r="R913" i="3"/>
  <c r="P913" i="3"/>
  <c r="BI909" i="3"/>
  <c r="BH909" i="3"/>
  <c r="BG909" i="3"/>
  <c r="BE909" i="3"/>
  <c r="T909" i="3"/>
  <c r="R909" i="3"/>
  <c r="P909" i="3"/>
  <c r="BI905" i="3"/>
  <c r="BH905" i="3"/>
  <c r="BG905" i="3"/>
  <c r="BE905" i="3"/>
  <c r="T905" i="3"/>
  <c r="R905" i="3"/>
  <c r="P905" i="3"/>
  <c r="BI901" i="3"/>
  <c r="BH901" i="3"/>
  <c r="BG901" i="3"/>
  <c r="BE901" i="3"/>
  <c r="T901" i="3"/>
  <c r="R901" i="3"/>
  <c r="P901" i="3"/>
  <c r="BI900" i="3"/>
  <c r="BH900" i="3"/>
  <c r="BG900" i="3"/>
  <c r="BE900" i="3"/>
  <c r="T900" i="3"/>
  <c r="R900" i="3"/>
  <c r="P900" i="3"/>
  <c r="BI896" i="3"/>
  <c r="BH896" i="3"/>
  <c r="BG896" i="3"/>
  <c r="BE896" i="3"/>
  <c r="T896" i="3"/>
  <c r="R896" i="3"/>
  <c r="P896" i="3"/>
  <c r="BI893" i="3"/>
  <c r="BH893" i="3"/>
  <c r="BG893" i="3"/>
  <c r="BE893" i="3"/>
  <c r="T893" i="3"/>
  <c r="R893" i="3"/>
  <c r="P893" i="3"/>
  <c r="BI889" i="3"/>
  <c r="BH889" i="3"/>
  <c r="BG889" i="3"/>
  <c r="BE889" i="3"/>
  <c r="T889" i="3"/>
  <c r="R889" i="3"/>
  <c r="P889" i="3"/>
  <c r="BI886" i="3"/>
  <c r="BH886" i="3"/>
  <c r="BG886" i="3"/>
  <c r="BE886" i="3"/>
  <c r="T886" i="3"/>
  <c r="R886" i="3"/>
  <c r="P886" i="3"/>
  <c r="BI885" i="3"/>
  <c r="BH885" i="3"/>
  <c r="BG885" i="3"/>
  <c r="BE885" i="3"/>
  <c r="T885" i="3"/>
  <c r="R885" i="3"/>
  <c r="P885" i="3"/>
  <c r="BI823" i="3"/>
  <c r="BH823" i="3"/>
  <c r="BG823" i="3"/>
  <c r="BE823" i="3"/>
  <c r="T823" i="3"/>
  <c r="R823" i="3"/>
  <c r="P823" i="3"/>
  <c r="BI821" i="3"/>
  <c r="BH821" i="3"/>
  <c r="BG821" i="3"/>
  <c r="BE821" i="3"/>
  <c r="T821" i="3"/>
  <c r="R821" i="3"/>
  <c r="P821" i="3"/>
  <c r="BI820" i="3"/>
  <c r="BH820" i="3"/>
  <c r="BG820" i="3"/>
  <c r="BE820" i="3"/>
  <c r="T820" i="3"/>
  <c r="R820" i="3"/>
  <c r="P820" i="3"/>
  <c r="BI818" i="3"/>
  <c r="BH818" i="3"/>
  <c r="BG818" i="3"/>
  <c r="BE818" i="3"/>
  <c r="T818" i="3"/>
  <c r="R818" i="3"/>
  <c r="P818" i="3"/>
  <c r="BI817" i="3"/>
  <c r="BH817" i="3"/>
  <c r="BG817" i="3"/>
  <c r="BE817" i="3"/>
  <c r="T817" i="3"/>
  <c r="R817" i="3"/>
  <c r="P817" i="3"/>
  <c r="BI814" i="3"/>
  <c r="BH814" i="3"/>
  <c r="BG814" i="3"/>
  <c r="BE814" i="3"/>
  <c r="T814" i="3"/>
  <c r="T813" i="3" s="1"/>
  <c r="R814" i="3"/>
  <c r="R813" i="3" s="1"/>
  <c r="P814" i="3"/>
  <c r="P813" i="3" s="1"/>
  <c r="BI811" i="3"/>
  <c r="BH811" i="3"/>
  <c r="BG811" i="3"/>
  <c r="BE811" i="3"/>
  <c r="T811" i="3"/>
  <c r="R811" i="3"/>
  <c r="P811" i="3"/>
  <c r="BI810" i="3"/>
  <c r="BH810" i="3"/>
  <c r="BG810" i="3"/>
  <c r="BE810" i="3"/>
  <c r="T810" i="3"/>
  <c r="R810" i="3"/>
  <c r="P810" i="3"/>
  <c r="BI809" i="3"/>
  <c r="BH809" i="3"/>
  <c r="BG809" i="3"/>
  <c r="BE809" i="3"/>
  <c r="T809" i="3"/>
  <c r="R809" i="3"/>
  <c r="P809" i="3"/>
  <c r="BI808" i="3"/>
  <c r="BH808" i="3"/>
  <c r="BG808" i="3"/>
  <c r="BE808" i="3"/>
  <c r="T808" i="3"/>
  <c r="R808" i="3"/>
  <c r="P808" i="3"/>
  <c r="BI807" i="3"/>
  <c r="BH807" i="3"/>
  <c r="BG807" i="3"/>
  <c r="BE807" i="3"/>
  <c r="T807" i="3"/>
  <c r="R807" i="3"/>
  <c r="P807" i="3"/>
  <c r="BI802" i="3"/>
  <c r="BH802" i="3"/>
  <c r="BG802" i="3"/>
  <c r="BE802" i="3"/>
  <c r="T802" i="3"/>
  <c r="R802" i="3"/>
  <c r="P802" i="3"/>
  <c r="BI801" i="3"/>
  <c r="BH801" i="3"/>
  <c r="BG801" i="3"/>
  <c r="BE801" i="3"/>
  <c r="T801" i="3"/>
  <c r="R801" i="3"/>
  <c r="P801" i="3"/>
  <c r="BI798" i="3"/>
  <c r="BH798" i="3"/>
  <c r="BG798" i="3"/>
  <c r="BE798" i="3"/>
  <c r="T798" i="3"/>
  <c r="R798" i="3"/>
  <c r="P798" i="3"/>
  <c r="BI796" i="3"/>
  <c r="BH796" i="3"/>
  <c r="BG796" i="3"/>
  <c r="BE796" i="3"/>
  <c r="T796" i="3"/>
  <c r="R796" i="3"/>
  <c r="P796" i="3"/>
  <c r="BI793" i="3"/>
  <c r="BH793" i="3"/>
  <c r="BG793" i="3"/>
  <c r="BE793" i="3"/>
  <c r="T793" i="3"/>
  <c r="R793" i="3"/>
  <c r="P793" i="3"/>
  <c r="BI789" i="3"/>
  <c r="BH789" i="3"/>
  <c r="BG789" i="3"/>
  <c r="BE789" i="3"/>
  <c r="T789" i="3"/>
  <c r="R789" i="3"/>
  <c r="P789" i="3"/>
  <c r="BI787" i="3"/>
  <c r="BH787" i="3"/>
  <c r="BG787" i="3"/>
  <c r="BE787" i="3"/>
  <c r="T787" i="3"/>
  <c r="R787" i="3"/>
  <c r="P787" i="3"/>
  <c r="BI784" i="3"/>
  <c r="BH784" i="3"/>
  <c r="BG784" i="3"/>
  <c r="BE784" i="3"/>
  <c r="T784" i="3"/>
  <c r="R784" i="3"/>
  <c r="P784" i="3"/>
  <c r="BI781" i="3"/>
  <c r="BH781" i="3"/>
  <c r="BG781" i="3"/>
  <c r="BE781" i="3"/>
  <c r="T781" i="3"/>
  <c r="R781" i="3"/>
  <c r="P781" i="3"/>
  <c r="BI779" i="3"/>
  <c r="BH779" i="3"/>
  <c r="BG779" i="3"/>
  <c r="BE779" i="3"/>
  <c r="T779" i="3"/>
  <c r="R779" i="3"/>
  <c r="P779" i="3"/>
  <c r="BI776" i="3"/>
  <c r="BH776" i="3"/>
  <c r="BG776" i="3"/>
  <c r="BE776" i="3"/>
  <c r="T776" i="3"/>
  <c r="R776" i="3"/>
  <c r="P776" i="3"/>
  <c r="BI773" i="3"/>
  <c r="BH773" i="3"/>
  <c r="BG773" i="3"/>
  <c r="BE773" i="3"/>
  <c r="T773" i="3"/>
  <c r="R773" i="3"/>
  <c r="P773" i="3"/>
  <c r="BI771" i="3"/>
  <c r="BH771" i="3"/>
  <c r="BG771" i="3"/>
  <c r="BE771" i="3"/>
  <c r="T771" i="3"/>
  <c r="R771" i="3"/>
  <c r="P771" i="3"/>
  <c r="BI768" i="3"/>
  <c r="BH768" i="3"/>
  <c r="BG768" i="3"/>
  <c r="BE768" i="3"/>
  <c r="T768" i="3"/>
  <c r="R768" i="3"/>
  <c r="P768" i="3"/>
  <c r="BI763" i="3"/>
  <c r="BH763" i="3"/>
  <c r="BG763" i="3"/>
  <c r="BE763" i="3"/>
  <c r="T763" i="3"/>
  <c r="R763" i="3"/>
  <c r="P763" i="3"/>
  <c r="BI761" i="3"/>
  <c r="BH761" i="3"/>
  <c r="BG761" i="3"/>
  <c r="BE761" i="3"/>
  <c r="T761" i="3"/>
  <c r="R761" i="3"/>
  <c r="P761" i="3"/>
  <c r="BI758" i="3"/>
  <c r="BH758" i="3"/>
  <c r="BG758" i="3"/>
  <c r="BE758" i="3"/>
  <c r="T758" i="3"/>
  <c r="R758" i="3"/>
  <c r="P758" i="3"/>
  <c r="BI756" i="3"/>
  <c r="BH756" i="3"/>
  <c r="BG756" i="3"/>
  <c r="BE756" i="3"/>
  <c r="T756" i="3"/>
  <c r="R756" i="3"/>
  <c r="P756" i="3"/>
  <c r="BI741" i="3"/>
  <c r="BH741" i="3"/>
  <c r="BG741" i="3"/>
  <c r="BE741" i="3"/>
  <c r="T741" i="3"/>
  <c r="R741" i="3"/>
  <c r="P741" i="3"/>
  <c r="BI738" i="3"/>
  <c r="BH738" i="3"/>
  <c r="BG738" i="3"/>
  <c r="BE738" i="3"/>
  <c r="T738" i="3"/>
  <c r="R738" i="3"/>
  <c r="P738" i="3"/>
  <c r="BI737" i="3"/>
  <c r="BH737" i="3"/>
  <c r="BG737" i="3"/>
  <c r="BE737" i="3"/>
  <c r="T737" i="3"/>
  <c r="R737" i="3"/>
  <c r="P737" i="3"/>
  <c r="BI735" i="3"/>
  <c r="BH735" i="3"/>
  <c r="BG735" i="3"/>
  <c r="BE735" i="3"/>
  <c r="T735" i="3"/>
  <c r="R735" i="3"/>
  <c r="P735" i="3"/>
  <c r="BI734" i="3"/>
  <c r="BH734" i="3"/>
  <c r="BG734" i="3"/>
  <c r="BE734" i="3"/>
  <c r="T734" i="3"/>
  <c r="R734" i="3"/>
  <c r="P734" i="3"/>
  <c r="BI731" i="3"/>
  <c r="BH731" i="3"/>
  <c r="BG731" i="3"/>
  <c r="BE731" i="3"/>
  <c r="T731" i="3"/>
  <c r="R731" i="3"/>
  <c r="P731" i="3"/>
  <c r="BI728" i="3"/>
  <c r="BH728" i="3"/>
  <c r="BG728" i="3"/>
  <c r="BE728" i="3"/>
  <c r="T728" i="3"/>
  <c r="R728" i="3"/>
  <c r="P728" i="3"/>
  <c r="BI726" i="3"/>
  <c r="BH726" i="3"/>
  <c r="BG726" i="3"/>
  <c r="BE726" i="3"/>
  <c r="T726" i="3"/>
  <c r="R726" i="3"/>
  <c r="P726" i="3"/>
  <c r="BI723" i="3"/>
  <c r="BH723" i="3"/>
  <c r="BG723" i="3"/>
  <c r="BE723" i="3"/>
  <c r="T723" i="3"/>
  <c r="R723" i="3"/>
  <c r="P723" i="3"/>
  <c r="BI721" i="3"/>
  <c r="BH721" i="3"/>
  <c r="BG721" i="3"/>
  <c r="BE721" i="3"/>
  <c r="T721" i="3"/>
  <c r="R721" i="3"/>
  <c r="P721" i="3"/>
  <c r="BI718" i="3"/>
  <c r="BH718" i="3"/>
  <c r="BG718" i="3"/>
  <c r="BE718" i="3"/>
  <c r="T718" i="3"/>
  <c r="R718" i="3"/>
  <c r="P718" i="3"/>
  <c r="BI712" i="3"/>
  <c r="BH712" i="3"/>
  <c r="BG712" i="3"/>
  <c r="BE712" i="3"/>
  <c r="T712" i="3"/>
  <c r="R712" i="3"/>
  <c r="P712" i="3"/>
  <c r="BI709" i="3"/>
  <c r="BH709" i="3"/>
  <c r="BG709" i="3"/>
  <c r="BE709" i="3"/>
  <c r="T709" i="3"/>
  <c r="R709" i="3"/>
  <c r="P709" i="3"/>
  <c r="BI706" i="3"/>
  <c r="BH706" i="3"/>
  <c r="BG706" i="3"/>
  <c r="BE706" i="3"/>
  <c r="T706" i="3"/>
  <c r="R706" i="3"/>
  <c r="P706" i="3"/>
  <c r="BI704" i="3"/>
  <c r="BH704" i="3"/>
  <c r="BG704" i="3"/>
  <c r="BE704" i="3"/>
  <c r="T704" i="3"/>
  <c r="R704" i="3"/>
  <c r="P704" i="3"/>
  <c r="BI701" i="3"/>
  <c r="BH701" i="3"/>
  <c r="BG701" i="3"/>
  <c r="BE701" i="3"/>
  <c r="T701" i="3"/>
  <c r="R701" i="3"/>
  <c r="P701" i="3"/>
  <c r="BI697" i="3"/>
  <c r="BH697" i="3"/>
  <c r="BG697" i="3"/>
  <c r="BE697" i="3"/>
  <c r="T697" i="3"/>
  <c r="R697" i="3"/>
  <c r="P697" i="3"/>
  <c r="BI665" i="3"/>
  <c r="BH665" i="3"/>
  <c r="BG665" i="3"/>
  <c r="BE665" i="3"/>
  <c r="T665" i="3"/>
  <c r="R665" i="3"/>
  <c r="P665" i="3"/>
  <c r="BI662" i="3"/>
  <c r="BH662" i="3"/>
  <c r="BG662" i="3"/>
  <c r="BE662" i="3"/>
  <c r="T662" i="3"/>
  <c r="R662" i="3"/>
  <c r="P662" i="3"/>
  <c r="BI660" i="3"/>
  <c r="BH660" i="3"/>
  <c r="BG660" i="3"/>
  <c r="BE660" i="3"/>
  <c r="T660" i="3"/>
  <c r="R660" i="3"/>
  <c r="P660" i="3"/>
  <c r="BI657" i="3"/>
  <c r="BH657" i="3"/>
  <c r="BG657" i="3"/>
  <c r="BE657" i="3"/>
  <c r="T657" i="3"/>
  <c r="R657" i="3"/>
  <c r="P657" i="3"/>
  <c r="BI647" i="3"/>
  <c r="BH647" i="3"/>
  <c r="BG647" i="3"/>
  <c r="BE647" i="3"/>
  <c r="T647" i="3"/>
  <c r="R647" i="3"/>
  <c r="P647" i="3"/>
  <c r="BI643" i="3"/>
  <c r="BH643" i="3"/>
  <c r="BG643" i="3"/>
  <c r="BE643" i="3"/>
  <c r="T643" i="3"/>
  <c r="T642" i="3"/>
  <c r="R643" i="3"/>
  <c r="R642" i="3"/>
  <c r="P643" i="3"/>
  <c r="P642" i="3"/>
  <c r="BI638" i="3"/>
  <c r="BH638" i="3"/>
  <c r="BG638" i="3"/>
  <c r="BE638" i="3"/>
  <c r="T638" i="3"/>
  <c r="R638" i="3"/>
  <c r="P638" i="3"/>
  <c r="BI636" i="3"/>
  <c r="BH636" i="3"/>
  <c r="BG636" i="3"/>
  <c r="BE636" i="3"/>
  <c r="T636" i="3"/>
  <c r="R636" i="3"/>
  <c r="P636" i="3"/>
  <c r="BI632" i="3"/>
  <c r="BH632" i="3"/>
  <c r="BG632" i="3"/>
  <c r="BE632" i="3"/>
  <c r="T632" i="3"/>
  <c r="R632" i="3"/>
  <c r="P632" i="3"/>
  <c r="BI630" i="3"/>
  <c r="BH630" i="3"/>
  <c r="BG630" i="3"/>
  <c r="BE630" i="3"/>
  <c r="T630" i="3"/>
  <c r="R630" i="3"/>
  <c r="P630" i="3"/>
  <c r="BI628" i="3"/>
  <c r="BH628" i="3"/>
  <c r="BG628" i="3"/>
  <c r="BE628" i="3"/>
  <c r="T628" i="3"/>
  <c r="R628" i="3"/>
  <c r="P628" i="3"/>
  <c r="BI626" i="3"/>
  <c r="BH626" i="3"/>
  <c r="BG626" i="3"/>
  <c r="BE626" i="3"/>
  <c r="T626" i="3"/>
  <c r="R626" i="3"/>
  <c r="P626" i="3"/>
  <c r="BI622" i="3"/>
  <c r="BH622" i="3"/>
  <c r="BG622" i="3"/>
  <c r="BE622" i="3"/>
  <c r="T622" i="3"/>
  <c r="R622" i="3"/>
  <c r="P622" i="3"/>
  <c r="BI606" i="3"/>
  <c r="BH606" i="3"/>
  <c r="BG606" i="3"/>
  <c r="BE606" i="3"/>
  <c r="T606" i="3"/>
  <c r="R606" i="3"/>
  <c r="P606" i="3"/>
  <c r="BI585" i="3"/>
  <c r="BH585" i="3"/>
  <c r="BG585" i="3"/>
  <c r="BE585" i="3"/>
  <c r="T585" i="3"/>
  <c r="R585" i="3"/>
  <c r="P585" i="3"/>
  <c r="BI582" i="3"/>
  <c r="BH582" i="3"/>
  <c r="BG582" i="3"/>
  <c r="BE582" i="3"/>
  <c r="T582" i="3"/>
  <c r="R582" i="3"/>
  <c r="P582" i="3"/>
  <c r="BI578" i="3"/>
  <c r="BH578" i="3"/>
  <c r="BG578" i="3"/>
  <c r="BE578" i="3"/>
  <c r="T578" i="3"/>
  <c r="R578" i="3"/>
  <c r="P578" i="3"/>
  <c r="BI572" i="3"/>
  <c r="BH572" i="3"/>
  <c r="BG572" i="3"/>
  <c r="BE572" i="3"/>
  <c r="T572" i="3"/>
  <c r="R572" i="3"/>
  <c r="P572" i="3"/>
  <c r="BI562" i="3"/>
  <c r="BH562" i="3"/>
  <c r="BG562" i="3"/>
  <c r="BE562" i="3"/>
  <c r="T562" i="3"/>
  <c r="R562" i="3"/>
  <c r="P562" i="3"/>
  <c r="BI555" i="3"/>
  <c r="BH555" i="3"/>
  <c r="BG555" i="3"/>
  <c r="BE555" i="3"/>
  <c r="T555" i="3"/>
  <c r="R555" i="3"/>
  <c r="P555" i="3"/>
  <c r="BI549" i="3"/>
  <c r="BH549" i="3"/>
  <c r="BG549" i="3"/>
  <c r="BE549" i="3"/>
  <c r="T549" i="3"/>
  <c r="R549" i="3"/>
  <c r="P549" i="3"/>
  <c r="BI541" i="3"/>
  <c r="BH541" i="3"/>
  <c r="BG541" i="3"/>
  <c r="BE541" i="3"/>
  <c r="T541" i="3"/>
  <c r="R541" i="3"/>
  <c r="P541" i="3"/>
  <c r="BI531" i="3"/>
  <c r="BH531" i="3"/>
  <c r="BG531" i="3"/>
  <c r="BE531" i="3"/>
  <c r="T531" i="3"/>
  <c r="R531" i="3"/>
  <c r="P531" i="3"/>
  <c r="BI527" i="3"/>
  <c r="BH527" i="3"/>
  <c r="BG527" i="3"/>
  <c r="BE527" i="3"/>
  <c r="T527" i="3"/>
  <c r="R527" i="3"/>
  <c r="P527" i="3"/>
  <c r="BI525" i="3"/>
  <c r="BH525" i="3"/>
  <c r="BG525" i="3"/>
  <c r="BE525" i="3"/>
  <c r="T525" i="3"/>
  <c r="R525" i="3"/>
  <c r="P525" i="3"/>
  <c r="BI522" i="3"/>
  <c r="BH522" i="3"/>
  <c r="BG522" i="3"/>
  <c r="BE522" i="3"/>
  <c r="T522" i="3"/>
  <c r="R522" i="3"/>
  <c r="P522" i="3"/>
  <c r="BI511" i="3"/>
  <c r="BH511" i="3"/>
  <c r="BG511" i="3"/>
  <c r="BE511" i="3"/>
  <c r="T511" i="3"/>
  <c r="R511" i="3"/>
  <c r="P511" i="3"/>
  <c r="BI458" i="3"/>
  <c r="BH458" i="3"/>
  <c r="BG458" i="3"/>
  <c r="BE458" i="3"/>
  <c r="T458" i="3"/>
  <c r="R458" i="3"/>
  <c r="P458" i="3"/>
  <c r="BI457" i="3"/>
  <c r="BH457" i="3"/>
  <c r="BG457" i="3"/>
  <c r="BE457" i="3"/>
  <c r="T457" i="3"/>
  <c r="R457" i="3"/>
  <c r="P457" i="3"/>
  <c r="BI455" i="3"/>
  <c r="BH455" i="3"/>
  <c r="BG455" i="3"/>
  <c r="BE455" i="3"/>
  <c r="T455" i="3"/>
  <c r="R455" i="3"/>
  <c r="P455" i="3"/>
  <c r="BI453" i="3"/>
  <c r="BH453" i="3"/>
  <c r="BG453" i="3"/>
  <c r="BE453" i="3"/>
  <c r="T453" i="3"/>
  <c r="R453" i="3"/>
  <c r="P453" i="3"/>
  <c r="BI452" i="3"/>
  <c r="BH452" i="3"/>
  <c r="BG452" i="3"/>
  <c r="BE452" i="3"/>
  <c r="T452" i="3"/>
  <c r="R452" i="3"/>
  <c r="P452" i="3"/>
  <c r="BI449" i="3"/>
  <c r="BH449" i="3"/>
  <c r="BG449" i="3"/>
  <c r="BE449" i="3"/>
  <c r="T449" i="3"/>
  <c r="R449" i="3"/>
  <c r="P449" i="3"/>
  <c r="BI447" i="3"/>
  <c r="BH447" i="3"/>
  <c r="BG447" i="3"/>
  <c r="BE447" i="3"/>
  <c r="T447" i="3"/>
  <c r="R447" i="3"/>
  <c r="P447" i="3"/>
  <c r="BI445" i="3"/>
  <c r="BH445" i="3"/>
  <c r="BG445" i="3"/>
  <c r="BE445" i="3"/>
  <c r="T445" i="3"/>
  <c r="R445" i="3"/>
  <c r="P445" i="3"/>
  <c r="BI442" i="3"/>
  <c r="BH442" i="3"/>
  <c r="BG442" i="3"/>
  <c r="BE442" i="3"/>
  <c r="T442" i="3"/>
  <c r="R442" i="3"/>
  <c r="P442" i="3"/>
  <c r="BI440" i="3"/>
  <c r="BH440" i="3"/>
  <c r="BG440" i="3"/>
  <c r="BE440" i="3"/>
  <c r="T440" i="3"/>
  <c r="R440" i="3"/>
  <c r="P440" i="3"/>
  <c r="BI436" i="3"/>
  <c r="BH436" i="3"/>
  <c r="BG436" i="3"/>
  <c r="BE436" i="3"/>
  <c r="T436" i="3"/>
  <c r="R436" i="3"/>
  <c r="P436" i="3"/>
  <c r="BI433" i="3"/>
  <c r="BH433" i="3"/>
  <c r="BG433" i="3"/>
  <c r="BE433" i="3"/>
  <c r="T433" i="3"/>
  <c r="R433" i="3"/>
  <c r="P433" i="3"/>
  <c r="BI430" i="3"/>
  <c r="BH430" i="3"/>
  <c r="BG430" i="3"/>
  <c r="BE430" i="3"/>
  <c r="T430" i="3"/>
  <c r="R430" i="3"/>
  <c r="P430" i="3"/>
  <c r="BI426" i="3"/>
  <c r="BH426" i="3"/>
  <c r="BG426" i="3"/>
  <c r="BE426" i="3"/>
  <c r="T426" i="3"/>
  <c r="R426" i="3"/>
  <c r="P426" i="3"/>
  <c r="BI425" i="3"/>
  <c r="BH425" i="3"/>
  <c r="BG425" i="3"/>
  <c r="BE425" i="3"/>
  <c r="T425" i="3"/>
  <c r="R425" i="3"/>
  <c r="P425" i="3"/>
  <c r="BI422" i="3"/>
  <c r="BH422" i="3"/>
  <c r="BG422" i="3"/>
  <c r="BE422" i="3"/>
  <c r="T422" i="3"/>
  <c r="R422" i="3"/>
  <c r="P422" i="3"/>
  <c r="BI414" i="3"/>
  <c r="BH414" i="3"/>
  <c r="BG414" i="3"/>
  <c r="BE414" i="3"/>
  <c r="T414" i="3"/>
  <c r="R414" i="3"/>
  <c r="P414" i="3"/>
  <c r="BI401" i="3"/>
  <c r="BH401" i="3"/>
  <c r="BG401" i="3"/>
  <c r="BE401" i="3"/>
  <c r="T401" i="3"/>
  <c r="R401" i="3"/>
  <c r="P401" i="3"/>
  <c r="BI384" i="3"/>
  <c r="BH384" i="3"/>
  <c r="BG384" i="3"/>
  <c r="BE384" i="3"/>
  <c r="T384" i="3"/>
  <c r="R384" i="3"/>
  <c r="P384" i="3"/>
  <c r="BI381" i="3"/>
  <c r="BH381" i="3"/>
  <c r="BG381" i="3"/>
  <c r="BE381" i="3"/>
  <c r="T381" i="3"/>
  <c r="R381" i="3"/>
  <c r="P381" i="3"/>
  <c r="BI377" i="3"/>
  <c r="BH377" i="3"/>
  <c r="BG377" i="3"/>
  <c r="BE377" i="3"/>
  <c r="T377" i="3"/>
  <c r="R377" i="3"/>
  <c r="P377" i="3"/>
  <c r="BI373" i="3"/>
  <c r="BH373" i="3"/>
  <c r="BG373" i="3"/>
  <c r="BE373" i="3"/>
  <c r="T373" i="3"/>
  <c r="R373" i="3"/>
  <c r="P373" i="3"/>
  <c r="BI369" i="3"/>
  <c r="BH369" i="3"/>
  <c r="BG369" i="3"/>
  <c r="BE369" i="3"/>
  <c r="T369" i="3"/>
  <c r="R369" i="3"/>
  <c r="P369" i="3"/>
  <c r="BI368" i="3"/>
  <c r="BH368" i="3"/>
  <c r="BG368" i="3"/>
  <c r="BE368" i="3"/>
  <c r="T368" i="3"/>
  <c r="R368" i="3"/>
  <c r="P368" i="3"/>
  <c r="BI362" i="3"/>
  <c r="BH362" i="3"/>
  <c r="BG362" i="3"/>
  <c r="BE362" i="3"/>
  <c r="T362" i="3"/>
  <c r="R362" i="3"/>
  <c r="P362" i="3"/>
  <c r="BI359" i="3"/>
  <c r="BH359" i="3"/>
  <c r="BG359" i="3"/>
  <c r="BE359" i="3"/>
  <c r="T359" i="3"/>
  <c r="R359" i="3"/>
  <c r="P359" i="3"/>
  <c r="BI351" i="3"/>
  <c r="BH351" i="3"/>
  <c r="BG351" i="3"/>
  <c r="BE351" i="3"/>
  <c r="T351" i="3"/>
  <c r="R351" i="3"/>
  <c r="P351" i="3"/>
  <c r="BI350" i="3"/>
  <c r="BH350" i="3"/>
  <c r="BG350" i="3"/>
  <c r="BE350" i="3"/>
  <c r="T350" i="3"/>
  <c r="R350" i="3"/>
  <c r="P350" i="3"/>
  <c r="BI337" i="3"/>
  <c r="BH337" i="3"/>
  <c r="BG337" i="3"/>
  <c r="BE337" i="3"/>
  <c r="T337" i="3"/>
  <c r="R337" i="3"/>
  <c r="P337" i="3"/>
  <c r="BI328" i="3"/>
  <c r="BH328" i="3"/>
  <c r="BG328" i="3"/>
  <c r="BE328" i="3"/>
  <c r="T328" i="3"/>
  <c r="R328" i="3"/>
  <c r="P328" i="3"/>
  <c r="BI317" i="3"/>
  <c r="BH317" i="3"/>
  <c r="BG317" i="3"/>
  <c r="BE317" i="3"/>
  <c r="T317" i="3"/>
  <c r="R317" i="3"/>
  <c r="P317" i="3"/>
  <c r="BI300" i="3"/>
  <c r="BH300" i="3"/>
  <c r="BG300" i="3"/>
  <c r="BE300" i="3"/>
  <c r="T300" i="3"/>
  <c r="R300" i="3"/>
  <c r="P300" i="3"/>
  <c r="BI297" i="3"/>
  <c r="BH297" i="3"/>
  <c r="BG297" i="3"/>
  <c r="BE297" i="3"/>
  <c r="T297" i="3"/>
  <c r="R297" i="3"/>
  <c r="P297" i="3"/>
  <c r="BI291" i="3"/>
  <c r="BH291" i="3"/>
  <c r="BG291" i="3"/>
  <c r="BE291" i="3"/>
  <c r="T291" i="3"/>
  <c r="R291" i="3"/>
  <c r="P291" i="3"/>
  <c r="BI288" i="3"/>
  <c r="BH288" i="3"/>
  <c r="BG288" i="3"/>
  <c r="BE288" i="3"/>
  <c r="T288" i="3"/>
  <c r="R288" i="3"/>
  <c r="P288" i="3"/>
  <c r="BI283" i="3"/>
  <c r="BH283" i="3"/>
  <c r="BG283" i="3"/>
  <c r="BE283" i="3"/>
  <c r="T283" i="3"/>
  <c r="R283" i="3"/>
  <c r="P283" i="3"/>
  <c r="BI280" i="3"/>
  <c r="BH280" i="3"/>
  <c r="BG280" i="3"/>
  <c r="BE280" i="3"/>
  <c r="T280" i="3"/>
  <c r="R280" i="3"/>
  <c r="P280" i="3"/>
  <c r="BI268" i="3"/>
  <c r="BH268" i="3"/>
  <c r="BG268" i="3"/>
  <c r="BE268" i="3"/>
  <c r="T268" i="3"/>
  <c r="R268" i="3"/>
  <c r="P268" i="3"/>
  <c r="BI265" i="3"/>
  <c r="BH265" i="3"/>
  <c r="BG265" i="3"/>
  <c r="BE265" i="3"/>
  <c r="T265" i="3"/>
  <c r="R265" i="3"/>
  <c r="P265" i="3"/>
  <c r="BI254" i="3"/>
  <c r="BH254" i="3"/>
  <c r="BG254" i="3"/>
  <c r="BE254" i="3"/>
  <c r="T254" i="3"/>
  <c r="R254" i="3"/>
  <c r="P254" i="3"/>
  <c r="BI251" i="3"/>
  <c r="BH251" i="3"/>
  <c r="BG251" i="3"/>
  <c r="BE251" i="3"/>
  <c r="T251" i="3"/>
  <c r="R251" i="3"/>
  <c r="P251" i="3"/>
  <c r="BI237" i="3"/>
  <c r="BH237" i="3"/>
  <c r="BG237" i="3"/>
  <c r="BE237" i="3"/>
  <c r="T237" i="3"/>
  <c r="R237" i="3"/>
  <c r="P237" i="3"/>
  <c r="BI233" i="3"/>
  <c r="BH233" i="3"/>
  <c r="BG233" i="3"/>
  <c r="BE233" i="3"/>
  <c r="T233" i="3"/>
  <c r="R233" i="3"/>
  <c r="P233" i="3"/>
  <c r="BI230" i="3"/>
  <c r="BH230" i="3"/>
  <c r="BG230" i="3"/>
  <c r="BE230" i="3"/>
  <c r="T230" i="3"/>
  <c r="R230" i="3"/>
  <c r="P230" i="3"/>
  <c r="BI229" i="3"/>
  <c r="BH229" i="3"/>
  <c r="BG229" i="3"/>
  <c r="BE229" i="3"/>
  <c r="T229" i="3"/>
  <c r="R229" i="3"/>
  <c r="P229" i="3"/>
  <c r="BI227" i="3"/>
  <c r="BH227" i="3"/>
  <c r="BG227" i="3"/>
  <c r="BE227" i="3"/>
  <c r="T227" i="3"/>
  <c r="R227" i="3"/>
  <c r="P227" i="3"/>
  <c r="BI226" i="3"/>
  <c r="BH226" i="3"/>
  <c r="BG226" i="3"/>
  <c r="BE226" i="3"/>
  <c r="T226" i="3"/>
  <c r="R226" i="3"/>
  <c r="P226" i="3"/>
  <c r="BI222" i="3"/>
  <c r="BH222" i="3"/>
  <c r="BG222" i="3"/>
  <c r="BE222" i="3"/>
  <c r="T222" i="3"/>
  <c r="R222" i="3"/>
  <c r="P222" i="3"/>
  <c r="BI220" i="3"/>
  <c r="BH220" i="3"/>
  <c r="BG220" i="3"/>
  <c r="BE220" i="3"/>
  <c r="T220" i="3"/>
  <c r="R220" i="3"/>
  <c r="P220" i="3"/>
  <c r="BI219" i="3"/>
  <c r="BH219" i="3"/>
  <c r="BG219" i="3"/>
  <c r="BE219" i="3"/>
  <c r="T219" i="3"/>
  <c r="R219" i="3"/>
  <c r="P219" i="3"/>
  <c r="BI215" i="3"/>
  <c r="BH215" i="3"/>
  <c r="BG215" i="3"/>
  <c r="BE215" i="3"/>
  <c r="T215" i="3"/>
  <c r="R215" i="3"/>
  <c r="P215" i="3"/>
  <c r="BI212" i="3"/>
  <c r="BH212" i="3"/>
  <c r="BG212" i="3"/>
  <c r="BE212" i="3"/>
  <c r="T212" i="3"/>
  <c r="R212" i="3"/>
  <c r="P212" i="3"/>
  <c r="BI209" i="3"/>
  <c r="BH209" i="3"/>
  <c r="BG209" i="3"/>
  <c r="BE209" i="3"/>
  <c r="T209" i="3"/>
  <c r="R209" i="3"/>
  <c r="P209" i="3"/>
  <c r="BI206" i="3"/>
  <c r="BH206" i="3"/>
  <c r="BG206" i="3"/>
  <c r="BE206" i="3"/>
  <c r="T206" i="3"/>
  <c r="R206" i="3"/>
  <c r="P206" i="3"/>
  <c r="BI203" i="3"/>
  <c r="BH203" i="3"/>
  <c r="BG203" i="3"/>
  <c r="BE203" i="3"/>
  <c r="T203" i="3"/>
  <c r="R203" i="3"/>
  <c r="P203" i="3"/>
  <c r="BI199" i="3"/>
  <c r="BH199" i="3"/>
  <c r="BG199" i="3"/>
  <c r="BE199" i="3"/>
  <c r="T199" i="3"/>
  <c r="R199" i="3"/>
  <c r="P199" i="3"/>
  <c r="BI197" i="3"/>
  <c r="BH197" i="3"/>
  <c r="BG197" i="3"/>
  <c r="BE197" i="3"/>
  <c r="T197" i="3"/>
  <c r="R197" i="3"/>
  <c r="P197" i="3"/>
  <c r="BI195" i="3"/>
  <c r="BH195" i="3"/>
  <c r="BG195" i="3"/>
  <c r="BE195" i="3"/>
  <c r="T195" i="3"/>
  <c r="R195" i="3"/>
  <c r="P195" i="3"/>
  <c r="BI174" i="3"/>
  <c r="BH174" i="3"/>
  <c r="BG174" i="3"/>
  <c r="BE174" i="3"/>
  <c r="T174" i="3"/>
  <c r="R174" i="3"/>
  <c r="P174" i="3"/>
  <c r="BI172" i="3"/>
  <c r="BH172" i="3"/>
  <c r="BG172" i="3"/>
  <c r="BE172" i="3"/>
  <c r="T172" i="3"/>
  <c r="R172" i="3"/>
  <c r="P172" i="3"/>
  <c r="BI167" i="3"/>
  <c r="BH167" i="3"/>
  <c r="BG167" i="3"/>
  <c r="BE167" i="3"/>
  <c r="T167" i="3"/>
  <c r="R167" i="3"/>
  <c r="P167" i="3"/>
  <c r="BI165" i="3"/>
  <c r="BH165" i="3"/>
  <c r="BG165" i="3"/>
  <c r="BE165" i="3"/>
  <c r="T165" i="3"/>
  <c r="R165" i="3"/>
  <c r="P165" i="3"/>
  <c r="BI160" i="3"/>
  <c r="BH160" i="3"/>
  <c r="BG160" i="3"/>
  <c r="BE160" i="3"/>
  <c r="T160" i="3"/>
  <c r="R160" i="3"/>
  <c r="P160" i="3"/>
  <c r="BI156" i="3"/>
  <c r="BH156" i="3"/>
  <c r="BG156" i="3"/>
  <c r="BE156" i="3"/>
  <c r="T156" i="3"/>
  <c r="R156" i="3"/>
  <c r="P156" i="3"/>
  <c r="BI147" i="3"/>
  <c r="BH147" i="3"/>
  <c r="BG147" i="3"/>
  <c r="BE147" i="3"/>
  <c r="T147" i="3"/>
  <c r="R147" i="3"/>
  <c r="P147" i="3"/>
  <c r="BI139" i="3"/>
  <c r="BH139" i="3"/>
  <c r="BG139" i="3"/>
  <c r="BE139" i="3"/>
  <c r="T139" i="3"/>
  <c r="R139" i="3"/>
  <c r="P139" i="3"/>
  <c r="BI133" i="3"/>
  <c r="BH133" i="3"/>
  <c r="BG133" i="3"/>
  <c r="BE133" i="3"/>
  <c r="T133" i="3"/>
  <c r="R133" i="3"/>
  <c r="P133" i="3"/>
  <c r="BI127" i="3"/>
  <c r="BH127" i="3"/>
  <c r="BG127" i="3"/>
  <c r="BE127" i="3"/>
  <c r="T127" i="3"/>
  <c r="R127" i="3"/>
  <c r="P127" i="3"/>
  <c r="BI123" i="3"/>
  <c r="BH123" i="3"/>
  <c r="BG123" i="3"/>
  <c r="BE123" i="3"/>
  <c r="T123" i="3"/>
  <c r="R123" i="3"/>
  <c r="P123" i="3"/>
  <c r="BI119" i="3"/>
  <c r="BH119" i="3"/>
  <c r="BG119" i="3"/>
  <c r="BE119" i="3"/>
  <c r="T119" i="3"/>
  <c r="R119" i="3"/>
  <c r="P119" i="3"/>
  <c r="BI113" i="3"/>
  <c r="BH113" i="3"/>
  <c r="BG113" i="3"/>
  <c r="BE113" i="3"/>
  <c r="T113" i="3"/>
  <c r="T112" i="3" s="1"/>
  <c r="R113" i="3"/>
  <c r="R112" i="3" s="1"/>
  <c r="P113" i="3"/>
  <c r="P112" i="3" s="1"/>
  <c r="F104" i="3"/>
  <c r="E102" i="3"/>
  <c r="F52" i="3"/>
  <c r="E50" i="3"/>
  <c r="J24" i="3"/>
  <c r="E24" i="3"/>
  <c r="J107" i="3"/>
  <c r="J23" i="3"/>
  <c r="J21" i="3"/>
  <c r="E21" i="3"/>
  <c r="J106" i="3"/>
  <c r="J20" i="3"/>
  <c r="J18" i="3"/>
  <c r="E18" i="3"/>
  <c r="F55" i="3"/>
  <c r="J17" i="3"/>
  <c r="J15" i="3"/>
  <c r="E15" i="3"/>
  <c r="F54" i="3"/>
  <c r="J14" i="3"/>
  <c r="J12" i="3"/>
  <c r="J52" i="3" s="1"/>
  <c r="E7" i="3"/>
  <c r="E48" i="3" s="1"/>
  <c r="J37" i="2"/>
  <c r="J36" i="2"/>
  <c r="AY55" i="1"/>
  <c r="J35" i="2"/>
  <c r="AX55" i="1"/>
  <c r="BI243" i="2"/>
  <c r="BH243" i="2"/>
  <c r="BG243" i="2"/>
  <c r="BE243" i="2"/>
  <c r="T243" i="2"/>
  <c r="T242" i="2"/>
  <c r="R243" i="2"/>
  <c r="R242" i="2"/>
  <c r="P243" i="2"/>
  <c r="P242" i="2"/>
  <c r="BI240" i="2"/>
  <c r="BH240" i="2"/>
  <c r="BG240" i="2"/>
  <c r="BE240" i="2"/>
  <c r="T240" i="2"/>
  <c r="R240" i="2"/>
  <c r="P240" i="2"/>
  <c r="BI238" i="2"/>
  <c r="BH238" i="2"/>
  <c r="BG238" i="2"/>
  <c r="BE238" i="2"/>
  <c r="T238" i="2"/>
  <c r="R238" i="2"/>
  <c r="P238" i="2"/>
  <c r="BI236" i="2"/>
  <c r="BH236" i="2"/>
  <c r="BG236" i="2"/>
  <c r="BE236" i="2"/>
  <c r="T236" i="2"/>
  <c r="R236" i="2"/>
  <c r="P236" i="2"/>
  <c r="BI234" i="2"/>
  <c r="BH234" i="2"/>
  <c r="BG234" i="2"/>
  <c r="BE234" i="2"/>
  <c r="T234" i="2"/>
  <c r="R234" i="2"/>
  <c r="P234" i="2"/>
  <c r="BI231" i="2"/>
  <c r="BH231" i="2"/>
  <c r="BG231" i="2"/>
  <c r="BE231" i="2"/>
  <c r="T231" i="2"/>
  <c r="R231" i="2"/>
  <c r="P231" i="2"/>
  <c r="BI229" i="2"/>
  <c r="BH229" i="2"/>
  <c r="BG229" i="2"/>
  <c r="BE229" i="2"/>
  <c r="T229" i="2"/>
  <c r="R229" i="2"/>
  <c r="P229" i="2"/>
  <c r="BI228" i="2"/>
  <c r="BH228" i="2"/>
  <c r="BG228" i="2"/>
  <c r="BE228" i="2"/>
  <c r="T228" i="2"/>
  <c r="R228" i="2"/>
  <c r="P228" i="2"/>
  <c r="BI227" i="2"/>
  <c r="BH227" i="2"/>
  <c r="BG227" i="2"/>
  <c r="BE227" i="2"/>
  <c r="T227" i="2"/>
  <c r="R227" i="2"/>
  <c r="P227" i="2"/>
  <c r="BI225" i="2"/>
  <c r="BH225" i="2"/>
  <c r="BG225" i="2"/>
  <c r="BE225" i="2"/>
  <c r="T225" i="2"/>
  <c r="R225" i="2"/>
  <c r="P225" i="2"/>
  <c r="BI222" i="2"/>
  <c r="BH222" i="2"/>
  <c r="BG222" i="2"/>
  <c r="BE222" i="2"/>
  <c r="T222" i="2"/>
  <c r="R222" i="2"/>
  <c r="P222" i="2"/>
  <c r="BI221" i="2"/>
  <c r="BH221" i="2"/>
  <c r="BG221" i="2"/>
  <c r="BE221" i="2"/>
  <c r="T221" i="2"/>
  <c r="R221" i="2"/>
  <c r="P221" i="2"/>
  <c r="BI217" i="2"/>
  <c r="BH217" i="2"/>
  <c r="BG217" i="2"/>
  <c r="BE217" i="2"/>
  <c r="T217" i="2"/>
  <c r="R217" i="2"/>
  <c r="P217" i="2"/>
  <c r="BI216" i="2"/>
  <c r="BH216" i="2"/>
  <c r="BG216" i="2"/>
  <c r="BE216" i="2"/>
  <c r="T216" i="2"/>
  <c r="R216" i="2"/>
  <c r="P216" i="2"/>
  <c r="BI212" i="2"/>
  <c r="BH212" i="2"/>
  <c r="BG212" i="2"/>
  <c r="BE212" i="2"/>
  <c r="T212" i="2"/>
  <c r="R212" i="2"/>
  <c r="P212" i="2"/>
  <c r="BI209" i="2"/>
  <c r="BH209" i="2"/>
  <c r="BG209" i="2"/>
  <c r="BE209" i="2"/>
  <c r="T209" i="2"/>
  <c r="R209" i="2"/>
  <c r="P209" i="2"/>
  <c r="BI206" i="2"/>
  <c r="BH206" i="2"/>
  <c r="BG206" i="2"/>
  <c r="BE206" i="2"/>
  <c r="T206" i="2"/>
  <c r="R206" i="2"/>
  <c r="P206" i="2"/>
  <c r="BI202" i="2"/>
  <c r="BH202" i="2"/>
  <c r="BG202" i="2"/>
  <c r="BE202" i="2"/>
  <c r="T202" i="2"/>
  <c r="T201" i="2"/>
  <c r="R202" i="2"/>
  <c r="R201" i="2"/>
  <c r="P202" i="2"/>
  <c r="P201" i="2"/>
  <c r="BI199" i="2"/>
  <c r="BH199" i="2"/>
  <c r="BG199" i="2"/>
  <c r="BE199" i="2"/>
  <c r="T199" i="2"/>
  <c r="R199" i="2"/>
  <c r="P199" i="2"/>
  <c r="BI195" i="2"/>
  <c r="BH195" i="2"/>
  <c r="BG195" i="2"/>
  <c r="BE195" i="2"/>
  <c r="T195" i="2"/>
  <c r="R195" i="2"/>
  <c r="P195" i="2"/>
  <c r="BI193" i="2"/>
  <c r="BH193" i="2"/>
  <c r="BG193" i="2"/>
  <c r="BE193" i="2"/>
  <c r="T193" i="2"/>
  <c r="R193" i="2"/>
  <c r="P193" i="2"/>
  <c r="BI191" i="2"/>
  <c r="BH191" i="2"/>
  <c r="BG191" i="2"/>
  <c r="BE191" i="2"/>
  <c r="T191" i="2"/>
  <c r="R191" i="2"/>
  <c r="P191" i="2"/>
  <c r="BI189" i="2"/>
  <c r="BH189" i="2"/>
  <c r="BG189" i="2"/>
  <c r="BE189" i="2"/>
  <c r="T189" i="2"/>
  <c r="R189" i="2"/>
  <c r="P189" i="2"/>
  <c r="BI188" i="2"/>
  <c r="BH188" i="2"/>
  <c r="BG188" i="2"/>
  <c r="BE188" i="2"/>
  <c r="T188" i="2"/>
  <c r="R188" i="2"/>
  <c r="P188" i="2"/>
  <c r="BI186" i="2"/>
  <c r="BH186" i="2"/>
  <c r="BG186" i="2"/>
  <c r="BE186" i="2"/>
  <c r="T186" i="2"/>
  <c r="R186" i="2"/>
  <c r="P186" i="2"/>
  <c r="BI182" i="2"/>
  <c r="BH182" i="2"/>
  <c r="BG182" i="2"/>
  <c r="BE182" i="2"/>
  <c r="T182" i="2"/>
  <c r="R182" i="2"/>
  <c r="P182" i="2"/>
  <c r="BI180" i="2"/>
  <c r="BH180" i="2"/>
  <c r="BG180" i="2"/>
  <c r="BE180" i="2"/>
  <c r="T180" i="2"/>
  <c r="R180" i="2"/>
  <c r="P180" i="2"/>
  <c r="BI179" i="2"/>
  <c r="BH179" i="2"/>
  <c r="BG179" i="2"/>
  <c r="BE179" i="2"/>
  <c r="T179" i="2"/>
  <c r="R179" i="2"/>
  <c r="P179" i="2"/>
  <c r="BI178" i="2"/>
  <c r="BH178" i="2"/>
  <c r="BG178" i="2"/>
  <c r="BE178" i="2"/>
  <c r="T178" i="2"/>
  <c r="R178" i="2"/>
  <c r="P178" i="2"/>
  <c r="BI176" i="2"/>
  <c r="BH176" i="2"/>
  <c r="BG176" i="2"/>
  <c r="BE176" i="2"/>
  <c r="T176" i="2"/>
  <c r="R176" i="2"/>
  <c r="P176" i="2"/>
  <c r="BI174" i="2"/>
  <c r="BH174" i="2"/>
  <c r="BG174" i="2"/>
  <c r="BE174" i="2"/>
  <c r="T174" i="2"/>
  <c r="R174" i="2"/>
  <c r="P174" i="2"/>
  <c r="BI173" i="2"/>
  <c r="BH173" i="2"/>
  <c r="BG173" i="2"/>
  <c r="BE173" i="2"/>
  <c r="T173" i="2"/>
  <c r="R173" i="2"/>
  <c r="P173" i="2"/>
  <c r="BI170" i="2"/>
  <c r="BH170" i="2"/>
  <c r="BG170" i="2"/>
  <c r="BE170" i="2"/>
  <c r="T170" i="2"/>
  <c r="R170" i="2"/>
  <c r="P170" i="2"/>
  <c r="BI168" i="2"/>
  <c r="BH168" i="2"/>
  <c r="BG168" i="2"/>
  <c r="BE168" i="2"/>
  <c r="T168" i="2"/>
  <c r="T167" i="2" s="1"/>
  <c r="R168" i="2"/>
  <c r="R167" i="2" s="1"/>
  <c r="P168" i="2"/>
  <c r="P167" i="2" s="1"/>
  <c r="BI163" i="2"/>
  <c r="BH163" i="2"/>
  <c r="BG163" i="2"/>
  <c r="BE163" i="2"/>
  <c r="T163" i="2"/>
  <c r="R163" i="2"/>
  <c r="P163" i="2"/>
  <c r="BI161" i="2"/>
  <c r="BH161" i="2"/>
  <c r="BG161" i="2"/>
  <c r="BE161" i="2"/>
  <c r="T161" i="2"/>
  <c r="R161" i="2"/>
  <c r="P161" i="2"/>
  <c r="BI159" i="2"/>
  <c r="BH159" i="2"/>
  <c r="BG159" i="2"/>
  <c r="BE159" i="2"/>
  <c r="T159" i="2"/>
  <c r="R159" i="2"/>
  <c r="P159" i="2"/>
  <c r="BI155" i="2"/>
  <c r="BH155" i="2"/>
  <c r="BG155" i="2"/>
  <c r="BE155" i="2"/>
  <c r="T155" i="2"/>
  <c r="R155" i="2"/>
  <c r="P155" i="2"/>
  <c r="BI151" i="2"/>
  <c r="BH151" i="2"/>
  <c r="BG151" i="2"/>
  <c r="BE151" i="2"/>
  <c r="T151" i="2"/>
  <c r="R151" i="2"/>
  <c r="P151" i="2"/>
  <c r="BI149" i="2"/>
  <c r="BH149" i="2"/>
  <c r="BG149" i="2"/>
  <c r="BE149" i="2"/>
  <c r="T149" i="2"/>
  <c r="R149" i="2"/>
  <c r="P149" i="2"/>
  <c r="BI147" i="2"/>
  <c r="BH147" i="2"/>
  <c r="BG147" i="2"/>
  <c r="BE147" i="2"/>
  <c r="T147" i="2"/>
  <c r="R147" i="2"/>
  <c r="P147" i="2"/>
  <c r="BI143" i="2"/>
  <c r="BH143" i="2"/>
  <c r="BG143" i="2"/>
  <c r="BE143" i="2"/>
  <c r="T143" i="2"/>
  <c r="R143" i="2"/>
  <c r="P143" i="2"/>
  <c r="BI139" i="2"/>
  <c r="BH139" i="2"/>
  <c r="BG139" i="2"/>
  <c r="BE139" i="2"/>
  <c r="T139" i="2"/>
  <c r="R139" i="2"/>
  <c r="P139" i="2"/>
  <c r="BI135" i="2"/>
  <c r="BH135" i="2"/>
  <c r="BG135" i="2"/>
  <c r="BE135" i="2"/>
  <c r="T135" i="2"/>
  <c r="R135" i="2"/>
  <c r="P135" i="2"/>
  <c r="BI133" i="2"/>
  <c r="BH133" i="2"/>
  <c r="BG133" i="2"/>
  <c r="BE133" i="2"/>
  <c r="T133" i="2"/>
  <c r="R133" i="2"/>
  <c r="P133" i="2"/>
  <c r="BI129" i="2"/>
  <c r="BH129" i="2"/>
  <c r="BG129" i="2"/>
  <c r="BE129" i="2"/>
  <c r="T129" i="2"/>
  <c r="R129" i="2"/>
  <c r="P129" i="2"/>
  <c r="BI128" i="2"/>
  <c r="BH128" i="2"/>
  <c r="BG128" i="2"/>
  <c r="BE128" i="2"/>
  <c r="T128" i="2"/>
  <c r="R128" i="2"/>
  <c r="P128" i="2"/>
  <c r="BI123" i="2"/>
  <c r="BH123" i="2"/>
  <c r="BG123" i="2"/>
  <c r="BE123" i="2"/>
  <c r="T123" i="2"/>
  <c r="R123" i="2"/>
  <c r="P123" i="2"/>
  <c r="BI119" i="2"/>
  <c r="BH119" i="2"/>
  <c r="BG119" i="2"/>
  <c r="BE119" i="2"/>
  <c r="T119" i="2"/>
  <c r="R119" i="2"/>
  <c r="P119" i="2"/>
  <c r="BI115" i="2"/>
  <c r="BH115" i="2"/>
  <c r="BG115" i="2"/>
  <c r="BE115" i="2"/>
  <c r="T115" i="2"/>
  <c r="R115" i="2"/>
  <c r="P115" i="2"/>
  <c r="BI111" i="2"/>
  <c r="BH111" i="2"/>
  <c r="BG111" i="2"/>
  <c r="BE111" i="2"/>
  <c r="T111" i="2"/>
  <c r="R111" i="2"/>
  <c r="P111" i="2"/>
  <c r="BI109" i="2"/>
  <c r="BH109" i="2"/>
  <c r="BG109" i="2"/>
  <c r="BE109" i="2"/>
  <c r="T109" i="2"/>
  <c r="R109" i="2"/>
  <c r="P109" i="2"/>
  <c r="BI107" i="2"/>
  <c r="BH107" i="2"/>
  <c r="BG107" i="2"/>
  <c r="BE107" i="2"/>
  <c r="T107" i="2"/>
  <c r="R107" i="2"/>
  <c r="P107" i="2"/>
  <c r="BI105" i="2"/>
  <c r="BH105" i="2"/>
  <c r="BG105" i="2"/>
  <c r="BE105" i="2"/>
  <c r="T105" i="2"/>
  <c r="R105" i="2"/>
  <c r="P105" i="2"/>
  <c r="BI103" i="2"/>
  <c r="BH103" i="2"/>
  <c r="BG103" i="2"/>
  <c r="BE103" i="2"/>
  <c r="T103" i="2"/>
  <c r="R103" i="2"/>
  <c r="P103" i="2"/>
  <c r="BI101" i="2"/>
  <c r="BH101" i="2"/>
  <c r="BG101" i="2"/>
  <c r="BE101" i="2"/>
  <c r="T101" i="2"/>
  <c r="R101" i="2"/>
  <c r="P101" i="2"/>
  <c r="BI99" i="2"/>
  <c r="BH99" i="2"/>
  <c r="BG99" i="2"/>
  <c r="BE99" i="2"/>
  <c r="T99" i="2"/>
  <c r="R99" i="2"/>
  <c r="P99" i="2"/>
  <c r="BI95" i="2"/>
  <c r="BH95" i="2"/>
  <c r="BG95" i="2"/>
  <c r="BE95" i="2"/>
  <c r="T95" i="2"/>
  <c r="R95" i="2"/>
  <c r="P95" i="2"/>
  <c r="F86" i="2"/>
  <c r="E84" i="2"/>
  <c r="F52" i="2"/>
  <c r="E50" i="2"/>
  <c r="J24" i="2"/>
  <c r="E24" i="2"/>
  <c r="J89" i="2"/>
  <c r="J23" i="2"/>
  <c r="J21" i="2"/>
  <c r="E21" i="2"/>
  <c r="J88" i="2"/>
  <c r="J20" i="2"/>
  <c r="J18" i="2"/>
  <c r="E18" i="2"/>
  <c r="F89" i="2"/>
  <c r="J17" i="2"/>
  <c r="J15" i="2"/>
  <c r="E15" i="2"/>
  <c r="F54" i="2"/>
  <c r="J14" i="2"/>
  <c r="J12" i="2"/>
  <c r="J52" i="2" s="1"/>
  <c r="E7" i="2"/>
  <c r="E82" i="2" s="1"/>
  <c r="L50" i="1"/>
  <c r="AM50" i="1"/>
  <c r="AM49" i="1"/>
  <c r="L49" i="1"/>
  <c r="AM47" i="1"/>
  <c r="L47" i="1"/>
  <c r="L45" i="1"/>
  <c r="L44" i="1"/>
  <c r="J92" i="8"/>
  <c r="J342" i="7"/>
  <c r="BK339" i="7"/>
  <c r="BK333" i="7"/>
  <c r="J331" i="7"/>
  <c r="BK330" i="7"/>
  <c r="BK328" i="7"/>
  <c r="BK321" i="7"/>
  <c r="J315" i="7"/>
  <c r="BK308" i="7"/>
  <c r="J302" i="7"/>
  <c r="BK297" i="7"/>
  <c r="J270" i="7"/>
  <c r="J269" i="7"/>
  <c r="J264" i="7"/>
  <c r="BK259" i="7"/>
  <c r="BK251" i="7"/>
  <c r="J247" i="7"/>
  <c r="J246" i="7"/>
  <c r="BK236" i="7"/>
  <c r="J230" i="7"/>
  <c r="J227" i="7"/>
  <c r="J211" i="7"/>
  <c r="J204" i="7"/>
  <c r="J200" i="7"/>
  <c r="BK182" i="7"/>
  <c r="J178" i="7"/>
  <c r="J166" i="7"/>
  <c r="J161" i="7"/>
  <c r="J160" i="7"/>
  <c r="BK158" i="7"/>
  <c r="J156" i="7"/>
  <c r="J154" i="7"/>
  <c r="J152" i="7"/>
  <c r="J130" i="7"/>
  <c r="BK125" i="7"/>
  <c r="BK121" i="7"/>
  <c r="BK120" i="7"/>
  <c r="BK118" i="7"/>
  <c r="BK116" i="7"/>
  <c r="J112" i="7"/>
  <c r="J107" i="7"/>
  <c r="BK103" i="7"/>
  <c r="J372" i="4"/>
  <c r="BK370" i="4"/>
  <c r="J364" i="4"/>
  <c r="BK363" i="4"/>
  <c r="BK359" i="4"/>
  <c r="BK358" i="4"/>
  <c r="BK334" i="4"/>
  <c r="BK332" i="4"/>
  <c r="BK331" i="4"/>
  <c r="J328" i="4"/>
  <c r="J316" i="4"/>
  <c r="J311" i="4"/>
  <c r="BK309" i="4"/>
  <c r="BK306" i="4"/>
  <c r="BK303" i="4"/>
  <c r="J287" i="4"/>
  <c r="J282" i="4"/>
  <c r="J279" i="4"/>
  <c r="J278" i="4"/>
  <c r="J276" i="4"/>
  <c r="J275" i="4"/>
  <c r="BK271" i="4"/>
  <c r="J268" i="4"/>
  <c r="J267" i="4"/>
  <c r="BK265" i="4"/>
  <c r="J262" i="4"/>
  <c r="J252" i="4"/>
  <c r="J250" i="4"/>
  <c r="BK249" i="4"/>
  <c r="J248" i="4"/>
  <c r="J240" i="4"/>
  <c r="BK232" i="4"/>
  <c r="BK229" i="4"/>
  <c r="BK227" i="4"/>
  <c r="BK210" i="4"/>
  <c r="BK204" i="4"/>
  <c r="J200" i="4"/>
  <c r="BK196" i="4"/>
  <c r="BK194" i="4"/>
  <c r="J186" i="4"/>
  <c r="J181" i="4"/>
  <c r="J178" i="4"/>
  <c r="BK171" i="4"/>
  <c r="J167" i="4"/>
  <c r="J162" i="4"/>
  <c r="BK156" i="4"/>
  <c r="J153" i="4"/>
  <c r="BK152" i="4"/>
  <c r="BK146" i="4"/>
  <c r="BK143" i="4"/>
  <c r="J137" i="4"/>
  <c r="BK136" i="4"/>
  <c r="J133" i="4"/>
  <c r="BK131" i="4"/>
  <c r="BK124" i="4"/>
  <c r="BK122" i="4"/>
  <c r="J119" i="4"/>
  <c r="J116" i="4"/>
  <c r="J115" i="4"/>
  <c r="J113" i="4"/>
  <c r="J112" i="4"/>
  <c r="J104" i="4"/>
  <c r="J103" i="4"/>
  <c r="J101" i="4"/>
  <c r="J99" i="4"/>
  <c r="BK98" i="4"/>
  <c r="J96" i="4"/>
  <c r="J1631" i="3"/>
  <c r="BK1617" i="3"/>
  <c r="J1585" i="3"/>
  <c r="J1562" i="3"/>
  <c r="J1500" i="3"/>
  <c r="BK1492" i="3"/>
  <c r="J1421" i="3"/>
  <c r="BK1386" i="3"/>
  <c r="BK1385" i="3"/>
  <c r="BK1368" i="3"/>
  <c r="BK1360" i="3"/>
  <c r="BK1359" i="3"/>
  <c r="BK1357" i="3"/>
  <c r="J1356" i="3"/>
  <c r="BK1354" i="3"/>
  <c r="J1332" i="3"/>
  <c r="BK1326" i="3"/>
  <c r="BK1324" i="3"/>
  <c r="J1322" i="3"/>
  <c r="J1310" i="3"/>
  <c r="BK1301" i="3"/>
  <c r="J1294" i="3"/>
  <c r="BK1291" i="3"/>
  <c r="BK1282" i="3"/>
  <c r="J1245" i="3"/>
  <c r="BK1238" i="3"/>
  <c r="BK1230" i="3"/>
  <c r="BK1218" i="3"/>
  <c r="J1209" i="3"/>
  <c r="J1205" i="3"/>
  <c r="J1201" i="3"/>
  <c r="J1137" i="3"/>
  <c r="BK929" i="3"/>
  <c r="J926" i="3"/>
  <c r="J909" i="3"/>
  <c r="J905" i="3"/>
  <c r="J886" i="3"/>
  <c r="J885" i="3"/>
  <c r="J823" i="3"/>
  <c r="BK821" i="3"/>
  <c r="J817" i="3"/>
  <c r="BK811" i="3"/>
  <c r="BK809" i="3"/>
  <c r="BK808" i="3"/>
  <c r="BK802" i="3"/>
  <c r="J798" i="3"/>
  <c r="J796" i="3"/>
  <c r="BK793" i="3"/>
  <c r="J781" i="3"/>
  <c r="BK776" i="3"/>
  <c r="BK771" i="3"/>
  <c r="BK763" i="3"/>
  <c r="J734" i="3"/>
  <c r="J728" i="3"/>
  <c r="J726" i="3"/>
  <c r="BK723" i="3"/>
  <c r="J712" i="3"/>
  <c r="BK709" i="3"/>
  <c r="BK704" i="3"/>
  <c r="BK697" i="3"/>
  <c r="J665" i="3"/>
  <c r="BK647" i="3"/>
  <c r="J643" i="3"/>
  <c r="BK636" i="3"/>
  <c r="J626" i="3"/>
  <c r="BK606" i="3"/>
  <c r="J578" i="3"/>
  <c r="J541" i="3"/>
  <c r="J527" i="3"/>
  <c r="BK453" i="3"/>
  <c r="J445" i="3"/>
  <c r="BK436" i="3"/>
  <c r="J430" i="3"/>
  <c r="BK369" i="3"/>
  <c r="BK368" i="3"/>
  <c r="BK350" i="3"/>
  <c r="J268" i="3"/>
  <c r="BK254" i="3"/>
  <c r="BK209" i="3"/>
  <c r="J206" i="3"/>
  <c r="BK167" i="3"/>
  <c r="J243" i="2"/>
  <c r="BK240" i="2"/>
  <c r="J236" i="2"/>
  <c r="BK234" i="2"/>
  <c r="J231" i="2"/>
  <c r="BK229" i="2"/>
  <c r="J228" i="2"/>
  <c r="BK225" i="2"/>
  <c r="BK216" i="2"/>
  <c r="BK195" i="2"/>
  <c r="J191" i="2"/>
  <c r="BK176" i="2"/>
  <c r="J168" i="2"/>
  <c r="BK161" i="2"/>
  <c r="J151" i="2"/>
  <c r="BK135" i="2"/>
  <c r="BK129" i="2"/>
  <c r="BK107" i="2"/>
  <c r="J95" i="2"/>
  <c r="AS54" i="1"/>
  <c r="J104" i="8"/>
  <c r="J100" i="8"/>
  <c r="J98" i="8"/>
  <c r="BK97" i="8"/>
  <c r="J95" i="8"/>
  <c r="BK92" i="8"/>
  <c r="BK89" i="8"/>
  <c r="J344" i="7"/>
  <c r="J339" i="7"/>
  <c r="J335" i="7"/>
  <c r="J326" i="7"/>
  <c r="J317" i="7"/>
  <c r="BK306" i="7"/>
  <c r="BK303" i="7"/>
  <c r="BK300" i="7"/>
  <c r="J298" i="7"/>
  <c r="BK296" i="7"/>
  <c r="BK294" i="7"/>
  <c r="BK292" i="7"/>
  <c r="BK286" i="7"/>
  <c r="J283" i="7"/>
  <c r="BK277" i="7"/>
  <c r="BK273" i="7"/>
  <c r="BK271" i="7"/>
  <c r="BK257" i="7"/>
  <c r="J252" i="7"/>
  <c r="BK246" i="7"/>
  <c r="J238" i="7"/>
  <c r="BK228" i="7"/>
  <c r="BK226" i="7"/>
  <c r="J223" i="7"/>
  <c r="BK216" i="7"/>
  <c r="BK210" i="7"/>
  <c r="J206" i="7"/>
  <c r="J203" i="7"/>
  <c r="BK199" i="7"/>
  <c r="J197" i="7"/>
  <c r="BK193" i="7"/>
  <c r="BK187" i="7"/>
  <c r="J186" i="7"/>
  <c r="J185" i="7"/>
  <c r="BK178" i="7"/>
  <c r="BK173" i="7"/>
  <c r="BK171" i="7"/>
  <c r="BK169" i="7"/>
  <c r="BK168" i="7"/>
  <c r="BK165" i="7"/>
  <c r="J162" i="7"/>
  <c r="BK161" i="7"/>
  <c r="BK156" i="7"/>
  <c r="BK153" i="7"/>
  <c r="J142" i="7"/>
  <c r="BK141" i="7"/>
  <c r="BK139" i="7"/>
  <c r="J131" i="7"/>
  <c r="J128" i="7"/>
  <c r="J125" i="7"/>
  <c r="J120" i="7"/>
  <c r="J119" i="7"/>
  <c r="BK117" i="7"/>
  <c r="J110" i="7"/>
  <c r="J106" i="7"/>
  <c r="J105" i="7"/>
  <c r="J104" i="7"/>
  <c r="J101" i="7"/>
  <c r="J99" i="7"/>
  <c r="J98" i="7"/>
  <c r="BK97" i="7"/>
  <c r="BK96" i="7"/>
  <c r="J127" i="6"/>
  <c r="J124" i="6"/>
  <c r="BK114" i="6"/>
  <c r="BK111" i="6"/>
  <c r="J111" i="6"/>
  <c r="J110" i="6"/>
  <c r="J109" i="6"/>
  <c r="BK105" i="6"/>
  <c r="J409" i="5"/>
  <c r="J401" i="5"/>
  <c r="J400" i="5"/>
  <c r="J398" i="5"/>
  <c r="BK397" i="5"/>
  <c r="BK391" i="5"/>
  <c r="J390" i="5"/>
  <c r="J388" i="5"/>
  <c r="J387" i="5"/>
  <c r="J379" i="5"/>
  <c r="BK372" i="5"/>
  <c r="BK365" i="5"/>
  <c r="BK362" i="5"/>
  <c r="J361" i="5"/>
  <c r="BK359" i="5"/>
  <c r="J357" i="5"/>
  <c r="BK355" i="5"/>
  <c r="J349" i="5"/>
  <c r="BK345" i="5"/>
  <c r="BK342" i="5"/>
  <c r="BK335" i="5"/>
  <c r="BK329" i="5"/>
  <c r="BK324" i="5"/>
  <c r="J322" i="5"/>
  <c r="BK312" i="5"/>
  <c r="BK305" i="5"/>
  <c r="BK304" i="5"/>
  <c r="BK302" i="5"/>
  <c r="BK291" i="5"/>
  <c r="BK284" i="5"/>
  <c r="J281" i="5"/>
  <c r="J280" i="5"/>
  <c r="J373" i="4"/>
  <c r="J369" i="4"/>
  <c r="J367" i="4"/>
  <c r="BK365" i="4"/>
  <c r="J350" i="4"/>
  <c r="BK349" i="4"/>
  <c r="J348" i="4"/>
  <c r="BK347" i="4"/>
  <c r="BK346" i="4"/>
  <c r="BK344" i="4"/>
  <c r="J341" i="4"/>
  <c r="BK328" i="4"/>
  <c r="J327" i="4"/>
  <c r="J326" i="4"/>
  <c r="BK323" i="4"/>
  <c r="BK318" i="4"/>
  <c r="BK316" i="4"/>
  <c r="BK313" i="4"/>
  <c r="BK312" i="4"/>
  <c r="J308" i="4"/>
  <c r="BK305" i="4"/>
  <c r="BK304" i="4"/>
  <c r="BK302" i="4"/>
  <c r="J285" i="4"/>
  <c r="BK269" i="4"/>
  <c r="J266" i="4"/>
  <c r="BK260" i="4"/>
  <c r="BK257" i="4"/>
  <c r="J247" i="4"/>
  <c r="BK243" i="4"/>
  <c r="BK242" i="4"/>
  <c r="BK239" i="4"/>
  <c r="BK238" i="4"/>
  <c r="BK230" i="4"/>
  <c r="J224" i="4"/>
  <c r="J219" i="4"/>
  <c r="BK215" i="4"/>
  <c r="BK213" i="4"/>
  <c r="J209" i="4"/>
  <c r="J207" i="4"/>
  <c r="BK199" i="4"/>
  <c r="J192" i="4"/>
  <c r="BK191" i="4"/>
  <c r="J190" i="4"/>
  <c r="BK188" i="4"/>
  <c r="J182" i="4"/>
  <c r="BK181" i="4"/>
  <c r="J180" i="4"/>
  <c r="J177" i="4"/>
  <c r="BK173" i="4"/>
  <c r="J171" i="4"/>
  <c r="BK167" i="4"/>
  <c r="BK166" i="4"/>
  <c r="BK165" i="4"/>
  <c r="J160" i="4"/>
  <c r="BK153" i="4"/>
  <c r="J150" i="4"/>
  <c r="J148" i="4"/>
  <c r="J146" i="4"/>
  <c r="BK142" i="4"/>
  <c r="BK141" i="4"/>
  <c r="BK140" i="4"/>
  <c r="BK139" i="4"/>
  <c r="BK138" i="4"/>
  <c r="BK133" i="4"/>
  <c r="BK127" i="4"/>
  <c r="J125" i="4"/>
  <c r="J123" i="4"/>
  <c r="BK114" i="4"/>
  <c r="J97" i="4"/>
  <c r="BK1626" i="3"/>
  <c r="J1622" i="3"/>
  <c r="BK1621" i="3"/>
  <c r="J1614" i="3"/>
  <c r="J1612" i="3"/>
  <c r="BK1562" i="3"/>
  <c r="J1541" i="3"/>
  <c r="J1539" i="3"/>
  <c r="BK1537" i="3"/>
  <c r="J1492" i="3"/>
  <c r="J1430" i="3"/>
  <c r="J1418" i="3"/>
  <c r="BK1407" i="3"/>
  <c r="J1395" i="3"/>
  <c r="J1384" i="3"/>
  <c r="BK1361" i="3"/>
  <c r="J1360" i="3"/>
  <c r="J1357" i="3"/>
  <c r="J1350" i="3"/>
  <c r="J1347" i="3"/>
  <c r="BK1346" i="3"/>
  <c r="J1341" i="3"/>
  <c r="BK1340" i="3"/>
  <c r="J1331" i="3"/>
  <c r="J1329" i="3"/>
  <c r="J1324" i="3"/>
  <c r="BK1312" i="3"/>
  <c r="BK1308" i="3"/>
  <c r="BK1294" i="3"/>
  <c r="BK1288" i="3"/>
  <c r="BK1285" i="3"/>
  <c r="BK1274" i="3"/>
  <c r="J1240" i="3"/>
  <c r="J1230" i="3"/>
  <c r="BK1225" i="3"/>
  <c r="J1223" i="3"/>
  <c r="J1217" i="3"/>
  <c r="BK1215" i="3"/>
  <c r="J1210" i="3"/>
  <c r="BK1075" i="3"/>
  <c r="BK969" i="3"/>
  <c r="J952" i="3"/>
  <c r="BK924" i="3"/>
  <c r="J900" i="3"/>
  <c r="J896" i="3"/>
  <c r="J893" i="3"/>
  <c r="J889" i="3"/>
  <c r="BK823" i="3"/>
  <c r="J810" i="3"/>
  <c r="J809" i="3"/>
  <c r="BK807" i="3"/>
  <c r="BK787" i="3"/>
  <c r="J773" i="3"/>
  <c r="J758" i="3"/>
  <c r="J731" i="3"/>
  <c r="BK706" i="3"/>
  <c r="BK632" i="3"/>
  <c r="J628" i="3"/>
  <c r="BK622" i="3"/>
  <c r="J606" i="3"/>
  <c r="BK527" i="3"/>
  <c r="BK522" i="3"/>
  <c r="BK452" i="3"/>
  <c r="J449" i="3"/>
  <c r="J442" i="3"/>
  <c r="J401" i="3"/>
  <c r="BK384" i="3"/>
  <c r="J381" i="3"/>
  <c r="J337" i="3"/>
  <c r="J288" i="3"/>
  <c r="BK265" i="3"/>
  <c r="J233" i="3"/>
  <c r="BK230" i="3"/>
  <c r="J227" i="3"/>
  <c r="BK220" i="3"/>
  <c r="BK219" i="3"/>
  <c r="BK197" i="3"/>
  <c r="BK174" i="3"/>
  <c r="BK172" i="3"/>
  <c r="J139" i="3"/>
  <c r="BK133" i="3"/>
  <c r="J238" i="2"/>
  <c r="BK227" i="2"/>
  <c r="BK199" i="2"/>
  <c r="BK188" i="2"/>
  <c r="J186" i="2"/>
  <c r="BK182" i="2"/>
  <c r="BK170" i="2"/>
  <c r="J155" i="2"/>
  <c r="BK149" i="2"/>
  <c r="J139" i="2"/>
  <c r="J109" i="2"/>
  <c r="BK105" i="2"/>
  <c r="BK91" i="8"/>
  <c r="J340" i="7"/>
  <c r="J338" i="7"/>
  <c r="J336" i="7"/>
  <c r="BK335" i="7"/>
  <c r="BK327" i="7"/>
  <c r="J322" i="7"/>
  <c r="J313" i="7"/>
  <c r="J312" i="7"/>
  <c r="BK311" i="7"/>
  <c r="J310" i="7"/>
  <c r="BK307" i="7"/>
  <c r="BK304" i="7"/>
  <c r="J299" i="7"/>
  <c r="BK293" i="7"/>
  <c r="J291" i="7"/>
  <c r="J282" i="7"/>
  <c r="J281" i="7"/>
  <c r="BK278" i="7"/>
  <c r="J276" i="7"/>
  <c r="J275" i="7"/>
  <c r="J273" i="7"/>
  <c r="J272" i="7"/>
  <c r="BK265" i="7"/>
  <c r="J263" i="7"/>
  <c r="J261" i="7"/>
  <c r="J256" i="7"/>
  <c r="J254" i="7"/>
  <c r="J248" i="7"/>
  <c r="BK245" i="7"/>
  <c r="J242" i="7"/>
  <c r="J239" i="7"/>
  <c r="J234" i="7"/>
  <c r="BK232" i="7"/>
  <c r="BK222" i="7"/>
  <c r="BK221" i="7"/>
  <c r="BK218" i="7"/>
  <c r="J210" i="7"/>
  <c r="BK207" i="7"/>
  <c r="BK206" i="7"/>
  <c r="J205" i="7"/>
  <c r="BK203" i="7"/>
  <c r="J202" i="7"/>
  <c r="J196" i="7"/>
  <c r="J195" i="7"/>
  <c r="J193" i="7"/>
  <c r="J192" i="7"/>
  <c r="BK191" i="7"/>
  <c r="J190" i="7"/>
  <c r="BK185" i="7"/>
  <c r="BK180" i="7"/>
  <c r="BK177" i="7"/>
  <c r="J176" i="7"/>
  <c r="J167" i="7"/>
  <c r="BK152" i="7"/>
  <c r="J150" i="7"/>
  <c r="J147" i="7"/>
  <c r="J144" i="7"/>
  <c r="BK143" i="7"/>
  <c r="BK142" i="7"/>
  <c r="J137" i="7"/>
  <c r="BK131" i="7"/>
  <c r="BK124" i="7"/>
  <c r="J115" i="7"/>
  <c r="BK113" i="7"/>
  <c r="BK109" i="7"/>
  <c r="J103" i="7"/>
  <c r="J95" i="7"/>
  <c r="J119" i="6"/>
  <c r="J118" i="6"/>
  <c r="BK108" i="6"/>
  <c r="BK100" i="6"/>
  <c r="BK95" i="6"/>
  <c r="BK92" i="6"/>
  <c r="BK416" i="5"/>
  <c r="BK412" i="5"/>
  <c r="J411" i="5"/>
  <c r="BK410" i="5"/>
  <c r="BK395" i="5"/>
  <c r="J392" i="5"/>
  <c r="BK390" i="5"/>
  <c r="BK385" i="5"/>
  <c r="J380" i="5"/>
  <c r="J378" i="5"/>
  <c r="J376" i="5"/>
  <c r="J375" i="5"/>
  <c r="J369" i="5"/>
  <c r="J364" i="5"/>
  <c r="BK363" i="5"/>
  <c r="BK354" i="5"/>
  <c r="J352" i="5"/>
  <c r="BK351" i="5"/>
  <c r="BK349" i="5"/>
  <c r="J343" i="5"/>
  <c r="J339" i="5"/>
  <c r="BK338" i="5"/>
  <c r="J337" i="5"/>
  <c r="J336" i="5"/>
  <c r="J333" i="5"/>
  <c r="J328" i="5"/>
  <c r="J320" i="5"/>
  <c r="BK318" i="5"/>
  <c r="BK313" i="5"/>
  <c r="J309" i="5"/>
  <c r="BK307" i="5"/>
  <c r="BK303" i="5"/>
  <c r="BK300" i="5"/>
  <c r="BK293" i="5"/>
  <c r="BK290" i="5"/>
  <c r="J286" i="5"/>
  <c r="BK283" i="5"/>
  <c r="J276" i="5"/>
  <c r="BK270" i="5"/>
  <c r="J268" i="5"/>
  <c r="BK267" i="5"/>
  <c r="BK266" i="5"/>
  <c r="J265" i="5"/>
  <c r="J264" i="5"/>
  <c r="J258" i="5"/>
  <c r="BK251" i="5"/>
  <c r="BK249" i="5"/>
  <c r="J247" i="5"/>
  <c r="J246" i="5"/>
  <c r="J244" i="5"/>
  <c r="BK243" i="5"/>
  <c r="BK242" i="5"/>
  <c r="BK237" i="5"/>
  <c r="BK232" i="5"/>
  <c r="BK229" i="5"/>
  <c r="BK226" i="5"/>
  <c r="J223" i="5"/>
  <c r="J221" i="5"/>
  <c r="BK220" i="5"/>
  <c r="J214" i="5"/>
  <c r="J213" i="5"/>
  <c r="BK212" i="5"/>
  <c r="BK211" i="5"/>
  <c r="BK207" i="5"/>
  <c r="BK205" i="5"/>
  <c r="BK204" i="5"/>
  <c r="J202" i="5"/>
  <c r="BK196" i="5"/>
  <c r="J194" i="5"/>
  <c r="J193" i="5"/>
  <c r="J190" i="5"/>
  <c r="BK187" i="5"/>
  <c r="J182" i="5"/>
  <c r="J175" i="5"/>
  <c r="J174" i="5"/>
  <c r="BK173" i="5"/>
  <c r="J171" i="5"/>
  <c r="J167" i="5"/>
  <c r="BK164" i="5"/>
  <c r="J161" i="5"/>
  <c r="J160" i="5"/>
  <c r="BK155" i="5"/>
  <c r="BK148" i="5"/>
  <c r="J146" i="5"/>
  <c r="BK138" i="5"/>
  <c r="J134" i="5"/>
  <c r="BK133" i="5"/>
  <c r="J127" i="5"/>
  <c r="BK123" i="5"/>
  <c r="J122" i="5"/>
  <c r="BK120" i="5"/>
  <c r="BK116" i="5"/>
  <c r="BK113" i="5"/>
  <c r="J112" i="5"/>
  <c r="BK109" i="5"/>
  <c r="J107" i="5"/>
  <c r="J106" i="5"/>
  <c r="J105" i="5"/>
  <c r="J97" i="5"/>
  <c r="J96" i="5"/>
  <c r="J95" i="5"/>
  <c r="BK415" i="4"/>
  <c r="J413" i="4"/>
  <c r="BK411" i="4"/>
  <c r="J409" i="4"/>
  <c r="BK408" i="4"/>
  <c r="BK402" i="4"/>
  <c r="J397" i="4"/>
  <c r="BK396" i="4"/>
  <c r="J394" i="4"/>
  <c r="BK392" i="4"/>
  <c r="J389" i="4"/>
  <c r="BK893" i="3"/>
  <c r="BK818" i="3"/>
  <c r="BK798" i="3"/>
  <c r="J779" i="3"/>
  <c r="BK773" i="3"/>
  <c r="J737" i="3"/>
  <c r="BK721" i="3"/>
  <c r="BK718" i="3"/>
  <c r="BK638" i="3"/>
  <c r="J622" i="3"/>
  <c r="BK585" i="3"/>
  <c r="J572" i="3"/>
  <c r="J525" i="3"/>
  <c r="J511" i="3"/>
  <c r="J452" i="3"/>
  <c r="J447" i="3"/>
  <c r="J433" i="3"/>
  <c r="BK426" i="3"/>
  <c r="BK381" i="3"/>
  <c r="BK373" i="3"/>
  <c r="J362" i="3"/>
  <c r="J350" i="3"/>
  <c r="J291" i="3"/>
  <c r="J237" i="3"/>
  <c r="J222" i="3"/>
  <c r="J212" i="3"/>
  <c r="J156" i="3"/>
  <c r="BK147" i="3"/>
  <c r="BK123" i="3"/>
  <c r="BK113" i="3"/>
  <c r="BK236" i="2"/>
  <c r="J225" i="2"/>
  <c r="BK222" i="2"/>
  <c r="J221" i="2"/>
  <c r="BK209" i="2"/>
  <c r="BK206" i="2"/>
  <c r="BK202" i="2"/>
  <c r="BK179" i="2"/>
  <c r="BK178" i="2"/>
  <c r="J170" i="2"/>
  <c r="BK163" i="2"/>
  <c r="J161" i="2"/>
  <c r="BK159" i="2"/>
  <c r="J147" i="2"/>
  <c r="BK133" i="2"/>
  <c r="J119" i="2"/>
  <c r="BK115" i="2"/>
  <c r="J111" i="2"/>
  <c r="J105" i="2"/>
  <c r="BK88" i="8"/>
  <c r="BK336" i="7"/>
  <c r="BK332" i="7"/>
  <c r="BK331" i="7"/>
  <c r="J324" i="7"/>
  <c r="BK323" i="7"/>
  <c r="J321" i="7"/>
  <c r="J316" i="7"/>
  <c r="BK312" i="7"/>
  <c r="J311" i="7"/>
  <c r="BK302" i="7"/>
  <c r="J300" i="7"/>
  <c r="J296" i="7"/>
  <c r="BK290" i="7"/>
  <c r="J288" i="7"/>
  <c r="J285" i="7"/>
  <c r="BK283" i="7"/>
  <c r="BK268" i="7"/>
  <c r="BK264" i="7"/>
  <c r="BK262" i="7"/>
  <c r="BK256" i="7"/>
  <c r="BK254" i="7"/>
  <c r="J249" i="7"/>
  <c r="BK244" i="7"/>
  <c r="J236" i="7"/>
  <c r="J232" i="7"/>
  <c r="BK231" i="7"/>
  <c r="BK229" i="7"/>
  <c r="BK227" i="7"/>
  <c r="J226" i="7"/>
  <c r="J224" i="7"/>
  <c r="J221" i="7"/>
  <c r="J219" i="7"/>
  <c r="J216" i="7"/>
  <c r="BK215" i="7"/>
  <c r="BK213" i="7"/>
  <c r="J208" i="7"/>
  <c r="J199" i="7"/>
  <c r="BK198" i="7"/>
  <c r="J191" i="7"/>
  <c r="J189" i="7"/>
  <c r="J188" i="7"/>
  <c r="BK183" i="7"/>
  <c r="BK179" i="7"/>
  <c r="J177" i="7"/>
  <c r="BK176" i="7"/>
  <c r="BK174" i="7"/>
  <c r="J174" i="7"/>
  <c r="J173" i="7"/>
  <c r="BK170" i="7"/>
  <c r="BK162" i="7"/>
  <c r="J153" i="7"/>
  <c r="J151" i="7"/>
  <c r="BK147" i="7"/>
  <c r="J146" i="7"/>
  <c r="BK138" i="7"/>
  <c r="BK137" i="7"/>
  <c r="BK133" i="7"/>
  <c r="BK127" i="7"/>
  <c r="BK123" i="7"/>
  <c r="BK119" i="7"/>
  <c r="J102" i="7"/>
  <c r="J100" i="7"/>
  <c r="BK94" i="7"/>
  <c r="J92" i="7"/>
  <c r="J108" i="6"/>
  <c r="BK106" i="6"/>
  <c r="J104" i="6"/>
  <c r="J103" i="6"/>
  <c r="BK102" i="6"/>
  <c r="BK101" i="6"/>
  <c r="J100" i="6"/>
  <c r="J98" i="6"/>
  <c r="J96" i="6"/>
  <c r="J92" i="6"/>
  <c r="BK415" i="5"/>
  <c r="BK414" i="5"/>
  <c r="J413" i="5"/>
  <c r="BK404" i="5"/>
  <c r="BK399" i="5"/>
  <c r="BK393" i="5"/>
  <c r="BK392" i="5"/>
  <c r="BK386" i="5"/>
  <c r="J383" i="5"/>
  <c r="BK381" i="5"/>
  <c r="BK379" i="5"/>
  <c r="BK376" i="5"/>
  <c r="BK374" i="5"/>
  <c r="BK366" i="5"/>
  <c r="BK364" i="5"/>
  <c r="BK360" i="5"/>
  <c r="J356" i="5"/>
  <c r="J353" i="5"/>
  <c r="J347" i="5"/>
  <c r="J346" i="5"/>
  <c r="J342" i="5"/>
  <c r="BK333" i="5"/>
  <c r="BK325" i="5"/>
  <c r="J323" i="5"/>
  <c r="J314" i="5"/>
  <c r="J313" i="5"/>
  <c r="BK311" i="5"/>
  <c r="BK310" i="5"/>
  <c r="J306" i="5"/>
  <c r="J299" i="5"/>
  <c r="J297" i="5"/>
  <c r="J296" i="5"/>
  <c r="BK287" i="5"/>
  <c r="J285" i="5"/>
  <c r="BK281" i="5"/>
  <c r="BK279" i="5"/>
  <c r="BK278" i="5"/>
  <c r="J277" i="5"/>
  <c r="BK273" i="5"/>
  <c r="J272" i="5"/>
  <c r="BK271" i="5"/>
  <c r="J269" i="5"/>
  <c r="BK268" i="5"/>
  <c r="BK265" i="5"/>
  <c r="J261" i="5"/>
  <c r="J260" i="5"/>
  <c r="BK254" i="5"/>
  <c r="BK250" i="5"/>
  <c r="J248" i="5"/>
  <c r="BK247" i="5"/>
  <c r="J242" i="5"/>
  <c r="J241" i="5"/>
  <c r="J240" i="5"/>
  <c r="J239" i="5"/>
  <c r="BK236" i="5"/>
  <c r="BK233" i="5"/>
  <c r="J231" i="5"/>
  <c r="J228" i="5"/>
  <c r="BK224" i="5"/>
  <c r="BK219" i="5"/>
  <c r="J218" i="5"/>
  <c r="BK216" i="5"/>
  <c r="J215" i="5"/>
  <c r="BK214" i="5"/>
  <c r="J211" i="5"/>
  <c r="J208" i="5"/>
  <c r="J205" i="5"/>
  <c r="BK202" i="5"/>
  <c r="J197" i="5"/>
  <c r="BK193" i="5"/>
  <c r="BK191" i="5"/>
  <c r="BK185" i="5"/>
  <c r="BK181" i="5"/>
  <c r="BK179" i="5"/>
  <c r="J177" i="5"/>
  <c r="BK176" i="5"/>
  <c r="BK172" i="5"/>
  <c r="BK166" i="5"/>
  <c r="BK163" i="5"/>
  <c r="J162" i="5"/>
  <c r="J158" i="5"/>
  <c r="J157" i="5"/>
  <c r="J156" i="5"/>
  <c r="J153" i="5"/>
  <c r="BK141" i="5"/>
  <c r="J140" i="5"/>
  <c r="J130" i="5"/>
  <c r="BK129" i="5"/>
  <c r="J119" i="5"/>
  <c r="BK118" i="5"/>
  <c r="BK108" i="5"/>
  <c r="BK103" i="5"/>
  <c r="J100" i="5"/>
  <c r="J99" i="5"/>
  <c r="BK96" i="5"/>
  <c r="BK417" i="4"/>
  <c r="J416" i="4"/>
  <c r="J415" i="4"/>
  <c r="BK413" i="4"/>
  <c r="BK412" i="4"/>
  <c r="J408" i="4"/>
  <c r="J407" i="4"/>
  <c r="BK403" i="4"/>
  <c r="BK401" i="4"/>
  <c r="J400" i="4"/>
  <c r="BK395" i="4"/>
  <c r="BK393" i="4"/>
  <c r="BK391" i="4"/>
  <c r="BK390" i="4"/>
  <c r="J386" i="4"/>
  <c r="BK385" i="4"/>
  <c r="J384" i="4"/>
  <c r="BK383" i="4"/>
  <c r="J382" i="4"/>
  <c r="BK381" i="4"/>
  <c r="J380" i="4"/>
  <c r="BK379" i="4"/>
  <c r="J378" i="4"/>
  <c r="J375" i="4"/>
  <c r="BK374" i="4"/>
  <c r="BK373" i="4"/>
  <c r="J363" i="4"/>
  <c r="J362" i="4"/>
  <c r="BK357" i="4"/>
  <c r="BK356" i="4"/>
  <c r="BK355" i="4"/>
  <c r="J352" i="4"/>
  <c r="BK340" i="4"/>
  <c r="J338" i="4"/>
  <c r="J337" i="4"/>
  <c r="BK336" i="4"/>
  <c r="J335" i="4"/>
  <c r="J333" i="4"/>
  <c r="BK329" i="4"/>
  <c r="BK324" i="4"/>
  <c r="J323" i="4"/>
  <c r="J321" i="4"/>
  <c r="BK319" i="4"/>
  <c r="J312" i="4"/>
  <c r="BK311" i="4"/>
  <c r="BK308" i="4"/>
  <c r="BK307" i="4"/>
  <c r="J306" i="4"/>
  <c r="J303" i="4"/>
  <c r="J302" i="4"/>
  <c r="BK299" i="4"/>
  <c r="BK298" i="4"/>
  <c r="BK297" i="4"/>
  <c r="BK284" i="4"/>
  <c r="BK282" i="4"/>
  <c r="BK275" i="4"/>
  <c r="BK272" i="4"/>
  <c r="J265" i="4"/>
  <c r="BK264" i="4"/>
  <c r="BK262" i="4"/>
  <c r="BK259" i="4"/>
  <c r="J258" i="4"/>
  <c r="BK255" i="4"/>
  <c r="J251" i="4"/>
  <c r="J246" i="4"/>
  <c r="J245" i="4"/>
  <c r="J228" i="4"/>
  <c r="BK226" i="4"/>
  <c r="BK224" i="4"/>
  <c r="BK223" i="4"/>
  <c r="BK220" i="4"/>
  <c r="J218" i="4"/>
  <c r="BK217" i="4"/>
  <c r="J213" i="4"/>
  <c r="BK212" i="4"/>
  <c r="J208" i="4"/>
  <c r="J204" i="4"/>
  <c r="J199" i="4"/>
  <c r="BK197" i="4"/>
  <c r="J196" i="4"/>
  <c r="BK192" i="4"/>
  <c r="BK189" i="4"/>
  <c r="BK183" i="4"/>
  <c r="J175" i="4"/>
  <c r="BK169" i="4"/>
  <c r="J166" i="4"/>
  <c r="J165" i="4"/>
  <c r="J164" i="4"/>
  <c r="J163" i="4"/>
  <c r="BK157" i="4"/>
  <c r="J155" i="4"/>
  <c r="J152" i="4"/>
  <c r="BK151" i="4"/>
  <c r="BK150" i="4"/>
  <c r="J145" i="4"/>
  <c r="J141" i="4"/>
  <c r="J138" i="4"/>
  <c r="BK135" i="4"/>
  <c r="BK132" i="4"/>
  <c r="J130" i="4"/>
  <c r="BK128" i="4"/>
  <c r="J121" i="4"/>
  <c r="BK120" i="4"/>
  <c r="J117" i="4"/>
  <c r="J114" i="4"/>
  <c r="BK111" i="4"/>
  <c r="J1626" i="3"/>
  <c r="BK1622" i="3"/>
  <c r="J1609" i="3"/>
  <c r="BK1589" i="3"/>
  <c r="BK1580" i="3"/>
  <c r="J1432" i="3"/>
  <c r="BK1430" i="3"/>
  <c r="J1428" i="3"/>
  <c r="J1426" i="3"/>
  <c r="BK1416" i="3"/>
  <c r="J1361" i="3"/>
  <c r="BK1353" i="3"/>
  <c r="BK1352" i="3"/>
  <c r="J1349" i="3"/>
  <c r="BK1347" i="3"/>
  <c r="J1343" i="3"/>
  <c r="BK1336" i="3"/>
  <c r="J1326" i="3"/>
  <c r="J1312" i="3"/>
  <c r="J1304" i="3"/>
  <c r="J1297" i="3"/>
  <c r="J1287" i="3"/>
  <c r="BK1259" i="3"/>
  <c r="BK1239" i="3"/>
  <c r="BK1233" i="3"/>
  <c r="J1232" i="3"/>
  <c r="BK1227" i="3"/>
  <c r="J1225" i="3"/>
  <c r="J1215" i="3"/>
  <c r="J1206" i="3"/>
  <c r="J1204" i="3"/>
  <c r="BK1201" i="3"/>
  <c r="J1075" i="3"/>
  <c r="BK1072" i="3"/>
  <c r="J973" i="3"/>
  <c r="BK926" i="3"/>
  <c r="J913" i="3"/>
  <c r="BK820" i="3"/>
  <c r="J818" i="3"/>
  <c r="BK814" i="3"/>
  <c r="J808" i="3"/>
  <c r="J784" i="3"/>
  <c r="BK781" i="3"/>
  <c r="BK758" i="3"/>
  <c r="J756" i="3"/>
  <c r="BK726" i="3"/>
  <c r="J660" i="3"/>
  <c r="BK657" i="3"/>
  <c r="J638" i="3"/>
  <c r="J632" i="3"/>
  <c r="J630" i="3"/>
  <c r="BK628" i="3"/>
  <c r="J585" i="3"/>
  <c r="BK572" i="3"/>
  <c r="J555" i="3"/>
  <c r="J549" i="3"/>
  <c r="BK541" i="3"/>
  <c r="BK531" i="3"/>
  <c r="BK525" i="3"/>
  <c r="BK511" i="3"/>
  <c r="BK458" i="3"/>
  <c r="BK455" i="3"/>
  <c r="J453" i="3"/>
  <c r="BK430" i="3"/>
  <c r="BK377" i="3"/>
  <c r="J359" i="3"/>
  <c r="J328" i="3"/>
  <c r="BK317" i="3"/>
  <c r="J297" i="3"/>
  <c r="BK268" i="3"/>
  <c r="J265" i="3"/>
  <c r="BK229" i="3"/>
  <c r="J219" i="3"/>
  <c r="J203" i="3"/>
  <c r="BK199" i="3"/>
  <c r="BK195" i="3"/>
  <c r="BK127" i="3"/>
  <c r="J123" i="3"/>
  <c r="J113" i="3"/>
  <c r="BK243" i="2"/>
  <c r="J240" i="2"/>
  <c r="J229" i="2"/>
  <c r="J202" i="2"/>
  <c r="J179" i="2"/>
  <c r="BK174" i="2"/>
  <c r="J173" i="2"/>
  <c r="J163" i="2"/>
  <c r="J159" i="2"/>
  <c r="BK143" i="2"/>
  <c r="J129" i="2"/>
  <c r="BK119" i="2"/>
  <c r="BK111" i="2"/>
  <c r="BK101" i="2"/>
  <c r="BK99" i="2"/>
  <c r="BK344" i="7"/>
  <c r="BK340" i="7"/>
  <c r="BK337" i="7"/>
  <c r="BK334" i="7"/>
  <c r="J325" i="7"/>
  <c r="J318" i="7"/>
  <c r="BK316" i="7"/>
  <c r="J309" i="7"/>
  <c r="J308" i="7"/>
  <c r="J307" i="7"/>
  <c r="BK305" i="7"/>
  <c r="BK299" i="7"/>
  <c r="BK289" i="7"/>
  <c r="BK288" i="7"/>
  <c r="BK285" i="7"/>
  <c r="BK281" i="7"/>
  <c r="J274" i="7"/>
  <c r="BK269" i="7"/>
  <c r="J268" i="7"/>
  <c r="J267" i="7"/>
  <c r="J266" i="7"/>
  <c r="J259" i="7"/>
  <c r="J255" i="7"/>
  <c r="J253" i="7"/>
  <c r="BK250" i="7"/>
  <c r="J243" i="7"/>
  <c r="BK240" i="7"/>
  <c r="J237" i="7"/>
  <c r="BK234" i="7"/>
  <c r="BK233" i="7"/>
  <c r="J218" i="7"/>
  <c r="BK217" i="7"/>
  <c r="J215" i="7"/>
  <c r="J212" i="7"/>
  <c r="BK209" i="7"/>
  <c r="J194" i="7"/>
  <c r="BK192" i="7"/>
  <c r="BK190" i="7"/>
  <c r="BK189" i="7"/>
  <c r="BK184" i="7"/>
  <c r="J182" i="7"/>
  <c r="J180" i="7"/>
  <c r="BK175" i="7"/>
  <c r="BK172" i="7"/>
  <c r="BK166" i="7"/>
  <c r="J165" i="7"/>
  <c r="J164" i="7"/>
  <c r="BK160" i="7"/>
  <c r="J155" i="7"/>
  <c r="BK148" i="7"/>
  <c r="BK145" i="7"/>
  <c r="J135" i="7"/>
  <c r="BK130" i="7"/>
  <c r="J123" i="7"/>
  <c r="BK122" i="7"/>
  <c r="J118" i="7"/>
  <c r="J117" i="7"/>
  <c r="BK115" i="7"/>
  <c r="BK111" i="7"/>
  <c r="J109" i="7"/>
  <c r="BK106" i="7"/>
  <c r="BK102" i="7"/>
  <c r="BK101" i="7"/>
  <c r="BK100" i="7"/>
  <c r="BK95" i="7"/>
  <c r="J94" i="7"/>
  <c r="BK92" i="7"/>
  <c r="BK118" i="6"/>
  <c r="J114" i="6"/>
  <c r="J112" i="6"/>
  <c r="BK110" i="6"/>
  <c r="BK109" i="6"/>
  <c r="BK103" i="6"/>
  <c r="J102" i="6"/>
  <c r="BK99" i="6"/>
  <c r="BK96" i="6"/>
  <c r="BK93" i="6"/>
  <c r="J90" i="6"/>
  <c r="BK89" i="6"/>
  <c r="BK420" i="5"/>
  <c r="J418" i="5"/>
  <c r="J415" i="5"/>
  <c r="BK411" i="5"/>
  <c r="J408" i="5"/>
  <c r="J404" i="5"/>
  <c r="BK403" i="5"/>
  <c r="BK400" i="5"/>
  <c r="BK398" i="5"/>
  <c r="BK396" i="5"/>
  <c r="J395" i="5"/>
  <c r="BK394" i="5"/>
  <c r="J391" i="5"/>
  <c r="J385" i="5"/>
  <c r="J384" i="5"/>
  <c r="BK380" i="5"/>
  <c r="J372" i="5"/>
  <c r="J370" i="5"/>
  <c r="J367" i="5"/>
  <c r="J363" i="5"/>
  <c r="BK361" i="5"/>
  <c r="J360" i="5"/>
  <c r="BK357" i="5"/>
  <c r="BK353" i="5"/>
  <c r="J351" i="5"/>
  <c r="J350" i="5"/>
  <c r="BK348" i="5"/>
  <c r="BK343" i="5"/>
  <c r="BK341" i="5"/>
  <c r="J338" i="5"/>
  <c r="BK336" i="5"/>
  <c r="J332" i="5"/>
  <c r="BK330" i="5"/>
  <c r="J325" i="5"/>
  <c r="BK321" i="5"/>
  <c r="J319" i="5"/>
  <c r="BK317" i="5"/>
  <c r="BK306" i="5"/>
  <c r="J303" i="5"/>
  <c r="BK298" i="5"/>
  <c r="BK297" i="5"/>
  <c r="J295" i="5"/>
  <c r="J294" i="5"/>
  <c r="BK289" i="5"/>
  <c r="J282" i="5"/>
  <c r="BK274" i="5"/>
  <c r="J273" i="5"/>
  <c r="J270" i="5"/>
  <c r="BK269" i="5"/>
  <c r="BK263" i="5"/>
  <c r="J259" i="5"/>
  <c r="BK256" i="5"/>
  <c r="J255" i="5"/>
  <c r="J254" i="5"/>
  <c r="BK252" i="5"/>
  <c r="J249" i="5"/>
  <c r="BK245" i="5"/>
  <c r="J243" i="5"/>
  <c r="BK240" i="5"/>
  <c r="J238" i="5"/>
  <c r="J237" i="5"/>
  <c r="BK235" i="5"/>
  <c r="BK231" i="5"/>
  <c r="BK227" i="5"/>
  <c r="J216" i="5"/>
  <c r="BK215" i="5"/>
  <c r="BK213" i="5"/>
  <c r="BK210" i="5"/>
  <c r="BK203" i="5"/>
  <c r="BK200" i="5"/>
  <c r="J195" i="5"/>
  <c r="J189" i="5"/>
  <c r="J187" i="5"/>
  <c r="J186" i="5"/>
  <c r="J185" i="5"/>
  <c r="J183" i="5"/>
  <c r="BK182" i="5"/>
  <c r="J180" i="5"/>
  <c r="J176" i="5"/>
  <c r="BK175" i="5"/>
  <c r="J169" i="5"/>
  <c r="BK165" i="5"/>
  <c r="J164" i="5"/>
  <c r="BK156" i="5"/>
  <c r="J150" i="5"/>
  <c r="J147" i="5"/>
  <c r="BK142" i="5"/>
  <c r="BK139" i="5"/>
  <c r="J138" i="5"/>
  <c r="J137" i="5"/>
  <c r="BK135" i="5"/>
  <c r="BK131" i="5"/>
  <c r="BK128" i="5"/>
  <c r="J124" i="5"/>
  <c r="BK114" i="5"/>
  <c r="J110" i="5"/>
  <c r="J109" i="5"/>
  <c r="BK107" i="5"/>
  <c r="J103" i="5"/>
  <c r="BK102" i="5"/>
  <c r="BK97" i="5"/>
  <c r="BK407" i="4"/>
  <c r="J406" i="4"/>
  <c r="J404" i="4"/>
  <c r="J398" i="4"/>
  <c r="J385" i="4"/>
  <c r="BK371" i="4"/>
  <c r="BK361" i="4"/>
  <c r="J355" i="4"/>
  <c r="BK354" i="4"/>
  <c r="BK348" i="4"/>
  <c r="J345" i="4"/>
  <c r="J342" i="4"/>
  <c r="J339" i="4"/>
  <c r="BK327" i="4"/>
  <c r="BK322" i="4"/>
  <c r="J319" i="4"/>
  <c r="BK317" i="4"/>
  <c r="BK314" i="4"/>
  <c r="J310" i="4"/>
  <c r="J304" i="4"/>
  <c r="BK301" i="4"/>
  <c r="J298" i="4"/>
  <c r="J286" i="4"/>
  <c r="J284" i="4"/>
  <c r="J280" i="4"/>
  <c r="J277" i="4"/>
  <c r="BK274" i="4"/>
  <c r="BK266" i="4"/>
  <c r="J264" i="4"/>
  <c r="J260" i="4"/>
  <c r="BK258" i="4"/>
  <c r="J257" i="4"/>
  <c r="BK252" i="4"/>
  <c r="BK244" i="4"/>
  <c r="J243" i="4"/>
  <c r="BK241" i="4"/>
  <c r="BK236" i="4"/>
  <c r="BK235" i="4"/>
  <c r="J231" i="4"/>
  <c r="J230" i="4"/>
  <c r="J229" i="4"/>
  <c r="J223" i="4"/>
  <c r="BK221" i="4"/>
  <c r="BK218" i="4"/>
  <c r="BK216" i="4"/>
  <c r="J215" i="4"/>
  <c r="BK211" i="4"/>
  <c r="BK207" i="4"/>
  <c r="BK206" i="4"/>
  <c r="J202" i="4"/>
  <c r="J201" i="4"/>
  <c r="J197" i="4"/>
  <c r="BK190" i="4"/>
  <c r="BK187" i="4"/>
  <c r="BK184" i="4"/>
  <c r="BK177" i="4"/>
  <c r="J173" i="4"/>
  <c r="J172" i="4"/>
  <c r="BK170" i="4"/>
  <c r="BK168" i="4"/>
  <c r="BK164" i="4"/>
  <c r="BK160" i="4"/>
  <c r="J156" i="4"/>
  <c r="BK154" i="4"/>
  <c r="BK149" i="4"/>
  <c r="BK145" i="4"/>
  <c r="J144" i="4"/>
  <c r="J143" i="4"/>
  <c r="J139" i="4"/>
  <c r="J136" i="4"/>
  <c r="J128" i="4"/>
  <c r="BK123" i="4"/>
  <c r="J120" i="4"/>
  <c r="J110" i="4"/>
  <c r="J109" i="4"/>
  <c r="BK99" i="4"/>
  <c r="J1634" i="3"/>
  <c r="J1615" i="3"/>
  <c r="BK1585" i="3"/>
  <c r="J1497" i="3"/>
  <c r="BK1432" i="3"/>
  <c r="J1416" i="3"/>
  <c r="J1407" i="3"/>
  <c r="BK1398" i="3"/>
  <c r="J1386" i="3"/>
  <c r="J1385" i="3"/>
  <c r="BK1384" i="3"/>
  <c r="J1382" i="3"/>
  <c r="J1377" i="3"/>
  <c r="J1366" i="3"/>
  <c r="J1362" i="3"/>
  <c r="BK1356" i="3"/>
  <c r="J1354" i="3"/>
  <c r="J1352" i="3"/>
  <c r="BK1350" i="3"/>
  <c r="BK1344" i="3"/>
  <c r="BK1341" i="3"/>
  <c r="J1336" i="3"/>
  <c r="BK1322" i="3"/>
  <c r="J1302" i="3"/>
  <c r="J1301" i="3"/>
  <c r="J1289" i="3"/>
  <c r="J1288" i="3"/>
  <c r="J1279" i="3"/>
  <c r="J1274" i="3"/>
  <c r="BK1273" i="3"/>
  <c r="BK1268" i="3"/>
  <c r="J1249" i="3"/>
  <c r="BK1245" i="3"/>
  <c r="J1242" i="3"/>
  <c r="J1237" i="3"/>
  <c r="BK1229" i="3"/>
  <c r="J1227" i="3"/>
  <c r="BK1217" i="3"/>
  <c r="J1216" i="3"/>
  <c r="BK1210" i="3"/>
  <c r="BK1206" i="3"/>
  <c r="BK1199" i="3"/>
  <c r="J1039" i="3"/>
  <c r="BK963" i="3"/>
  <c r="J915" i="3"/>
  <c r="BK909" i="3"/>
  <c r="BK104" i="8"/>
  <c r="BK100" i="8"/>
  <c r="BK98" i="8"/>
  <c r="J97" i="8"/>
  <c r="BK95" i="8"/>
  <c r="J91" i="8"/>
  <c r="J89" i="8"/>
  <c r="J88" i="8"/>
  <c r="J337" i="7"/>
  <c r="J329" i="7"/>
  <c r="BK326" i="7"/>
  <c r="BK324" i="7"/>
  <c r="J323" i="7"/>
  <c r="BK320" i="7"/>
  <c r="J319" i="7"/>
  <c r="BK318" i="7"/>
  <c r="J303" i="7"/>
  <c r="BK301" i="7"/>
  <c r="BK298" i="7"/>
  <c r="BK295" i="7"/>
  <c r="J294" i="7"/>
  <c r="BK287" i="7"/>
  <c r="J284" i="7"/>
  <c r="BK276" i="7"/>
  <c r="BK274" i="7"/>
  <c r="BK266" i="7"/>
  <c r="J265" i="7"/>
  <c r="J260" i="7"/>
  <c r="BK258" i="7"/>
  <c r="J257" i="7"/>
  <c r="BK255" i="7"/>
  <c r="BK253" i="7"/>
  <c r="BK252" i="7"/>
  <c r="J250" i="7"/>
  <c r="BK249" i="7"/>
  <c r="BK248" i="7"/>
  <c r="BK247" i="7"/>
  <c r="BK242" i="7"/>
  <c r="J241" i="7"/>
  <c r="BK238" i="7"/>
  <c r="BK235" i="7"/>
  <c r="J233" i="7"/>
  <c r="J231" i="7"/>
  <c r="J228" i="7"/>
  <c r="J225" i="7"/>
  <c r="J222" i="7"/>
  <c r="BK219" i="7"/>
  <c r="J217" i="7"/>
  <c r="J213" i="7"/>
  <c r="BK212" i="7"/>
  <c r="BK208" i="7"/>
  <c r="BK205" i="7"/>
  <c r="BK204" i="7"/>
  <c r="J201" i="7"/>
  <c r="J198" i="7"/>
  <c r="BK197" i="7"/>
  <c r="J181" i="7"/>
  <c r="J179" i="7"/>
  <c r="J172" i="7"/>
  <c r="BK164" i="7"/>
  <c r="BK159" i="7"/>
  <c r="J148" i="7"/>
  <c r="J143" i="7"/>
  <c r="BK135" i="7"/>
  <c r="BK132" i="7"/>
  <c r="J127" i="7"/>
  <c r="BK126" i="7"/>
  <c r="J124" i="7"/>
  <c r="J116" i="7"/>
  <c r="BK110" i="7"/>
  <c r="BK108" i="7"/>
  <c r="BK105" i="7"/>
  <c r="J97" i="7"/>
  <c r="J90" i="7"/>
  <c r="BK127" i="6"/>
  <c r="BK107" i="6"/>
  <c r="J101" i="6"/>
  <c r="BK98" i="6"/>
  <c r="J94" i="6"/>
  <c r="J93" i="6"/>
  <c r="BK91" i="6"/>
  <c r="BK90" i="6"/>
  <c r="BK421" i="5"/>
  <c r="BK418" i="5"/>
  <c r="J416" i="5"/>
  <c r="BK413" i="5"/>
  <c r="J407" i="5"/>
  <c r="BK406" i="5"/>
  <c r="J399" i="5"/>
  <c r="J394" i="5"/>
  <c r="J393" i="5"/>
  <c r="BK387" i="5"/>
  <c r="J386" i="5"/>
  <c r="BK383" i="5"/>
  <c r="J373" i="5"/>
  <c r="BK371" i="5"/>
  <c r="BK369" i="5"/>
  <c r="BK367" i="5"/>
  <c r="J366" i="5"/>
  <c r="J362" i="5"/>
  <c r="BK356" i="5"/>
  <c r="BK352" i="5"/>
  <c r="J344" i="5"/>
  <c r="J341" i="5"/>
  <c r="J335" i="5"/>
  <c r="J329" i="5"/>
  <c r="BK328" i="5"/>
  <c r="J327" i="5"/>
  <c r="BK319" i="5"/>
  <c r="J310" i="5"/>
  <c r="J302" i="5"/>
  <c r="J301" i="5"/>
  <c r="BK296" i="5"/>
  <c r="BK295" i="5"/>
  <c r="BK292" i="5"/>
  <c r="BK288" i="5"/>
  <c r="BK286" i="5"/>
  <c r="BK285" i="5"/>
  <c r="J284" i="5"/>
  <c r="BK280" i="5"/>
  <c r="J278" i="5"/>
  <c r="BK275" i="5"/>
  <c r="J274" i="5"/>
  <c r="BK272" i="5"/>
  <c r="J267" i="5"/>
  <c r="BK257" i="5"/>
  <c r="J253" i="5"/>
  <c r="BK239" i="5"/>
  <c r="BK234" i="5"/>
  <c r="J232" i="5"/>
  <c r="J230" i="5"/>
  <c r="J227" i="5"/>
  <c r="BK223" i="5"/>
  <c r="J222" i="5"/>
  <c r="J217" i="5"/>
  <c r="J212" i="5"/>
  <c r="BK208" i="5"/>
  <c r="BK206" i="5"/>
  <c r="J204" i="5"/>
  <c r="J201" i="5"/>
  <c r="BK199" i="5"/>
  <c r="BK198" i="5"/>
  <c r="BK197" i="5"/>
  <c r="BK194" i="5"/>
  <c r="BK192" i="5"/>
  <c r="BK189" i="5"/>
  <c r="BK186" i="5"/>
  <c r="BK184" i="5"/>
  <c r="J178" i="5"/>
  <c r="BK174" i="5"/>
  <c r="J172" i="5"/>
  <c r="BK169" i="5"/>
  <c r="BK162" i="5"/>
  <c r="BK161" i="5"/>
  <c r="BK158" i="5"/>
  <c r="J154" i="5"/>
  <c r="J151" i="5"/>
  <c r="BK150" i="5"/>
  <c r="BK149" i="5"/>
  <c r="J144" i="5"/>
  <c r="J141" i="5"/>
  <c r="BK137" i="5"/>
  <c r="J136" i="5"/>
  <c r="BK126" i="5"/>
  <c r="BK125" i="5"/>
  <c r="J118" i="5"/>
  <c r="J117" i="5"/>
  <c r="J115" i="5"/>
  <c r="J114" i="5"/>
  <c r="J113" i="5"/>
  <c r="J104" i="5"/>
  <c r="BK101" i="5"/>
  <c r="BK416" i="4"/>
  <c r="BK414" i="4"/>
  <c r="J412" i="4"/>
  <c r="BK410" i="4"/>
  <c r="BK409" i="4"/>
  <c r="J399" i="4"/>
  <c r="BK398" i="4"/>
  <c r="BK394" i="4"/>
  <c r="J393" i="4"/>
  <c r="J392" i="4"/>
  <c r="J391" i="4"/>
  <c r="J388" i="4"/>
  <c r="J387" i="4"/>
  <c r="J383" i="4"/>
  <c r="BK382" i="4"/>
  <c r="BK380" i="4"/>
  <c r="J379" i="4"/>
  <c r="BK376" i="4"/>
  <c r="BK372" i="4"/>
  <c r="J371" i="4"/>
  <c r="J366" i="4"/>
  <c r="BK360" i="4"/>
  <c r="J358" i="4"/>
  <c r="J353" i="4"/>
  <c r="BK350" i="4"/>
  <c r="BK345" i="4"/>
  <c r="BK343" i="4"/>
  <c r="BK342" i="4"/>
  <c r="BK341" i="4"/>
  <c r="BK339" i="4"/>
  <c r="BK338" i="4"/>
  <c r="J334" i="4"/>
  <c r="BK333" i="4"/>
  <c r="J331" i="4"/>
  <c r="BK330" i="4"/>
  <c r="J329" i="4"/>
  <c r="BK326" i="4"/>
  <c r="BK325" i="4"/>
  <c r="J324" i="4"/>
  <c r="BK320" i="4"/>
  <c r="J314" i="4"/>
  <c r="J313" i="4"/>
  <c r="J309" i="4"/>
  <c r="J307" i="4"/>
  <c r="BK300" i="4"/>
  <c r="J297" i="4"/>
  <c r="J290" i="4"/>
  <c r="J289" i="4"/>
  <c r="BK285" i="4"/>
  <c r="J281" i="4"/>
  <c r="BK279" i="4"/>
  <c r="J274" i="4"/>
  <c r="J272" i="4"/>
  <c r="BK270" i="4"/>
  <c r="J269" i="4"/>
  <c r="BK263" i="4"/>
  <c r="J259" i="4"/>
  <c r="BK256" i="4"/>
  <c r="BK254" i="4"/>
  <c r="BK253" i="4"/>
  <c r="BK251" i="4"/>
  <c r="BK247" i="4"/>
  <c r="J242" i="4"/>
  <c r="BK240" i="4"/>
  <c r="J235" i="4"/>
  <c r="J234" i="4"/>
  <c r="J232" i="4"/>
  <c r="J226" i="4"/>
  <c r="J222" i="4"/>
  <c r="BK219" i="4"/>
  <c r="J214" i="4"/>
  <c r="J212" i="4"/>
  <c r="BK208" i="4"/>
  <c r="J206" i="4"/>
  <c r="BK202" i="4"/>
  <c r="BK198" i="4"/>
  <c r="J188" i="4"/>
  <c r="J187" i="4"/>
  <c r="BK186" i="4"/>
  <c r="J179" i="4"/>
  <c r="BK176" i="4"/>
  <c r="BK161" i="4"/>
  <c r="J158" i="4"/>
  <c r="J157" i="4"/>
  <c r="BK148" i="4"/>
  <c r="BK144" i="4"/>
  <c r="J142" i="4"/>
  <c r="J135" i="4"/>
  <c r="J134" i="4"/>
  <c r="J126" i="4"/>
  <c r="BK112" i="4"/>
  <c r="BK110" i="4"/>
  <c r="BK108" i="4"/>
  <c r="J108" i="4"/>
  <c r="BK107" i="4"/>
  <c r="J107" i="4"/>
  <c r="BK106" i="4"/>
  <c r="J106" i="4"/>
  <c r="BK105" i="4"/>
  <c r="J105" i="4"/>
  <c r="BK104" i="4"/>
  <c r="BK100" i="4"/>
  <c r="J98" i="4"/>
  <c r="BK97" i="4"/>
  <c r="BK1634" i="3"/>
  <c r="J1624" i="3"/>
  <c r="J1619" i="3"/>
  <c r="BK1616" i="3"/>
  <c r="BK1615" i="3"/>
  <c r="J1607" i="3"/>
  <c r="J1589" i="3"/>
  <c r="J1544" i="3"/>
  <c r="BK1541" i="3"/>
  <c r="J1537" i="3"/>
  <c r="J1503" i="3"/>
  <c r="BK1418" i="3"/>
  <c r="J1398" i="3"/>
  <c r="BK1395" i="3"/>
  <c r="J1371" i="3"/>
  <c r="J1368" i="3"/>
  <c r="BK1366" i="3"/>
  <c r="J1353" i="3"/>
  <c r="J1346" i="3"/>
  <c r="J1340" i="3"/>
  <c r="BK1329" i="3"/>
  <c r="BK1304" i="3"/>
  <c r="BK1297" i="3"/>
  <c r="BK1289" i="3"/>
  <c r="J1268" i="3"/>
  <c r="BK1240" i="3"/>
  <c r="J1239" i="3"/>
  <c r="BK1237" i="3"/>
  <c r="BK1232" i="3"/>
  <c r="BK1204" i="3"/>
  <c r="BK1137" i="3"/>
  <c r="J1006" i="3"/>
  <c r="BK913" i="3"/>
  <c r="BK901" i="3"/>
  <c r="J821" i="3"/>
  <c r="J814" i="3"/>
  <c r="J811" i="3"/>
  <c r="BK801" i="3"/>
  <c r="J789" i="3"/>
  <c r="BK784" i="3"/>
  <c r="J768" i="3"/>
  <c r="J763" i="3"/>
  <c r="J741" i="3"/>
  <c r="BK737" i="3"/>
  <c r="J718" i="3"/>
  <c r="J704" i="3"/>
  <c r="BK665" i="3"/>
  <c r="J662" i="3"/>
  <c r="J657" i="3"/>
  <c r="J636" i="3"/>
  <c r="BK626" i="3"/>
  <c r="BK578" i="3"/>
  <c r="J562" i="3"/>
  <c r="J531" i="3"/>
  <c r="J522" i="3"/>
  <c r="J458" i="3"/>
  <c r="J455" i="3"/>
  <c r="BK445" i="3"/>
  <c r="BK440" i="3"/>
  <c r="J425" i="3"/>
  <c r="J414" i="3"/>
  <c r="BK401" i="3"/>
  <c r="J384" i="3"/>
  <c r="J377" i="3"/>
  <c r="BK328" i="3"/>
  <c r="J317" i="3"/>
  <c r="J300" i="3"/>
  <c r="BK291" i="3"/>
  <c r="BK283" i="3"/>
  <c r="BK251" i="3"/>
  <c r="BK233" i="3"/>
  <c r="BK227" i="3"/>
  <c r="J215" i="3"/>
  <c r="J199" i="3"/>
  <c r="J197" i="3"/>
  <c r="J172" i="3"/>
  <c r="J160" i="3"/>
  <c r="BK156" i="3"/>
  <c r="J147" i="3"/>
  <c r="BK139" i="3"/>
  <c r="J234" i="2"/>
  <c r="J216" i="2"/>
  <c r="J209" i="2"/>
  <c r="BK191" i="2"/>
  <c r="BK189" i="2"/>
  <c r="BK186" i="2"/>
  <c r="J180" i="2"/>
  <c r="J174" i="2"/>
  <c r="BK147" i="2"/>
  <c r="J143" i="2"/>
  <c r="BK128" i="2"/>
  <c r="BK123" i="2"/>
  <c r="BK109" i="2"/>
  <c r="J101" i="2"/>
  <c r="J99" i="2"/>
  <c r="BK95" i="2"/>
  <c r="BK342" i="7"/>
  <c r="J333" i="7"/>
  <c r="J332" i="7"/>
  <c r="BK329" i="7"/>
  <c r="J327" i="7"/>
  <c r="BK317" i="7"/>
  <c r="BK315" i="7"/>
  <c r="J314" i="7"/>
  <c r="J306" i="7"/>
  <c r="J304" i="7"/>
  <c r="J301" i="7"/>
  <c r="J289" i="7"/>
  <c r="J287" i="7"/>
  <c r="BK284" i="7"/>
  <c r="BK280" i="7"/>
  <c r="BK279" i="7"/>
  <c r="J277" i="7"/>
  <c r="BK272" i="7"/>
  <c r="J271" i="7"/>
  <c r="BK270" i="7"/>
  <c r="J262" i="7"/>
  <c r="BK261" i="7"/>
  <c r="J258" i="7"/>
  <c r="J251" i="7"/>
  <c r="J245" i="7"/>
  <c r="J244" i="7"/>
  <c r="BK243" i="7"/>
  <c r="BK241" i="7"/>
  <c r="BK224" i="7"/>
  <c r="BK223" i="7"/>
  <c r="BK211" i="7"/>
  <c r="J209" i="7"/>
  <c r="BK202" i="7"/>
  <c r="BK200" i="7"/>
  <c r="BK195" i="7"/>
  <c r="BK194" i="7"/>
  <c r="BK186" i="7"/>
  <c r="J175" i="7"/>
  <c r="J171" i="7"/>
  <c r="J169" i="7"/>
  <c r="J168" i="7"/>
  <c r="BK167" i="7"/>
  <c r="BK163" i="7"/>
  <c r="BK155" i="7"/>
  <c r="BK151" i="7"/>
  <c r="BK149" i="7"/>
  <c r="J145" i="7"/>
  <c r="BK144" i="7"/>
  <c r="J141" i="7"/>
  <c r="J139" i="7"/>
  <c r="J138" i="7"/>
  <c r="J136" i="7"/>
  <c r="BK134" i="7"/>
  <c r="J126" i="7"/>
  <c r="J122" i="7"/>
  <c r="BK107" i="7"/>
  <c r="BK104" i="7"/>
  <c r="BK98" i="7"/>
  <c r="BK90" i="7"/>
  <c r="J121" i="6"/>
  <c r="BK116" i="6"/>
  <c r="BK115" i="6"/>
  <c r="J113" i="6"/>
  <c r="BK112" i="6"/>
  <c r="J99" i="6"/>
  <c r="BK97" i="6"/>
  <c r="J420" i="5"/>
  <c r="J412" i="5"/>
  <c r="BK409" i="5"/>
  <c r="BK408" i="5"/>
  <c r="BK405" i="5"/>
  <c r="BK402" i="5"/>
  <c r="J389" i="5"/>
  <c r="BK388" i="5"/>
  <c r="J382" i="5"/>
  <c r="J374" i="5"/>
  <c r="J371" i="5"/>
  <c r="J365" i="5"/>
  <c r="J359" i="5"/>
  <c r="BK358" i="5"/>
  <c r="J355" i="5"/>
  <c r="BK347" i="5"/>
  <c r="BK340" i="5"/>
  <c r="BK339" i="5"/>
  <c r="BK331" i="5"/>
  <c r="BK327" i="5"/>
  <c r="BK322" i="5"/>
  <c r="J321" i="5"/>
  <c r="BK320" i="5"/>
  <c r="J317" i="5"/>
  <c r="J316" i="5"/>
  <c r="J315" i="5"/>
  <c r="BK308" i="5"/>
  <c r="J305" i="5"/>
  <c r="BK301" i="5"/>
  <c r="J293" i="5"/>
  <c r="J291" i="5"/>
  <c r="J290" i="5"/>
  <c r="J289" i="5"/>
  <c r="J288" i="5"/>
  <c r="J287" i="5"/>
  <c r="BK276" i="5"/>
  <c r="J266" i="5"/>
  <c r="BK261" i="5"/>
  <c r="J257" i="5"/>
  <c r="J256" i="5"/>
  <c r="BK255" i="5"/>
  <c r="BK248" i="5"/>
  <c r="BK246" i="5"/>
  <c r="BK241" i="5"/>
  <c r="BK238" i="5"/>
  <c r="J235" i="5"/>
  <c r="J229" i="5"/>
  <c r="BK228" i="5"/>
  <c r="J226" i="5"/>
  <c r="BK221" i="5"/>
  <c r="J219" i="5"/>
  <c r="BK217" i="5"/>
  <c r="J210" i="5"/>
  <c r="J209" i="5"/>
  <c r="J207" i="5"/>
  <c r="J206" i="5"/>
  <c r="J203" i="5"/>
  <c r="J200" i="5"/>
  <c r="J198" i="5"/>
  <c r="J196" i="5"/>
  <c r="J192" i="5"/>
  <c r="J191" i="5"/>
  <c r="BK188" i="5"/>
  <c r="J181" i="5"/>
  <c r="J173" i="5"/>
  <c r="BK171" i="5"/>
  <c r="BK168" i="5"/>
  <c r="J166" i="5"/>
  <c r="J165" i="5"/>
  <c r="BK160" i="5"/>
  <c r="BK157" i="5"/>
  <c r="J155" i="5"/>
  <c r="BK154" i="5"/>
  <c r="BK152" i="5"/>
  <c r="BK151" i="5"/>
  <c r="BK146" i="5"/>
  <c r="J143" i="5"/>
  <c r="BK136" i="5"/>
  <c r="J135" i="5"/>
  <c r="BK134" i="5"/>
  <c r="J133" i="5"/>
  <c r="BK132" i="5"/>
  <c r="J131" i="5"/>
  <c r="BK130" i="5"/>
  <c r="J128" i="5"/>
  <c r="BK127" i="5"/>
  <c r="BK124" i="5"/>
  <c r="BK122" i="5"/>
  <c r="J120" i="5"/>
  <c r="BK112" i="5"/>
  <c r="J111" i="5"/>
  <c r="J108" i="5"/>
  <c r="BK105" i="5"/>
  <c r="J101" i="5"/>
  <c r="BK99" i="5"/>
  <c r="BK95" i="5"/>
  <c r="BK404" i="4"/>
  <c r="J402" i="4"/>
  <c r="BK400" i="4"/>
  <c r="BK399" i="4"/>
  <c r="BK397" i="4"/>
  <c r="J396" i="4"/>
  <c r="J390" i="4"/>
  <c r="BK387" i="4"/>
  <c r="BK384" i="4"/>
  <c r="BK378" i="4"/>
  <c r="J374" i="4"/>
  <c r="BK367" i="4"/>
  <c r="BK364" i="4"/>
  <c r="J361" i="4"/>
  <c r="J360" i="4"/>
  <c r="J357" i="4"/>
  <c r="J344" i="4"/>
  <c r="J343" i="4"/>
  <c r="J336" i="4"/>
  <c r="J322" i="4"/>
  <c r="J320" i="4"/>
  <c r="J318" i="4"/>
  <c r="J317" i="4"/>
  <c r="BK310" i="4"/>
  <c r="J301" i="4"/>
  <c r="J300" i="4"/>
  <c r="BK296" i="4"/>
  <c r="J296" i="4"/>
  <c r="BK295" i="4"/>
  <c r="J295" i="4"/>
  <c r="BK294" i="4"/>
  <c r="J294" i="4"/>
  <c r="BK292" i="4"/>
  <c r="J292" i="4"/>
  <c r="J291" i="4"/>
  <c r="J288" i="4"/>
  <c r="BK287" i="4"/>
  <c r="BK281" i="4"/>
  <c r="BK280" i="4"/>
  <c r="BK277" i="4"/>
  <c r="BK276" i="4"/>
  <c r="J271" i="4"/>
  <c r="J270" i="4"/>
  <c r="BK268" i="4"/>
  <c r="BK267" i="4"/>
  <c r="J261" i="4"/>
  <c r="J253" i="4"/>
  <c r="BK250" i="4"/>
  <c r="J249" i="4"/>
  <c r="BK248" i="4"/>
  <c r="BK245" i="4"/>
  <c r="J244" i="4"/>
  <c r="J239" i="4"/>
  <c r="J237" i="4"/>
  <c r="J236" i="4"/>
  <c r="BK233" i="4"/>
  <c r="BK231" i="4"/>
  <c r="J227" i="4"/>
  <c r="J221" i="4"/>
  <c r="J216" i="4"/>
  <c r="BK214" i="4"/>
  <c r="J211" i="4"/>
  <c r="BK209" i="4"/>
  <c r="J205" i="4"/>
  <c r="BK201" i="4"/>
  <c r="BK200" i="4"/>
  <c r="J198" i="4"/>
  <c r="J195" i="4"/>
  <c r="J194" i="4"/>
  <c r="J191" i="4"/>
  <c r="J189" i="4"/>
  <c r="J185" i="4"/>
  <c r="BK182" i="4"/>
  <c r="BK180" i="4"/>
  <c r="BK178" i="4"/>
  <c r="J176" i="4"/>
  <c r="J174" i="4"/>
  <c r="BK172" i="4"/>
  <c r="J169" i="4"/>
  <c r="BK163" i="4"/>
  <c r="J161" i="4"/>
  <c r="J159" i="4"/>
  <c r="BK155" i="4"/>
  <c r="J149" i="4"/>
  <c r="J140" i="4"/>
  <c r="BK137" i="4"/>
  <c r="BK134" i="4"/>
  <c r="BK130" i="4"/>
  <c r="BK125" i="4"/>
  <c r="BK121" i="4"/>
  <c r="BK115" i="4"/>
  <c r="BK113" i="4"/>
  <c r="BK109" i="4"/>
  <c r="J102" i="4"/>
  <c r="BK101" i="4"/>
  <c r="J1617" i="3"/>
  <c r="J1616" i="3"/>
  <c r="BK1612" i="3"/>
  <c r="BK1609" i="3"/>
  <c r="BK1582" i="3"/>
  <c r="J1580" i="3"/>
  <c r="BK1503" i="3"/>
  <c r="BK1500" i="3"/>
  <c r="BK1497" i="3"/>
  <c r="BK1421" i="3"/>
  <c r="BK1382" i="3"/>
  <c r="BK1371" i="3"/>
  <c r="BK1362" i="3"/>
  <c r="BK1349" i="3"/>
  <c r="J1344" i="3"/>
  <c r="BK1310" i="3"/>
  <c r="J1308" i="3"/>
  <c r="J1306" i="3"/>
  <c r="BK1292" i="3"/>
  <c r="J1291" i="3"/>
  <c r="J1282" i="3"/>
  <c r="BK1279" i="3"/>
  <c r="J1259" i="3"/>
  <c r="BK1242" i="3"/>
  <c r="J1233" i="3"/>
  <c r="J1218" i="3"/>
  <c r="BK1209" i="3"/>
  <c r="BK1205" i="3"/>
  <c r="J1199" i="3"/>
  <c r="J1072" i="3"/>
  <c r="J963" i="3"/>
  <c r="J924" i="3"/>
  <c r="BK915" i="3"/>
  <c r="BK905" i="3"/>
  <c r="J901" i="3"/>
  <c r="BK896" i="3"/>
  <c r="BK889" i="3"/>
  <c r="J820" i="3"/>
  <c r="BK810" i="3"/>
  <c r="J802" i="3"/>
  <c r="J801" i="3"/>
  <c r="J793" i="3"/>
  <c r="BK789" i="3"/>
  <c r="BK779" i="3"/>
  <c r="BK768" i="3"/>
  <c r="BK761" i="3"/>
  <c r="BK756" i="3"/>
  <c r="BK741" i="3"/>
  <c r="J738" i="3"/>
  <c r="BK735" i="3"/>
  <c r="BK734" i="3"/>
  <c r="BK728" i="3"/>
  <c r="J723" i="3"/>
  <c r="J701" i="3"/>
  <c r="J697" i="3"/>
  <c r="BK662" i="3"/>
  <c r="J647" i="3"/>
  <c r="BK630" i="3"/>
  <c r="J582" i="3"/>
  <c r="BK549" i="3"/>
  <c r="J457" i="3"/>
  <c r="BK449" i="3"/>
  <c r="BK442" i="3"/>
  <c r="J440" i="3"/>
  <c r="J426" i="3"/>
  <c r="BK422" i="3"/>
  <c r="BK414" i="3"/>
  <c r="BK362" i="3"/>
  <c r="BK351" i="3"/>
  <c r="BK337" i="3"/>
  <c r="BK297" i="3"/>
  <c r="BK288" i="3"/>
  <c r="J280" i="3"/>
  <c r="J229" i="3"/>
  <c r="J226" i="3"/>
  <c r="J220" i="3"/>
  <c r="BK212" i="3"/>
  <c r="J209" i="3"/>
  <c r="BK203" i="3"/>
  <c r="J195" i="3"/>
  <c r="J174" i="3"/>
  <c r="J167" i="3"/>
  <c r="J165" i="3"/>
  <c r="J133" i="3"/>
  <c r="BK119" i="3"/>
  <c r="BK231" i="2"/>
  <c r="J227" i="2"/>
  <c r="J217" i="2"/>
  <c r="BK212" i="2"/>
  <c r="J206" i="2"/>
  <c r="BK193" i="2"/>
  <c r="J189" i="2"/>
  <c r="J188" i="2"/>
  <c r="J176" i="2"/>
  <c r="J149" i="2"/>
  <c r="J133" i="2"/>
  <c r="J115" i="2"/>
  <c r="J107" i="2"/>
  <c r="BK103" i="2"/>
  <c r="BK338" i="7"/>
  <c r="J334" i="7"/>
  <c r="J330" i="7"/>
  <c r="J328" i="7"/>
  <c r="BK325" i="7"/>
  <c r="BK322" i="7"/>
  <c r="J320" i="7"/>
  <c r="BK319" i="7"/>
  <c r="BK314" i="7"/>
  <c r="BK313" i="7"/>
  <c r="BK310" i="7"/>
  <c r="BK309" i="7"/>
  <c r="J305" i="7"/>
  <c r="J297" i="7"/>
  <c r="J295" i="7"/>
  <c r="J293" i="7"/>
  <c r="J292" i="7"/>
  <c r="BK291" i="7"/>
  <c r="J290" i="7"/>
  <c r="J286" i="7"/>
  <c r="BK282" i="7"/>
  <c r="J280" i="7"/>
  <c r="J279" i="7"/>
  <c r="J278" i="7"/>
  <c r="BK275" i="7"/>
  <c r="BK267" i="7"/>
  <c r="BK263" i="7"/>
  <c r="BK260" i="7"/>
  <c r="J240" i="7"/>
  <c r="BK239" i="7"/>
  <c r="BK237" i="7"/>
  <c r="J235" i="7"/>
  <c r="BK230" i="7"/>
  <c r="J229" i="7"/>
  <c r="BK225" i="7"/>
  <c r="J207" i="7"/>
  <c r="BK201" i="7"/>
  <c r="BK196" i="7"/>
  <c r="BK188" i="7"/>
  <c r="J187" i="7"/>
  <c r="J184" i="7"/>
  <c r="J183" i="7"/>
  <c r="BK181" i="7"/>
  <c r="J170" i="7"/>
  <c r="J163" i="7"/>
  <c r="J159" i="7"/>
  <c r="J158" i="7"/>
  <c r="BK154" i="7"/>
  <c r="BK150" i="7"/>
  <c r="J149" i="7"/>
  <c r="BK146" i="7"/>
  <c r="BK136" i="7"/>
  <c r="J134" i="7"/>
  <c r="J133" i="7"/>
  <c r="J132" i="7"/>
  <c r="BK128" i="7"/>
  <c r="J121" i="7"/>
  <c r="J113" i="7"/>
  <c r="BK112" i="7"/>
  <c r="J111" i="7"/>
  <c r="J108" i="7"/>
  <c r="BK99" i="7"/>
  <c r="J96" i="7"/>
  <c r="BK124" i="6"/>
  <c r="BK121" i="6"/>
  <c r="BK119" i="6"/>
  <c r="J116" i="6"/>
  <c r="J115" i="6"/>
  <c r="BK113" i="6"/>
  <c r="J107" i="6"/>
  <c r="J106" i="6"/>
  <c r="J105" i="6"/>
  <c r="BK104" i="6"/>
  <c r="J97" i="6"/>
  <c r="J95" i="6"/>
  <c r="BK94" i="6"/>
  <c r="J91" i="6"/>
  <c r="J89" i="6"/>
  <c r="J421" i="5"/>
  <c r="J414" i="5"/>
  <c r="J410" i="5"/>
  <c r="BK407" i="5"/>
  <c r="J406" i="5"/>
  <c r="J405" i="5"/>
  <c r="J403" i="5"/>
  <c r="J402" i="5"/>
  <c r="BK401" i="5"/>
  <c r="J397" i="5"/>
  <c r="J396" i="5"/>
  <c r="BK389" i="5"/>
  <c r="BK384" i="5"/>
  <c r="BK382" i="5"/>
  <c r="J381" i="5"/>
  <c r="BK378" i="5"/>
  <c r="BK375" i="5"/>
  <c r="BK373" i="5"/>
  <c r="BK370" i="5"/>
  <c r="J358" i="5"/>
  <c r="J354" i="5"/>
  <c r="BK350" i="5"/>
  <c r="J348" i="5"/>
  <c r="BK346" i="5"/>
  <c r="J345" i="5"/>
  <c r="BK344" i="5"/>
  <c r="J340" i="5"/>
  <c r="BK337" i="5"/>
  <c r="BK332" i="5"/>
  <c r="J331" i="5"/>
  <c r="J330" i="5"/>
  <c r="J324" i="5"/>
  <c r="BK323" i="5"/>
  <c r="J318" i="5"/>
  <c r="BK316" i="5"/>
  <c r="BK315" i="5"/>
  <c r="BK314" i="5"/>
  <c r="J312" i="5"/>
  <c r="J311" i="5"/>
  <c r="BK309" i="5"/>
  <c r="J308" i="5"/>
  <c r="J307" i="5"/>
  <c r="J304" i="5"/>
  <c r="J300" i="5"/>
  <c r="BK299" i="5"/>
  <c r="J298" i="5"/>
  <c r="BK294" i="5"/>
  <c r="J292" i="5"/>
  <c r="J283" i="5"/>
  <c r="BK282" i="5"/>
  <c r="J279" i="5"/>
  <c r="BK277" i="5"/>
  <c r="J275" i="5"/>
  <c r="J271" i="5"/>
  <c r="BK264" i="5"/>
  <c r="J263" i="5"/>
  <c r="BK260" i="5"/>
  <c r="BK259" i="5"/>
  <c r="BK258" i="5"/>
  <c r="BK253" i="5"/>
  <c r="J252" i="5"/>
  <c r="J251" i="5"/>
  <c r="J250" i="5"/>
  <c r="J245" i="5"/>
  <c r="BK244" i="5"/>
  <c r="J236" i="5"/>
  <c r="J234" i="5"/>
  <c r="J233" i="5"/>
  <c r="BK230" i="5"/>
  <c r="J224" i="5"/>
  <c r="BK222" i="5"/>
  <c r="J220" i="5"/>
  <c r="BK218" i="5"/>
  <c r="BK209" i="5"/>
  <c r="BK201" i="5"/>
  <c r="J199" i="5"/>
  <c r="BK195" i="5"/>
  <c r="BK190" i="5"/>
  <c r="J188" i="5"/>
  <c r="J184" i="5"/>
  <c r="BK183" i="5"/>
  <c r="BK180" i="5"/>
  <c r="J179" i="5"/>
  <c r="BK178" i="5"/>
  <c r="BK177" i="5"/>
  <c r="J168" i="5"/>
  <c r="BK167" i="5"/>
  <c r="J163" i="5"/>
  <c r="BK153" i="5"/>
  <c r="J152" i="5"/>
  <c r="J149" i="5"/>
  <c r="J148" i="5"/>
  <c r="BK147" i="5"/>
  <c r="BK144" i="5"/>
  <c r="BK143" i="5"/>
  <c r="J142" i="5"/>
  <c r="BK140" i="5"/>
  <c r="J139" i="5"/>
  <c r="J132" i="5"/>
  <c r="J129" i="5"/>
  <c r="J126" i="5"/>
  <c r="J125" i="5"/>
  <c r="J123" i="5"/>
  <c r="BK119" i="5"/>
  <c r="BK117" i="5"/>
  <c r="J116" i="5"/>
  <c r="BK115" i="5"/>
  <c r="BK111" i="5"/>
  <c r="BK110" i="5"/>
  <c r="BK106" i="5"/>
  <c r="BK104" i="5"/>
  <c r="J102" i="5"/>
  <c r="BK100" i="5"/>
  <c r="J417" i="4"/>
  <c r="J414" i="4"/>
  <c r="J411" i="4"/>
  <c r="J410" i="4"/>
  <c r="BK406" i="4"/>
  <c r="J403" i="4"/>
  <c r="J401" i="4"/>
  <c r="J395" i="4"/>
  <c r="BK389" i="4"/>
  <c r="BK388" i="4"/>
  <c r="BK386" i="4"/>
  <c r="J381" i="4"/>
  <c r="J376" i="4"/>
  <c r="BK375" i="4"/>
  <c r="J370" i="4"/>
  <c r="BK369" i="4"/>
  <c r="BK366" i="4"/>
  <c r="J365" i="4"/>
  <c r="BK362" i="4"/>
  <c r="J359" i="4"/>
  <c r="J356" i="4"/>
  <c r="J354" i="4"/>
  <c r="BK353" i="4"/>
  <c r="BK352" i="4"/>
  <c r="J349" i="4"/>
  <c r="J347" i="4"/>
  <c r="J346" i="4"/>
  <c r="J340" i="4"/>
  <c r="BK337" i="4"/>
  <c r="BK335" i="4"/>
  <c r="J332" i="4"/>
  <c r="J330" i="4"/>
  <c r="J325" i="4"/>
  <c r="BK321" i="4"/>
  <c r="J305" i="4"/>
  <c r="J299" i="4"/>
  <c r="BK291" i="4"/>
  <c r="BK290" i="4"/>
  <c r="BK289" i="4"/>
  <c r="BK288" i="4"/>
  <c r="BK286" i="4"/>
  <c r="BK278" i="4"/>
  <c r="J263" i="4"/>
  <c r="BK261" i="4"/>
  <c r="J256" i="4"/>
  <c r="J255" i="4"/>
  <c r="J254" i="4"/>
  <c r="BK246" i="4"/>
  <c r="J241" i="4"/>
  <c r="J238" i="4"/>
  <c r="BK237" i="4"/>
  <c r="BK234" i="4"/>
  <c r="J233" i="4"/>
  <c r="BK228" i="4"/>
  <c r="BK222" i="4"/>
  <c r="J220" i="4"/>
  <c r="J217" i="4"/>
  <c r="J210" i="4"/>
  <c r="BK205" i="4"/>
  <c r="BK195" i="4"/>
  <c r="BK185" i="4"/>
  <c r="J184" i="4"/>
  <c r="J183" i="4"/>
  <c r="BK179" i="4"/>
  <c r="BK175" i="4"/>
  <c r="BK174" i="4"/>
  <c r="J170" i="4"/>
  <c r="J168" i="4"/>
  <c r="BK162" i="4"/>
  <c r="BK159" i="4"/>
  <c r="BK158" i="4"/>
  <c r="J154" i="4"/>
  <c r="J151" i="4"/>
  <c r="J132" i="4"/>
  <c r="J131" i="4"/>
  <c r="J127" i="4"/>
  <c r="BK126" i="4"/>
  <c r="J124" i="4"/>
  <c r="J122" i="4"/>
  <c r="BK119" i="4"/>
  <c r="BK117" i="4"/>
  <c r="BK116" i="4"/>
  <c r="J111" i="4"/>
  <c r="BK103" i="4"/>
  <c r="BK102" i="4"/>
  <c r="J100" i="4"/>
  <c r="BK96" i="4"/>
  <c r="BK1631" i="3"/>
  <c r="BK1624" i="3"/>
  <c r="J1621" i="3"/>
  <c r="BK1619" i="3"/>
  <c r="BK1614" i="3"/>
  <c r="BK1607" i="3"/>
  <c r="J1582" i="3"/>
  <c r="BK1544" i="3"/>
  <c r="BK1539" i="3"/>
  <c r="BK1428" i="3"/>
  <c r="BK1426" i="3"/>
  <c r="BK1377" i="3"/>
  <c r="J1359" i="3"/>
  <c r="BK1343" i="3"/>
  <c r="BK1332" i="3"/>
  <c r="BK1331" i="3"/>
  <c r="BK1306" i="3"/>
  <c r="BK1302" i="3"/>
  <c r="J1292" i="3"/>
  <c r="BK1287" i="3"/>
  <c r="J1285" i="3"/>
  <c r="J1273" i="3"/>
  <c r="BK1249" i="3"/>
  <c r="J1238" i="3"/>
  <c r="J1229" i="3"/>
  <c r="BK1223" i="3"/>
  <c r="BK1216" i="3"/>
  <c r="BK1039" i="3"/>
  <c r="BK1006" i="3"/>
  <c r="BK973" i="3"/>
  <c r="J969" i="3"/>
  <c r="BK952" i="3"/>
  <c r="J929" i="3"/>
  <c r="BK900" i="3"/>
  <c r="BK886" i="3"/>
  <c r="BK885" i="3"/>
  <c r="BK817" i="3"/>
  <c r="J807" i="3"/>
  <c r="BK796" i="3"/>
  <c r="J787" i="3"/>
  <c r="J776" i="3"/>
  <c r="J771" i="3"/>
  <c r="J761" i="3"/>
  <c r="BK738" i="3"/>
  <c r="J735" i="3"/>
  <c r="BK731" i="3"/>
  <c r="J721" i="3"/>
  <c r="BK712" i="3"/>
  <c r="J709" i="3"/>
  <c r="J706" i="3"/>
  <c r="BK701" i="3"/>
  <c r="BK660" i="3"/>
  <c r="BK643" i="3"/>
  <c r="BK582" i="3"/>
  <c r="BK562" i="3"/>
  <c r="BK555" i="3"/>
  <c r="BK457" i="3"/>
  <c r="BK447" i="3"/>
  <c r="J436" i="3"/>
  <c r="BK433" i="3"/>
  <c r="BK425" i="3"/>
  <c r="J422" i="3"/>
  <c r="J373" i="3"/>
  <c r="J369" i="3"/>
  <c r="J368" i="3"/>
  <c r="BK359" i="3"/>
  <c r="J351" i="3"/>
  <c r="BK300" i="3"/>
  <c r="J283" i="3"/>
  <c r="BK280" i="3"/>
  <c r="J254" i="3"/>
  <c r="J251" i="3"/>
  <c r="BK237" i="3"/>
  <c r="J230" i="3"/>
  <c r="BK226" i="3"/>
  <c r="BK222" i="3"/>
  <c r="BK215" i="3"/>
  <c r="BK206" i="3"/>
  <c r="BK165" i="3"/>
  <c r="BK160" i="3"/>
  <c r="J127" i="3"/>
  <c r="J119" i="3"/>
  <c r="BK238" i="2"/>
  <c r="BK228" i="2"/>
  <c r="J222" i="2"/>
  <c r="BK221" i="2"/>
  <c r="BK217" i="2"/>
  <c r="J212" i="2"/>
  <c r="J199" i="2"/>
  <c r="J195" i="2"/>
  <c r="J193" i="2"/>
  <c r="J182" i="2"/>
  <c r="BK180" i="2"/>
  <c r="J178" i="2"/>
  <c r="BK173" i="2"/>
  <c r="BK168" i="2"/>
  <c r="BK155" i="2"/>
  <c r="BK151" i="2"/>
  <c r="BK139" i="2"/>
  <c r="J135" i="2"/>
  <c r="J128" i="2"/>
  <c r="J123" i="2"/>
  <c r="J103" i="2"/>
  <c r="P94" i="2" l="1"/>
  <c r="P169" i="2"/>
  <c r="T190" i="2"/>
  <c r="BK205" i="2"/>
  <c r="R224" i="2"/>
  <c r="BK118" i="3"/>
  <c r="J118" i="3"/>
  <c r="J62" i="3" s="1"/>
  <c r="R118" i="3"/>
  <c r="R111" i="3" s="1"/>
  <c r="BK198" i="3"/>
  <c r="J198" i="3" s="1"/>
  <c r="J64" i="3" s="1"/>
  <c r="T221" i="3"/>
  <c r="R627" i="3"/>
  <c r="R730" i="3"/>
  <c r="P800" i="3"/>
  <c r="P806" i="3"/>
  <c r="BK816" i="3"/>
  <c r="J816" i="3"/>
  <c r="J76" i="3" s="1"/>
  <c r="P816" i="3"/>
  <c r="T816" i="3"/>
  <c r="P819" i="3"/>
  <c r="T819" i="3"/>
  <c r="R822" i="3"/>
  <c r="R1248" i="3"/>
  <c r="P1370" i="3"/>
  <c r="T1543" i="3"/>
  <c r="R1623" i="3"/>
  <c r="R118" i="4"/>
  <c r="P193" i="4"/>
  <c r="R193" i="4"/>
  <c r="P273" i="4"/>
  <c r="P293" i="4"/>
  <c r="P315" i="4"/>
  <c r="R351" i="4"/>
  <c r="R368" i="4"/>
  <c r="T377" i="4"/>
  <c r="BK94" i="5"/>
  <c r="J94" i="5" s="1"/>
  <c r="J60" i="5" s="1"/>
  <c r="R98" i="5"/>
  <c r="P145" i="5"/>
  <c r="T170" i="5"/>
  <c r="R225" i="5"/>
  <c r="R334" i="5"/>
  <c r="R368" i="5"/>
  <c r="P419" i="5"/>
  <c r="BK117" i="6"/>
  <c r="J117" i="6" s="1"/>
  <c r="J62" i="6" s="1"/>
  <c r="P114" i="7"/>
  <c r="BK134" i="2"/>
  <c r="J134" i="2" s="1"/>
  <c r="J62" i="2" s="1"/>
  <c r="T169" i="2"/>
  <c r="R190" i="2"/>
  <c r="BK211" i="2"/>
  <c r="J211" i="2" s="1"/>
  <c r="J70" i="2" s="1"/>
  <c r="R211" i="2"/>
  <c r="P118" i="3"/>
  <c r="P111" i="3" s="1"/>
  <c r="T118" i="3"/>
  <c r="P198" i="3"/>
  <c r="R439" i="3"/>
  <c r="T646" i="3"/>
  <c r="T708" i="3"/>
  <c r="R928" i="3"/>
  <c r="BK1248" i="3"/>
  <c r="J1248" i="3" s="1"/>
  <c r="J82" i="3" s="1"/>
  <c r="T1328" i="3"/>
  <c r="R1420" i="3"/>
  <c r="T1623" i="3"/>
  <c r="T118" i="4"/>
  <c r="BK193" i="4"/>
  <c r="J193" i="4" s="1"/>
  <c r="J64" i="4" s="1"/>
  <c r="P203" i="4"/>
  <c r="P147" i="4" s="1"/>
  <c r="R273" i="4"/>
  <c r="BK315" i="4"/>
  <c r="J315" i="4"/>
  <c r="J70" i="4" s="1"/>
  <c r="T351" i="4"/>
  <c r="P368" i="4"/>
  <c r="P405" i="4"/>
  <c r="BK98" i="5"/>
  <c r="J98" i="5" s="1"/>
  <c r="J61" i="5" s="1"/>
  <c r="T121" i="5"/>
  <c r="R170" i="5"/>
  <c r="T225" i="5"/>
  <c r="BK326" i="5"/>
  <c r="J326" i="5"/>
  <c r="J68" i="5" s="1"/>
  <c r="P326" i="5"/>
  <c r="BK377" i="5"/>
  <c r="J377" i="5"/>
  <c r="J71" i="5" s="1"/>
  <c r="T419" i="5"/>
  <c r="P117" i="6"/>
  <c r="T93" i="7"/>
  <c r="T88" i="7" s="1"/>
  <c r="R134" i="2"/>
  <c r="BK190" i="2"/>
  <c r="J190" i="2"/>
  <c r="J66" i="2" s="1"/>
  <c r="R205" i="2"/>
  <c r="R204" i="2"/>
  <c r="T211" i="2"/>
  <c r="T132" i="3"/>
  <c r="T111" i="3" s="1"/>
  <c r="P221" i="3"/>
  <c r="BK627" i="3"/>
  <c r="J627" i="3"/>
  <c r="J67" i="3" s="1"/>
  <c r="T627" i="3"/>
  <c r="BK730" i="3"/>
  <c r="J730" i="3"/>
  <c r="J72" i="3" s="1"/>
  <c r="T800" i="3"/>
  <c r="BK928" i="3"/>
  <c r="J928" i="3" s="1"/>
  <c r="J79" i="3" s="1"/>
  <c r="T1248" i="3"/>
  <c r="BK1370" i="3"/>
  <c r="J1370" i="3" s="1"/>
  <c r="J84" i="3" s="1"/>
  <c r="T1420" i="3"/>
  <c r="BK1623" i="3"/>
  <c r="J1623" i="3" s="1"/>
  <c r="J88" i="3" s="1"/>
  <c r="R129" i="4"/>
  <c r="R95" i="4" s="1"/>
  <c r="R203" i="4"/>
  <c r="R147" i="4" s="1"/>
  <c r="T273" i="4"/>
  <c r="T283" i="4"/>
  <c r="T225" i="4" s="1"/>
  <c r="R315" i="4"/>
  <c r="BK377" i="4"/>
  <c r="J377" i="4" s="1"/>
  <c r="J73" i="4" s="1"/>
  <c r="T405" i="4"/>
  <c r="P94" i="5"/>
  <c r="P121" i="5"/>
  <c r="BK159" i="5"/>
  <c r="J159" i="5"/>
  <c r="J64" i="5" s="1"/>
  <c r="T159" i="5"/>
  <c r="BK262" i="5"/>
  <c r="J262" i="5" s="1"/>
  <c r="J67" i="5" s="1"/>
  <c r="P334" i="5"/>
  <c r="BK368" i="5"/>
  <c r="J368" i="5" s="1"/>
  <c r="J70" i="5" s="1"/>
  <c r="P368" i="5"/>
  <c r="BK419" i="5"/>
  <c r="J419" i="5" s="1"/>
  <c r="J73" i="5" s="1"/>
  <c r="R117" i="6"/>
  <c r="BK114" i="7"/>
  <c r="J114" i="7" s="1"/>
  <c r="J63" i="7" s="1"/>
  <c r="BK220" i="7"/>
  <c r="J220" i="7"/>
  <c r="J65" i="7" s="1"/>
  <c r="BK87" i="8"/>
  <c r="J87" i="8"/>
  <c r="J61" i="8"/>
  <c r="P87" i="8"/>
  <c r="BK90" i="8"/>
  <c r="J90" i="8"/>
  <c r="J62" i="8"/>
  <c r="P90" i="8"/>
  <c r="BK94" i="8"/>
  <c r="J94" i="8"/>
  <c r="J63" i="8"/>
  <c r="P94" i="8"/>
  <c r="T94" i="8"/>
  <c r="BK221" i="3"/>
  <c r="J221" i="3"/>
  <c r="J65" i="3" s="1"/>
  <c r="BK439" i="3"/>
  <c r="J439" i="3"/>
  <c r="J66" i="3" s="1"/>
  <c r="P627" i="3"/>
  <c r="BK708" i="3"/>
  <c r="J708" i="3"/>
  <c r="J71" i="3" s="1"/>
  <c r="R708" i="3"/>
  <c r="P928" i="3"/>
  <c r="P1248" i="3"/>
  <c r="R1328" i="3"/>
  <c r="P1420" i="3"/>
  <c r="BK1611" i="3"/>
  <c r="J1611" i="3" s="1"/>
  <c r="J87" i="3" s="1"/>
  <c r="P1623" i="3"/>
  <c r="BK118" i="4"/>
  <c r="J118" i="4" s="1"/>
  <c r="J61" i="4" s="1"/>
  <c r="P129" i="4"/>
  <c r="BK203" i="4"/>
  <c r="J203" i="4" s="1"/>
  <c r="J65" i="4" s="1"/>
  <c r="BK293" i="4"/>
  <c r="J293" i="4"/>
  <c r="J69" i="4" s="1"/>
  <c r="T315" i="4"/>
  <c r="BK368" i="4"/>
  <c r="J368" i="4"/>
  <c r="J72" i="4" s="1"/>
  <c r="R405" i="4"/>
  <c r="R94" i="5"/>
  <c r="BK121" i="5"/>
  <c r="J121" i="5" s="1"/>
  <c r="J62" i="5" s="1"/>
  <c r="T145" i="5"/>
  <c r="P159" i="5"/>
  <c r="BK225" i="5"/>
  <c r="J225" i="5" s="1"/>
  <c r="J66" i="5" s="1"/>
  <c r="P225" i="5"/>
  <c r="BK334" i="5"/>
  <c r="J334" i="5" s="1"/>
  <c r="J69" i="5" s="1"/>
  <c r="P377" i="5"/>
  <c r="R419" i="5"/>
  <c r="BK88" i="6"/>
  <c r="BK87" i="6" s="1"/>
  <c r="T117" i="6"/>
  <c r="BK93" i="7"/>
  <c r="J93" i="7" s="1"/>
  <c r="J62" i="7" s="1"/>
  <c r="P220" i="7"/>
  <c r="R94" i="2"/>
  <c r="BK169" i="2"/>
  <c r="J169" i="2" s="1"/>
  <c r="J64" i="2" s="1"/>
  <c r="T185" i="2"/>
  <c r="BK224" i="2"/>
  <c r="J224" i="2" s="1"/>
  <c r="J71" i="2" s="1"/>
  <c r="BK132" i="3"/>
  <c r="J132" i="3" s="1"/>
  <c r="J63" i="3" s="1"/>
  <c r="T198" i="3"/>
  <c r="T439" i="3"/>
  <c r="R646" i="3"/>
  <c r="P708" i="3"/>
  <c r="BK800" i="3"/>
  <c r="J800" i="3"/>
  <c r="J73" i="3" s="1"/>
  <c r="BK806" i="3"/>
  <c r="J806" i="3"/>
  <c r="J74" i="3"/>
  <c r="T806" i="3"/>
  <c r="R816" i="3"/>
  <c r="BK819" i="3"/>
  <c r="J819" i="3"/>
  <c r="J77" i="3" s="1"/>
  <c r="R819" i="3"/>
  <c r="T822" i="3"/>
  <c r="P1203" i="3"/>
  <c r="BK1328" i="3"/>
  <c r="J1328" i="3" s="1"/>
  <c r="J83" i="3" s="1"/>
  <c r="R1370" i="3"/>
  <c r="BK1543" i="3"/>
  <c r="J1543" i="3" s="1"/>
  <c r="J86" i="3" s="1"/>
  <c r="P1611" i="3"/>
  <c r="P118" i="4"/>
  <c r="P95" i="4" s="1"/>
  <c r="P94" i="4" s="1"/>
  <c r="AU57" i="1" s="1"/>
  <c r="T129" i="4"/>
  <c r="T95" i="4" s="1"/>
  <c r="T203" i="4"/>
  <c r="BK283" i="4"/>
  <c r="J283" i="4"/>
  <c r="J68" i="4" s="1"/>
  <c r="P283" i="4"/>
  <c r="P225" i="4" s="1"/>
  <c r="R293" i="4"/>
  <c r="BK351" i="4"/>
  <c r="J351" i="4" s="1"/>
  <c r="J71" i="4" s="1"/>
  <c r="P377" i="4"/>
  <c r="BK405" i="4"/>
  <c r="J405" i="4" s="1"/>
  <c r="J74" i="4" s="1"/>
  <c r="T94" i="5"/>
  <c r="R121" i="5"/>
  <c r="P170" i="5"/>
  <c r="T262" i="5"/>
  <c r="T326" i="5"/>
  <c r="T377" i="5"/>
  <c r="P88" i="6"/>
  <c r="P87" i="6" s="1"/>
  <c r="P86" i="6" s="1"/>
  <c r="AU59" i="1" s="1"/>
  <c r="P93" i="7"/>
  <c r="P88" i="7" s="1"/>
  <c r="AU60" i="1" s="1"/>
  <c r="R220" i="7"/>
  <c r="T94" i="2"/>
  <c r="BK185" i="2"/>
  <c r="J185" i="2"/>
  <c r="J65" i="2"/>
  <c r="P185" i="2"/>
  <c r="T205" i="2"/>
  <c r="P211" i="2"/>
  <c r="BK129" i="4"/>
  <c r="J129" i="4" s="1"/>
  <c r="J62" i="4" s="1"/>
  <c r="T193" i="4"/>
  <c r="T147" i="4"/>
  <c r="BK273" i="4"/>
  <c r="J273" i="4" s="1"/>
  <c r="J67" i="4" s="1"/>
  <c r="R283" i="4"/>
  <c r="R225" i="4" s="1"/>
  <c r="T293" i="4"/>
  <c r="P351" i="4"/>
  <c r="T368" i="4"/>
  <c r="R377" i="4"/>
  <c r="P98" i="5"/>
  <c r="BK145" i="5"/>
  <c r="J145" i="5"/>
  <c r="J63" i="5"/>
  <c r="R145" i="5"/>
  <c r="R159" i="5"/>
  <c r="P262" i="5"/>
  <c r="T334" i="5"/>
  <c r="T368" i="5"/>
  <c r="R88" i="6"/>
  <c r="R87" i="6"/>
  <c r="R86" i="6"/>
  <c r="R114" i="7"/>
  <c r="BK214" i="7"/>
  <c r="J214" i="7"/>
  <c r="J64" i="7"/>
  <c r="R214" i="7"/>
  <c r="T134" i="2"/>
  <c r="R185" i="2"/>
  <c r="P205" i="2"/>
  <c r="P224" i="2"/>
  <c r="R132" i="3"/>
  <c r="R221" i="3"/>
  <c r="BK646" i="3"/>
  <c r="J646" i="3" s="1"/>
  <c r="J70" i="3" s="1"/>
  <c r="T730" i="3"/>
  <c r="R800" i="3"/>
  <c r="R806" i="3"/>
  <c r="BK822" i="3"/>
  <c r="J822" i="3"/>
  <c r="J78" i="3"/>
  <c r="P822" i="3"/>
  <c r="BK1203" i="3"/>
  <c r="J1203" i="3"/>
  <c r="J80" i="3"/>
  <c r="T1203" i="3"/>
  <c r="P1328" i="3"/>
  <c r="T1370" i="3"/>
  <c r="R1543" i="3"/>
  <c r="R1611" i="3"/>
  <c r="T98" i="5"/>
  <c r="BK170" i="5"/>
  <c r="J170" i="5"/>
  <c r="J65" i="5" s="1"/>
  <c r="R262" i="5"/>
  <c r="R326" i="5"/>
  <c r="R377" i="5"/>
  <c r="T88" i="6"/>
  <c r="T87" i="6" s="1"/>
  <c r="T86" i="6" s="1"/>
  <c r="R93" i="7"/>
  <c r="R88" i="7" s="1"/>
  <c r="T220" i="7"/>
  <c r="R87" i="8"/>
  <c r="T87" i="8"/>
  <c r="R90" i="8"/>
  <c r="T90" i="8"/>
  <c r="R94" i="8"/>
  <c r="BK94" i="2"/>
  <c r="P134" i="2"/>
  <c r="R169" i="2"/>
  <c r="P190" i="2"/>
  <c r="T224" i="2"/>
  <c r="P132" i="3"/>
  <c r="R198" i="3"/>
  <c r="P439" i="3"/>
  <c r="P646" i="3"/>
  <c r="P730" i="3"/>
  <c r="T928" i="3"/>
  <c r="R1203" i="3"/>
  <c r="BK1420" i="3"/>
  <c r="J1420" i="3" s="1"/>
  <c r="J85" i="3" s="1"/>
  <c r="P1543" i="3"/>
  <c r="T1611" i="3"/>
  <c r="T114" i="7"/>
  <c r="P214" i="7"/>
  <c r="T214" i="7"/>
  <c r="F55" i="2"/>
  <c r="BF115" i="2"/>
  <c r="BF225" i="2"/>
  <c r="E100" i="3"/>
  <c r="BF147" i="3"/>
  <c r="BF384" i="3"/>
  <c r="BF442" i="3"/>
  <c r="BF452" i="3"/>
  <c r="BF453" i="3"/>
  <c r="BF622" i="3"/>
  <c r="BF626" i="3"/>
  <c r="BF723" i="3"/>
  <c r="BF726" i="3"/>
  <c r="BF781" i="3"/>
  <c r="BF798" i="3"/>
  <c r="BF820" i="3"/>
  <c r="BF926" i="3"/>
  <c r="BF1230" i="3"/>
  <c r="BF1242" i="3"/>
  <c r="BF1249" i="3"/>
  <c r="BF1279" i="3"/>
  <c r="BF1289" i="3"/>
  <c r="BF1322" i="3"/>
  <c r="BF1353" i="3"/>
  <c r="BF1362" i="3"/>
  <c r="BF1407" i="3"/>
  <c r="BF1416" i="3"/>
  <c r="BF1500" i="3"/>
  <c r="BF1616" i="3"/>
  <c r="BF1622" i="3"/>
  <c r="BF1634" i="3"/>
  <c r="BK813" i="3"/>
  <c r="J813" i="3"/>
  <c r="J75" i="3" s="1"/>
  <c r="F90" i="4"/>
  <c r="BF99" i="4"/>
  <c r="BF113" i="4"/>
  <c r="BF114" i="4"/>
  <c r="BF133" i="4"/>
  <c r="BF134" i="4"/>
  <c r="BF135" i="4"/>
  <c r="BF138" i="4"/>
  <c r="BF139" i="4"/>
  <c r="BF146" i="4"/>
  <c r="BF152" i="4"/>
  <c r="BF155" i="4"/>
  <c r="BF171" i="4"/>
  <c r="BF187" i="4"/>
  <c r="BF188" i="4"/>
  <c r="BF190" i="4"/>
  <c r="BF192" i="4"/>
  <c r="BF206" i="4"/>
  <c r="BF207" i="4"/>
  <c r="BF211" i="4"/>
  <c r="BF214" i="4"/>
  <c r="BF218" i="4"/>
  <c r="BF223" i="4"/>
  <c r="BF231" i="4"/>
  <c r="BF244" i="4"/>
  <c r="BF250" i="4"/>
  <c r="BF258" i="4"/>
  <c r="BF265" i="4"/>
  <c r="BF269" i="4"/>
  <c r="BF270" i="4"/>
  <c r="BF301" i="4"/>
  <c r="BF302" i="4"/>
  <c r="BF303" i="4"/>
  <c r="BF306" i="4"/>
  <c r="BF307" i="4"/>
  <c r="BF308" i="4"/>
  <c r="BF309" i="4"/>
  <c r="BF311" i="4"/>
  <c r="BF328" i="4"/>
  <c r="BF344" i="4"/>
  <c r="BF350" i="4"/>
  <c r="BF379" i="4"/>
  <c r="BF385" i="4"/>
  <c r="BF397" i="4"/>
  <c r="BF404" i="4"/>
  <c r="BF413" i="4"/>
  <c r="BF415" i="4"/>
  <c r="F55" i="5"/>
  <c r="F89" i="5"/>
  <c r="BF95" i="5"/>
  <c r="BF109" i="5"/>
  <c r="BF127" i="5"/>
  <c r="BF133" i="5"/>
  <c r="BF146" i="5"/>
  <c r="BF150" i="5"/>
  <c r="BF161" i="5"/>
  <c r="BF162" i="5"/>
  <c r="BF163" i="5"/>
  <c r="BF164" i="5"/>
  <c r="BF165" i="5"/>
  <c r="BF166" i="5"/>
  <c r="BF172" i="5"/>
  <c r="BF181" i="5"/>
  <c r="BF186" i="5"/>
  <c r="BF202" i="5"/>
  <c r="BF203" i="5"/>
  <c r="BF212" i="5"/>
  <c r="BF213" i="5"/>
  <c r="BF217" i="5"/>
  <c r="BF226" i="5"/>
  <c r="BF227" i="5"/>
  <c r="BF228" i="5"/>
  <c r="BF237" i="5"/>
  <c r="BF238" i="5"/>
  <c r="BF239" i="5"/>
  <c r="BF242" i="5"/>
  <c r="BF243" i="5"/>
  <c r="BF265" i="5"/>
  <c r="BF266" i="5"/>
  <c r="BF273" i="5"/>
  <c r="BF274" i="5"/>
  <c r="BF278" i="5"/>
  <c r="BF279" i="5"/>
  <c r="BF285" i="5"/>
  <c r="BF289" i="5"/>
  <c r="BF290" i="5"/>
  <c r="BF322" i="5"/>
  <c r="BF328" i="5"/>
  <c r="BF335" i="5"/>
  <c r="BF338" i="5"/>
  <c r="BF341" i="5"/>
  <c r="BF355" i="5"/>
  <c r="BF356" i="5"/>
  <c r="BF361" i="5"/>
  <c r="BF385" i="5"/>
  <c r="BF391" i="5"/>
  <c r="BF398" i="5"/>
  <c r="BF400" i="5"/>
  <c r="BF416" i="5"/>
  <c r="F82" i="6"/>
  <c r="BF99" i="6"/>
  <c r="F55" i="7"/>
  <c r="F84" i="7"/>
  <c r="BF92" i="7"/>
  <c r="BF100" i="7"/>
  <c r="BF118" i="7"/>
  <c r="BF123" i="7"/>
  <c r="BF126" i="7"/>
  <c r="BF137" i="7"/>
  <c r="BF143" i="7"/>
  <c r="BF164" i="7"/>
  <c r="BF165" i="7"/>
  <c r="BF167" i="7"/>
  <c r="BF168" i="7"/>
  <c r="BF185" i="7"/>
  <c r="BF186" i="7"/>
  <c r="BF190" i="7"/>
  <c r="BF210" i="7"/>
  <c r="BF216" i="7"/>
  <c r="BF217" i="7"/>
  <c r="BF243" i="7"/>
  <c r="BF246" i="7"/>
  <c r="BF248" i="7"/>
  <c r="BF252" i="7"/>
  <c r="BF256" i="7"/>
  <c r="BF259" i="7"/>
  <c r="BF268" i="7"/>
  <c r="BF270" i="7"/>
  <c r="BF276" i="7"/>
  <c r="BF306" i="7"/>
  <c r="BF307" i="7"/>
  <c r="BF315" i="7"/>
  <c r="BF317" i="7"/>
  <c r="BF336" i="7"/>
  <c r="BF339" i="7"/>
  <c r="F88" i="2"/>
  <c r="BF95" i="2"/>
  <c r="BF109" i="2"/>
  <c r="BF139" i="2"/>
  <c r="BF151" i="2"/>
  <c r="BF155" i="2"/>
  <c r="BF170" i="2"/>
  <c r="BF179" i="2"/>
  <c r="BF195" i="2"/>
  <c r="J54" i="3"/>
  <c r="F106" i="3"/>
  <c r="BF373" i="3"/>
  <c r="BF381" i="3"/>
  <c r="BF433" i="3"/>
  <c r="BF458" i="3"/>
  <c r="BF511" i="3"/>
  <c r="BF527" i="3"/>
  <c r="BF606" i="3"/>
  <c r="BF636" i="3"/>
  <c r="BF638" i="3"/>
  <c r="BF712" i="3"/>
  <c r="BF784" i="3"/>
  <c r="BF807" i="3"/>
  <c r="BF818" i="3"/>
  <c r="BF823" i="3"/>
  <c r="BF886" i="3"/>
  <c r="BF893" i="3"/>
  <c r="BF896" i="3"/>
  <c r="BF924" i="3"/>
  <c r="BF973" i="3"/>
  <c r="BF1201" i="3"/>
  <c r="BF1216" i="3"/>
  <c r="BF1239" i="3"/>
  <c r="BF1312" i="3"/>
  <c r="BF1324" i="3"/>
  <c r="BF1329" i="3"/>
  <c r="BF1331" i="3"/>
  <c r="BF1332" i="3"/>
  <c r="BF1336" i="3"/>
  <c r="BF1346" i="3"/>
  <c r="BF1354" i="3"/>
  <c r="BF1357" i="3"/>
  <c r="BF1385" i="3"/>
  <c r="BF1386" i="3"/>
  <c r="BF1398" i="3"/>
  <c r="BF1418" i="3"/>
  <c r="BF1589" i="3"/>
  <c r="BF1631" i="3"/>
  <c r="BK1633" i="3"/>
  <c r="J1633" i="3" s="1"/>
  <c r="J90" i="3" s="1"/>
  <c r="J52" i="4"/>
  <c r="BF96" i="4"/>
  <c r="BF97" i="4"/>
  <c r="BF108" i="4"/>
  <c r="BF111" i="4"/>
  <c r="BF117" i="4"/>
  <c r="BF119" i="4"/>
  <c r="BF123" i="4"/>
  <c r="BF128" i="4"/>
  <c r="BF136" i="4"/>
  <c r="BF143" i="4"/>
  <c r="BF144" i="4"/>
  <c r="BF151" i="4"/>
  <c r="BF156" i="4"/>
  <c r="BF157" i="4"/>
  <c r="BF165" i="4"/>
  <c r="BF166" i="4"/>
  <c r="BF167" i="4"/>
  <c r="BF183" i="4"/>
  <c r="BF212" i="4"/>
  <c r="BF217" i="4"/>
  <c r="BF240" i="4"/>
  <c r="BF242" i="4"/>
  <c r="BF256" i="4"/>
  <c r="BF257" i="4"/>
  <c r="BF291" i="4"/>
  <c r="BF292" i="4"/>
  <c r="BF294" i="4"/>
  <c r="BF295" i="4"/>
  <c r="BF296" i="4"/>
  <c r="BF298" i="4"/>
  <c r="BF324" i="4"/>
  <c r="BF325" i="4"/>
  <c r="BF327" i="4"/>
  <c r="BF329" i="4"/>
  <c r="BF333" i="4"/>
  <c r="BF334" i="4"/>
  <c r="BF339" i="4"/>
  <c r="BF340" i="4"/>
  <c r="BF370" i="4"/>
  <c r="BF376" i="4"/>
  <c r="BF388" i="4"/>
  <c r="E48" i="5"/>
  <c r="J54" i="5"/>
  <c r="J87" i="5"/>
  <c r="BF96" i="5"/>
  <c r="BF97" i="5"/>
  <c r="BF102" i="5"/>
  <c r="BF103" i="5"/>
  <c r="BF118" i="5"/>
  <c r="BF124" i="5"/>
  <c r="BF126" i="5"/>
  <c r="BF128" i="5"/>
  <c r="BF129" i="5"/>
  <c r="BF143" i="5"/>
  <c r="BF144" i="5"/>
  <c r="BF147" i="5"/>
  <c r="BF177" i="5"/>
  <c r="BF182" i="5"/>
  <c r="BF187" i="5"/>
  <c r="BF193" i="5"/>
  <c r="BF205" i="5"/>
  <c r="BF211" i="5"/>
  <c r="BF231" i="5"/>
  <c r="BF244" i="5"/>
  <c r="BF245" i="5"/>
  <c r="BF250" i="5"/>
  <c r="BF259" i="5"/>
  <c r="BF260" i="5"/>
  <c r="BF263" i="5"/>
  <c r="BF264" i="5"/>
  <c r="BF277" i="5"/>
  <c r="BF281" i="5"/>
  <c r="BF282" i="5"/>
  <c r="BF300" i="5"/>
  <c r="BF303" i="5"/>
  <c r="BF324" i="5"/>
  <c r="BF325" i="5"/>
  <c r="BF343" i="5"/>
  <c r="BF351" i="5"/>
  <c r="BF352" i="5"/>
  <c r="BF363" i="5"/>
  <c r="BF366" i="5"/>
  <c r="BF367" i="5"/>
  <c r="BF386" i="5"/>
  <c r="BF392" i="5"/>
  <c r="BF401" i="5"/>
  <c r="BF413" i="5"/>
  <c r="BF414" i="5"/>
  <c r="J80" i="6"/>
  <c r="J83" i="6"/>
  <c r="BF89" i="6"/>
  <c r="BF90" i="6"/>
  <c r="BF92" i="6"/>
  <c r="BF93" i="6"/>
  <c r="BF94" i="6"/>
  <c r="BF102" i="6"/>
  <c r="BF105" i="6"/>
  <c r="BF106" i="6"/>
  <c r="BF118" i="6"/>
  <c r="BF127" i="6"/>
  <c r="BK126" i="6"/>
  <c r="J126" i="6" s="1"/>
  <c r="J66" i="6" s="1"/>
  <c r="J55" i="7"/>
  <c r="BF105" i="7"/>
  <c r="BF130" i="7"/>
  <c r="BF131" i="7"/>
  <c r="BF133" i="7"/>
  <c r="BF146" i="7"/>
  <c r="BF151" i="7"/>
  <c r="BF152" i="7"/>
  <c r="BF158" i="7"/>
  <c r="BF166" i="7"/>
  <c r="BF172" i="7"/>
  <c r="BF188" i="7"/>
  <c r="BF191" i="7"/>
  <c r="BF197" i="7"/>
  <c r="BF205" i="7"/>
  <c r="BF230" i="7"/>
  <c r="BF235" i="7"/>
  <c r="BF240" i="7"/>
  <c r="BF247" i="7"/>
  <c r="BF249" i="7"/>
  <c r="BF260" i="7"/>
  <c r="BF265" i="7"/>
  <c r="BF273" i="7"/>
  <c r="BF274" i="7"/>
  <c r="BF324" i="7"/>
  <c r="BF337" i="7"/>
  <c r="BF340" i="7"/>
  <c r="J54" i="2"/>
  <c r="BF103" i="2"/>
  <c r="BF105" i="2"/>
  <c r="BF129" i="2"/>
  <c r="BF133" i="2"/>
  <c r="BF135" i="2"/>
  <c r="BF159" i="2"/>
  <c r="BF161" i="2"/>
  <c r="BF163" i="2"/>
  <c r="BF168" i="2"/>
  <c r="BF176" i="2"/>
  <c r="BF178" i="2"/>
  <c r="BF217" i="2"/>
  <c r="BF227" i="2"/>
  <c r="BF229" i="2"/>
  <c r="BK167" i="2"/>
  <c r="J167" i="2"/>
  <c r="J63" i="2" s="1"/>
  <c r="BK242" i="2"/>
  <c r="J242" i="2" s="1"/>
  <c r="J72" i="2" s="1"/>
  <c r="J104" i="3"/>
  <c r="BF165" i="3"/>
  <c r="BF222" i="3"/>
  <c r="BF254" i="3"/>
  <c r="BF362" i="3"/>
  <c r="BF430" i="3"/>
  <c r="BF436" i="3"/>
  <c r="BF449" i="3"/>
  <c r="BF525" i="3"/>
  <c r="BF585" i="3"/>
  <c r="BF628" i="3"/>
  <c r="BF706" i="3"/>
  <c r="BF731" i="3"/>
  <c r="BF734" i="3"/>
  <c r="BF758" i="3"/>
  <c r="BF779" i="3"/>
  <c r="BF793" i="3"/>
  <c r="BF808" i="3"/>
  <c r="BF900" i="3"/>
  <c r="BF905" i="3"/>
  <c r="BF1072" i="3"/>
  <c r="BF1075" i="3"/>
  <c r="BF1206" i="3"/>
  <c r="BF1218" i="3"/>
  <c r="BF1225" i="3"/>
  <c r="BF1245" i="3"/>
  <c r="BF1273" i="3"/>
  <c r="BF1301" i="3"/>
  <c r="BF1326" i="3"/>
  <c r="BF1341" i="3"/>
  <c r="BF1349" i="3"/>
  <c r="BF1382" i="3"/>
  <c r="BF1384" i="3"/>
  <c r="BF1432" i="3"/>
  <c r="BF1497" i="3"/>
  <c r="BF1582" i="3"/>
  <c r="BF1626" i="3"/>
  <c r="J91" i="4"/>
  <c r="BF104" i="4"/>
  <c r="BF105" i="4"/>
  <c r="BF106" i="4"/>
  <c r="BF107" i="4"/>
  <c r="BF116" i="4"/>
  <c r="BF121" i="4"/>
  <c r="BF130" i="4"/>
  <c r="BF137" i="4"/>
  <c r="BF145" i="4"/>
  <c r="BF153" i="4"/>
  <c r="BF162" i="4"/>
  <c r="BF177" i="4"/>
  <c r="BF180" i="4"/>
  <c r="BF181" i="4"/>
  <c r="BF182" i="4"/>
  <c r="BF185" i="4"/>
  <c r="BF194" i="4"/>
  <c r="BF195" i="4"/>
  <c r="BF196" i="4"/>
  <c r="BF199" i="4"/>
  <c r="BF201" i="4"/>
  <c r="BF210" i="4"/>
  <c r="BF220" i="4"/>
  <c r="BF228" i="4"/>
  <c r="BF229" i="4"/>
  <c r="BF260" i="4"/>
  <c r="BF261" i="4"/>
  <c r="BF266" i="4"/>
  <c r="BF276" i="4"/>
  <c r="BF287" i="4"/>
  <c r="BF310" i="4"/>
  <c r="BF317" i="4"/>
  <c r="BF322" i="4"/>
  <c r="BF349" i="4"/>
  <c r="BF354" i="4"/>
  <c r="BF362" i="4"/>
  <c r="BF363" i="4"/>
  <c r="BF364" i="4"/>
  <c r="BF378" i="4"/>
  <c r="BF380" i="4"/>
  <c r="BF382" i="4"/>
  <c r="BF383" i="4"/>
  <c r="BF384" i="4"/>
  <c r="BF386" i="4"/>
  <c r="BF390" i="4"/>
  <c r="BF395" i="4"/>
  <c r="BF403" i="4"/>
  <c r="BF408" i="4"/>
  <c r="BK147" i="4"/>
  <c r="J147" i="4"/>
  <c r="J63" i="4" s="1"/>
  <c r="J90" i="5"/>
  <c r="BF99" i="5"/>
  <c r="BF105" i="5"/>
  <c r="BF106" i="5"/>
  <c r="BF110" i="5"/>
  <c r="BF120" i="5"/>
  <c r="BF122" i="5"/>
  <c r="BF123" i="5"/>
  <c r="BF142" i="5"/>
  <c r="BF155" i="5"/>
  <c r="BF156" i="5"/>
  <c r="BF160" i="5"/>
  <c r="BF168" i="5"/>
  <c r="BF171" i="5"/>
  <c r="BF176" i="5"/>
  <c r="BF180" i="5"/>
  <c r="BF195" i="5"/>
  <c r="BF196" i="5"/>
  <c r="BF207" i="5"/>
  <c r="BF210" i="5"/>
  <c r="BF214" i="5"/>
  <c r="BF215" i="5"/>
  <c r="BF216" i="5"/>
  <c r="BF220" i="5"/>
  <c r="BF249" i="5"/>
  <c r="BF271" i="5"/>
  <c r="BF299" i="5"/>
  <c r="BF306" i="5"/>
  <c r="BF317" i="5"/>
  <c r="BF320" i="5"/>
  <c r="BF321" i="5"/>
  <c r="BF330" i="5"/>
  <c r="BF331" i="5"/>
  <c r="BF332" i="5"/>
  <c r="BF342" i="5"/>
  <c r="BF358" i="5"/>
  <c r="BF359" i="5"/>
  <c r="BF395" i="5"/>
  <c r="BF403" i="5"/>
  <c r="BF404" i="5"/>
  <c r="BF408" i="5"/>
  <c r="BF410" i="5"/>
  <c r="BF411" i="5"/>
  <c r="BF415" i="5"/>
  <c r="E76" i="6"/>
  <c r="BF114" i="6"/>
  <c r="BF115" i="6"/>
  <c r="BF116" i="6"/>
  <c r="BF124" i="6"/>
  <c r="BK123" i="6"/>
  <c r="J123" i="6"/>
  <c r="J65" i="6" s="1"/>
  <c r="J82" i="7"/>
  <c r="BF98" i="7"/>
  <c r="BF116" i="7"/>
  <c r="BF119" i="7"/>
  <c r="BF128" i="7"/>
  <c r="BF138" i="7"/>
  <c r="BF155" i="7"/>
  <c r="BF162" i="7"/>
  <c r="BF176" i="7"/>
  <c r="BF177" i="7"/>
  <c r="BF183" i="7"/>
  <c r="BF184" i="7"/>
  <c r="BF187" i="7"/>
  <c r="BF206" i="7"/>
  <c r="BF239" i="7"/>
  <c r="BF253" i="7"/>
  <c r="BF267" i="7"/>
  <c r="BF269" i="7"/>
  <c r="BF271" i="7"/>
  <c r="BF279" i="7"/>
  <c r="BF289" i="7"/>
  <c r="BF291" i="7"/>
  <c r="BF296" i="7"/>
  <c r="BF309" i="7"/>
  <c r="BF311" i="7"/>
  <c r="BF321" i="7"/>
  <c r="BF333" i="7"/>
  <c r="BF338" i="7"/>
  <c r="BF342" i="7"/>
  <c r="BK341" i="7"/>
  <c r="J341" i="7"/>
  <c r="J66" i="7" s="1"/>
  <c r="E48" i="8"/>
  <c r="J55" i="8"/>
  <c r="J79" i="8"/>
  <c r="BF95" i="8"/>
  <c r="BF100" i="8"/>
  <c r="BF104" i="8"/>
  <c r="BF901" i="3"/>
  <c r="BF929" i="3"/>
  <c r="BF969" i="3"/>
  <c r="BF1209" i="3"/>
  <c r="BF1259" i="3"/>
  <c r="BF1285" i="3"/>
  <c r="BF1287" i="3"/>
  <c r="BF1291" i="3"/>
  <c r="BF1306" i="3"/>
  <c r="BF1310" i="3"/>
  <c r="BF1340" i="3"/>
  <c r="BF1347" i="3"/>
  <c r="BF1360" i="3"/>
  <c r="BF1361" i="3"/>
  <c r="BF1430" i="3"/>
  <c r="BF1503" i="3"/>
  <c r="BF1541" i="3"/>
  <c r="BF1544" i="3"/>
  <c r="BF1562" i="3"/>
  <c r="BF1609" i="3"/>
  <c r="BF1617" i="3"/>
  <c r="BF1619" i="3"/>
  <c r="BF1624" i="3"/>
  <c r="BK642" i="3"/>
  <c r="J642" i="3"/>
  <c r="J68" i="3" s="1"/>
  <c r="E48" i="4"/>
  <c r="BF112" i="4"/>
  <c r="BF122" i="4"/>
  <c r="BF132" i="4"/>
  <c r="BF140" i="4"/>
  <c r="BF141" i="4"/>
  <c r="BF158" i="4"/>
  <c r="BF189" i="4"/>
  <c r="BF191" i="4"/>
  <c r="BF200" i="4"/>
  <c r="BF209" i="4"/>
  <c r="BF224" i="4"/>
  <c r="BF226" i="4"/>
  <c r="BF227" i="4"/>
  <c r="BF232" i="4"/>
  <c r="BF238" i="4"/>
  <c r="BF239" i="4"/>
  <c r="BF246" i="4"/>
  <c r="BF247" i="4"/>
  <c r="BF251" i="4"/>
  <c r="BF255" i="4"/>
  <c r="BF268" i="4"/>
  <c r="BF271" i="4"/>
  <c r="BF272" i="4"/>
  <c r="BF278" i="4"/>
  <c r="BF290" i="4"/>
  <c r="BF305" i="4"/>
  <c r="BF332" i="4"/>
  <c r="BF335" i="4"/>
  <c r="BF336" i="4"/>
  <c r="BF343" i="4"/>
  <c r="BF346" i="4"/>
  <c r="BF356" i="4"/>
  <c r="BF357" i="4"/>
  <c r="BF369" i="4"/>
  <c r="BF375" i="4"/>
  <c r="BF381" i="4"/>
  <c r="BF387" i="4"/>
  <c r="BF392" i="4"/>
  <c r="BF394" i="4"/>
  <c r="BF396" i="4"/>
  <c r="BF402" i="4"/>
  <c r="BK225" i="4"/>
  <c r="J225" i="4" s="1"/>
  <c r="J66" i="4" s="1"/>
  <c r="BF100" i="5"/>
  <c r="BF104" i="5"/>
  <c r="BF141" i="5"/>
  <c r="BF152" i="5"/>
  <c r="BF157" i="5"/>
  <c r="BF167" i="5"/>
  <c r="BF173" i="5"/>
  <c r="BF183" i="5"/>
  <c r="BF191" i="5"/>
  <c r="BF204" i="5"/>
  <c r="BF206" i="5"/>
  <c r="BF221" i="5"/>
  <c r="BF222" i="5"/>
  <c r="BF224" i="5"/>
  <c r="BF233" i="5"/>
  <c r="BF234" i="5"/>
  <c r="BF241" i="5"/>
  <c r="BF246" i="5"/>
  <c r="BF247" i="5"/>
  <c r="BF258" i="5"/>
  <c r="BF261" i="5"/>
  <c r="BF268" i="5"/>
  <c r="BF272" i="5"/>
  <c r="BF280" i="5"/>
  <c r="BF283" i="5"/>
  <c r="BF284" i="5"/>
  <c r="BF286" i="5"/>
  <c r="BF291" i="5"/>
  <c r="BF295" i="5"/>
  <c r="BF301" i="5"/>
  <c r="BF305" i="5"/>
  <c r="BF311" i="5"/>
  <c r="BF312" i="5"/>
  <c r="BF313" i="5"/>
  <c r="BF339" i="5"/>
  <c r="BF344" i="5"/>
  <c r="BF345" i="5"/>
  <c r="BF346" i="5"/>
  <c r="BF347" i="5"/>
  <c r="BF354" i="5"/>
  <c r="BF364" i="5"/>
  <c r="BF365" i="5"/>
  <c r="BF373" i="5"/>
  <c r="BF376" i="5"/>
  <c r="BF378" i="5"/>
  <c r="BF379" i="5"/>
  <c r="BF382" i="5"/>
  <c r="BF389" i="5"/>
  <c r="BF409" i="5"/>
  <c r="BF412" i="5"/>
  <c r="F55" i="6"/>
  <c r="BF91" i="6"/>
  <c r="BF108" i="6"/>
  <c r="BF96" i="7"/>
  <c r="BF112" i="7"/>
  <c r="BF113" i="7"/>
  <c r="BF121" i="7"/>
  <c r="BF124" i="7"/>
  <c r="BF150" i="7"/>
  <c r="BF153" i="7"/>
  <c r="BF169" i="7"/>
  <c r="BF195" i="7"/>
  <c r="BF198" i="7"/>
  <c r="BF199" i="7"/>
  <c r="BF202" i="7"/>
  <c r="BF203" i="7"/>
  <c r="BF204" i="7"/>
  <c r="BF207" i="7"/>
  <c r="BF213" i="7"/>
  <c r="BF224" i="7"/>
  <c r="BF227" i="7"/>
  <c r="BF229" i="7"/>
  <c r="BF231" i="7"/>
  <c r="BF245" i="7"/>
  <c r="BF257" i="7"/>
  <c r="BF277" i="7"/>
  <c r="BF278" i="7"/>
  <c r="BF282" i="7"/>
  <c r="BF283" i="7"/>
  <c r="BF292" i="7"/>
  <c r="BF297" i="7"/>
  <c r="BF298" i="7"/>
  <c r="BF302" i="7"/>
  <c r="BF303" i="7"/>
  <c r="BF320" i="7"/>
  <c r="BF327" i="7"/>
  <c r="BF335" i="7"/>
  <c r="J54" i="8"/>
  <c r="F82" i="8"/>
  <c r="BK103" i="8"/>
  <c r="J103" i="8" s="1"/>
  <c r="J65" i="8" s="1"/>
  <c r="BF182" i="2"/>
  <c r="BF212" i="2"/>
  <c r="BF234" i="2"/>
  <c r="BF236" i="2"/>
  <c r="BK201" i="2"/>
  <c r="J201" i="2"/>
  <c r="J67" i="2" s="1"/>
  <c r="J55" i="3"/>
  <c r="BF139" i="3"/>
  <c r="BF167" i="3"/>
  <c r="BF206" i="3"/>
  <c r="BF209" i="3"/>
  <c r="BF226" i="3"/>
  <c r="BF230" i="3"/>
  <c r="BF233" i="3"/>
  <c r="BF237" i="3"/>
  <c r="BF288" i="3"/>
  <c r="BF337" i="3"/>
  <c r="BF350" i="3"/>
  <c r="BF425" i="3"/>
  <c r="BF440" i="3"/>
  <c r="BF445" i="3"/>
  <c r="BF704" i="3"/>
  <c r="BF718" i="3"/>
  <c r="BF728" i="3"/>
  <c r="BF735" i="3"/>
  <c r="BF773" i="3"/>
  <c r="BF776" i="3"/>
  <c r="BF796" i="3"/>
  <c r="BF801" i="3"/>
  <c r="BF809" i="3"/>
  <c r="BF811" i="3"/>
  <c r="BF915" i="3"/>
  <c r="BF963" i="3"/>
  <c r="BF1039" i="3"/>
  <c r="BF1137" i="3"/>
  <c r="BF1217" i="3"/>
  <c r="BF1238" i="3"/>
  <c r="BF1240" i="3"/>
  <c r="BF1268" i="3"/>
  <c r="BF1282" i="3"/>
  <c r="BF1288" i="3"/>
  <c r="BF1292" i="3"/>
  <c r="BF1294" i="3"/>
  <c r="BF1308" i="3"/>
  <c r="BF1344" i="3"/>
  <c r="BF1356" i="3"/>
  <c r="BF1359" i="3"/>
  <c r="BF1366" i="3"/>
  <c r="BF1368" i="3"/>
  <c r="BF1377" i="3"/>
  <c r="BF1395" i="3"/>
  <c r="BF1426" i="3"/>
  <c r="BF1492" i="3"/>
  <c r="BF1537" i="3"/>
  <c r="BF1614" i="3"/>
  <c r="BF1621" i="3"/>
  <c r="BK112" i="3"/>
  <c r="J112" i="3" s="1"/>
  <c r="J61" i="3" s="1"/>
  <c r="J54" i="4"/>
  <c r="BF98" i="4"/>
  <c r="BF101" i="4"/>
  <c r="BF103" i="4"/>
  <c r="BF115" i="4"/>
  <c r="BF124" i="4"/>
  <c r="BF125" i="4"/>
  <c r="BF131" i="4"/>
  <c r="BF142" i="4"/>
  <c r="BF149" i="4"/>
  <c r="BF161" i="4"/>
  <c r="BF173" i="4"/>
  <c r="BF178" i="4"/>
  <c r="BF205" i="4"/>
  <c r="BF215" i="4"/>
  <c r="BF221" i="4"/>
  <c r="BF230" i="4"/>
  <c r="BF235" i="4"/>
  <c r="BF236" i="4"/>
  <c r="BF241" i="4"/>
  <c r="BF243" i="4"/>
  <c r="BF248" i="4"/>
  <c r="BF280" i="4"/>
  <c r="BF313" i="4"/>
  <c r="BF316" i="4"/>
  <c r="BF330" i="4"/>
  <c r="BF341" i="4"/>
  <c r="BF345" i="4"/>
  <c r="BF365" i="4"/>
  <c r="BF367" i="4"/>
  <c r="BF371" i="4"/>
  <c r="BF372" i="4"/>
  <c r="BF389" i="4"/>
  <c r="BF398" i="4"/>
  <c r="BF399" i="4"/>
  <c r="BF406" i="4"/>
  <c r="BF407" i="4"/>
  <c r="BF414" i="4"/>
  <c r="BF101" i="5"/>
  <c r="BF111" i="5"/>
  <c r="BF112" i="5"/>
  <c r="BF113" i="5"/>
  <c r="BF114" i="5"/>
  <c r="BF115" i="5"/>
  <c r="BF116" i="5"/>
  <c r="BF125" i="5"/>
  <c r="BF134" i="5"/>
  <c r="BF135" i="5"/>
  <c r="BF138" i="5"/>
  <c r="BF140" i="5"/>
  <c r="BF148" i="5"/>
  <c r="BF153" i="5"/>
  <c r="BF154" i="5"/>
  <c r="BF174" i="5"/>
  <c r="BF175" i="5"/>
  <c r="BF178" i="5"/>
  <c r="BF184" i="5"/>
  <c r="BF185" i="5"/>
  <c r="BF188" i="5"/>
  <c r="BF189" i="5"/>
  <c r="BF190" i="5"/>
  <c r="BF192" i="5"/>
  <c r="BF194" i="5"/>
  <c r="BF200" i="5"/>
  <c r="BF201" i="5"/>
  <c r="BF208" i="5"/>
  <c r="BF209" i="5"/>
  <c r="BF223" i="5"/>
  <c r="BF229" i="5"/>
  <c r="BF232" i="5"/>
  <c r="BF251" i="5"/>
  <c r="BF267" i="5"/>
  <c r="BF270" i="5"/>
  <c r="BF275" i="5"/>
  <c r="BF276" i="5"/>
  <c r="BF292" i="5"/>
  <c r="BF304" i="5"/>
  <c r="BF318" i="5"/>
  <c r="BF319" i="5"/>
  <c r="BF329" i="5"/>
  <c r="BF336" i="5"/>
  <c r="BF349" i="5"/>
  <c r="BF357" i="5"/>
  <c r="BF362" i="5"/>
  <c r="BF371" i="5"/>
  <c r="BF388" i="5"/>
  <c r="BF390" i="5"/>
  <c r="BF397" i="5"/>
  <c r="BF402" i="5"/>
  <c r="BF420" i="5"/>
  <c r="BF421" i="5"/>
  <c r="J82" i="6"/>
  <c r="BF97" i="7"/>
  <c r="BF101" i="7"/>
  <c r="BF102" i="7"/>
  <c r="BF106" i="7"/>
  <c r="BF110" i="7"/>
  <c r="BF111" i="7"/>
  <c r="BF125" i="7"/>
  <c r="BF135" i="7"/>
  <c r="BF139" i="7"/>
  <c r="BF142" i="7"/>
  <c r="BF145" i="7"/>
  <c r="BF156" i="7"/>
  <c r="BF160" i="7"/>
  <c r="BF173" i="7"/>
  <c r="BF174" i="7"/>
  <c r="BF178" i="7"/>
  <c r="BF182" i="7"/>
  <c r="BF192" i="7"/>
  <c r="BF193" i="7"/>
  <c r="BF194" i="7"/>
  <c r="BF200" i="7"/>
  <c r="BF222" i="7"/>
  <c r="BF234" i="7"/>
  <c r="BF238" i="7"/>
  <c r="BF242" i="7"/>
  <c r="BF250" i="7"/>
  <c r="BF266" i="7"/>
  <c r="BF272" i="7"/>
  <c r="BF275" i="7"/>
  <c r="BF304" i="7"/>
  <c r="BF305" i="7"/>
  <c r="BF314" i="7"/>
  <c r="E48" i="2"/>
  <c r="J55" i="2"/>
  <c r="J86" i="2"/>
  <c r="BF99" i="2"/>
  <c r="BF101" i="2"/>
  <c r="BF107" i="2"/>
  <c r="BF128" i="2"/>
  <c r="BF149" i="2"/>
  <c r="BF173" i="2"/>
  <c r="BF174" i="2"/>
  <c r="BF188" i="2"/>
  <c r="BF193" i="2"/>
  <c r="BF216" i="2"/>
  <c r="BF238" i="2"/>
  <c r="BF240" i="2"/>
  <c r="F107" i="3"/>
  <c r="BF160" i="3"/>
  <c r="BF174" i="3"/>
  <c r="BF203" i="3"/>
  <c r="BF220" i="3"/>
  <c r="BF227" i="3"/>
  <c r="BF229" i="3"/>
  <c r="BF265" i="3"/>
  <c r="BF268" i="3"/>
  <c r="BF283" i="3"/>
  <c r="BF414" i="3"/>
  <c r="BF578" i="3"/>
  <c r="BF632" i="3"/>
  <c r="BF643" i="3"/>
  <c r="BF662" i="3"/>
  <c r="BF665" i="3"/>
  <c r="BF697" i="3"/>
  <c r="BF701" i="3"/>
  <c r="BF756" i="3"/>
  <c r="BF771" i="3"/>
  <c r="BF787" i="3"/>
  <c r="BF802" i="3"/>
  <c r="BF810" i="3"/>
  <c r="BF374" i="4"/>
  <c r="BF391" i="4"/>
  <c r="BF393" i="4"/>
  <c r="BF400" i="4"/>
  <c r="BF401" i="4"/>
  <c r="BF409" i="4"/>
  <c r="BF410" i="4"/>
  <c r="BF411" i="4"/>
  <c r="BF412" i="4"/>
  <c r="BF416" i="4"/>
  <c r="BF417" i="4"/>
  <c r="BK95" i="4"/>
  <c r="J95" i="4" s="1"/>
  <c r="J60" i="4" s="1"/>
  <c r="BF107" i="5"/>
  <c r="BF108" i="5"/>
  <c r="BF117" i="5"/>
  <c r="BF119" i="5"/>
  <c r="BF130" i="5"/>
  <c r="BF131" i="5"/>
  <c r="BF132" i="5"/>
  <c r="BF136" i="5"/>
  <c r="BF137" i="5"/>
  <c r="BF139" i="5"/>
  <c r="BF149" i="5"/>
  <c r="BF151" i="5"/>
  <c r="BF158" i="5"/>
  <c r="BF169" i="5"/>
  <c r="BF179" i="5"/>
  <c r="BF197" i="5"/>
  <c r="BF198" i="5"/>
  <c r="BF199" i="5"/>
  <c r="BF218" i="5"/>
  <c r="BF219" i="5"/>
  <c r="BF230" i="5"/>
  <c r="BF235" i="5"/>
  <c r="BF236" i="5"/>
  <c r="BF240" i="5"/>
  <c r="BF248" i="5"/>
  <c r="BF252" i="5"/>
  <c r="BF253" i="5"/>
  <c r="BF254" i="5"/>
  <c r="BF255" i="5"/>
  <c r="BF256" i="5"/>
  <c r="BF257" i="5"/>
  <c r="BF269" i="5"/>
  <c r="BF287" i="5"/>
  <c r="BF296" i="5"/>
  <c r="BF297" i="5"/>
  <c r="BF298" i="5"/>
  <c r="BF302" i="5"/>
  <c r="BF315" i="5"/>
  <c r="BF316" i="5"/>
  <c r="BF323" i="5"/>
  <c r="BF340" i="5"/>
  <c r="BF360" i="5"/>
  <c r="BF372" i="5"/>
  <c r="BF380" i="5"/>
  <c r="BF381" i="5"/>
  <c r="BF387" i="5"/>
  <c r="BF393" i="5"/>
  <c r="BF396" i="5"/>
  <c r="BF399" i="5"/>
  <c r="BF418" i="5"/>
  <c r="BK417" i="5"/>
  <c r="J417" i="5"/>
  <c r="J72" i="5" s="1"/>
  <c r="BF98" i="6"/>
  <c r="BF104" i="6"/>
  <c r="BF109" i="6"/>
  <c r="BF111" i="6"/>
  <c r="BF121" i="6"/>
  <c r="BK120" i="6"/>
  <c r="J120" i="6"/>
  <c r="J63" i="6" s="1"/>
  <c r="E78" i="7"/>
  <c r="J84" i="7"/>
  <c r="BF90" i="7"/>
  <c r="BF99" i="7"/>
  <c r="BF104" i="7"/>
  <c r="BF120" i="7"/>
  <c r="BF122" i="7"/>
  <c r="BF134" i="7"/>
  <c r="BF161" i="7"/>
  <c r="BF163" i="7"/>
  <c r="BF170" i="7"/>
  <c r="BF171" i="7"/>
  <c r="BF179" i="7"/>
  <c r="BF215" i="7"/>
  <c r="BF226" i="7"/>
  <c r="BF228" i="7"/>
  <c r="BF236" i="7"/>
  <c r="BF251" i="7"/>
  <c r="BF258" i="7"/>
  <c r="BF286" i="7"/>
  <c r="BF294" i="7"/>
  <c r="BF300" i="7"/>
  <c r="BF301" i="7"/>
  <c r="BF308" i="7"/>
  <c r="BF329" i="7"/>
  <c r="BF331" i="7"/>
  <c r="BK89" i="7"/>
  <c r="J89" i="7" s="1"/>
  <c r="J60" i="7" s="1"/>
  <c r="BK91" i="7"/>
  <c r="J91" i="7"/>
  <c r="J61" i="7" s="1"/>
  <c r="F54" i="8"/>
  <c r="BF88" i="8"/>
  <c r="BF89" i="8"/>
  <c r="BF143" i="2"/>
  <c r="BF189" i="2"/>
  <c r="BF191" i="2"/>
  <c r="BF228" i="2"/>
  <c r="BF231" i="2"/>
  <c r="BF243" i="2"/>
  <c r="BF113" i="3"/>
  <c r="BF127" i="3"/>
  <c r="BF199" i="3"/>
  <c r="BF251" i="3"/>
  <c r="BF280" i="3"/>
  <c r="BF291" i="3"/>
  <c r="BF297" i="3"/>
  <c r="BF300" i="3"/>
  <c r="BF359" i="3"/>
  <c r="BF368" i="3"/>
  <c r="BF369" i="3"/>
  <c r="BF377" i="3"/>
  <c r="BF455" i="3"/>
  <c r="BF531" i="3"/>
  <c r="BF541" i="3"/>
  <c r="BF549" i="3"/>
  <c r="BF555" i="3"/>
  <c r="BF562" i="3"/>
  <c r="BF572" i="3"/>
  <c r="BF582" i="3"/>
  <c r="BF630" i="3"/>
  <c r="BF647" i="3"/>
  <c r="BF660" i="3"/>
  <c r="BF709" i="3"/>
  <c r="BF737" i="3"/>
  <c r="BF761" i="3"/>
  <c r="BF763" i="3"/>
  <c r="BF768" i="3"/>
  <c r="BF789" i="3"/>
  <c r="BF814" i="3"/>
  <c r="BF817" i="3"/>
  <c r="BF821" i="3"/>
  <c r="BF885" i="3"/>
  <c r="BF889" i="3"/>
  <c r="BF909" i="3"/>
  <c r="BF913" i="3"/>
  <c r="BF1006" i="3"/>
  <c r="BF1199" i="3"/>
  <c r="BF1204" i="3"/>
  <c r="BF1205" i="3"/>
  <c r="BF1232" i="3"/>
  <c r="BF1304" i="3"/>
  <c r="BF1352" i="3"/>
  <c r="BF1421" i="3"/>
  <c r="BF1580" i="3"/>
  <c r="BF1585" i="3"/>
  <c r="BF1607" i="3"/>
  <c r="F91" i="4"/>
  <c r="BF110" i="4"/>
  <c r="BF120" i="4"/>
  <c r="BF154" i="4"/>
  <c r="BF169" i="4"/>
  <c r="BF172" i="4"/>
  <c r="BF184" i="4"/>
  <c r="BF186" i="4"/>
  <c r="BF198" i="4"/>
  <c r="BF202" i="4"/>
  <c r="BF204" i="4"/>
  <c r="BF222" i="4"/>
  <c r="BF233" i="4"/>
  <c r="BF234" i="4"/>
  <c r="BF245" i="4"/>
  <c r="BF249" i="4"/>
  <c r="BF252" i="4"/>
  <c r="BF254" i="4"/>
  <c r="BF262" i="4"/>
  <c r="BF263" i="4"/>
  <c r="BF264" i="4"/>
  <c r="BF267" i="4"/>
  <c r="BF274" i="4"/>
  <c r="BF275" i="4"/>
  <c r="BF277" i="4"/>
  <c r="BF279" i="4"/>
  <c r="BF281" i="4"/>
  <c r="BF282" i="4"/>
  <c r="BF286" i="4"/>
  <c r="BF289" i="4"/>
  <c r="BF297" i="4"/>
  <c r="BF299" i="4"/>
  <c r="BF314" i="4"/>
  <c r="BF320" i="4"/>
  <c r="BF321" i="4"/>
  <c r="BF331" i="4"/>
  <c r="BF337" i="4"/>
  <c r="BF352" i="4"/>
  <c r="BF358" i="4"/>
  <c r="BF359" i="4"/>
  <c r="BF360" i="4"/>
  <c r="BF361" i="4"/>
  <c r="BF373" i="4"/>
  <c r="BF288" i="5"/>
  <c r="BF293" i="5"/>
  <c r="BF294" i="5"/>
  <c r="BF307" i="5"/>
  <c r="BF308" i="5"/>
  <c r="BF309" i="5"/>
  <c r="BF310" i="5"/>
  <c r="BF314" i="5"/>
  <c r="BF327" i="5"/>
  <c r="BF333" i="5"/>
  <c r="BF337" i="5"/>
  <c r="BF348" i="5"/>
  <c r="BF350" i="5"/>
  <c r="BF353" i="5"/>
  <c r="BF369" i="5"/>
  <c r="BF370" i="5"/>
  <c r="BF374" i="5"/>
  <c r="BF375" i="5"/>
  <c r="BF383" i="5"/>
  <c r="BF384" i="5"/>
  <c r="BF394" i="5"/>
  <c r="BF405" i="5"/>
  <c r="BF406" i="5"/>
  <c r="BF407" i="5"/>
  <c r="BF95" i="6"/>
  <c r="BF96" i="6"/>
  <c r="BF97" i="6"/>
  <c r="BF100" i="6"/>
  <c r="BF101" i="6"/>
  <c r="BF103" i="6"/>
  <c r="BF107" i="6"/>
  <c r="BF110" i="6"/>
  <c r="BF112" i="6"/>
  <c r="BF113" i="6"/>
  <c r="BF119" i="6"/>
  <c r="BF94" i="7"/>
  <c r="BF95" i="7"/>
  <c r="BF103" i="7"/>
  <c r="BF107" i="7"/>
  <c r="BF117" i="7"/>
  <c r="BF132" i="7"/>
  <c r="BF136" i="7"/>
  <c r="BF149" i="7"/>
  <c r="BF154" i="7"/>
  <c r="BF159" i="7"/>
  <c r="BF175" i="7"/>
  <c r="BF189" i="7"/>
  <c r="BF201" i="7"/>
  <c r="BF208" i="7"/>
  <c r="BF211" i="7"/>
  <c r="BF212" i="7"/>
  <c r="BF218" i="7"/>
  <c r="BF219" i="7"/>
  <c r="BF221" i="7"/>
  <c r="BF244" i="7"/>
  <c r="BF254" i="7"/>
  <c r="BF261" i="7"/>
  <c r="BF263" i="7"/>
  <c r="BF264" i="7"/>
  <c r="BF280" i="7"/>
  <c r="BF281" i="7"/>
  <c r="BF310" i="7"/>
  <c r="BF318" i="7"/>
  <c r="BF319" i="7"/>
  <c r="BF328" i="7"/>
  <c r="BF330" i="7"/>
  <c r="BF332" i="7"/>
  <c r="BF92" i="8"/>
  <c r="BF97" i="8"/>
  <c r="BF98" i="8"/>
  <c r="BK99" i="8"/>
  <c r="J99" i="8"/>
  <c r="J64" i="8" s="1"/>
  <c r="BF111" i="2"/>
  <c r="BF119" i="2"/>
  <c r="BF123" i="2"/>
  <c r="BF147" i="2"/>
  <c r="BF180" i="2"/>
  <c r="BF186" i="2"/>
  <c r="BF199" i="2"/>
  <c r="BF202" i="2"/>
  <c r="BF206" i="2"/>
  <c r="BF209" i="2"/>
  <c r="BF221" i="2"/>
  <c r="BF222" i="2"/>
  <c r="BF119" i="3"/>
  <c r="BF123" i="3"/>
  <c r="BF133" i="3"/>
  <c r="BF156" i="3"/>
  <c r="BF172" i="3"/>
  <c r="BF195" i="3"/>
  <c r="BF197" i="3"/>
  <c r="BF212" i="3"/>
  <c r="BF215" i="3"/>
  <c r="BF219" i="3"/>
  <c r="BF317" i="3"/>
  <c r="BF328" i="3"/>
  <c r="BF351" i="3"/>
  <c r="BF401" i="3"/>
  <c r="BF422" i="3"/>
  <c r="BF426" i="3"/>
  <c r="BF447" i="3"/>
  <c r="BF457" i="3"/>
  <c r="BF522" i="3"/>
  <c r="BF657" i="3"/>
  <c r="BF721" i="3"/>
  <c r="BF738" i="3"/>
  <c r="BF741" i="3"/>
  <c r="BF952" i="3"/>
  <c r="BF1210" i="3"/>
  <c r="BF1215" i="3"/>
  <c r="BF1223" i="3"/>
  <c r="BF1227" i="3"/>
  <c r="BF1229" i="3"/>
  <c r="BF1233" i="3"/>
  <c r="BF1237" i="3"/>
  <c r="BF1274" i="3"/>
  <c r="BF1297" i="3"/>
  <c r="BF1302" i="3"/>
  <c r="BF1343" i="3"/>
  <c r="BF1350" i="3"/>
  <c r="BF1371" i="3"/>
  <c r="BF1428" i="3"/>
  <c r="BF1539" i="3"/>
  <c r="BF1612" i="3"/>
  <c r="BF1615" i="3"/>
  <c r="BK1244" i="3"/>
  <c r="J1244" i="3"/>
  <c r="J81" i="3" s="1"/>
  <c r="BF100" i="4"/>
  <c r="BF102" i="4"/>
  <c r="BF109" i="4"/>
  <c r="BF126" i="4"/>
  <c r="BF127" i="4"/>
  <c r="BF148" i="4"/>
  <c r="BF150" i="4"/>
  <c r="BF159" i="4"/>
  <c r="BF160" i="4"/>
  <c r="BF163" i="4"/>
  <c r="BF164" i="4"/>
  <c r="BF168" i="4"/>
  <c r="BF170" i="4"/>
  <c r="BF174" i="4"/>
  <c r="BF175" i="4"/>
  <c r="BF176" i="4"/>
  <c r="BF179" i="4"/>
  <c r="BF197" i="4"/>
  <c r="BF208" i="4"/>
  <c r="BF213" i="4"/>
  <c r="BF216" i="4"/>
  <c r="BF219" i="4"/>
  <c r="BF237" i="4"/>
  <c r="BF253" i="4"/>
  <c r="BF259" i="4"/>
  <c r="BF284" i="4"/>
  <c r="BF285" i="4"/>
  <c r="BF288" i="4"/>
  <c r="BF300" i="4"/>
  <c r="BF304" i="4"/>
  <c r="BF312" i="4"/>
  <c r="BF318" i="4"/>
  <c r="BF319" i="4"/>
  <c r="BF323" i="4"/>
  <c r="BF326" i="4"/>
  <c r="BF338" i="4"/>
  <c r="BF342" i="4"/>
  <c r="BF347" i="4"/>
  <c r="BF348" i="4"/>
  <c r="BF353" i="4"/>
  <c r="BF355" i="4"/>
  <c r="BF366" i="4"/>
  <c r="BF108" i="7"/>
  <c r="BF109" i="7"/>
  <c r="BF115" i="7"/>
  <c r="BF127" i="7"/>
  <c r="BF141" i="7"/>
  <c r="BF144" i="7"/>
  <c r="BF147" i="7"/>
  <c r="BF148" i="7"/>
  <c r="BF180" i="7"/>
  <c r="BF181" i="7"/>
  <c r="BF196" i="7"/>
  <c r="BF209" i="7"/>
  <c r="BF223" i="7"/>
  <c r="BF225" i="7"/>
  <c r="BF232" i="7"/>
  <c r="BF233" i="7"/>
  <c r="BF237" i="7"/>
  <c r="BF241" i="7"/>
  <c r="BF255" i="7"/>
  <c r="BF262" i="7"/>
  <c r="BF284" i="7"/>
  <c r="BF285" i="7"/>
  <c r="BF287" i="7"/>
  <c r="BF288" i="7"/>
  <c r="BF290" i="7"/>
  <c r="BF293" i="7"/>
  <c r="BF295" i="7"/>
  <c r="BF299" i="7"/>
  <c r="BF312" i="7"/>
  <c r="BF313" i="7"/>
  <c r="BF316" i="7"/>
  <c r="BF322" i="7"/>
  <c r="BF323" i="7"/>
  <c r="BF325" i="7"/>
  <c r="BF326" i="7"/>
  <c r="BF334" i="7"/>
  <c r="BF344" i="7"/>
  <c r="BK343" i="7"/>
  <c r="J343" i="7"/>
  <c r="J67" i="7" s="1"/>
  <c r="BF91" i="8"/>
  <c r="F36" i="4"/>
  <c r="BC57" i="1"/>
  <c r="J33" i="6"/>
  <c r="AV59" i="1"/>
  <c r="J33" i="4"/>
  <c r="AV57" i="1"/>
  <c r="F37" i="4"/>
  <c r="BD57" i="1"/>
  <c r="F33" i="6"/>
  <c r="AZ59" i="1"/>
  <c r="F33" i="8"/>
  <c r="AZ61" i="1"/>
  <c r="J33" i="7"/>
  <c r="AV60" i="1"/>
  <c r="F36" i="5"/>
  <c r="BC58" i="1"/>
  <c r="F35" i="6"/>
  <c r="BB59" i="1"/>
  <c r="F36" i="8"/>
  <c r="BC61" i="1"/>
  <c r="F37" i="5"/>
  <c r="BD58" i="1"/>
  <c r="F37" i="7"/>
  <c r="BD60" i="1"/>
  <c r="F35" i="2"/>
  <c r="BB55" i="1"/>
  <c r="F33" i="4"/>
  <c r="AZ57" i="1"/>
  <c r="F37" i="6"/>
  <c r="BD59" i="1"/>
  <c r="J33" i="3"/>
  <c r="AV56" i="1"/>
  <c r="F35" i="4"/>
  <c r="BB57" i="1"/>
  <c r="F33" i="2"/>
  <c r="AZ55" i="1"/>
  <c r="F37" i="3"/>
  <c r="BD56" i="1"/>
  <c r="F35" i="3"/>
  <c r="BB56" i="1"/>
  <c r="J33" i="8"/>
  <c r="AV61" i="1"/>
  <c r="F37" i="2"/>
  <c r="BD55" i="1"/>
  <c r="F36" i="7"/>
  <c r="BC60" i="1"/>
  <c r="F36" i="3"/>
  <c r="BC56" i="1" s="1"/>
  <c r="F33" i="7"/>
  <c r="AZ60" i="1"/>
  <c r="F35" i="8"/>
  <c r="BB61" i="1" s="1"/>
  <c r="J33" i="2"/>
  <c r="AV55" i="1"/>
  <c r="J33" i="5"/>
  <c r="AV58" i="1" s="1"/>
  <c r="F33" i="3"/>
  <c r="AZ56" i="1" s="1"/>
  <c r="F36" i="2"/>
  <c r="BC55" i="1" s="1"/>
  <c r="F35" i="5"/>
  <c r="BB58" i="1" s="1"/>
  <c r="F35" i="7"/>
  <c r="BB60" i="1" s="1"/>
  <c r="F33" i="5"/>
  <c r="AZ58" i="1" s="1"/>
  <c r="F36" i="6"/>
  <c r="BC59" i="1" s="1"/>
  <c r="F37" i="8"/>
  <c r="BD61" i="1" s="1"/>
  <c r="T94" i="4" l="1"/>
  <c r="R94" i="4"/>
  <c r="P204" i="2"/>
  <c r="T204" i="2"/>
  <c r="T645" i="3"/>
  <c r="T110" i="3" s="1"/>
  <c r="P645" i="3"/>
  <c r="P110" i="3" s="1"/>
  <c r="AU56" i="1" s="1"/>
  <c r="R86" i="8"/>
  <c r="R85" i="8"/>
  <c r="P93" i="5"/>
  <c r="AU58" i="1" s="1"/>
  <c r="T93" i="2"/>
  <c r="T92" i="2"/>
  <c r="R645" i="3"/>
  <c r="R110" i="3" s="1"/>
  <c r="R93" i="5"/>
  <c r="T93" i="5"/>
  <c r="R93" i="2"/>
  <c r="R92" i="2" s="1"/>
  <c r="P93" i="2"/>
  <c r="P92" i="2"/>
  <c r="AU55" i="1"/>
  <c r="BK93" i="2"/>
  <c r="J93" i="2"/>
  <c r="J60" i="2"/>
  <c r="T86" i="8"/>
  <c r="T85" i="8" s="1"/>
  <c r="P86" i="8"/>
  <c r="P85" i="8"/>
  <c r="AU61" i="1"/>
  <c r="BK204" i="2"/>
  <c r="J204" i="2"/>
  <c r="J68" i="2"/>
  <c r="J205" i="2"/>
  <c r="J69" i="2" s="1"/>
  <c r="BK94" i="4"/>
  <c r="J94" i="4"/>
  <c r="J87" i="6"/>
  <c r="J60" i="6" s="1"/>
  <c r="J94" i="2"/>
  <c r="J61" i="2"/>
  <c r="BK111" i="3"/>
  <c r="J111" i="3" s="1"/>
  <c r="J60" i="3" s="1"/>
  <c r="J88" i="6"/>
  <c r="J61" i="6"/>
  <c r="BK122" i="6"/>
  <c r="J122" i="6"/>
  <c r="J64" i="6"/>
  <c r="BK645" i="3"/>
  <c r="J645" i="3" s="1"/>
  <c r="J69" i="3" s="1"/>
  <c r="BK1632" i="3"/>
  <c r="J1632" i="3"/>
  <c r="J89" i="3" s="1"/>
  <c r="BK93" i="5"/>
  <c r="J93" i="5" s="1"/>
  <c r="J59" i="5" s="1"/>
  <c r="BK86" i="8"/>
  <c r="J86" i="8"/>
  <c r="J60" i="8" s="1"/>
  <c r="BK88" i="7"/>
  <c r="J88" i="7" s="1"/>
  <c r="J30" i="7" s="1"/>
  <c r="AG60" i="1" s="1"/>
  <c r="F34" i="2"/>
  <c r="BA55" i="1" s="1"/>
  <c r="F34" i="3"/>
  <c r="BA56" i="1" s="1"/>
  <c r="J30" i="4"/>
  <c r="AG57" i="1" s="1"/>
  <c r="AZ54" i="1"/>
  <c r="W29" i="1" s="1"/>
  <c r="J34" i="3"/>
  <c r="AW56" i="1" s="1"/>
  <c r="AT56" i="1" s="1"/>
  <c r="F34" i="4"/>
  <c r="BA57" i="1"/>
  <c r="J34" i="4"/>
  <c r="AW57" i="1"/>
  <c r="AT57" i="1" s="1"/>
  <c r="J34" i="8"/>
  <c r="AW61" i="1" s="1"/>
  <c r="AT61" i="1" s="1"/>
  <c r="J34" i="2"/>
  <c r="AW55" i="1"/>
  <c r="AT55" i="1" s="1"/>
  <c r="BD54" i="1"/>
  <c r="W33" i="1" s="1"/>
  <c r="F34" i="5"/>
  <c r="BA58" i="1" s="1"/>
  <c r="J34" i="6"/>
  <c r="AW59" i="1" s="1"/>
  <c r="AT59" i="1" s="1"/>
  <c r="J34" i="5"/>
  <c r="AW58" i="1"/>
  <c r="AT58" i="1" s="1"/>
  <c r="F34" i="7"/>
  <c r="BA60" i="1" s="1"/>
  <c r="F34" i="8"/>
  <c r="BA61" i="1" s="1"/>
  <c r="BB54" i="1"/>
  <c r="W31" i="1" s="1"/>
  <c r="F34" i="6"/>
  <c r="BA59" i="1" s="1"/>
  <c r="BC54" i="1"/>
  <c r="W32" i="1" s="1"/>
  <c r="J34" i="7"/>
  <c r="AW60" i="1" s="1"/>
  <c r="AT60" i="1" s="1"/>
  <c r="J39" i="7" l="1"/>
  <c r="J39" i="4"/>
  <c r="BK86" i="6"/>
  <c r="J86" i="6" s="1"/>
  <c r="J59" i="6" s="1"/>
  <c r="J59" i="4"/>
  <c r="BK110" i="3"/>
  <c r="J110" i="3" s="1"/>
  <c r="J59" i="3" s="1"/>
  <c r="BK85" i="8"/>
  <c r="J85" i="8"/>
  <c r="BK92" i="2"/>
  <c r="J92" i="2" s="1"/>
  <c r="J30" i="2" s="1"/>
  <c r="AG55" i="1" s="1"/>
  <c r="AN55" i="1" s="1"/>
  <c r="J59" i="7"/>
  <c r="AN57" i="1"/>
  <c r="AN60" i="1"/>
  <c r="AU54" i="1"/>
  <c r="AY54" i="1"/>
  <c r="AV54" i="1"/>
  <c r="AK29" i="1" s="1"/>
  <c r="BA54" i="1"/>
  <c r="W30" i="1"/>
  <c r="J30" i="5"/>
  <c r="AG58" i="1" s="1"/>
  <c r="AN58" i="1" s="1"/>
  <c r="AX54" i="1"/>
  <c r="J30" i="8"/>
  <c r="AG61" i="1"/>
  <c r="AN61" i="1" s="1"/>
  <c r="J59" i="2" l="1"/>
  <c r="J39" i="5"/>
  <c r="J39" i="2"/>
  <c r="J59" i="8"/>
  <c r="J39" i="8"/>
  <c r="J30" i="3"/>
  <c r="AG56" i="1"/>
  <c r="AN56" i="1"/>
  <c r="J30" i="6"/>
  <c r="AG59" i="1"/>
  <c r="AN59" i="1"/>
  <c r="AW54" i="1"/>
  <c r="AK30" i="1" s="1"/>
  <c r="J39" i="3" l="1"/>
  <c r="J39" i="6"/>
  <c r="AG54" i="1"/>
  <c r="AT54" i="1"/>
  <c r="AN54" i="1" l="1"/>
  <c r="AK26" i="1"/>
  <c r="AK35" i="1"/>
</calcChain>
</file>

<file path=xl/sharedStrings.xml><?xml version="1.0" encoding="utf-8"?>
<sst xmlns="http://schemas.openxmlformats.org/spreadsheetml/2006/main" count="31548" uniqueCount="3782">
  <si>
    <t>Export Komplet</t>
  </si>
  <si>
    <t>VZ</t>
  </si>
  <si>
    <t>2.0</t>
  </si>
  <si>
    <t>ZAMOK</t>
  </si>
  <si>
    <t>False</t>
  </si>
  <si>
    <t>{e9682447-4f45-4373-bdc9-6d581988d6f5}</t>
  </si>
  <si>
    <t>0,01</t>
  </si>
  <si>
    <t>21</t>
  </si>
  <si>
    <t>15</t>
  </si>
  <si>
    <t>REKAPITULACE ZAKÁZKY</t>
  </si>
  <si>
    <t>v ---  níže se nacházejí doplnkové a pomocné údaje k sestavám  --- v</t>
  </si>
  <si>
    <t>Návod na vyplnění</t>
  </si>
  <si>
    <t>0,001</t>
  </si>
  <si>
    <t>Kód:</t>
  </si>
  <si>
    <t>2019-10-02_REV_3</t>
  </si>
  <si>
    <t>Měnit lze pouze buňky se žlutým podbarvením!_x000D_
_x000D_
1) v Rekapitulaci zakázky vyplňte údaje o Uchazeči (přenesou se do ostatních sestav i v jiných listech)_x000D_
_x000D_
2) na vybraných listech vyplňte v sestavě Soupis prací ceny u položek</t>
  </si>
  <si>
    <t>Zakázka:</t>
  </si>
  <si>
    <t>ROZPOČET RPD - Rekonstrukce objektu bývalé MŠ na sociál. bydlení č.p. 765, ul. Nám. Republiky, Lom 10.9.</t>
  </si>
  <si>
    <t>KSO:</t>
  </si>
  <si>
    <t/>
  </si>
  <si>
    <t>CC-CZ:</t>
  </si>
  <si>
    <t>Místo:</t>
  </si>
  <si>
    <t xml:space="preserve"> </t>
  </si>
  <si>
    <t>Datum:</t>
  </si>
  <si>
    <t>16. 10. 2020</t>
  </si>
  <si>
    <t>Zadavatel:</t>
  </si>
  <si>
    <t>IČ:</t>
  </si>
  <si>
    <t>DIČ:</t>
  </si>
  <si>
    <t>Uchazeč:</t>
  </si>
  <si>
    <t>Vyplň údaj</t>
  </si>
  <si>
    <t>Projektant:</t>
  </si>
  <si>
    <t>True</t>
  </si>
  <si>
    <t>Zpracovatel:</t>
  </si>
  <si>
    <t>07036167</t>
  </si>
  <si>
    <t>STAVEBNÍ ROZPOČTY s.r.o.</t>
  </si>
  <si>
    <t>CZ07036167</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</si>
  <si>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</si>
  <si>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</si>
  <si>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</si>
  <si>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</si>
  <si>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</si>
  <si>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</si>
  <si>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</si>
  <si>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</si>
  <si>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</si>
  <si>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</si>
  <si>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</si>
  <si>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</si>
  <si>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</si>
  <si>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</si>
  <si>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</si>
  <si>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ZAKÁZKY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</si>
  <si>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</si>
  <si>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</si>
  <si>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</si>
  <si>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</si>
  <si>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</si>
  <si>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</si>
  <si>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</si>
  <si>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</si>
  <si>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</si>
  <si>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</si>
  <si>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</si>
  <si>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</si>
  <si>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</si>
  <si>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</si>
  <si>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</si>
  <si>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</si>
  <si>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</si>
  <si>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</si>
  <si>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zakázky celkem</t>
  </si>
  <si>
    <t>D</t>
  </si>
  <si>
    <t>0</t>
  </si>
  <si>
    <t>###NOIMPORT###</t>
  </si>
  <si>
    <t>IMPORT</t>
  </si>
  <si>
    <t>{00000000-0000-0000-0000-000000000000}</t>
  </si>
  <si>
    <t>/</t>
  </si>
  <si>
    <t>NN</t>
  </si>
  <si>
    <t>Neuznatelné náklady</t>
  </si>
  <si>
    <t>STA</t>
  </si>
  <si>
    <t>1</t>
  </si>
  <si>
    <t>{5d9d16ff-829d-4982-b907-105afa76c851}</t>
  </si>
  <si>
    <t>SO 01</t>
  </si>
  <si>
    <t>Stavební část</t>
  </si>
  <si>
    <t>{e11b0d45-cc1a-4bb2-8c95-fc2c48489c90}</t>
  </si>
  <si>
    <t>SO 02</t>
  </si>
  <si>
    <t>Silnoproud</t>
  </si>
  <si>
    <t>{9d0e2279-3270-4cdf-a919-75a6a751cccd}</t>
  </si>
  <si>
    <t>SO 03</t>
  </si>
  <si>
    <t>ZTI a plynovod</t>
  </si>
  <si>
    <t>{7d14ebb5-98d8-442d-b8c5-b5bdbe4fbe14}</t>
  </si>
  <si>
    <t>SO 04</t>
  </si>
  <si>
    <t>Větrání</t>
  </si>
  <si>
    <t>{b3ae3d1a-ca02-451d-96a7-eab3cd3075fd}</t>
  </si>
  <si>
    <t>SO 05</t>
  </si>
  <si>
    <t>Vytápění</t>
  </si>
  <si>
    <t>{390f6e96-1f9f-4102-b755-438d58121af2}</t>
  </si>
  <si>
    <t>VRN</t>
  </si>
  <si>
    <t>Vedlejší rozpočtové...</t>
  </si>
  <si>
    <t>{7e303989-4909-4219-9389-968ddbe8b1ab}</t>
  </si>
  <si>
    <t>KRYCÍ LIST SOUPISU PRACÍ</t>
  </si>
  <si>
    <t>Objekt:</t>
  </si>
  <si>
    <t>NN - Neuznatelné náklady</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</si>
  <si>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</si>
  <si>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</si>
  <si>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</si>
  <si>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</si>
  <si>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</si>
  <si>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</si>
  <si>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</si>
  <si>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</si>
  <si>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5 - Komunikace pozemní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</si>
  <si>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</si>
  <si>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</si>
  <si>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</si>
  <si>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</si>
  <si>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</si>
  <si>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767 - Konstrukce zámečnické</t>
  </si>
  <si>
    <t xml:space="preserve">    771 - Podlahy z dlaždic</t>
  </si>
  <si>
    <t>HZS - Hodinové zúčtovací sazby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</si>
  <si>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</si>
  <si>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</si>
  <si>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</si>
  <si>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</si>
  <si>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</si>
  <si>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</si>
  <si>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</si>
  <si>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</si>
  <si>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</si>
  <si>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</si>
  <si>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</si>
  <si>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</si>
  <si>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</si>
  <si>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</si>
  <si>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</si>
  <si>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</si>
  <si>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</si>
  <si>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</si>
  <si>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113106121</t>
  </si>
  <si>
    <t>Rozebrání dlažeb komunikací pro pěší s přemístěním hmot na skládku na vzdálenost do 3 m nebo s naložením na dopravní prostředek s ložem z kameniva nebo živice a s jakoukoliv výplní spár ručně z betonových nebo kameninových dlaždic, desek nebo tvarovek</t>
  </si>
  <si>
    <t>m2</t>
  </si>
  <si>
    <t>CS ÚRS 2019 01</t>
  </si>
  <si>
    <t>4</t>
  </si>
  <si>
    <t>2</t>
  </si>
  <si>
    <t>PSC</t>
  </si>
  <si>
    <t xml:space="preserve">Poznámka k souboru cen:_x000D_
Poznámka k souboru cen: 1. Ceny jsou určeny pro rozebrání dlažeb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nebo mozaikových kostek,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</si>
  <si>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VV</t>
  </si>
  <si>
    <t>9,80+2,28+2,27+42,75</t>
  </si>
  <si>
    <t>Součet</t>
  </si>
  <si>
    <t>113107112</t>
  </si>
  <si>
    <t>Odstranění podkladů nebo krytů ručně s přemístěním hmot na skládku na vzdálenost do 3 m nebo s naložením na dopravní prostředek z kameniva těženého, o tl. vrstvy přes 100 do 200 mm</t>
  </si>
  <si>
    <t xml:space="preserve">Poznámka k souboru cen:_x000D_
Poznámka k souboru cen: 1. Pro volbu cen z hlediska množství se uvažuje každá souvisle odstraňovaná plocha krytu nebo podkladu stejného druhu samostatně. Odstraňuje-li se několik vrstev vozovky najednou, jednotlivé vrstvy se oceňují každá samostatně. 2. Ceny a) –7111 až –7113, –7151 až -7153, -7211 až -7213 a -7311 až -7313 lze použít i pro odstranění podkladů nebo krytů ze štěrkopísku, škváry, strusky nebo z mechanicky zpevněných zemin, b) –7121 až 7125, –7161 až -7165, -7221 až -7225 a -7321 až -7325 lze použít i pro odstranění podkladů nebo krytů ze zemin stabilizovaných vápnem, c) –7130 až -7134, –7170 až -7174, –7230 až -7234 a -7330 až -7334 lze použít i pro odstranění dlažeb uložených do betonového lože a dlažeb z mozaiky uložených do cementové malty nebo podkladu ze zemin stabilizovaných cementem. 3. Ceny lze použít i pro odstranění podkladů nebo krytů opatřených živičnými postřiky nebo nátěry. 4. Ceny odlišené podle tloušťky (např. do 100 mm, do 200 mm) jsou určeny vždy pro celou tloušťku jednotlivých konstrukcí.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6. Přemístění vybouraného materiálu větší vzdálenost, než je uvedeno, se oceňuje cenami souborů cen 997 22-1 Vodorovná doprava suti. 7. Ceny -714 . , -718 . , –724 . a -734 . nelze použít pro odstranění podkladu nebo krytu frézováním. </t>
  </si>
  <si>
    <t>3</t>
  </si>
  <si>
    <t>113107121</t>
  </si>
  <si>
    <t>Odstranění podkladů nebo krytů ručně s přemístěním hmot na skládku na vzdálenost do 3 m nebo s naložením na dopravní prostředek z kameniva hrubého drceného, o tl. vrstvy do 100 mm</t>
  </si>
  <si>
    <t>6</t>
  </si>
  <si>
    <t>113107122</t>
  </si>
  <si>
    <t>Odstranění podkladů nebo krytů ručně s přemístěním hmot na skládku na vzdálenost do 3 m nebo s naložením na dopravní prostředek z kameniva hrubého drceného, o tl. vrstvy přes 100 do 200 mm</t>
  </si>
  <si>
    <t>8</t>
  </si>
  <si>
    <t>5</t>
  </si>
  <si>
    <t>113107131</t>
  </si>
  <si>
    <t>Odstranění podkladů nebo krytů ručně s přemístěním hmot na skládku na vzdálenost do 3 m nebo s naložením na dopravní prostředek z betonu prostého, o tl. vrstvy přes 100 do 150 mm</t>
  </si>
  <si>
    <t>10</t>
  </si>
  <si>
    <t>113107142</t>
  </si>
  <si>
    <t>Odstranění podkladů nebo krytů ručně s přemístěním hmot na skládku na vzdálenost do 3 m nebo s naložením na dopravní prostředek živičných, o tl. vrstvy přes 50 do 100 mm</t>
  </si>
  <si>
    <t>12</t>
  </si>
  <si>
    <t>7</t>
  </si>
  <si>
    <t>113202111</t>
  </si>
  <si>
    <t>Vytrhání obrub s vybouráním lože, s přemístěním hmot na skládku na vzdálenost do 3 m nebo s naložením na dopravní prostředek z krajníků nebo obrubníků stojatých</t>
  </si>
  <si>
    <t>m</t>
  </si>
  <si>
    <t>14</t>
  </si>
  <si>
    <t xml:space="preserve">Poznámka k souboru cen:_x000D_
Poznámka k souboru cen: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</si>
  <si>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131201101</t>
  </si>
  <si>
    <t>Hloubení nezapažených jam a zářezů s urovnáním dna do předepsaného profilu a spádu v hornině tř. 3 do 100 m3</t>
  </si>
  <si>
    <t>m3</t>
  </si>
  <si>
    <t>16</t>
  </si>
  <si>
    <t xml:space="preserve">Poznámka k souboru cen:_x000D_
Poznámka k souboru cen: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</si>
  <si>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10,00*2,00*1,00</t>
  </si>
  <si>
    <t>9</t>
  </si>
  <si>
    <t>131201109</t>
  </si>
  <si>
    <t>Hloubení nezapažených jam a zářezů s urovnáním dna do předepsaného profilu a spádu Příplatek k cenám za lepivost horniny tř. 3</t>
  </si>
  <si>
    <t>18</t>
  </si>
  <si>
    <t>20*0,3 "Přepočtené koeficientem množství</t>
  </si>
  <si>
    <t>132212109</t>
  </si>
  <si>
    <t>Hloubení zapažených i nezapažených rýh šířky do 600 mm ručním nebo pneumatickým nářadím s urovnáním dna do předepsaného profilu a spádu v horninách tř. 3 Příplatek k cenám za lepivost horniny tř. 3</t>
  </si>
  <si>
    <t>20</t>
  </si>
  <si>
    <t xml:space="preserve">Poznámka k souboru cen:_x000D_
Poznámka k souboru cen: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</si>
  <si>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41,646*0,5 "Přepočtené koeficientem množství</t>
  </si>
  <si>
    <t>11</t>
  </si>
  <si>
    <t>174101102</t>
  </si>
  <si>
    <t>Zásyp sypaninou z jakékoliv horniny s uložením výkopku ve vrstvách se zhutněním v uzavřených prostorách s urovnáním povrchu zásypu</t>
  </si>
  <si>
    <t>22</t>
  </si>
  <si>
    <t xml:space="preserve">Poznámka k souboru cen:_x000D_
Poznámka k souboru cen: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</si>
  <si>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10,00*1,20*0,92</t>
  </si>
  <si>
    <t>M</t>
  </si>
  <si>
    <t>58343930</t>
  </si>
  <si>
    <t>kamenivo drcené hrubé frakce 16-32</t>
  </si>
  <si>
    <t>t</t>
  </si>
  <si>
    <t>24</t>
  </si>
  <si>
    <t>13</t>
  </si>
  <si>
    <t>181301105</t>
  </si>
  <si>
    <t>Rozprostření a urovnání ornice v rovině nebo ve svahu sklonu do 1:5 při souvislé ploše do 500 m2, tl. vrstvy přes 250 do 300 mm</t>
  </si>
  <si>
    <t>26</t>
  </si>
  <si>
    <t xml:space="preserve">Poznámka k souboru cen:_x000D_
Poznámka k souboru cen: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</si>
  <si>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50</t>
  </si>
  <si>
    <t>10364101</t>
  </si>
  <si>
    <t>zemina pro terénní úpravy -  ornice</t>
  </si>
  <si>
    <t>28</t>
  </si>
  <si>
    <t>Zakládání</t>
  </si>
  <si>
    <t>271532213</t>
  </si>
  <si>
    <t>Podsyp pod základové konstrukce se zhutněním a urovnáním povrchu z kameniva hrubého, frakce 8 - 16 mm</t>
  </si>
  <si>
    <t>30</t>
  </si>
  <si>
    <t xml:space="preserve">Poznámka k souboru cen:_x000D_
Poznámka k souboru cen: 1. Ceny slouží pro ocenění násypů pod základové konstrukce tloušťky vrstvy do 300 mm. 2. Násypy s tloušťkou vrstvy přesahující 300 mm se ocení cenami souboru cen 213 31-…. Polštáře zhutněné pod základy v katalogu 800-2 Zvláštní zakládání objektů. </t>
  </si>
  <si>
    <t>(10,00+2,00+10,00)*0,60*0,10</t>
  </si>
  <si>
    <t>273321411</t>
  </si>
  <si>
    <t>Základy z betonu železového (bez výztuže) desky z betonu bez zvláštních nároků na prostředí tř. C 20/25</t>
  </si>
  <si>
    <t>32</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</si>
  <si>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</si>
  <si>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10,00*1,60*0,15</t>
  </si>
  <si>
    <t>17</t>
  </si>
  <si>
    <t>273351121</t>
  </si>
  <si>
    <t>Bednění základů desek zřízení</t>
  </si>
  <si>
    <t>34</t>
  </si>
  <si>
    <t xml:space="preserve">Poznámka k souboru cen:_x000D_
Poznámka k souboru cen: 1. Ceny jsou určeny pro bednění ve volném prostranství, ve volných nebo zapažených jamách, rýhách a šachtách. 2. Kruhové nebo obloukové bednění poloměru do 1 m se oceňuje individuálně. </t>
  </si>
  <si>
    <t>(10,00+1,60+1,60)*0,20</t>
  </si>
  <si>
    <t>273351122</t>
  </si>
  <si>
    <t>Bednění základů desek odstranění</t>
  </si>
  <si>
    <t>36</t>
  </si>
  <si>
    <t>19</t>
  </si>
  <si>
    <t>273362021</t>
  </si>
  <si>
    <t>Výztuž základů desek ze svařovaných sítí z drátů typu KARI</t>
  </si>
  <si>
    <t>38</t>
  </si>
  <si>
    <t xml:space="preserve">Poznámka k souboru cen:_x000D_
Poznámka k souboru cen: 1. Ceny platí pro desky rovné, s náběhy, hřibové nebo upnuté do žeber včetně výztuže těchto žeber. </t>
  </si>
  <si>
    <t>274313611</t>
  </si>
  <si>
    <t>Základy z betonu prostého pasy betonu kamenem neprokládaného tř. C 16/20</t>
  </si>
  <si>
    <t>40</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</si>
  <si>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</si>
  <si>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(10,00+2,00+10,00)*0,40*0,30</t>
  </si>
  <si>
    <t>274351121</t>
  </si>
  <si>
    <t>Bednění základů pasů rovné zřízení</t>
  </si>
  <si>
    <t>42</t>
  </si>
  <si>
    <t>(10,00+2,00+10,00)*0,30*2</t>
  </si>
  <si>
    <t>274351122</t>
  </si>
  <si>
    <t>Bednění základů pasů rovné odstranění</t>
  </si>
  <si>
    <t>44</t>
  </si>
  <si>
    <t>23</t>
  </si>
  <si>
    <t>274361821</t>
  </si>
  <si>
    <t>Výztuž základů pasů z betonářské oceli 10 505 (R) nebo BSt 500</t>
  </si>
  <si>
    <t>46</t>
  </si>
  <si>
    <t>279113132</t>
  </si>
  <si>
    <t>Základové zdi z tvárnic ztraceného bednění včetně výplně z betonu bez zvláštních nároků na vliv prostředí třídy C 16/20, tloušťky zdiva přes 150 do 200 mm</t>
  </si>
  <si>
    <t>48</t>
  </si>
  <si>
    <t xml:space="preserve">Poznámka k souboru cen:_x000D_
Poznámka k souboru cen: 1. V cenách jsou započteny i náklady na dodání a uložení betonu. 2. V cenách nejsou započteny náklady na dodání a uložení betonářské výztuže; tyto se oceňují cenami souboru cen 279 36- . . Výztuž základových zdí nosných. 3. Množství jednotek se určuje v m2 plochy zdiva. </t>
  </si>
  <si>
    <t>(10,00+2,00+10,00)*1,50</t>
  </si>
  <si>
    <t>Svislé a kompletní konstrukce</t>
  </si>
  <si>
    <t>25</t>
  </si>
  <si>
    <t>338R1</t>
  </si>
  <si>
    <t>Oprava stávajícího oplocení - sanace podezdívky</t>
  </si>
  <si>
    <t>Komunikace pozemní</t>
  </si>
  <si>
    <t>564851111</t>
  </si>
  <si>
    <t>Podklad ze štěrkodrti ŠD s rozprostřením a zhutněním, po zhutnění tl. 150 mm</t>
  </si>
  <si>
    <t>52</t>
  </si>
  <si>
    <t>75</t>
  </si>
  <si>
    <t>27</t>
  </si>
  <si>
    <t>564861111</t>
  </si>
  <si>
    <t>Podklad ze štěrkodrti ŠD s rozprostřením a zhutněním, po zhutnění tl. 200 mm</t>
  </si>
  <si>
    <t>54</t>
  </si>
  <si>
    <t>564962111</t>
  </si>
  <si>
    <t>Podklad z mechanicky zpevněného kameniva MZK (minerální beton) s rozprostřením a s hutněním, po zhutnění tl. 200 mm</t>
  </si>
  <si>
    <t>56</t>
  </si>
  <si>
    <t xml:space="preserve">Poznámka k souboru cen:_x000D_
Poznámka k souboru cen: 1. ČSN 73 6126-1 připouští pro MZK max. tl. 300 mm. 2. V cenách nejsou započteny náklady na: a) ochranu povrchu podkladu filtračním postřikem, který se oceňuje cenami souboru cen 573 11-11, b) spojovací postřik před pokládkou asfaltových směsí, který se oceňuje cenami souboru cen 573 2.-11. </t>
  </si>
  <si>
    <t>29</t>
  </si>
  <si>
    <t>565145121</t>
  </si>
  <si>
    <t>Asfaltový beton vrstva podkladní ACP 16 (obalované kamenivo střednězrnné - OKS) s rozprostřením a zhutněním v pruhu šířky přes 3 m, po zhutnění tl. 60 mm</t>
  </si>
  <si>
    <t>58</t>
  </si>
  <si>
    <t xml:space="preserve">Poznámka k souboru cen:_x000D_
Poznámka k souboru cen: 1. ČSN EN 13108-1 připouští pro ACP 16 pouze tl. 50 až 80 mm. </t>
  </si>
  <si>
    <t>573211112</t>
  </si>
  <si>
    <t>Postřik spojovací PS bez posypu kamenivem z asfaltu silničního, v množství 0,70 kg/m2</t>
  </si>
  <si>
    <t>60</t>
  </si>
  <si>
    <t>31</t>
  </si>
  <si>
    <t>577143121</t>
  </si>
  <si>
    <t>Asfaltový beton vrstva obrusná ACO 8 (ABJ) s rozprostřením a se zhutněním z nemodifikovaného asfaltu v pruhu šířky přes 3 m, po zhutnění tl. 50 mm</t>
  </si>
  <si>
    <t>62</t>
  </si>
  <si>
    <t>596211111</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</si>
  <si>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50 do 100 m2</t>
  </si>
  <si>
    <t>64</t>
  </si>
  <si>
    <t xml:space="preserve">Poznámka k souboru cen:_x000D_
Poznámka k souboru cen: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</si>
  <si>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33</t>
  </si>
  <si>
    <t>59245018</t>
  </si>
  <si>
    <t>dlažba skladebná betonová 200x100x60mm přírodní</t>
  </si>
  <si>
    <t>66</t>
  </si>
  <si>
    <t>25*1,05 "Přepočtené koeficientem množství</t>
  </si>
  <si>
    <t>Ostatní konstrukce a práce, bourání</t>
  </si>
  <si>
    <t>916231213</t>
  </si>
  <si>
    <t>Osazení chodníkového obrubníku betonového se zřízením lože, s vyplněním a zatřením spár cementovou maltou stojatého s boční opěrou z betonu prostého, do lože z betonu prostého</t>
  </si>
  <si>
    <t>68</t>
  </si>
  <si>
    <t xml:space="preserve">Poznámka k souboru cen:_x000D_
Poznámka k souboru cen: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</si>
  <si>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35</t>
  </si>
  <si>
    <t>59217017</t>
  </si>
  <si>
    <t>obrubník betonový chodníkový 1000x100x250mm</t>
  </si>
  <si>
    <t>70</t>
  </si>
  <si>
    <t>916991121</t>
  </si>
  <si>
    <t>Lože pod obrubníky, krajníky nebo obruby z dlažebních kostek z betonu prostého tř. C 16/20</t>
  </si>
  <si>
    <t>72</t>
  </si>
  <si>
    <t>997</t>
  </si>
  <si>
    <t>Přesun sutě</t>
  </si>
  <si>
    <t>37</t>
  </si>
  <si>
    <t>997013152</t>
  </si>
  <si>
    <t>Vnitrostaveništní doprava suti a vybouraných hmot vodorovně do 50 m svisle s omezením mechanizace pro budovy a haly výšky přes 6 do 9 m</t>
  </si>
  <si>
    <t>74</t>
  </si>
  <si>
    <t xml:space="preserve">Poznámka k souboru cen:_x000D_
Poznámka k souboru cen: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</si>
  <si>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997013501</t>
  </si>
  <si>
    <t>Odvoz suti a vybouraných hmot na skládku nebo meziskládku se složením, na vzdálenost do 1 km</t>
  </si>
  <si>
    <t>76</t>
  </si>
  <si>
    <t xml:space="preserve">Poznámka k souboru cen:_x000D_
Poznámka k souboru cen: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</si>
  <si>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39</t>
  </si>
  <si>
    <t>997013509</t>
  </si>
  <si>
    <t>Odvoz suti a vybouraných hmot na skládku nebo meziskládku se složením, na vzdálenost Příplatek k ceně za každý další i započatý 1 km přes 1 km</t>
  </si>
  <si>
    <t>78</t>
  </si>
  <si>
    <t>82*8 "Přepočtené koeficientem množství</t>
  </si>
  <si>
    <t>997013831</t>
  </si>
  <si>
    <t>Poplatek za uložení stavebního odpadu na skládce (skládkovné) směsného stavebního a demoličního zatříděného do Katalogu odpadů pod kódem 170 904</t>
  </si>
  <si>
    <t>80</t>
  </si>
  <si>
    <t xml:space="preserve">Poznámka k souboru cen:_x000D_
Poznámka k souboru cen: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</si>
  <si>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998</t>
  </si>
  <si>
    <t>Přesun hmot</t>
  </si>
  <si>
    <t>41</t>
  </si>
  <si>
    <t>998011002</t>
  </si>
  <si>
    <t>Přesun hmot pro budovy občanské výstavby, bydlení, výrobu a služby s nosnou svislou konstrukcí zděnou z cihel, tvárnic nebo kamene vodorovná dopravní vzdálenost do 100 m pro budovy výšky přes 6 do 12 m</t>
  </si>
  <si>
    <t>82</t>
  </si>
  <si>
    <t xml:space="preserve">Poznámka k souboru cen:_x000D_
Poznámka k souboru cen: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</si>
  <si>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</si>
  <si>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</si>
  <si>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</si>
  <si>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</si>
  <si>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711493111</t>
  </si>
  <si>
    <t>Izolace proti podpovrchové a tlakové vodě - ostatní na ploše vodorovné V dvousložkovou na bázi cementu</t>
  </si>
  <si>
    <t>84</t>
  </si>
  <si>
    <t>10,00*1,60</t>
  </si>
  <si>
    <t>43</t>
  </si>
  <si>
    <t>998711101</t>
  </si>
  <si>
    <t>Přesun hmot pro izolace proti vodě, vlhkosti a plynům stanovený z hmotnosti přesunovaného materiálu vodorovná dopravní vzdálenost do 50 m v objektech výšky do 6 m</t>
  </si>
  <si>
    <t>86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</si>
  <si>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</si>
  <si>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767</t>
  </si>
  <si>
    <t>Konstrukce zámečnické</t>
  </si>
  <si>
    <t>767165111</t>
  </si>
  <si>
    <t>Montáž zábradlí rovného madel z trubek nebo tenkostěnných profilů šroubováním</t>
  </si>
  <si>
    <t>CS ÚRS 2020 02</t>
  </si>
  <si>
    <t>88</t>
  </si>
  <si>
    <t xml:space="preserve">Poznámka k souboru cen:_x000D_
Poznámka k souboru cen: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</si>
  <si>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3,33+1,50+3,00</t>
  </si>
  <si>
    <t>45</t>
  </si>
  <si>
    <t>55342035</t>
  </si>
  <si>
    <t>madlo zábradlí  Pz pr. 42,4mm</t>
  </si>
  <si>
    <t>90</t>
  </si>
  <si>
    <t>767220120</t>
  </si>
  <si>
    <t>Montáž schodišťového zábradlí z trubek nebo tenkostěnných profilů do zdiva, hmotnosti 1 m zábradlí přes 15 do 25 kg</t>
  </si>
  <si>
    <t>92</t>
  </si>
  <si>
    <t xml:space="preserve">Poznámka k souboru cen:_x000D_
Poznámka k souboru cen: 1. Cenou -0550 nelze oceňovat montáž osazení samostatného sloupku vertikálně průběžného schodištěm; tyto práce lze oceňovat cenami souboru cen 767 99- . . Montáž ostatních atypických zámečnických konstrukcí. 2. V cenách nejsou započteny náklady na: a) vytvoření ohybu nebo ohybníku; tyto práce se oceňují cenou 767 22-0191 nebo -0490 Příplatek za vytvoření ohybu, b) montáž hliníkových krycích lišt; tyto práce se oceňují cenami 767 89-6110 až -6115 Montáž lišt a okopových plechů, c) montáž výplně tvarovaným plechem. 3. Montáž madel se oceňuje cenami souboru cen 767 16- . . Montáž zábradlí rovného; množství se určuje v m v ose madla. </t>
  </si>
  <si>
    <t>1,265+1,515+1,50+1,53+1,65+1,46+1,55</t>
  </si>
  <si>
    <t>47</t>
  </si>
  <si>
    <t>55342030R</t>
  </si>
  <si>
    <t>zábradlí Pz, dle popisu v PD</t>
  </si>
  <si>
    <t>94</t>
  </si>
  <si>
    <t>998767101</t>
  </si>
  <si>
    <t>Přesun hmot pro zámečnické konstrukce stanovený z hmotnosti přesunovaného materiálu vodorovná dopravní vzdálenost do 50 m v objektech výšky do 6 m</t>
  </si>
  <si>
    <t>96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</si>
  <si>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</si>
  <si>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</si>
  <si>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</si>
  <si>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49</t>
  </si>
  <si>
    <t>771121011</t>
  </si>
  <si>
    <t>Příprava podkladu před provedením dlažby nátěr penetrační na podlahu</t>
  </si>
  <si>
    <t>98</t>
  </si>
  <si>
    <t xml:space="preserve">Poznámka k souboru cen:_x000D_
Poznámka k souboru cen: 1. V cenách 771 12-1011 až 771 12-1015 jsou započteny i náklady na dodání nátěru. 2. V cenách 771 15-1011 až 771 15-1026 jsou započteny i náklady na dodání stěrky. 3. V cenách 771 16-1011 až -1023 nejsou započteny náklady na materiál, tyto se oceňují ve specifikaci. </t>
  </si>
  <si>
    <t>771474112</t>
  </si>
  <si>
    <t>Montáž soklů z dlaždic keramických lepených flexibilním lepidlem rovných, výšky přes 65 do 90 mm</t>
  </si>
  <si>
    <t>100</t>
  </si>
  <si>
    <t>51</t>
  </si>
  <si>
    <t>59761416</t>
  </si>
  <si>
    <t>sokl-dlažba keramická slinutá hladká do interiéru i exteriéru 300x80mm</t>
  </si>
  <si>
    <t>kus</t>
  </si>
  <si>
    <t>102</t>
  </si>
  <si>
    <t>771574263</t>
  </si>
  <si>
    <t>Montáž podlah z dlaždic keramických lepených flexibilním lepidlem maloformátových pro vysoké mechanické zatížení protiskluzných nebo reliéfních (bezbariérových) přes 9 do 12 ks/m2</t>
  </si>
  <si>
    <t>104</t>
  </si>
  <si>
    <t xml:space="preserve">Poznámka k souboru cen:_x000D_
Poznámka k souboru cen: 1. Položky jsou učeny pro všechy druhy povrchových úprav. </t>
  </si>
  <si>
    <t>53</t>
  </si>
  <si>
    <t>59761409</t>
  </si>
  <si>
    <t>dlažba keramická slinutá protiskluzná do interiéru i exteriéru pro vysoké mechanické namáhání přes 9 do 12 ks/m2</t>
  </si>
  <si>
    <t>106</t>
  </si>
  <si>
    <t>16*1,1 "Přepočtené koeficientem množství</t>
  </si>
  <si>
    <t>771577114</t>
  </si>
  <si>
    <t>Montáž podlah z dlaždic keramických lepených flexibilním lepidlem Příplatek k cenám za dvousložkový spárovací tmel</t>
  </si>
  <si>
    <t>108</t>
  </si>
  <si>
    <t>55</t>
  </si>
  <si>
    <t>771577115</t>
  </si>
  <si>
    <t>Montáž podlah z dlaždic keramických lepených flexibilním lepidlem Příplatek k cenám za dvousložkové lepidlo</t>
  </si>
  <si>
    <t>110</t>
  </si>
  <si>
    <t>771591116</t>
  </si>
  <si>
    <t>Podlahy - dokončovací práce spárování epoxidem</t>
  </si>
  <si>
    <t>112</t>
  </si>
  <si>
    <t xml:space="preserve">Poznámka k souboru cen:_x000D_
Poznámka k souboru cen: 1. Množství měrných jednotek u ceny -1185 se stanoví podle počtu řezaných dlaždic, nezávisle na jejich velikosti. 2. Položku -1185 lze použít při nuceném použítí jiného nástroje než řezačky. </t>
  </si>
  <si>
    <t>57</t>
  </si>
  <si>
    <t>998771101</t>
  </si>
  <si>
    <t>Přesun hmot pro podlahy z dlaždic stanovený z hmotnosti přesunovaného materiálu vodorovná dopravní vzdálenost do 50 m v objektech výšky do 6 m</t>
  </si>
  <si>
    <t>114</t>
  </si>
  <si>
    <t>HZS</t>
  </si>
  <si>
    <t>Hodinové zúčtovací sazby</t>
  </si>
  <si>
    <t>HZS1292</t>
  </si>
  <si>
    <t>Hodinové zúčtovací sazby profesí HSV zemní a pomocné práce stavební dělník</t>
  </si>
  <si>
    <t>hod</t>
  </si>
  <si>
    <t>262144</t>
  </si>
  <si>
    <t>116</t>
  </si>
  <si>
    <t>"neměřitelné práce" 100</t>
  </si>
  <si>
    <t>SO 01 - Stavební část</t>
  </si>
  <si>
    <t xml:space="preserve">    4 - Vodorovné konstrukce</t>
  </si>
  <si>
    <t xml:space="preserve">    6 - Úpravy povrchů, podlahy a osazování výplní</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</si>
  <si>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</si>
  <si>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</si>
  <si>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</si>
  <si>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</si>
  <si>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</si>
  <si>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</si>
  <si>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</si>
  <si>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</si>
  <si>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</si>
  <si>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</si>
  <si>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</si>
  <si>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</si>
  <si>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776 - Podlahy povlakové</t>
  </si>
  <si>
    <t xml:space="preserve">    781 - Dokončovací práce - obklady</t>
  </si>
  <si>
    <t xml:space="preserve">    783 - Dokončovací práce - nátěry</t>
  </si>
  <si>
    <t xml:space="preserve">    784 - Dokončovací práce - malby a tapety</t>
  </si>
  <si>
    <t>M - Práce a dodávky M</t>
  </si>
  <si>
    <t xml:space="preserve">    33-M - Montáže dopr.zaříz.,sklad. zař. a váh</t>
  </si>
  <si>
    <t>132212101</t>
  </si>
  <si>
    <t>Hloubení zapažených i nezapažených rýh šířky do 600 mm ručním nebo pneumatickým nářadím s urovnáním dna do předepsaného profilu a spádu v horninách tř. 3 soudržných</t>
  </si>
  <si>
    <t>"obkopání objektu" (42,00+13,93)*2,00*0,60*0,60</t>
  </si>
  <si>
    <t>"schodiště" 2,15*0,40*0,80*2,00</t>
  </si>
  <si>
    <t>"schodiště" 2,15*0,40*0,10*2,00</t>
  </si>
  <si>
    <t>274313811</t>
  </si>
  <si>
    <t>Základy z betonu prostého pasy betonu kamenem neprokládaného tř. C 25/30</t>
  </si>
  <si>
    <t>279113152</t>
  </si>
  <si>
    <t>Základové zdi z tvárnic ztraceného bednění včetně výplně z betonu bez zvláštních nároků na vliv prostředí třídy C 25/30, tloušťky zdiva přes 150 do 200 mm</t>
  </si>
  <si>
    <t>"schodiště" 2,15*0,80</t>
  </si>
  <si>
    <t>0,50*2,00</t>
  </si>
  <si>
    <t>310278842</t>
  </si>
  <si>
    <t>Zazdívka otvorů ve zdivu nadzákladovém nepálenými tvárnicemi plochy přes 0,25 m2 do 1 m2 , ve zdi tl. do 300 mm</t>
  </si>
  <si>
    <t>1,32*0,30*24,00</t>
  </si>
  <si>
    <t>0,66*2,10*0,30</t>
  </si>
  <si>
    <t>1,50*2,00*0,30</t>
  </si>
  <si>
    <t>1,20*2,00*0,30</t>
  </si>
  <si>
    <t>311270131</t>
  </si>
  <si>
    <t>Zdivo z přesných vápenopískových tvárnic na tenkovrstvou maltu, tloušťka zdiva 175 mm, formát a rozměr tvárnic 6DF 248x175x248 mm plných, pevnosti přes P15 do P25</t>
  </si>
  <si>
    <t>8,82*3,00</t>
  </si>
  <si>
    <t>1,92*3,00</t>
  </si>
  <si>
    <t>12,47*3,00</t>
  </si>
  <si>
    <t>2,97*3,00</t>
  </si>
  <si>
    <t>311272121</t>
  </si>
  <si>
    <t>Zdivo z pórobetonových tvárnic na tenké maltové lože, tl. zdiva 250 mm pevnost tvárnic do P2, objemová hmotnost do 450 kg/m3 na pero a drážku</t>
  </si>
  <si>
    <t>(5,86*6,00)-(1,60*1,60)</t>
  </si>
  <si>
    <t>(2,75*3,00)-(1,50*2,40)</t>
  </si>
  <si>
    <t>1,10*3,00</t>
  </si>
  <si>
    <t>36,56*6,00</t>
  </si>
  <si>
    <t>-(1,60*1,60)*12,00</t>
  </si>
  <si>
    <t>-(0,90*1,60)*6,00</t>
  </si>
  <si>
    <t>-(1,60*2,50)*1,00</t>
  </si>
  <si>
    <t>317141423</t>
  </si>
  <si>
    <t>Překlady ploché prefabrikované z pórobetonu osazené do tenkého maltového lože, včetně slepení dvou překladů vedle sebe po celé délce boční plochy, výšky překladu do 200 mm šířky 125 mm, délky překladu přes 1300 do 1500 mm</t>
  </si>
  <si>
    <t xml:space="preserve">Poznámka k souboru cen:_x000D_
Poznámka k souboru cen: 1. V cenách jsou započteny náklady na: a) dodání a uložení překladu předepsané délky, včetně podmazání ložné plochy tenkovrstvou maltou, b) montážní podepření plochých překladů tak, aby světlá vzdálenost mezi podporou a okrajem otvoru nebo mezi podporami byla maximálně 1,25 m. 2. Množství jednotek se určuje v kusech překladů podle šířky a světlosti otvoru. </t>
  </si>
  <si>
    <t>6*2</t>
  </si>
  <si>
    <t>317141427</t>
  </si>
  <si>
    <t>Překlady ploché prefabrikované z pórobetonu osazené do tenkého maltového lože, včetně slepení dvou překladů vedle sebe po celé délce boční plochy, výšky překladu do 200 mm šířky 125 mm, délky překladu přes 2300 do 2500 mm</t>
  </si>
  <si>
    <t>18*2</t>
  </si>
  <si>
    <t>2*2</t>
  </si>
  <si>
    <t>317142434</t>
  </si>
  <si>
    <t>Překlady nenosné z pórobetonu osazené do tenkého maltového lože, výšky do 250 mm, šířky překladu 125 mm, délky překladu přes 1250 do 1500 mm</t>
  </si>
  <si>
    <t xml:space="preserve">Poznámka k souboru cen:_x000D_
Poznámka k souboru cen: 1. V cenách jsou započteny náklady na dodání a uložení překladu, včetně podmazání ložné plochy tenkovrstvou maltou. </t>
  </si>
  <si>
    <t>317142442</t>
  </si>
  <si>
    <t>Překlady nenosné z pórobetonu osazené do tenkého maltového lože, výšky do 250 mm, šířky překladu 150 mm, délky překladu přes 1000 do 1250 mm</t>
  </si>
  <si>
    <t>317142448.1</t>
  </si>
  <si>
    <t>Překlady nenosné z pórobetonu osazené do tenkého maltového lože, výšky do 250 mm, šířky překladu 150 mm, délky překladu přes 2000 do 2700 mm</t>
  </si>
  <si>
    <t>342272245</t>
  </si>
  <si>
    <t>Příčky z pórobetonových tvárnic hladkých na tenké maltové lože objemová hmotnost do 500 kg/m3, tloušťka příčky 150 mm</t>
  </si>
  <si>
    <t>11,94*3,00</t>
  </si>
  <si>
    <t>4,05*3,00*2,00</t>
  </si>
  <si>
    <t>1,97*3,00</t>
  </si>
  <si>
    <t>8,95*3,00</t>
  </si>
  <si>
    <t>4,05*3,00</t>
  </si>
  <si>
    <t>5,70*3,00</t>
  </si>
  <si>
    <t>3,90*3,00</t>
  </si>
  <si>
    <t>0,60*3,00</t>
  </si>
  <si>
    <t>1,62*3,00*2,00</t>
  </si>
  <si>
    <t>3,65*3,00</t>
  </si>
  <si>
    <t>4,05*3,00*4,00</t>
  </si>
  <si>
    <t>0,60*3,00*2,00</t>
  </si>
  <si>
    <t>5,71*3,00*2,00</t>
  </si>
  <si>
    <t>Mezisoučet</t>
  </si>
  <si>
    <t>6,54*3,00</t>
  </si>
  <si>
    <t>342291121</t>
  </si>
  <si>
    <t>Ukotvení příček plochými kotvami, do konstrukce cihelné</t>
  </si>
  <si>
    <t xml:space="preserve">Poznámka k souboru cen:_x000D_
Poznámka k souboru cen: 1. V cenách -1111 a -1112 jsou započteny náklady na dodání a aplikaci polyuretanové pěny ve spreji a na odříznutí zatvrdlé pěny u líce příčky. 2. Ceny -1111 a -1112 lze použít i pro ukotvení příček ke stropu. 3. Množství jednotek se určuje v m styku příčky s konstrukcí (výšky příčky). </t>
  </si>
  <si>
    <t>342R002</t>
  </si>
  <si>
    <t>Navaření ocelových kotev na stávající sloupy pro kotvení nového obvodového zdiva</t>
  </si>
  <si>
    <t>kpl</t>
  </si>
  <si>
    <t>-742819123</t>
  </si>
  <si>
    <t>Vodorovné konstrukce</t>
  </si>
  <si>
    <t>417238222</t>
  </si>
  <si>
    <t>Obezdívka ztužujícího věnce keramickými věncovkami včetně tepelné izolace z pěnového polystyrenu tl. 100 mm oboustranná, výška věnce přes 150 do 210 mm</t>
  </si>
  <si>
    <t xml:space="preserve">Poznámka k souboru cen:_x000D_
Poznámka k souboru cen: 1. V cenách jsou započteny náklady na navlhčení podkladu a věncovek, podmaltování a kladení věncovek na sraz včetně jejich dodání bez promaltování styčné spáry. 2. Množství jednotek se určuje v m délky obezdívky. </t>
  </si>
  <si>
    <t>(41,25+13,93+42,00+13,93)*2</t>
  </si>
  <si>
    <t>417321313</t>
  </si>
  <si>
    <t>Ztužující pásy a věnce z betonu železového (bez výztuže) tř. C 16/20</t>
  </si>
  <si>
    <t>222,220*0,16*0,175</t>
  </si>
  <si>
    <t>417361821</t>
  </si>
  <si>
    <t>Výztuž ztužujících pásů a věnců z betonářské oceli 10 505 (R) nebo BSt 500</t>
  </si>
  <si>
    <t>6,222*0,055 "Přepočtené koeficientem množství</t>
  </si>
  <si>
    <t>430321414</t>
  </si>
  <si>
    <t>Schodišťové konstrukce a rampy z betonu železového (bez výztuže) stupně, schodnice, ramena, podesty s nosníky tř. C 25/30</t>
  </si>
  <si>
    <t>0,41*2,15</t>
  </si>
  <si>
    <t>430361821</t>
  </si>
  <si>
    <t>Výztuž schodišťových konstrukcí a ramp stupňů, schodnic, ramen, podest s nosníky z betonářské oceli 10 505 (R) nebo BSt 500</t>
  </si>
  <si>
    <t>0,882*0,12 "Přepočtené koeficientem množství</t>
  </si>
  <si>
    <t>431351121</t>
  </si>
  <si>
    <t>Bednění podest, podstupňových desek a ramp včetně podpěrné konstrukce výšky do 4 m půdorysně přímočarých zřízení</t>
  </si>
  <si>
    <t>0,41*2,00</t>
  </si>
  <si>
    <t>2,15*0,15*6,00</t>
  </si>
  <si>
    <t>431351122</t>
  </si>
  <si>
    <t>Bednění podest, podstupňových desek a ramp včetně podpěrné konstrukce výšky do 4 m půdorysně přímočarých odstranění</t>
  </si>
  <si>
    <t>434R00</t>
  </si>
  <si>
    <t>Doplnění stropů dle popisu v PD</t>
  </si>
  <si>
    <t>580094455</t>
  </si>
  <si>
    <t>Úpravy povrchů, podlahy a osazování výplní</t>
  </si>
  <si>
    <t>611111212</t>
  </si>
  <si>
    <t>Vyspravení povrchu neomítaných vnitřních ploch montovaných betonových konstrukcí z prefabrikovaných dílců nanášením cementové malty na překrytí místních nerovností styku dílců se zahlazením do roviny a s případným vytvořením fabionu u stěn (při poloměru menším než 50 mm) stropních a schodišťových konstrukcí šířky jednotlivých dílců přes 600 do 1800 mm</t>
  </si>
  <si>
    <t xml:space="preserve">Poznámka k souboru cen:_x000D_
Poznámka k souboru cen: 1. Ceny -1121 jsou určeny pro lokální vyspravení povrchu do 30% z celkové plochy povrchu (např. zahlazení spár po odbednění), plocha větší než 30% se oceňuje cenami pro celoplošné vyspravení povrchu -1111. 2. Pro ocenění betonových konstrukcí z prefabrikovaných dílců je rozhodující: a) u stropních a schodišťových konstrukcí šířka dílců; jsou-li na strop kladeny dílce různé šířky, určuje se pro všechny dílce jediná cena podle množství m2 převládajícího výskytu dílců téže šířky, b) u stěnových konstrukcí délka dílců; jsou-li dílce různé délky, určuje se pro všechny dílce v podlaží jediná cena podle množství m2 převládajícího výskytu dílců téže délky. 3. Ceny jsou určeny pod úpravu povrchu vyžadující rovinný podklad, jako konečná zednická úprava (např. pod tapetování, malbu či nátěr). 4. Ceny nelze použít, je-li předepsána omítka. 5. Měrná jednotka se určuje v m2 celkové plochy betonového povrchu vnitřních ploch. </t>
  </si>
  <si>
    <t>406,69</t>
  </si>
  <si>
    <t>611131121</t>
  </si>
  <si>
    <t>Podkladní a spojovací vrstva vnitřních omítaných ploch penetrace akrylát-silikonová nanášená ručně stropů</t>
  </si>
  <si>
    <t>611142001</t>
  </si>
  <si>
    <t>Potažení vnitřních ploch pletivem v ploše nebo pruzích, na plném podkladu sklovláknitým vtlačením do tmelu stropů</t>
  </si>
  <si>
    <t xml:space="preserve">Poznámka k souboru cen:_x000D_
Poznámka k souboru cen: 1. V cenách -2001 jsou započteny i náklady na tmel. </t>
  </si>
  <si>
    <t>612131102</t>
  </si>
  <si>
    <t>Podkladní a spojovací vrstva vnitřních omítaných ploch cementový postřik nanášený ručně síťovitě (pokrytí plochy 50 až 75 %) stěn</t>
  </si>
  <si>
    <t>612311131</t>
  </si>
  <si>
    <t>Potažení vnitřních ploch štukem tloušťky do 3 mm svislých konstrukcí stěn</t>
  </si>
  <si>
    <t>2474,752-249,525-570,832</t>
  </si>
  <si>
    <t>612142001</t>
  </si>
  <si>
    <t>Potažení vnitřních ploch pletivem v ploše nebo pruzích, na plném podkladu sklovláknitým vtlačením do tmelu stěn</t>
  </si>
  <si>
    <t>2474,752-570,832</t>
  </si>
  <si>
    <t>619995001</t>
  </si>
  <si>
    <t>Začištění omítek (s dodáním hmot) kolem oken, dveří, podlah, obkladů apod.</t>
  </si>
  <si>
    <t xml:space="preserve">Poznámka k souboru cen:_x000D_
Poznámka k souboru cen: 1. Cenu -5001 lze použít pouze v případě provádění opravy nebo osazování nových oken, dveří, obkladů, podlah apod.; nelze ji použít v případech provádění opravy omítek nebo nové omítky v celé ploše. </t>
  </si>
  <si>
    <t>"O1" (1,60+1,60)*2,00*18,00</t>
  </si>
  <si>
    <t>"O2" (0,90+1,60)*2,00*6,00</t>
  </si>
  <si>
    <t>"O3" (2,10+1,60)*2,00*24,00</t>
  </si>
  <si>
    <t>"O4" (1,50+2,40)*2,00*2,00</t>
  </si>
  <si>
    <t>(0,90+2,00)*2,00*8,00</t>
  </si>
  <si>
    <t>(1,00+2,00)*2,00*3,00</t>
  </si>
  <si>
    <t>(1,50+2,40)*2,00*2,00</t>
  </si>
  <si>
    <t>(0,90+2,40)*2,00*2,00</t>
  </si>
  <si>
    <t>622131111</t>
  </si>
  <si>
    <t>Podkladní a spojovací vrstva vnějších omítaných ploch polymercementový spojovací můstek nanášený ručně stěn</t>
  </si>
  <si>
    <t>11,172+323,76+402,165+(322,80*0,20)+19,565+(18,435*0,20)</t>
  </si>
  <si>
    <t>622143003</t>
  </si>
  <si>
    <t>Montáž omítkových profilů plastových nebo pozinkovaných, upevněných vtlačením do podkladní vrstvy nebo přibitím rohových s tkaninou</t>
  </si>
  <si>
    <t xml:space="preserve">Poznámka k souboru cen:_x000D_
Poznámka k souboru cen: 1. V cenách jsou započteny náklady na montáž profilů včetně úchytného materiálu. 2. V cenách nejsou započteny náklady na dodávku profilů, tyto se oceňují ve specifikaci, ztratné lze stanovit ve výši 5%. 3. V ceně -3004 nejsou započteny náklady na ochrannou fólii pro okna a dveře; tyto se oceňují cenou 629 99-1012 podle příslušné plochy otvoru. </t>
  </si>
  <si>
    <t>824,909*0,20</t>
  </si>
  <si>
    <t>"ostění"</t>
  </si>
  <si>
    <t>(1,60+1,60)*18,00</t>
  </si>
  <si>
    <t>(1,60+1,60)*24,00</t>
  </si>
  <si>
    <t>(1,60+1,60)*6,00</t>
  </si>
  <si>
    <t>(2,45+2,45)*1,00</t>
  </si>
  <si>
    <t>(2,40+2,40)*1,00</t>
  </si>
  <si>
    <t>59051486</t>
  </si>
  <si>
    <t>lišta rohová PVC 10/15cm s tkaninou</t>
  </si>
  <si>
    <t>333,182*1,05 "Přepočtené koeficientem množství</t>
  </si>
  <si>
    <t>622143004</t>
  </si>
  <si>
    <t>Montáž omítkových profilů plastových nebo pozinkovaných, upevněných vtlačením do podkladní vrstvy nebo přibitím začišťovacích samolepících pro vytvoření dilatujícího spoje s okenním rámem</t>
  </si>
  <si>
    <t>"ostění+nadpraží"</t>
  </si>
  <si>
    <t>(1,60+1,60+1,60)*18,00</t>
  </si>
  <si>
    <t>(2,10+1,60+1,60)*24,00</t>
  </si>
  <si>
    <t>(0,90+1,60+1,60)*6,00</t>
  </si>
  <si>
    <t>(1,50+2,45+2,45)*1,00</t>
  </si>
  <si>
    <t>(1,235+2,45+2,45)*1,00</t>
  </si>
  <si>
    <t>(1,10+2,40+2,40)*1,00</t>
  </si>
  <si>
    <t>59051476</t>
  </si>
  <si>
    <t>profil okenní začišťovací se sklovláknitou armovací tkaninou 9 mm/2,4 m</t>
  </si>
  <si>
    <t>256,635*1,05 "Přepočtené koeficientem množství</t>
  </si>
  <si>
    <t>622211011</t>
  </si>
  <si>
    <t>Montáž kontaktního zateplení z polystyrenových desek nebo z kombinovaných desek na vnější stěny, tloušťky desek přes 40 do 80 mm</t>
  </si>
  <si>
    <t xml:space="preserve">Poznámka k souboru cen:_x000D_
Poznámka k souboru cen: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621 25-1101 a -1105 jsou započteny náklady na osazení a dodávku tepelněizolačních zátek v počtu 9 ks/m2 pro podhledy. 4. V cenách 622 25-1101 a -1105 jsou započteny náklady na osazení a dodávku tepelněizolačních zátek v počtu a 6 ks/m2 pro stěny. 5. Kombinovaná deska je např. sendvičově uspořádaná deska tvořena izolačním jádrem z grafitového polystyrenu a krycí deskou z minerální vlny. </t>
  </si>
  <si>
    <t>"T11"</t>
  </si>
  <si>
    <t>4,90*2,28</t>
  </si>
  <si>
    <t>28376442.1</t>
  </si>
  <si>
    <t>deska z polystyrénu XPS, hrana rovná a strukturovaný povrch tl 70mm</t>
  </si>
  <si>
    <t>11,172*1,02 "Přepočtené koeficientem množství</t>
  </si>
  <si>
    <t>622211021</t>
  </si>
  <si>
    <t>Montáž kontaktního zateplení z polystyrenových desek nebo z kombinovaných desek na vnější stěny, tloušťky desek přes 80 do 120 mm</t>
  </si>
  <si>
    <t>"T6"</t>
  </si>
  <si>
    <t>226,90-(3,36*24,00)</t>
  </si>
  <si>
    <t>229,66-(2,56*17,00)-(1,44*6,00)</t>
  </si>
  <si>
    <t>28375950</t>
  </si>
  <si>
    <t>deska EPS 100 fasádní λ=0,037 tl 100mm</t>
  </si>
  <si>
    <t>323,76*1,02 "Přepočtené koeficientem množství</t>
  </si>
  <si>
    <t>622211031</t>
  </si>
  <si>
    <t>Montáž kontaktního zateplení z polystyrenových desek nebo z kombinovaných desek na vnější stěny, tloušťky desek přes 120 do 160 mm</t>
  </si>
  <si>
    <t>"T1"</t>
  </si>
  <si>
    <t>114,56-2,56</t>
  </si>
  <si>
    <t>33,45</t>
  </si>
  <si>
    <t>10,84</t>
  </si>
  <si>
    <t>11,00</t>
  </si>
  <si>
    <t>33,84-3,025</t>
  </si>
  <si>
    <t>104,72</t>
  </si>
  <si>
    <t>"T5"</t>
  </si>
  <si>
    <t>13,24</t>
  </si>
  <si>
    <t>30,09</t>
  </si>
  <si>
    <t>44,39</t>
  </si>
  <si>
    <t>11,62</t>
  </si>
  <si>
    <t>28375981</t>
  </si>
  <si>
    <t>deska EPS 100 fasádní λ=0,037 tl 140mm</t>
  </si>
  <si>
    <t>302,825*1,02 "Přepočtené koeficientem množství</t>
  </si>
  <si>
    <t>28376424</t>
  </si>
  <si>
    <t>deska z polystyrénu XPS, hrana polodrážková a hladký povrch tl 140mm</t>
  </si>
  <si>
    <t>99,34*1,02 "Přepočtené koeficientem množství</t>
  </si>
  <si>
    <t>622212001</t>
  </si>
  <si>
    <t>Montáž kontaktního zateplení vnějšího ostění, nadpraží nebo parapetu z polystyrenových desek hloubky špalet do 200 mm, tloušťky desek do 40 mm</t>
  </si>
  <si>
    <t xml:space="preserve">Poznámka k souboru cen:_x000D_
Poznámka k souboru cen: 1. V cenách jsou započteny náklady na: a) upevnění desek celoplošným lepením, b) přestěrkování izolačních desek, c) vložení sklovláknité výztužné tkaniny, d) osazení a dodávku rohovníků. 2. V cenách nejsou započteny náklady na: a) dodávku desek tepelné izolace; tyto se ocení ve specifikaci; ztratné lze stanovit ve výši 10%, b) provedení konečné povrchové úpravy: - vrchní tenkovrstvou omítkou; tyto se ocení příslušnými cenami této části katalogu - nátěrem; tyto se ocení příslušnými cenami části A07 katalogu 800-783 Nátěry 3. Pro ocenění montáže kontaktního zateplení ostění nebo nadpraží hloubky přes 400 mm se použijí ceny souboru cen 62. 2.- 1… Montáž kontaktního zateplení. </t>
  </si>
  <si>
    <t>"parapet"</t>
  </si>
  <si>
    <t>1,60*18,00</t>
  </si>
  <si>
    <t>2,10*24,00</t>
  </si>
  <si>
    <t>0,90*6,00</t>
  </si>
  <si>
    <t>28375943</t>
  </si>
  <si>
    <t>deska EPS 100 fasádní λ=0,037 tl 30mm</t>
  </si>
  <si>
    <t>622221031</t>
  </si>
  <si>
    <t>Montáž kontaktního zateplení z desek z minerální vlny s podélnou orientací vláken na vnější stěny, tloušťky desek přes 120 do 160 mm</t>
  </si>
  <si>
    <t>"T3"</t>
  </si>
  <si>
    <t>4,59</t>
  </si>
  <si>
    <t>9,79-3,71</t>
  </si>
  <si>
    <t>4,43-3,025</t>
  </si>
  <si>
    <t>9,86-2,37</t>
  </si>
  <si>
    <t>63151531.1</t>
  </si>
  <si>
    <t>deska tepelně izolační minerální kontaktních fasád podélné vlákno λ=0,036-0,039 tl 140mm</t>
  </si>
  <si>
    <t>19,565*1,02 "Přepočtené koeficientem množství</t>
  </si>
  <si>
    <t>622222001</t>
  </si>
  <si>
    <t>Montáž kontaktního zateplení vnějšího ostění, nadpraží nebo parapetu z desek z minerální vlny s podélnou nebo kolmou orientací vláken hloubky špalet do 200 mm, tloušťky desek do 40 mm</t>
  </si>
  <si>
    <t>63151518.1</t>
  </si>
  <si>
    <t>deska tepelně izolační minerální kontaktních fasád podélné vlákno λ=0,036-0,039 tl 40mm</t>
  </si>
  <si>
    <t>622251101</t>
  </si>
  <si>
    <t>Montáž kontaktního zateplení Příplatek k cenám za zápustnou montáž kotev s použitím tepelněizolačních zátek na vnější stěny z polystyrenu</t>
  </si>
  <si>
    <t>11,172+323,76+402,165</t>
  </si>
  <si>
    <t>622251105</t>
  </si>
  <si>
    <t>Montáž kontaktního zateplení Příplatek k cenám za zápustnou montáž kotev s použitím tepelněizolačních zátek na vnější stěny z minerální vlny</t>
  </si>
  <si>
    <t>19,565</t>
  </si>
  <si>
    <t>622252001</t>
  </si>
  <si>
    <t>Montáž lišt kontaktního zateplení zakládacích soklových připevněných hmoždinkami</t>
  </si>
  <si>
    <t xml:space="preserve">Poznámka k souboru cen:_x000D_
Poznámka k souboru cen: 1. V cenách jsou započteny náklady na osazení lišt. 2. V cenách nejsou započteny náklady dodávku lišt; tyto se ocení ve specifikaci. Ztratné lze stanovit ve výši 5%. 3. Položku -2002 nelze použít v případě montáže lišt kontaktního zateplení ostění nebo nadpraží, kde jsou náklady na osazení rohovníků již započteny. </t>
  </si>
  <si>
    <t>(42,00+13,93)*2,00</t>
  </si>
  <si>
    <t>59051651</t>
  </si>
  <si>
    <t>lišta soklová Al s okapničkou zakládací U 14cm 0,95/200cm</t>
  </si>
  <si>
    <t>111,86*1,05 "Přepočtené koeficientem množství</t>
  </si>
  <si>
    <t>622252002</t>
  </si>
  <si>
    <t>Montáž lišt kontaktního zateplení ostatních stěnových, dilatačních apod. lepených do tmelu</t>
  </si>
  <si>
    <t>"nadpraží"</t>
  </si>
  <si>
    <t>1,50*1,00</t>
  </si>
  <si>
    <t>1,235*1,00</t>
  </si>
  <si>
    <t>1,10*1,00</t>
  </si>
  <si>
    <t>59051510</t>
  </si>
  <si>
    <t>profil okenní s nepřiznanou podomítkovou okapnicí PVC 2,0 m</t>
  </si>
  <si>
    <t>88,435*1,02 "Přepočtené koeficientem množství</t>
  </si>
  <si>
    <t>59051512</t>
  </si>
  <si>
    <t>profil parapetní se sklovláknitou armovací tkaninou PVC 2 m</t>
  </si>
  <si>
    <t>84,6*1,02 "Přepočtené koeficientem množství</t>
  </si>
  <si>
    <t>622532021</t>
  </si>
  <si>
    <t>Omítka tenkovrstvá silikonová vnějších ploch probarvená, včetně penetrace podkladu hydrofilní, s regulací vlhkosti na povrchu a se zvýšenou ochranou proti mikroorganismům zrnitá, tloušťky 2,0 mm stěn</t>
  </si>
  <si>
    <t>629995101</t>
  </si>
  <si>
    <t>Očištění vnějších ploch tlakovou vodou omytím</t>
  </si>
  <si>
    <t>631311114</t>
  </si>
  <si>
    <t>Mazanina z betonu prostého bez zvýšených nároků na prostředí tl. přes 50 do 80 mm tř. C 16/20</t>
  </si>
  <si>
    <t xml:space="preserve">Poznámka k souboru cen:_x000D_
Poznámka k souboru cen: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</si>
  <si>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"PDL3" 20,14*0,04</t>
  </si>
  <si>
    <t>59</t>
  </si>
  <si>
    <t>637111112</t>
  </si>
  <si>
    <t>Okapový chodník z kameniva s udusáním a urovnáním povrchu ze štěrkopísku tl. 150 mm</t>
  </si>
  <si>
    <t>(42,00+13,93)*2,00*0,50</t>
  </si>
  <si>
    <t>637121114</t>
  </si>
  <si>
    <t>Okapový chodník z kameniva s udusáním a urovnáním povrchu z kačírku tl. 250 mm</t>
  </si>
  <si>
    <t>61</t>
  </si>
  <si>
    <t>637311131</t>
  </si>
  <si>
    <t>Okapový chodník z obrubníků betonových zahradních, se zalitím spár cementovou maltou do lože z betonu prostého</t>
  </si>
  <si>
    <t>118</t>
  </si>
  <si>
    <t>941211111</t>
  </si>
  <si>
    <t>Montáž lešení řadového rámového lehkého pracovního s podlahami s provozním zatížením tř. 3 do 200 kg/m2 šířky tř. SW06 přes 0,6 do 0,9 m, výšky do 10 m</t>
  </si>
  <si>
    <t>52382593</t>
  </si>
  <si>
    <t xml:space="preserve">Poznámka k souboru cen:_x000D_
1. V ceně jsou započteny i náklady na kotvení lešení._x000D_
2. Montáž lešení řadového rámového lehkého výšky přes 40 m se oceňuje individuálně._x000D_
3. Šířkou se rozumí půdorysná vzdálenost, měřená od vnitřního líce sloupků zábradlí k protilehlému volnému okraji podlahy nebo mezi vnitřními líci._x000D_
</t>
  </si>
  <si>
    <t>63</t>
  </si>
  <si>
    <t>941211211</t>
  </si>
  <si>
    <t>Montáž lešení řadového rámového lehkého pracovního s podlahami s provozním zatížením tř. 3 do 200 kg/m2 Příplatek za první a každý další den použití lešení k ceně -1111 nebo -1112</t>
  </si>
  <si>
    <t>-958079936</t>
  </si>
  <si>
    <t>1100*180 'Přepočtené koeficientem množství</t>
  </si>
  <si>
    <t>941211811</t>
  </si>
  <si>
    <t>Demontáž lešení řadového rámového lehkého pracovního s provozním zatížením tř. 3 do 200 kg/m2 šířky tř. SW06 přes 0,6 do 0,9 m, výšky do 10 m</t>
  </si>
  <si>
    <t>567281786</t>
  </si>
  <si>
    <t xml:space="preserve">Poznámka k souboru cen:_x000D_
1. Demontáž lešení řadového rámového lehkého výšky přes 40 m se oceňuje individuálně._x000D_
</t>
  </si>
  <si>
    <t>65</t>
  </si>
  <si>
    <t>944511111</t>
  </si>
  <si>
    <t>Montáž ochranné sítě zavěšené na konstrukci lešení z textilie z umělých vláken</t>
  </si>
  <si>
    <t>670715030</t>
  </si>
  <si>
    <t xml:space="preserve">Poznámka k souboru cen:_x000D_
1. V cenách nejsou započteny náklady na lešení potřebné pro zavěšení sítí; toto lešení se oceňuje příslušnými cenami lešení._x000D_
</t>
  </si>
  <si>
    <t>944511211</t>
  </si>
  <si>
    <t>Montáž ochranné sítě Příplatek za první a každý další den použití sítě k ceně -1111</t>
  </si>
  <si>
    <t>1163690238</t>
  </si>
  <si>
    <t>67</t>
  </si>
  <si>
    <t>944511811</t>
  </si>
  <si>
    <t>Demontáž ochranné sítě zavěšené na konstrukci lešení z textilie z umělých vláken</t>
  </si>
  <si>
    <t>46592405</t>
  </si>
  <si>
    <t>949101111</t>
  </si>
  <si>
    <t>Lešení pomocné pracovní pro objekty pozemních staveb pro zatížení do 150 kg/m2, o výšce lešeňové podlahy do 1,9 m</t>
  </si>
  <si>
    <t>120</t>
  </si>
  <si>
    <t xml:space="preserve">Poznámka k souboru cen:_x000D_
Poznámka k souboru cen: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</si>
  <si>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69</t>
  </si>
  <si>
    <t>953943211</t>
  </si>
  <si>
    <t>Osazování drobných kovových předmětů kotvených do stěny hasicího přístroje</t>
  </si>
  <si>
    <t>122</t>
  </si>
  <si>
    <t xml:space="preserve">Poznámka k souboru cen:_x000D_
Poznámka k souboru cen: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</si>
  <si>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44932112</t>
  </si>
  <si>
    <t>přístroj hasicí ruční práškový PG 4 LE</t>
  </si>
  <si>
    <t>124</t>
  </si>
  <si>
    <t>71</t>
  </si>
  <si>
    <t>962031132</t>
  </si>
  <si>
    <t>ZRUŠENO</t>
  </si>
  <si>
    <t>126</t>
  </si>
  <si>
    <t>"příčky 1.NP"</t>
  </si>
  <si>
    <t>(2,88+2,88)*3,00</t>
  </si>
  <si>
    <t>2,88*3,00</t>
  </si>
  <si>
    <t>4,85*3,00</t>
  </si>
  <si>
    <t>2,91*3,00</t>
  </si>
  <si>
    <t>2,42*3,00</t>
  </si>
  <si>
    <t>1,45*3,00</t>
  </si>
  <si>
    <t>0,90*3,00</t>
  </si>
  <si>
    <t>15,00*3,00</t>
  </si>
  <si>
    <t>3,00*3,00</t>
  </si>
  <si>
    <t>4,88*3,00</t>
  </si>
  <si>
    <t>5,00*3,00</t>
  </si>
  <si>
    <t>4,42*3,00</t>
  </si>
  <si>
    <t>2,33*3,00</t>
  </si>
  <si>
    <t>2,80*3,00</t>
  </si>
  <si>
    <t>1,21*3,00*2,00</t>
  </si>
  <si>
    <t>2,27*3,00</t>
  </si>
  <si>
    <t>(0,56+1,56)*3,00</t>
  </si>
  <si>
    <t>1,66*3,00</t>
  </si>
  <si>
    <t>1,15*3,00</t>
  </si>
  <si>
    <t>1,05*3,00</t>
  </si>
  <si>
    <t>(0,20+1,20)*3,00</t>
  </si>
  <si>
    <t>6,17*3,00</t>
  </si>
  <si>
    <t>7,41*3,00</t>
  </si>
  <si>
    <t>2,23*3,00</t>
  </si>
  <si>
    <t>2,01*3,00</t>
  </si>
  <si>
    <t>1,50*3,00</t>
  </si>
  <si>
    <t>1,21*3,00</t>
  </si>
  <si>
    <t>15,50*3,00</t>
  </si>
  <si>
    <t>4,97*3,00*2,00</t>
  </si>
  <si>
    <t>0,50*3,00</t>
  </si>
  <si>
    <t>1,56*3,00</t>
  </si>
  <si>
    <t>962031133</t>
  </si>
  <si>
    <t>128</t>
  </si>
  <si>
    <t>15,12*3,00</t>
  </si>
  <si>
    <t>(2,40+0,90)*2,00*3,00*2,00</t>
  </si>
  <si>
    <t>12,08*3,00</t>
  </si>
  <si>
    <t>"příčky 2.NP"</t>
  </si>
  <si>
    <t>(2,45+0,90)*2,00*3,00*2,00</t>
  </si>
  <si>
    <t>15,122*3,00</t>
  </si>
  <si>
    <t>73</t>
  </si>
  <si>
    <t>963053936</t>
  </si>
  <si>
    <t>Bourání železobetonových monolitických schodišťových ramen samonosných</t>
  </si>
  <si>
    <t>130</t>
  </si>
  <si>
    <t>"schodiště u JV vstupu" 1,70*1,25</t>
  </si>
  <si>
    <t>965081212</t>
  </si>
  <si>
    <t>Bourání podlah z dlaždic bez podkladního lože nebo mazaniny, s jakoukoliv výplní spár keramických nebo xylolitových tl. do 10 mm, plochy do 1 m2</t>
  </si>
  <si>
    <t>1453580019</t>
  </si>
  <si>
    <t xml:space="preserve">Poznámka k souboru cen:_x000D_
1. Odsekání soklíků se oceňuje cenami souboru cen 965 08._x000D_
</t>
  </si>
  <si>
    <t>966080103</t>
  </si>
  <si>
    <t>Bourání kontaktního zateplení včetně povrchové úpravy omítkou nebo nátěrem z polystyrénových desek, tloušťky přes 60 do 120 mm</t>
  </si>
  <si>
    <t>132</t>
  </si>
  <si>
    <t>"jihozápad"</t>
  </si>
  <si>
    <t>"plocha průčelí" 307,24*0,50</t>
  </si>
  <si>
    <t>966084018</t>
  </si>
  <si>
    <t>Demontáž opláštění předvěšené odvětrávané fasády stěn</t>
  </si>
  <si>
    <t>134</t>
  </si>
  <si>
    <t xml:space="preserve">Poznámka k souboru cen:_x000D_
Poznámka k souboru cen: 1. Ceny jsou určeny pro odstranění pouze fasádních desek z nosné konstrukce. </t>
  </si>
  <si>
    <t>P</t>
  </si>
  <si>
    <t>Poznámka k položce:_x000D_
Poznámka k položce: dřevotřísková deska tl. 12mm</t>
  </si>
  <si>
    <t>"severovýchod"</t>
  </si>
  <si>
    <t>"plocha průčelí" 286,00</t>
  </si>
  <si>
    <t>"výplně otvorů"</t>
  </si>
  <si>
    <t>-(2,70*1,40)*20,00</t>
  </si>
  <si>
    <t>-(1,50*2,10)*1,00</t>
  </si>
  <si>
    <t>-(1,795*1,40)*3,00</t>
  </si>
  <si>
    <t>77</t>
  </si>
  <si>
    <t>966084028</t>
  </si>
  <si>
    <t>Demontáž opláštění předvěšené odvětrávané fasády ostění nebo nadpraží</t>
  </si>
  <si>
    <t>136</t>
  </si>
  <si>
    <t>(2,70+1,40)*2,00*20,00</t>
  </si>
  <si>
    <t>(1,50+2,10)*2,00*1,00</t>
  </si>
  <si>
    <t>(1,795+1,40)*2,00*3,00</t>
  </si>
  <si>
    <t>(2,47+1,60)*2,00*24,00</t>
  </si>
  <si>
    <t>968062246</t>
  </si>
  <si>
    <t>Vybourání dřevěných rámů oken s křídly, dveřních zárubní, vrat, stěn, ostění nebo obkladů rámů oken s křídly jednoduchých, plochy do 4 m2</t>
  </si>
  <si>
    <t>138</t>
  </si>
  <si>
    <t xml:space="preserve">Poznámka k souboru cen:_x000D_
Poznámka k souboru cen: 1. V cenách -2244 až -2747 jsou započteny i náklady na vyvěšení křídel. </t>
  </si>
  <si>
    <t>"výplně otvorů - SV"</t>
  </si>
  <si>
    <t>(2,70*1,40)*20,00</t>
  </si>
  <si>
    <t>(1,795*1,40)*3,00</t>
  </si>
  <si>
    <t>79</t>
  </si>
  <si>
    <t>968062455</t>
  </si>
  <si>
    <t>Vybourání dřevěných rámů oken s křídly, dveřních zárubní, vrat, stěn, ostění nebo obkladů dveřních zárubní, plochy do 2 m2</t>
  </si>
  <si>
    <t>140</t>
  </si>
  <si>
    <t>0,80*1,97*22,00</t>
  </si>
  <si>
    <t>0,90*1,97*8,00</t>
  </si>
  <si>
    <t>1,00*2,15*1,00</t>
  </si>
  <si>
    <t>0,60*1,97*17,00</t>
  </si>
  <si>
    <t>968062456</t>
  </si>
  <si>
    <t>Vybourání dřevěných rámů oken s křídly, dveřních zárubní, vrat, stěn, ostění nebo obkladů dveřních zárubní, plochy přes 2 m2</t>
  </si>
  <si>
    <t>142</t>
  </si>
  <si>
    <t>(1,50*2,10)*1,00</t>
  </si>
  <si>
    <t>(1,80*2,76)*1,00</t>
  </si>
  <si>
    <t>(1,05*2,47)*1,00</t>
  </si>
  <si>
    <t>1,40*2,10*1,00</t>
  </si>
  <si>
    <t>81</t>
  </si>
  <si>
    <t>968062745</t>
  </si>
  <si>
    <t>Vybourání dřevěných rámů oken s křídly, dveřních zárubní, vrat, stěn, ostění nebo obkladů stěn plných, zasklených nebo výkladních pevných nebo otevíratelných, plochy do 2 m2</t>
  </si>
  <si>
    <t>144</t>
  </si>
  <si>
    <t>"DESKY S OBSAHEM AZBESTU"</t>
  </si>
  <si>
    <t>0,84*1,50*8,00</t>
  </si>
  <si>
    <t>0,90*1,50*6,00</t>
  </si>
  <si>
    <t>971033541</t>
  </si>
  <si>
    <t>Vybourání otvorů ve zdivu základovém nebo nadzákladovém z cihel, tvárnic, příčkovek z cihel pálených na maltu vápennou nebo vápenocementovou plochy do 1 m2, tl. do 300 mm</t>
  </si>
  <si>
    <t>146</t>
  </si>
  <si>
    <t>0,35*2,10*0,30*24,00</t>
  </si>
  <si>
    <t>1,00*1,00*0,32</t>
  </si>
  <si>
    <t>83</t>
  </si>
  <si>
    <t>976061111</t>
  </si>
  <si>
    <t>Vybourání dřevěných konstrukcí zábradlí a madel</t>
  </si>
  <si>
    <t>148</t>
  </si>
  <si>
    <t>36,545*2,00</t>
  </si>
  <si>
    <t>612325423</t>
  </si>
  <si>
    <t>Oprava vápenocementové omítky vnitřních ploch štukové dvouvrstvé, tloušťky do 20 mm a tloušťky štuku do 3 mm stěn, v rozsahu opravované plochy přes 30 do 50%</t>
  </si>
  <si>
    <t>150</t>
  </si>
  <si>
    <t xml:space="preserve">Poznámka k souboru cen:_x000D_
Poznámka k souboru cen: 1. Pro ocenění opravy omítek plochy do 1 m2 se použijí ceny souboru cen 61. 32-52.. Vápenocementová omítka jednotlivých malých ploch. </t>
  </si>
  <si>
    <t>6,30*3,00</t>
  </si>
  <si>
    <t>6,18*3,00</t>
  </si>
  <si>
    <t>12,48*3,00*2,00</t>
  </si>
  <si>
    <t>3,00*3,00*2,00</t>
  </si>
  <si>
    <t>6,18*3,00*2,00</t>
  </si>
  <si>
    <t>12,48*3,00</t>
  </si>
  <si>
    <t>2,68*3,00</t>
  </si>
  <si>
    <t>6,00*3,00</t>
  </si>
  <si>
    <t>212,392</t>
  </si>
  <si>
    <t>85</t>
  </si>
  <si>
    <t>978036391</t>
  </si>
  <si>
    <t>Otlučení omítek z umělého kamene vnějších ploch s vyškrabáním spar zdiva, s očištěním povrchu, v rozsahu přes 100 %</t>
  </si>
  <si>
    <t>152</t>
  </si>
  <si>
    <t>"plocha průčelí" 307,24+7,23+33,93</t>
  </si>
  <si>
    <t>-(2,47*1,60)*24,00</t>
  </si>
  <si>
    <t>"jihovýchod"</t>
  </si>
  <si>
    <t>"plocha průčelí" 115,48</t>
  </si>
  <si>
    <t>"severozápad"</t>
  </si>
  <si>
    <t>"plocha průčelí" 105,27</t>
  </si>
  <si>
    <t>"plocha průčelí" 32,60+33,93</t>
  </si>
  <si>
    <t>978059641</t>
  </si>
  <si>
    <t>Odsekání obkladů stěn včetně otlučení podkladní omítky až na zdivo z obkládaček vnějších, z jakýchkoliv materiálů, plochy přes 1 m2</t>
  </si>
  <si>
    <t>154</t>
  </si>
  <si>
    <t xml:space="preserve">Poznámka k souboru cen:_x000D_
Poznámka k souboru cen: 1. Odsekání soklíků se oceňuje cenami souboru cen 965 08. </t>
  </si>
  <si>
    <t>9,72+3,45+5,13+2,80+3,33+18,31+47,92</t>
  </si>
  <si>
    <t>87</t>
  </si>
  <si>
    <t>9R001</t>
  </si>
  <si>
    <t>Vybourání přístavku pro střešní větrák</t>
  </si>
  <si>
    <t>156</t>
  </si>
  <si>
    <t>158</t>
  </si>
  <si>
    <t>89</t>
  </si>
  <si>
    <t>160</t>
  </si>
  <si>
    <t>162</t>
  </si>
  <si>
    <t>266,346*8 "Přepočtené koeficientem množství</t>
  </si>
  <si>
    <t>91</t>
  </si>
  <si>
    <t>997013821</t>
  </si>
  <si>
    <t>Poplatek za uložení stavebního odpadu na skládce (skládkovné) ze stavebních materiálů obsahujících azbest zatříděných do Katalogu odpadů pod kódem 170 605</t>
  </si>
  <si>
    <t>164</t>
  </si>
  <si>
    <t>166</t>
  </si>
  <si>
    <t>223,008</t>
  </si>
  <si>
    <t>93</t>
  </si>
  <si>
    <t>-1493548616</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</si>
  <si>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</si>
  <si>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711111002</t>
  </si>
  <si>
    <t>Provedení izolace proti zemní vlhkosti natěradly a tmely za studena na ploše vodorovné V nátěrem lakem asfaltovým</t>
  </si>
  <si>
    <t>168</t>
  </si>
  <si>
    <t xml:space="preserve">Poznámka k souboru cen:_x000D_
Poznámka k souboru cen: 1. Izolace plochy jednotlivě do 10 m2 se oceňují skladebně cenou příslušné izolace a cenou 711 19-9095 Příplatek za plochu do 10 m2. </t>
  </si>
  <si>
    <t>"izolace pod zdivo"</t>
  </si>
  <si>
    <t>6,00</t>
  </si>
  <si>
    <t>3,00</t>
  </si>
  <si>
    <t>1,10</t>
  </si>
  <si>
    <t>37,00</t>
  </si>
  <si>
    <t>47,1*0,5 "Přepočtené koeficientem množství</t>
  </si>
  <si>
    <t>95</t>
  </si>
  <si>
    <t>11163152</t>
  </si>
  <si>
    <t>lak hydroizolační asfaltový</t>
  </si>
  <si>
    <t>170</t>
  </si>
  <si>
    <t>47,1*0,00035 "Přepočtené koeficientem množství</t>
  </si>
  <si>
    <t>711131111</t>
  </si>
  <si>
    <t>Provedení izolace proti zemní vlhkosti pásy na sucho samolepícího asfaltového pásu na ploše vodovné V</t>
  </si>
  <si>
    <t>172</t>
  </si>
  <si>
    <t xml:space="preserve">Poznámka k souboru cen:_x000D_
Poznámka k souboru cen: 1. Izolace plochy jednotlivě do 10 m2 se oceňují skladebně cenou příslušné izolace a cenou 711 19-9096 Příplatek za plochu do 10 m2. </t>
  </si>
  <si>
    <t>97</t>
  </si>
  <si>
    <t>62857001</t>
  </si>
  <si>
    <t>pás asfaltový samolepicí modifikovaný SBS tl 4,6mm s vložkou kombinovanou z různých materiálů a hrubozrnným břidličným posypem na horním povrchu</t>
  </si>
  <si>
    <t>174</t>
  </si>
  <si>
    <t>20,44*1,15 "Přepočtené koeficientem množství</t>
  </si>
  <si>
    <t>711131811</t>
  </si>
  <si>
    <t>Odstranění izolace proti zemní vlhkosti na ploše vodorovné V</t>
  </si>
  <si>
    <t>-1935663794</t>
  </si>
  <si>
    <t xml:space="preserve">Poznámka k souboru cen:_x000D_
1. Ceny se používají pro odstranění hydroizolačních pásů a folií bez rozlišení tloušťky a počtu vrstev._x000D_
</t>
  </si>
  <si>
    <t>17,39</t>
  </si>
  <si>
    <t>14,76</t>
  </si>
  <si>
    <t>3,39</t>
  </si>
  <si>
    <t>2,26</t>
  </si>
  <si>
    <t>1,16</t>
  </si>
  <si>
    <t>6,84</t>
  </si>
  <si>
    <t>13,68</t>
  </si>
  <si>
    <t>139,65</t>
  </si>
  <si>
    <t>0,675</t>
  </si>
  <si>
    <t>1,125</t>
  </si>
  <si>
    <t>15,90</t>
  </si>
  <si>
    <t>13,78</t>
  </si>
  <si>
    <t>6,27</t>
  </si>
  <si>
    <t>13,95</t>
  </si>
  <si>
    <t>8,11</t>
  </si>
  <si>
    <t>14,15</t>
  </si>
  <si>
    <t>10,74</t>
  </si>
  <si>
    <t>1,08</t>
  </si>
  <si>
    <t>5,58</t>
  </si>
  <si>
    <t>1,17</t>
  </si>
  <si>
    <t>1,09</t>
  </si>
  <si>
    <t>0,96</t>
  </si>
  <si>
    <t>2,75</t>
  </si>
  <si>
    <t>110,66</t>
  </si>
  <si>
    <t>8,32</t>
  </si>
  <si>
    <t>99</t>
  </si>
  <si>
    <t>711141559</t>
  </si>
  <si>
    <t>Provedení izolace proti zemní vlhkosti pásy přitavením NAIP na ploše vodorovné V</t>
  </si>
  <si>
    <t>176</t>
  </si>
  <si>
    <t xml:space="preserve">Poznámka k souboru cen:_x000D_
Poznámka k souboru cen: 1. Izolace plochy jednotlivě do 10 m2 se oceňují skladebně cenou příslušné izolace a cenou 711 19-9097 Příplatek za plochu do 10 m2. </t>
  </si>
  <si>
    <t>62832001</t>
  </si>
  <si>
    <t>pás asfaltový natavitelný oxidovaný tl. 3,5mm typu V60 S35 s vložkou ze skleněné rohože, s jemnozrnným minerálním posypem</t>
  </si>
  <si>
    <t>178</t>
  </si>
  <si>
    <t>47,100*0,50</t>
  </si>
  <si>
    <t>101</t>
  </si>
  <si>
    <t>998711102</t>
  </si>
  <si>
    <t>Přesun hmot pro izolace proti vodě, vlhkosti a plynům stanovený z hmotnosti přesunovaného materiálu vodorovná dopravní vzdálenost do 50 m v objektech výšky přes 6 do 12 m</t>
  </si>
  <si>
    <t>180</t>
  </si>
  <si>
    <t>998711181</t>
  </si>
  <si>
    <t>Přesun hmot pro izolace proti vodě, vlhkosti a plynům stanovený z hmotnosti přesunovaného materiálu Příplatek k cenám za přesun prováděný bez použití mechanizace pro jakoukoliv výšku objektu</t>
  </si>
  <si>
    <t>182</t>
  </si>
  <si>
    <t>712</t>
  </si>
  <si>
    <t>Povlakové krytiny</t>
  </si>
  <si>
    <t>103</t>
  </si>
  <si>
    <t>712300831</t>
  </si>
  <si>
    <t>Odstranění ze střech plochých do 10° krytiny povlakové jednovrstvé</t>
  </si>
  <si>
    <t>184</t>
  </si>
  <si>
    <t>59,880*0,20</t>
  </si>
  <si>
    <t>712331111</t>
  </si>
  <si>
    <t>Provedení povlakové krytiny střech plochých do 10° pásy na sucho podkladní samolepící asfaltový pás</t>
  </si>
  <si>
    <t>186</t>
  </si>
  <si>
    <t xml:space="preserve">Poznámka k souboru cen:_x000D_
Poznámka k souboru cen: 1. Povlakové krytiny střech jednotlivě do 10 m2 se oceňují skladebně cenou příslušné izolace a cenou 712 39-9096 Příplatek za plochu do 10 m2, a to jen při položení pásů za použití natěradel nebo tmelů za horka. </t>
  </si>
  <si>
    <t>"střecha nad schodišti"</t>
  </si>
  <si>
    <t>17,04*2,00</t>
  </si>
  <si>
    <t>"SCH2" 20,36</t>
  </si>
  <si>
    <t>105</t>
  </si>
  <si>
    <t>62866281</t>
  </si>
  <si>
    <t>pás asfaltový samolepicí modifikovaný SBS tl 3mm s vložkou ze skleněné tkaniny se spalitelnou fólií nebo jemnozrnným minerálním posypem nebo textilií na horním povrchu</t>
  </si>
  <si>
    <t>188</t>
  </si>
  <si>
    <t>54,44*1,15 "Přepočtené koeficientem množství</t>
  </si>
  <si>
    <t>712341559</t>
  </si>
  <si>
    <t>Provedení povlakové krytiny střech plochých do 10° pásy přitavením NAIP v plné ploše</t>
  </si>
  <si>
    <t>190</t>
  </si>
  <si>
    <t xml:space="preserve">Poznámka k souboru cen:_x000D_
Poznámka k souboru cen: 1. Povlakové krytiny střech jednotlivě do 10 m2 se oceňují skladebně cenou příslušné izolace a cenou 712 39-9097 Příplatek za plochu do 10 m2. </t>
  </si>
  <si>
    <t>107</t>
  </si>
  <si>
    <t>62855005</t>
  </si>
  <si>
    <t>pás asfaltový natavitelný modifikovaný SBS tl 4,2mm s vložkou z polyesterové rohože a hrubozrnným břidličným posypem na horním povrchu</t>
  </si>
  <si>
    <t>192</t>
  </si>
  <si>
    <t>998712102</t>
  </si>
  <si>
    <t>Přesun hmot pro povlakové krytiny stanovený z hmotnosti přesunovaného materiálu vodorovná dopravní vzdálenost do 50 m v objektech výšky přes 6 do 12 m</t>
  </si>
  <si>
    <t>194</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</si>
  <si>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</si>
  <si>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109</t>
  </si>
  <si>
    <t>998712181</t>
  </si>
  <si>
    <t>Přesun hmot pro povlakové krytiny stanovený z hmotnosti přesunovaného materiálu Příplatek k cenám za přesun prováděný bez použití mechanizace pro jakoukoliv výšku objektu</t>
  </si>
  <si>
    <t>196</t>
  </si>
  <si>
    <t>713</t>
  </si>
  <si>
    <t>Izolace tepelné</t>
  </si>
  <si>
    <t>713110813</t>
  </si>
  <si>
    <t>Odstranění tepelné izolace stropů nebo podhledů z rohoží, pásů, dílců, desek, bloků volně kladených z vláknitých materiálů suchých, tloušťka izolace přes 100 mm</t>
  </si>
  <si>
    <t>1489840237</t>
  </si>
  <si>
    <t xml:space="preserve">Poznámka k souboru cen:_x000D_
1. Ceny se používají pro odstraňování jednovrstvé a dvouvrstvé izolace, další vrstvy se oceňují individuálně._x000D_
2. U cen odstraňování polystyrenu připevněného lepením nerozlišujeme způsob nalepení._x000D_
3. V ceně nejsou započteny náklady na odstranění separačních vrstev. Tyto práce lze oceňovat příslušnými cenami katalogu 800–711 Izolace proti vodě, vlhkosti a plynům._x000D_
</t>
  </si>
  <si>
    <t>865,935*0,5 'Přepočtené koeficientem množství</t>
  </si>
  <si>
    <t>111</t>
  </si>
  <si>
    <t>713111121</t>
  </si>
  <si>
    <t>Montáž tepelné izolace stropů rohožemi, pásy, dílci, deskami, bloky (izolační materiál ve specifikaci) rovných spodem s uchycením (drátem, páskou apod.)</t>
  </si>
  <si>
    <t>1322732111</t>
  </si>
  <si>
    <t>63152099</t>
  </si>
  <si>
    <t>pás tepelně izolační univerzální λ=0,033 tl 100mm</t>
  </si>
  <si>
    <t>1687717803</t>
  </si>
  <si>
    <t>432,968*1,02 'Přepočtené koeficientem množství</t>
  </si>
  <si>
    <t>113</t>
  </si>
  <si>
    <t>713111127</t>
  </si>
  <si>
    <t>Montáž tepelné izolace stropů rohožemi, pásy, dílci, deskami, bloky (izolační materiál ve specifikaci) rovných spodem lepením celoplošně</t>
  </si>
  <si>
    <t>198</t>
  </si>
  <si>
    <t>63151527</t>
  </si>
  <si>
    <t>deska tepelně izolační minerální kontaktních fasád podélné vlákno λ=0,036-0,037 tl 100mm</t>
  </si>
  <si>
    <t>200</t>
  </si>
  <si>
    <t>406,69*1,02 "Přepočtené koeficientem množství</t>
  </si>
  <si>
    <t>115</t>
  </si>
  <si>
    <t>713130811</t>
  </si>
  <si>
    <t>Odstranění tepelné izolace běžných stavebních konstrukcí z rohoží, pásů, dílců, desek, bloků stěn a příček volně kladených z vláknitých materiálů, tloušťka izolace do 100 mm</t>
  </si>
  <si>
    <t>202</t>
  </si>
  <si>
    <t xml:space="preserve">Poznámka k souboru cen:_x000D_
Poznámka k souboru cen: 1. Ceny se používají pro odstraňování jednovrstvé a dvouvrstvé izolace, další vrstvy se oceňují individuálně. 2. U cen odstraňování polystyrenu připevněného lepením nerozlišujeme způsob nalepení. 3. V ceně nejsou započteny náklady na odstranění separačních vrstev. Tyto práce lze oceňovat příslušnými cenami katalogu 800–711 Izolace proti vodě, vlhkosti a plynům. </t>
  </si>
  <si>
    <t>"plocha průčelí" 307,24</t>
  </si>
  <si>
    <t>713131141</t>
  </si>
  <si>
    <t>Montáž tepelné izolace stěn rohožemi, pásy, deskami, dílci, bloky (izolační materiál ve specifikaci) lepením celoplošně</t>
  </si>
  <si>
    <t>204</t>
  </si>
  <si>
    <t xml:space="preserve">Poznámka k souboru cen:_x000D_
Poznámka k souboru cen: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</si>
  <si>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117</t>
  </si>
  <si>
    <t>206</t>
  </si>
  <si>
    <t>40,27*1,05 "Přepočtené koeficientem množství</t>
  </si>
  <si>
    <t>713141136</t>
  </si>
  <si>
    <t>Montáž tepelné izolace střech plochých rohožemi, pásy, deskami, dílci, bloky (izolační materiál ve specifikaci) přilepenými za studena nízkoexpanzní (PUR) pěnou</t>
  </si>
  <si>
    <t>208</t>
  </si>
  <si>
    <t xml:space="preserve">Poznámka k souboru cen:_x000D_
Poznámka k souboru cen: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3. V cenách -1221 až -1262 jsou započteny náklady na montáž a dodávku kotevních šroubů. 4. V cenách -1221 až -1262 nejsou započteny náklady na položení tepelné izolace; tyto se oceňují cenami -1111 až - 1151 tohoto souboru cen. 5. Ceny -1381 až -1396 lze použít pro montáž izolace do 1000mm. V případě vyšších střešních konstrukcí se pro izolace stěn použijí položky souboru cen 713 13-11 Montáž tepelné izolace stěn tohoto katalogu. </t>
  </si>
  <si>
    <t>119</t>
  </si>
  <si>
    <t>210</t>
  </si>
  <si>
    <t>"T12"</t>
  </si>
  <si>
    <t>BDR.45190080</t>
  </si>
  <si>
    <t>Bauder PIR FA 80, izolace pro ploché střechy oboustranně Al folie, λ=0,022, s ozubem</t>
  </si>
  <si>
    <t>212</t>
  </si>
  <si>
    <t>34,08*1,02 "Přepočtené koeficientem množství</t>
  </si>
  <si>
    <t>121</t>
  </si>
  <si>
    <t>713141151</t>
  </si>
  <si>
    <t>Montáž tepelné izolace střech plochých rohožemi, pásy, deskami, dílci, bloky (izolační materiál ve specifikaci) kladenými volně jednovrstvá</t>
  </si>
  <si>
    <t>214</t>
  </si>
  <si>
    <t>63140404</t>
  </si>
  <si>
    <t>deska tepelně izolační minerální plochých střech pochozích dvouvrstvá λ=0,038-0,039 tl 120mm</t>
  </si>
  <si>
    <t>216</t>
  </si>
  <si>
    <t>20,44*1,02 "Přepočtené koeficientem množství</t>
  </si>
  <si>
    <t>123</t>
  </si>
  <si>
    <t>63140405</t>
  </si>
  <si>
    <t>deska tepelně izolační minerální plochých střech pochozích dvouvrstvá λ=0,038-0,039 tl 140mm</t>
  </si>
  <si>
    <t>218</t>
  </si>
  <si>
    <t>713141152</t>
  </si>
  <si>
    <t>Montáž tepelné izolace střech plochých rohožemi, pásy, deskami, dílci, bloky (izolační materiál ve specifikaci) kladenými volně dvouvrstvá</t>
  </si>
  <si>
    <t>220</t>
  </si>
  <si>
    <t>125</t>
  </si>
  <si>
    <t>63150852</t>
  </si>
  <si>
    <t>pás tepelně izolační pro všechny druhy nezatížených izolací λ=0,038-0,039 tl 160mm</t>
  </si>
  <si>
    <t>222</t>
  </si>
  <si>
    <t>457,74*1,02 "Přepočtené koeficientem množství</t>
  </si>
  <si>
    <t>63150851</t>
  </si>
  <si>
    <t>pás tepelně izolační pro všechny druhy nezatížených izolací λ=0,038-0,039 tl 140mm</t>
  </si>
  <si>
    <t>224</t>
  </si>
  <si>
    <t>127</t>
  </si>
  <si>
    <t>713141262</t>
  </si>
  <si>
    <t>Montáž tepelné izolace střech plochých mechanické přikotvení šrouby včetně dodávky šroubů, bez položení tepelné izolace tl. izolace přes 240 mm do trapézového plechu nebo do dřeva</t>
  </si>
  <si>
    <t>226</t>
  </si>
  <si>
    <t>713191132</t>
  </si>
  <si>
    <t>Montáž tepelné izolace stavebních konstrukcí - doplňky a konstrukční součásti podlah, stropů vrchem nebo střech překrytím fólií separační z PE</t>
  </si>
  <si>
    <t>228</t>
  </si>
  <si>
    <t>129</t>
  </si>
  <si>
    <t>69311081</t>
  </si>
  <si>
    <t>geotextilie netkaná separační, ochranná, filtrační, drenážní PES 300g/m2</t>
  </si>
  <si>
    <t>230</t>
  </si>
  <si>
    <t>34,08*1,1 "Přepočtené koeficientem množství</t>
  </si>
  <si>
    <t>998713102</t>
  </si>
  <si>
    <t>Přesun hmot pro izolace tepelné stanovený z hmotnosti přesunovaného materiálu vodorovná dopravní vzdálenost do 50 m v objektech výšky přes 6 m do 12 m</t>
  </si>
  <si>
    <t>232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</si>
  <si>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</si>
  <si>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131</t>
  </si>
  <si>
    <t>998713181</t>
  </si>
  <si>
    <t>Přesun hmot pro izolace tepelné stanovený z hmotnosti přesunovaného materiálu Příplatek k cenám za přesun prováděný bez použití mechanizace pro jakoukoliv výšku objektu</t>
  </si>
  <si>
    <t>234</t>
  </si>
  <si>
    <t>721</t>
  </si>
  <si>
    <t>Zdravotechnika - vnitřní kanalizace</t>
  </si>
  <si>
    <t>721210822</t>
  </si>
  <si>
    <t>Demontáž kanalizačního příslušenství střešních vtoků DN 100</t>
  </si>
  <si>
    <t>236</t>
  </si>
  <si>
    <t>133</t>
  </si>
  <si>
    <t>721300922</t>
  </si>
  <si>
    <t>Pročištění ležatých svodů do DN 300</t>
  </si>
  <si>
    <t>238</t>
  </si>
  <si>
    <t>"žlábky podél atik"</t>
  </si>
  <si>
    <t>6,57+3,00+6,90+13,47+6,66+3,00+6,81+13,47</t>
  </si>
  <si>
    <t>725</t>
  </si>
  <si>
    <t>Zdravotechnika - zařizovací předměty</t>
  </si>
  <si>
    <t>725291722</t>
  </si>
  <si>
    <t>Doplňky zařízení koupelen a záchodů smaltované madla krakorcová sklopná, délky 834 mm</t>
  </si>
  <si>
    <t>soubor</t>
  </si>
  <si>
    <t>240</t>
  </si>
  <si>
    <t>135</t>
  </si>
  <si>
    <t>725R002</t>
  </si>
  <si>
    <t>Prvky pro invalidy</t>
  </si>
  <si>
    <t>242</t>
  </si>
  <si>
    <t>725R004</t>
  </si>
  <si>
    <t>Betonová rampa pro invalidy</t>
  </si>
  <si>
    <t>244</t>
  </si>
  <si>
    <t>137</t>
  </si>
  <si>
    <t>725R005</t>
  </si>
  <si>
    <t>Sedátko do sprchy</t>
  </si>
  <si>
    <t>246</t>
  </si>
  <si>
    <t>998725202</t>
  </si>
  <si>
    <t>Přesun hmot pro zařizovací předměty stanovený procentní sazbou (%) z ceny vodorovná dopravní vzdálenost do 50 m v objektech výšky přes 6 do 12 m</t>
  </si>
  <si>
    <t>%</t>
  </si>
  <si>
    <t>248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</si>
  <si>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</si>
  <si>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</si>
  <si>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</si>
  <si>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139</t>
  </si>
  <si>
    <t>R00727</t>
  </si>
  <si>
    <t>Protipožární ucpávky dle PBŘ</t>
  </si>
  <si>
    <t>250</t>
  </si>
  <si>
    <t xml:space="preserve">Poznámka k souboru cen:_x000D_
Poznámka k souboru cen: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</si>
  <si>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</si>
  <si>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</si>
  <si>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742210121</t>
  </si>
  <si>
    <t>Montáž hlásiče automatického bodového</t>
  </si>
  <si>
    <t>252</t>
  </si>
  <si>
    <t>141</t>
  </si>
  <si>
    <t>40483010</t>
  </si>
  <si>
    <t>detektor kouře a teploty kombinovaný bezdrátový</t>
  </si>
  <si>
    <t>254</t>
  </si>
  <si>
    <t>751</t>
  </si>
  <si>
    <t>Vzduchotechnika</t>
  </si>
  <si>
    <t>751398021</t>
  </si>
  <si>
    <t>Montáž ostatních zařízení větrací mřížky stěnové, průřezu do 0,040 m2</t>
  </si>
  <si>
    <t>256</t>
  </si>
  <si>
    <t>143</t>
  </si>
  <si>
    <t>55341422r</t>
  </si>
  <si>
    <t>průvětrník bez klapek se sítí 200x200mm</t>
  </si>
  <si>
    <t>258</t>
  </si>
  <si>
    <t>762</t>
  </si>
  <si>
    <t>Konstrukce tesařské</t>
  </si>
  <si>
    <t>281</t>
  </si>
  <si>
    <t>762111811</t>
  </si>
  <si>
    <t>Demontáž stěn a příček z hranolků, fošen nebo latí</t>
  </si>
  <si>
    <t>-927624932</t>
  </si>
  <si>
    <t>762123110</t>
  </si>
  <si>
    <t>Montáž konstrukce stěn a příček vázaných z fošen, hranolů, hranolků, průřezové plochy do 100 cm2</t>
  </si>
  <si>
    <t>661348683</t>
  </si>
  <si>
    <t>145</t>
  </si>
  <si>
    <t>60512125</t>
  </si>
  <si>
    <t>hranol stavební řezivo průřezu do 120cm2 do dl 6m</t>
  </si>
  <si>
    <t>-946991960</t>
  </si>
  <si>
    <t>98,500*0,10*0,10</t>
  </si>
  <si>
    <t>0,985*1,02 'Přepočtené koeficientem množství</t>
  </si>
  <si>
    <t>762332531</t>
  </si>
  <si>
    <t>Montáž vázaných konstrukcí krovů střech pultových, sedlových, valbových, stanových čtvercového nebo obdélníkového půdorysu, z řeziva hoblovaného průřezové plochy do 120 cm2</t>
  </si>
  <si>
    <t>260</t>
  </si>
  <si>
    <t xml:space="preserve">Poznámka k souboru cen:_x000D_
Poznámka k souboru cen: 1. V cenách nejsou započteny náklady na montáž kotevních želez s připojením k dřevěné konstrukci; tyto se ocení příslušnými položkami souboru cen 762 08-5 tohoto katalogu. 2. V cenách 762 33-5 nejsou započteny náklady na podpory (např. vazníky). </t>
  </si>
  <si>
    <t>3,29*7,00</t>
  </si>
  <si>
    <t>147</t>
  </si>
  <si>
    <t>262</t>
  </si>
  <si>
    <t>23,030*0,10*0,12</t>
  </si>
  <si>
    <t>762332532</t>
  </si>
  <si>
    <t>Montáž vázaných konstrukcí krovů střech pultových, sedlových, valbových, stanových čtvercového nebo obdélníkového půdorysu, z řeziva hoblovaného průřezové plochy přes 120 do 224 cm2</t>
  </si>
  <si>
    <t>264</t>
  </si>
  <si>
    <t>(6,24+2,70)*2,00</t>
  </si>
  <si>
    <t>149</t>
  </si>
  <si>
    <t>60512131</t>
  </si>
  <si>
    <t>hranol stavební řezivo průřezu do 224cm2 dl 6-8m</t>
  </si>
  <si>
    <t>266</t>
  </si>
  <si>
    <t>762341026</t>
  </si>
  <si>
    <t>Bednění a laťování bednění střech rovných sklonu do 60° s vyřezáním otvorů z dřevoštěpkových desek OSB šroubovaných na krokve na pero a drážku, tloušťky desky 22 mm</t>
  </si>
  <si>
    <t>268</t>
  </si>
  <si>
    <t xml:space="preserve">Poznámka k souboru cen:_x000D_
Poznámka k souboru cen: 1. V cenách -1011 až -1149 bednění střech z desek dřevoštěpkových a cementotřískových jsou započteny i náklady na dodávku spojovacích prostředků, na tyto položky se nevztahuje ocenění dodávky spojovacích prostředků položka 762 39-5000. </t>
  </si>
  <si>
    <t>20,44</t>
  </si>
  <si>
    <t>151</t>
  </si>
  <si>
    <t>762395000</t>
  </si>
  <si>
    <t>Spojovací prostředky krovů, bednění a laťování, nadstřešních konstrukcí svory, prkna, hřebíky, pásová ocel, vruty</t>
  </si>
  <si>
    <t>270</t>
  </si>
  <si>
    <t xml:space="preserve">Poznámka k souboru cen:_x000D_
Poznámka k souboru cen: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</si>
  <si>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0,276+0,258</t>
  </si>
  <si>
    <t>762421815</t>
  </si>
  <si>
    <t>Demontáž obložení stropů nebo střešních podhledů z dřevoštěpkových desek šroubovaných na sraz, tloušťka desky do 15 mm</t>
  </si>
  <si>
    <t>272</t>
  </si>
  <si>
    <t xml:space="preserve">Poznámka k souboru cen:_x000D_
Poznámka k souboru cen: 1. V cenách nejsou započteny náklady na odstranění tepelné izolace ze stropů; tyto se oceňují cenami části B01 katalogu 800–713 Izolace tepelné. </t>
  </si>
  <si>
    <t>"pobití střechy" (38,70+7,00+3,00+6,93+37,20+6,59+3,00+7,31)*0,30</t>
  </si>
  <si>
    <t>153</t>
  </si>
  <si>
    <t>762431815</t>
  </si>
  <si>
    <t>274</t>
  </si>
  <si>
    <t xml:space="preserve">Poznámka k souboru cen:_x000D_
Poznámka k souboru cen: 1. V cenách nejsou započteny náklady na odstranění tepelné izolace ze stěn; tyto se oceňují cenami části B01 katalogu 800–713 Izolace tepelné. </t>
  </si>
  <si>
    <t>762511155</t>
  </si>
  <si>
    <t>Podlahové konstrukce podkladové z cementotřískových desek jednovrstvých šroubovaných na pero a drážku nebroušených, tloušťky desky 20 mm</t>
  </si>
  <si>
    <t>-26483888</t>
  </si>
  <si>
    <t xml:space="preserve">Poznámka k souboru cen:_x000D_
1. V cenách -1123 až -2225 Podlahové konstrukce podkladové z desek dřevoštěpkových a cementotřískových jsou započteny i náklady na dodávku spojovacích prostředků, na tyto položky se nevztahuje ocenění dodávky spojovacích prostředků._x000D_
</t>
  </si>
  <si>
    <t>"1.NP"</t>
  </si>
  <si>
    <t>4,29+10,18+16,44+1,22+5,42+11,42+5,28+15,91+11,12+7,20+3,56+7,97+11,12+7,20+15,91+10,94+7,20</t>
  </si>
  <si>
    <t>"2.NP"</t>
  </si>
  <si>
    <t>15,91+15,32+3,56+15+12,44+8,4+7,4+8,3+5,49+10,54+7,56+10,94+7,56+15,91</t>
  </si>
  <si>
    <t>155</t>
  </si>
  <si>
    <t>998762102</t>
  </si>
  <si>
    <t>Přesun hmot pro konstrukce tesařské stanovený z hmotnosti přesunovaného materiálu vodorovná dopravní vzdálenost do 50 m v objektech výšky přes 6 do 12 m</t>
  </si>
  <si>
    <t>276</t>
  </si>
  <si>
    <t>998762181</t>
  </si>
  <si>
    <t>Přesun hmot pro konstrukce tesařské stanovený z hmotnosti přesunovaného materiálu Příplatek k cenám za přesun prováděný bez použití mechanizace pro jakoukoliv výšku objektu</t>
  </si>
  <si>
    <t>278</t>
  </si>
  <si>
    <t>763</t>
  </si>
  <si>
    <t>Konstrukce suché výstavby</t>
  </si>
  <si>
    <t>157</t>
  </si>
  <si>
    <t>763111314</t>
  </si>
  <si>
    <t>Příčka ze sádrokartonových desek s nosnou konstrukcí z jednoduchých ocelových profilů UW, CW jednoduše opláštěná deskou standardní A tl. 12,5 mm, příčka tl. 100 mm, profil 75 TI tl. 60 mm, EI 30, Rw 47 dB</t>
  </si>
  <si>
    <t>280</t>
  </si>
  <si>
    <t xml:space="preserve">Poznámka k souboru cen:_x000D_
Poznámka k souboru cen: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</si>
  <si>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1,95*3,00</t>
  </si>
  <si>
    <t>6,66*3,00-(0,70*2,00*2)</t>
  </si>
  <si>
    <t>4,07*3,00-(1,50*2,00)</t>
  </si>
  <si>
    <t>4,20*3,00</t>
  </si>
  <si>
    <t>4,20*3,00-(0,80*2,00)</t>
  </si>
  <si>
    <t>6,22*3,00-(0,80*2,00)</t>
  </si>
  <si>
    <t>4,10*3,00-(0,80*2,00)</t>
  </si>
  <si>
    <t>3,53*3,00-(0,80*2,00)</t>
  </si>
  <si>
    <t>4,00*3,00</t>
  </si>
  <si>
    <t>4,20*3,00-(0,70*2,00)-(0,80*2,00)</t>
  </si>
  <si>
    <t>2,95*3,00</t>
  </si>
  <si>
    <t>4,25*3,00-(0,80*2,00)</t>
  </si>
  <si>
    <t>3,35*3,00-(0,70*2,00)</t>
  </si>
  <si>
    <t>1,77*3,00</t>
  </si>
  <si>
    <t>8,28*3,00</t>
  </si>
  <si>
    <t>5,70*3,00-(0,70*2,00)-(0,80*2,00)</t>
  </si>
  <si>
    <t>3,99*3,00*2</t>
  </si>
  <si>
    <t>763111411</t>
  </si>
  <si>
    <t>Příčka ze sádrokartonových desek s nosnou konstrukcí z jednoduchých ocelových profilů UW, CW dvojitě opláštěná deskami standardními A tl. 2 x 12,5 mm, EI 60, příčka tl. 100 mm, profil 50 TI tl. 50 mm, Rw 50 dB</t>
  </si>
  <si>
    <t>282</t>
  </si>
  <si>
    <t>2,36*3,00-(0,90*2,00)</t>
  </si>
  <si>
    <t>11,07*3,00</t>
  </si>
  <si>
    <t>6,10*3,00-(0,90*2,00)</t>
  </si>
  <si>
    <t>3,00*3,00-(0,90*2,00)</t>
  </si>
  <si>
    <t>12,47*3,00-(0,90*2,00)</t>
  </si>
  <si>
    <t>159</t>
  </si>
  <si>
    <t>763111417</t>
  </si>
  <si>
    <t>Příčka ze sádrokartonových desek s nosnou konstrukcí z jednoduchých ocelových profilů UW, CW dvojitě opláštěná deskami standardními A tl. 2 x 12,5 mm, EI 60, příčka tl. 150 mm, profil 100 TI tl. 100 mm, Rw 55 dB</t>
  </si>
  <si>
    <t>284</t>
  </si>
  <si>
    <t>6,54*3,00-(0,70*2,00)</t>
  </si>
  <si>
    <t>2,97*3,00-(0,80*2,00)</t>
  </si>
  <si>
    <t>0,60*3,00*4</t>
  </si>
  <si>
    <t>763113313</t>
  </si>
  <si>
    <t>Příčka instalační ze sádrokartonových desek s nosnou konstrukcí ze zdvojených ocelových profilů UW, CW s mezerou, CW profily navzájem spojeny páskem sádry dvojitě opláštěná deskami standardními A tl. 2 x 12,5 mm, EI 60, příčka tl. 155 mm, profil 50 TI tl. 50 mm, Rw 52 dB</t>
  </si>
  <si>
    <t>286</t>
  </si>
  <si>
    <t xml:space="preserve">Poznámka k souboru cen:_x000D_
Poznámka k souboru cen: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</si>
  <si>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0,90*3,00*13</t>
  </si>
  <si>
    <t>161</t>
  </si>
  <si>
    <t>763131531</t>
  </si>
  <si>
    <t>Podhled ze sádrokartonových desek jednovrstvá zavěšená spodní konstrukce z ocelových profilů CD, UD jednoduše opláštěná deskou protipožární DF, tl. 12,5 mm, bez TI</t>
  </si>
  <si>
    <t>288</t>
  </si>
  <si>
    <t xml:space="preserve">Poznámka k souboru cen:_x000D_
Poznámka k souboru cen: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</si>
  <si>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"podhled 2.NP"</t>
  </si>
  <si>
    <t>148,95</t>
  </si>
  <si>
    <t>30,97</t>
  </si>
  <si>
    <t>3,16</t>
  </si>
  <si>
    <t>0,63</t>
  </si>
  <si>
    <t>1,25</t>
  </si>
  <si>
    <t>12,14</t>
  </si>
  <si>
    <t>2,79</t>
  </si>
  <si>
    <t>0,97</t>
  </si>
  <si>
    <t>13,87</t>
  </si>
  <si>
    <t>14,98</t>
  </si>
  <si>
    <t>14,95</t>
  </si>
  <si>
    <t>6,96</t>
  </si>
  <si>
    <t>14,14</t>
  </si>
  <si>
    <t>4,20</t>
  </si>
  <si>
    <t>1,20</t>
  </si>
  <si>
    <t>8,25</t>
  </si>
  <si>
    <t>3,40</t>
  </si>
  <si>
    <t>110,44</t>
  </si>
  <si>
    <t>763131541</t>
  </si>
  <si>
    <t>Podhled ze sádrokartonových desek jednovrstvá zavěšená spodní konstrukce z ocelových profilů CD, UD dvojitě opláštěná deskami protipožárními DF, tl. 2 x 12,5 mm, bez TI</t>
  </si>
  <si>
    <t>290</t>
  </si>
  <si>
    <t>"podhled 1.NP"</t>
  </si>
  <si>
    <t>163</t>
  </si>
  <si>
    <t>763131751</t>
  </si>
  <si>
    <t>Podhled ze sádrokartonových desek ostatní práce a konstrukce na podhledech ze sádrokartonových desek montáž parotěsné zábrany</t>
  </si>
  <si>
    <t>292</t>
  </si>
  <si>
    <t>28329274</t>
  </si>
  <si>
    <t>fólie PE vyztužená pro parotěsnou vrstvu (reakce na oheň - třída E) 110g/m2</t>
  </si>
  <si>
    <t>294</t>
  </si>
  <si>
    <t>433,92*1,1 "Přepočtené koeficientem množství</t>
  </si>
  <si>
    <t>165</t>
  </si>
  <si>
    <t>763131831</t>
  </si>
  <si>
    <t>Demontáž podhledu nebo samostatného požárního předělu ze sádrokartonových desek s nosnou konstrukcí jednovrstvou z ocelových profilů, opláštění jednoduché</t>
  </si>
  <si>
    <t>-1077431126</t>
  </si>
  <si>
    <t xml:space="preserve">Poznámka k souboru cen:_x000D_
1. Ceny -1811 a -1832 jsou stanoveny pro kompletní demontáž podhledu nebo samostatného požárního předělu, tj. nosné konstrukce, desek i tepelné izolace._x000D_
2. Ceny demontáže desek -2811 a -2812 jsou určeny pro odstranění pouze desek z nosné konstrukce podhledu._x000D_
</t>
  </si>
  <si>
    <t>763431803</t>
  </si>
  <si>
    <t>Demontáž podhledu minerálního na zavěšeném na roštu skrytém</t>
  </si>
  <si>
    <t>1613039569</t>
  </si>
  <si>
    <t xml:space="preserve">Poznámka k souboru cen:_x000D_
1. V cenách demontáže podhledu -1801 až -1821 jsou započteny náklady na kompletní demontáž podhledu, tj. nosné konstrukce i panelů._x000D_
</t>
  </si>
  <si>
    <t>"Desky AKUMIN s obsahem azbestu"</t>
  </si>
  <si>
    <t>167</t>
  </si>
  <si>
    <t>998763101</t>
  </si>
  <si>
    <t>Přesun hmot pro dřevostavby stanovený z hmotnosti přesunovaného materiálu vodorovná dopravní vzdálenost do 50 m v objektech výšky přes 6 do 12 m</t>
  </si>
  <si>
    <t>296</t>
  </si>
  <si>
    <t xml:space="preserve">Poznámka k souboru cen:_x000D_
Poznámka k souboru cen: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U přesunu stanoveného procentní sazbou se ztížení přesunu ocení individuálně. </t>
  </si>
  <si>
    <t>998763181</t>
  </si>
  <si>
    <t>Přesun hmot pro dřevostavby stanovený z hmotnosti přesunovaného materiálu Příplatek k ceně za přesun prováděný bez použití mechanizace pro jakoukoliv výšku objektu</t>
  </si>
  <si>
    <t>298</t>
  </si>
  <si>
    <t>764</t>
  </si>
  <si>
    <t>Konstrukce klempířské</t>
  </si>
  <si>
    <t>169</t>
  </si>
  <si>
    <t>764001801</t>
  </si>
  <si>
    <t>Demontáž klempířských konstrukcí podkladního plechu do suti</t>
  </si>
  <si>
    <t>300</t>
  </si>
  <si>
    <t>764002801</t>
  </si>
  <si>
    <t>Demontáž klempířských konstrukcí závětrné lišty do suti</t>
  </si>
  <si>
    <t>302</t>
  </si>
  <si>
    <t>171</t>
  </si>
  <si>
    <t>764002811</t>
  </si>
  <si>
    <t>Demontáž klempířských konstrukcí okapového plechu do suti, v krytině povlakové</t>
  </si>
  <si>
    <t>304</t>
  </si>
  <si>
    <t>6,10+0,20</t>
  </si>
  <si>
    <t>764002841</t>
  </si>
  <si>
    <t>Demontáž klempířských konstrukcí oplechování horních ploch zdí a nadezdívek do suti</t>
  </si>
  <si>
    <t>306</t>
  </si>
  <si>
    <t>173</t>
  </si>
  <si>
    <t>764002851</t>
  </si>
  <si>
    <t>Demontáž klempířských konstrukcí oplechování parapetů do suti</t>
  </si>
  <si>
    <t>308</t>
  </si>
  <si>
    <t>764003801</t>
  </si>
  <si>
    <t>Demontáž klempířských konstrukcí lemování trub, konzol, držáků, ventilačních nástavců a ostatních kusových prvků do suti</t>
  </si>
  <si>
    <t>310</t>
  </si>
  <si>
    <t>175</t>
  </si>
  <si>
    <t>764004801</t>
  </si>
  <si>
    <t>Demontáž klempířských konstrukcí žlabu podokapního do suti</t>
  </si>
  <si>
    <t>312</t>
  </si>
  <si>
    <t>764004861</t>
  </si>
  <si>
    <t>Demontáž klempířských konstrukcí svodu do suti</t>
  </si>
  <si>
    <t>314</t>
  </si>
  <si>
    <t>177</t>
  </si>
  <si>
    <t>764226444</t>
  </si>
  <si>
    <t>Oplechování parapetů z hliníkového plechu rovných celoplošně lepené, bez rohů rš 330 mm</t>
  </si>
  <si>
    <t>316</t>
  </si>
  <si>
    <t>1,60*18</t>
  </si>
  <si>
    <t>0,90*6</t>
  </si>
  <si>
    <t>2,10*24</t>
  </si>
  <si>
    <t>764242305</t>
  </si>
  <si>
    <t>Oplechování střešních prvků z titanzinkového lesklého válcovaného plechu štítu závětrnou lištou rš 400 mm</t>
  </si>
  <si>
    <t>318</t>
  </si>
  <si>
    <t xml:space="preserve">Poznámka k souboru cen:_x000D_
Poznámka k souboru cen: 1. V cenách 764 24-1305 až - 2357 nejsou započteny náklady na podkladní plech. Ten se oceňuje souborem cen 764 01-14..Podkladní plech z pozinkovaného plechu v tl. 1,0 mm a rozvinuté šířce dle rš střešního prvku. </t>
  </si>
  <si>
    <t>179</t>
  </si>
  <si>
    <t>764242331</t>
  </si>
  <si>
    <t>Oplechování střešních prvků z titanzinkového lesklého válcovaného plechu okapu okapovým plechem střechy rovné rš 150 mm</t>
  </si>
  <si>
    <t>320</t>
  </si>
  <si>
    <t>764242334</t>
  </si>
  <si>
    <t>Oplechování střešních prvků z titanzinkového lesklého válcovaného plechu okapu okapovým plechem střechy rovné rš 330 mm</t>
  </si>
  <si>
    <t>322</t>
  </si>
  <si>
    <t>181</t>
  </si>
  <si>
    <t>764244307</t>
  </si>
  <si>
    <t>Oplechování horních ploch zdí a nadezdívek (atik) z titanzinkového lesklého válcovaného plechu mechanicky kotvené rš 670 mm</t>
  </si>
  <si>
    <t>324</t>
  </si>
  <si>
    <t>764326433</t>
  </si>
  <si>
    <t>Ventilační turbína z hliníkového plechu s lemováním na střechách s krytinou prejzovou nebo vlnitou, průměru přes 350 mm</t>
  </si>
  <si>
    <t>326</t>
  </si>
  <si>
    <t xml:space="preserve">Poznámka k souboru cen:_x000D_
Poznámka k souboru cen: 1. V cenách jsou započteny i náklady na dodávku základny, stavitelného krku a hlavice. </t>
  </si>
  <si>
    <t>183</t>
  </si>
  <si>
    <t>X227</t>
  </si>
  <si>
    <t>Al krytka pro hliníkový tažený parapet</t>
  </si>
  <si>
    <t>pár</t>
  </si>
  <si>
    <t>328</t>
  </si>
  <si>
    <t>764354411</t>
  </si>
  <si>
    <t>Lemování prostupů z nerezového plechu bez lišty, střech s krytinou prejzovou nebo vlnitou</t>
  </si>
  <si>
    <t>330</t>
  </si>
  <si>
    <t xml:space="preserve">Poznámka k souboru cen:_x000D_
Poznámka k souboru cen: 1. V cenách nejsou započteny náklady na připojovací dilatační lištu, tyto se oceňují cenami souboru cen 764 05-142. Dilatační lišta z nerezového plechu. </t>
  </si>
  <si>
    <t>"Oplechování větracích komínků, vpustí, odkouření, turbín" 6,00</t>
  </si>
  <si>
    <t>185</t>
  </si>
  <si>
    <t>764541305</t>
  </si>
  <si>
    <t>Žlab podokapní z titanzinkového lesklého válcovaného plechu včetně háků a čel půlkruhový rš 330 mm</t>
  </si>
  <si>
    <t>332</t>
  </si>
  <si>
    <t>764548323</t>
  </si>
  <si>
    <t>Svod z titanzinkového lesklého válcovaného plechu včetně objímek, kolen a odskoků kruhový, průměru 100 mm</t>
  </si>
  <si>
    <t>334</t>
  </si>
  <si>
    <t>187</t>
  </si>
  <si>
    <t>R00764041324.1</t>
  </si>
  <si>
    <t>Dilatační lišta z titanzinkového lesklého válcovaného plechu připojovací, včetně tmelení rš 365 mm</t>
  </si>
  <si>
    <t>336</t>
  </si>
  <si>
    <t>998764102</t>
  </si>
  <si>
    <t>Přesun hmot pro konstrukce klempířské stanovený z hmotnosti přesunovaného materiálu vodorovná dopravní vzdálenost do 50 m v objektech výšky přes 6 do 12 m</t>
  </si>
  <si>
    <t>338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</si>
  <si>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</si>
  <si>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189</t>
  </si>
  <si>
    <t>998764181</t>
  </si>
  <si>
    <t>Přesun hmot pro konstrukce klempířské stanovený z hmotnosti přesunovaného materiálu Příplatek k cenám za přesun prováděný bez použití mechanizace pro jakoukoliv výšku objektu</t>
  </si>
  <si>
    <t>340</t>
  </si>
  <si>
    <t>765</t>
  </si>
  <si>
    <t>Krytina skládaná</t>
  </si>
  <si>
    <t>765231851</t>
  </si>
  <si>
    <t>Demontáž obkladu stěn skládanou azbestocementovou krytinou z pravoúhlých formátů nebo desek do suti</t>
  </si>
  <si>
    <t>-1061447527</t>
  </si>
  <si>
    <t xml:space="preserve">Poznámka k souboru cen:_x000D_
1. Pro ocenění nákladů na pytlování suti lze použít položky souboru cen 997 00-60.. — Úprava stavebního odpadu katalogu 800-6 Demolice objektů._x000D_
</t>
  </si>
  <si>
    <t>682,296*2</t>
  </si>
  <si>
    <t>766</t>
  </si>
  <si>
    <t>Konstrukce truhlářské</t>
  </si>
  <si>
    <t>766411811</t>
  </si>
  <si>
    <t>Demontáž obložení stěn panely, plochy do 1,5 m2</t>
  </si>
  <si>
    <t>342</t>
  </si>
  <si>
    <t xml:space="preserve">Poznámka k souboru cen:_x000D_
Poznámka k souboru cen: 1. Cenami nelze oceňovat demontáž obložení stěn výšky přes 2,5 m; tyto práce se oceňují cenami souboru cen 766 42-18 Demontáž obložení podhledů. </t>
  </si>
  <si>
    <t>Poznámka k položce:_x000D_
Poznámka k položce: dřevotřísková deska tl. 12 mm</t>
  </si>
  <si>
    <t>191</t>
  </si>
  <si>
    <t>766411822</t>
  </si>
  <si>
    <t>Demontáž obložení stěn podkladových roštů</t>
  </si>
  <si>
    <t>346</t>
  </si>
  <si>
    <t>766622132</t>
  </si>
  <si>
    <t>Montáž oken plastových včetně montáže rámu plochy přes 1 m2 otevíravých do zdiva, výšky přes 1,5 do 2,5 m</t>
  </si>
  <si>
    <t>348</t>
  </si>
  <si>
    <t xml:space="preserve">Poznámka k souboru cen:_x000D_
Poznámka k souboru cen: 1. V cenách montáže oken jsou započteny i náklady na zaměření, vyklínování, horizontální i vertikální vyrovnání okenního rámu, ukotvení a vyplnění spáry mezi rámem a ostěním polyuretanovou pěnou, včetně zednického začištění. 2. Cenami montáže oken otevíravých lze ocenit i montáže oken kyvných a otočných. 3. Tepelnou izolaci mezi ostěním a rámem okna je možné ocenit položkami 766 62 - 9 . . Příplatek k cenám za tepelnou izolaci mezi ostěním a rámem okna jsou započteny náklady na izolaci vnější i vnitřní. 4. Délka izolace se určuje v metrech délky rámu okna. </t>
  </si>
  <si>
    <t>"O1" 1,60*1,60*18,00</t>
  </si>
  <si>
    <t>"O2" 0,90*1,60*6,00</t>
  </si>
  <si>
    <t>193</t>
  </si>
  <si>
    <t>61140054</t>
  </si>
  <si>
    <t>okno plastové otevíravé/sklopné trojsklo přes plochu 1m2 v1,5-2,5m</t>
  </si>
  <si>
    <t>350</t>
  </si>
  <si>
    <t>766660171</t>
  </si>
  <si>
    <t>Montáž dveřních křídel dřevěných nebo plastových otevíravých do obložkové zárubně povrchově upravených jednokřídlových, šířky do 800 mm</t>
  </si>
  <si>
    <t>352</t>
  </si>
  <si>
    <t xml:space="preserve">Poznámka k souboru cen:_x000D_
Poznámka k souboru cen: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</si>
  <si>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"D3" 20</t>
  </si>
  <si>
    <t>"D4" 12</t>
  </si>
  <si>
    <t>195</t>
  </si>
  <si>
    <t>61162092</t>
  </si>
  <si>
    <t>dveře jednokřídlé dřevotřískové povrch laminátový částečně prosklené 800x1970/2100mm</t>
  </si>
  <si>
    <t>354</t>
  </si>
  <si>
    <t>61162091</t>
  </si>
  <si>
    <t>dveře jednokřídlé dřevotřískové povrch laminátový částečně prosklené 700x1970/2100mm</t>
  </si>
  <si>
    <t>356</t>
  </si>
  <si>
    <t>197</t>
  </si>
  <si>
    <t>766660411</t>
  </si>
  <si>
    <t>Montáž dveřních křídel dřevěných nebo plastových vchodových dveří včetně rámu do zdiva jednokřídlových bez nadsvětlíku</t>
  </si>
  <si>
    <t>358</t>
  </si>
  <si>
    <t>55341202.1</t>
  </si>
  <si>
    <t>dveře bezpečnostní protipožární 5-bodový rozvorový mechanismus EI 30 D2 900x1970 mm včetně zárubně</t>
  </si>
  <si>
    <t>360</t>
  </si>
  <si>
    <t>199</t>
  </si>
  <si>
    <t>55341222.1</t>
  </si>
  <si>
    <t>dveře bezpečnostní protipožární 5-bodový rozvorový mechanismus EI 30 D2 1000x1970 mm, včetně zárubně</t>
  </si>
  <si>
    <t>362</t>
  </si>
  <si>
    <t>766660421</t>
  </si>
  <si>
    <t>Montáž dveřních křídel dřevěných nebo plastových vchodových dveří včetně rámu do zdiva jednokřídlových s nadsvětlíkem</t>
  </si>
  <si>
    <t>364</t>
  </si>
  <si>
    <t>201</t>
  </si>
  <si>
    <t>611R44164.1</t>
  </si>
  <si>
    <t>dveře plastové vchodové jednokřídlé otvíravé 900x2400mm</t>
  </si>
  <si>
    <t>366</t>
  </si>
  <si>
    <t>766660461</t>
  </si>
  <si>
    <t>Montáž dveřních křídel dřevěných nebo plastových vchodových dveří včetně rámu do zdiva dvoukřídlových s nadsvětlíkem</t>
  </si>
  <si>
    <t>368</t>
  </si>
  <si>
    <t>203</t>
  </si>
  <si>
    <t>611R40068.1</t>
  </si>
  <si>
    <t>dveře plastové vchodové dvoukřídlové s nadsvětlíkem trojsklo</t>
  </si>
  <si>
    <t>370</t>
  </si>
  <si>
    <t>1,50*2,40*2,00</t>
  </si>
  <si>
    <t>766682111</t>
  </si>
  <si>
    <t>Montáž zárubní dřevěných, plastových nebo z lamina obložkových, pro dveře jednokřídlové, tloušťky stěny do 170 mm</t>
  </si>
  <si>
    <t>372</t>
  </si>
  <si>
    <t xml:space="preserve">Poznámka k souboru cen:_x000D_
Poznámka k souboru cen: 1. V cenách montáže zárubní jsou započteny i náklady na zaměření, vyklínování, horizontální i vertikální vyrovnání zárubně, ukotvení a vyplnění spáry mezi rámem a ostěním polyuretanovou pěnou, včetně zednického začištění. </t>
  </si>
  <si>
    <t>20+12</t>
  </si>
  <si>
    <t>205</t>
  </si>
  <si>
    <t>61182258</t>
  </si>
  <si>
    <t>zárubeň obložková pro dveře 1křídlé 600,700,800,900x1970mm tl 60-170mm dub,buk</t>
  </si>
  <si>
    <t>374</t>
  </si>
  <si>
    <t>766691914</t>
  </si>
  <si>
    <t>Ostatní práce vyvěšení nebo zavěšení křídel s případným uložením a opětovným zavěšením po provedení stavebních změn dřevěných dveřních, plochy do 2 m2</t>
  </si>
  <si>
    <t>376</t>
  </si>
  <si>
    <t xml:space="preserve">Poznámka k souboru cen:_x000D_
Poznámka k souboru cen: 1. Ceny -1931 a -1932 lze užít jen pro křídlo mající současně obě jmenované funkce. </t>
  </si>
  <si>
    <t>207</t>
  </si>
  <si>
    <t>766694111</t>
  </si>
  <si>
    <t>Montáž ostatních truhlářských konstrukcí parapetních desek dřevěných nebo plastových šířky do 300 mm, délky do 1000 mm</t>
  </si>
  <si>
    <t>378</t>
  </si>
  <si>
    <t xml:space="preserve">Poznámka k souboru cen:_x000D_
Poznámka k souboru cen: 1. Vcenách 766 69 - 3421 a 3422 jsou započteny i náklady na zaměření zřizovaných otvorů. 2. Cenami -97 . . nelze oceňovat venkovní krycí lišty balkónových dveří; tato montáž se oceňuje cenou -1610. </t>
  </si>
  <si>
    <t>766694112</t>
  </si>
  <si>
    <t>Montáž ostatních truhlářských konstrukcí parapetních desek dřevěných nebo plastových šířky do 300 mm, délky přes 1000 do 1600 mm</t>
  </si>
  <si>
    <t>380</t>
  </si>
  <si>
    <t>209</t>
  </si>
  <si>
    <t>766694113</t>
  </si>
  <si>
    <t>Montáž ostatních truhlářských konstrukcí parapetních desek dřevěných nebo plastových šířky do 300 mm, délky přes 1600 do 2600 mm</t>
  </si>
  <si>
    <t>382</t>
  </si>
  <si>
    <t>766694114</t>
  </si>
  <si>
    <t>Montáž ostatních truhlářských konstrukcí parapetních desek dřevěných nebo plastových šířky do 300 mm, délky přes 2600 mm</t>
  </si>
  <si>
    <t>384</t>
  </si>
  <si>
    <t>211</t>
  </si>
  <si>
    <t>60794103</t>
  </si>
  <si>
    <t>deska parapetní dřevotřísková vnitřní 300x1000mm</t>
  </si>
  <si>
    <t>386</t>
  </si>
  <si>
    <t>18*1,60</t>
  </si>
  <si>
    <t>6*0,9</t>
  </si>
  <si>
    <t>24*2,10</t>
  </si>
  <si>
    <t>4*1,8</t>
  </si>
  <si>
    <t>1*2,78</t>
  </si>
  <si>
    <t>1*2,4</t>
  </si>
  <si>
    <t>2*0,6</t>
  </si>
  <si>
    <t>2*2,7</t>
  </si>
  <si>
    <t>766R00</t>
  </si>
  <si>
    <t>Dodávka a montáž kuchyňských linek dle popisu v PD</t>
  </si>
  <si>
    <t>2114086152</t>
  </si>
  <si>
    <t xml:space="preserve">Poznámka k souboru cen:_x000D_
1. V cenách 766 81-1111 až -1116 Montáž korpusu spodních skříněk jsou zahrnuty i náklady na montáž soklové lišty._x000D_
2. V cenách 766 81-1431 až -1453 Montáž světelné rampy nejsou zahrnuty náklady na montáž osvětlení, tyto se oceňují cenami části A10 katalogu 800-741 Elektroinstalace - silnoproud._x000D_
3. V cenách souboru cen 766 81-1 . Montáž kuchyňských linek nejsou zahrnuty náklady na dodání spojovacího materiálu. Není-li tento materiál zahrnut v ceně dodávky kuchyňské linky, oceňuje se samostatně ve specifikaci._x000D_
4. Vcenách 766 81-1311 až -1353 montáže dvířek jsou započteny i náklady na montáž závěsů._x000D_
5. V ceně 766 81-1461 jsou započteny náklady na montáž obou výsuvů pro pojezd zásuvky._x000D_
</t>
  </si>
  <si>
    <t>213</t>
  </si>
  <si>
    <t>998766102</t>
  </si>
  <si>
    <t>Přesun hmot pro konstrukce truhlářské stanovený z hmotnosti přesunovaného materiálu vodorovná dopravní vzdálenost do 50 m v objektech výšky přes 6 do 12 m</t>
  </si>
  <si>
    <t>388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</si>
  <si>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</si>
  <si>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998766181</t>
  </si>
  <si>
    <t>Přesun hmot pro konstrukce truhlářské stanovený z hmotnosti přesunovaného materiálu Příplatek k ceně za přesun prováděný bez použití mechanizace pro jakoukoliv výšku objektu</t>
  </si>
  <si>
    <t>390</t>
  </si>
  <si>
    <t>215</t>
  </si>
  <si>
    <t>767161214</t>
  </si>
  <si>
    <t>Montáž zábradlí rovného z profilové oceli do zdiva, hmotnosti 1 m zábradlí přes 20 do 30 kg</t>
  </si>
  <si>
    <t>392</t>
  </si>
  <si>
    <t>553R42100.2</t>
  </si>
  <si>
    <t>Ocelové schodišťové zábradlí žárově zinkované, výplň vodorovné kulaté tyče - 5 řad</t>
  </si>
  <si>
    <t>394</t>
  </si>
  <si>
    <t>217</t>
  </si>
  <si>
    <t>767161823</t>
  </si>
  <si>
    <t>Demontáž zábradlí schodišťového nerozebíratelný spoj hmotnosti 1 m zábradlí do 20 kg</t>
  </si>
  <si>
    <t>396</t>
  </si>
  <si>
    <t>2,50*2,00</t>
  </si>
  <si>
    <t>1,90+5,00</t>
  </si>
  <si>
    <t>767220130</t>
  </si>
  <si>
    <t>Montáž schodišťového zábradlí z trubek nebo tenkostěnných profilů do zdiva, hmotnosti 1 m zábradlí přes 25 kg</t>
  </si>
  <si>
    <t>398</t>
  </si>
  <si>
    <t>4,76+1,73+2,04</t>
  </si>
  <si>
    <t>219</t>
  </si>
  <si>
    <t>553R42100.1</t>
  </si>
  <si>
    <t>400</t>
  </si>
  <si>
    <t>767651210</t>
  </si>
  <si>
    <t>Montáž vrat garážových nebo průmyslových otvíravých do ocelové zárubně z dílů, plochy do 6 m2</t>
  </si>
  <si>
    <t>402</t>
  </si>
  <si>
    <t xml:space="preserve">Poznámka k souboru cen:_x000D_
Poznámka k souboru cen: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</si>
  <si>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221</t>
  </si>
  <si>
    <t>553R44627.1</t>
  </si>
  <si>
    <t>vrata ocelová 1,55x2,05m 2/2 křídlová otočná</t>
  </si>
  <si>
    <t>404</t>
  </si>
  <si>
    <t>767810111</t>
  </si>
  <si>
    <t>Montáž větracích mřížek ocelových čtyřhranných, průřezu do 0,01 m2</t>
  </si>
  <si>
    <t>406</t>
  </si>
  <si>
    <t xml:space="preserve">Poznámka k souboru cen:_x000D_
Poznámka k souboru cen: 1. Ceny jsou kalkulovány pro osazení větracích mřížek do předem připravené konstrukce. </t>
  </si>
  <si>
    <t>223</t>
  </si>
  <si>
    <t>55341427.1</t>
  </si>
  <si>
    <t>mřížka větrací nerezová se síťovinou 100x100mm</t>
  </si>
  <si>
    <t>408</t>
  </si>
  <si>
    <t>767810112</t>
  </si>
  <si>
    <t>Montáž větracích mřížek ocelových čtyřhranných, průřezu přes 0,01 do 0,04 m2</t>
  </si>
  <si>
    <t>410</t>
  </si>
  <si>
    <t>225</t>
  </si>
  <si>
    <t>55341426</t>
  </si>
  <si>
    <t>mřížka větrací nerezová se síťovinou 200x200mm</t>
  </si>
  <si>
    <t>412</t>
  </si>
  <si>
    <t>767821114</t>
  </si>
  <si>
    <t>Montáž poštovních schránek sestav zavěšených do 24 kusů</t>
  </si>
  <si>
    <t>414</t>
  </si>
  <si>
    <t xml:space="preserve">Poznámka k souboru cen:_x000D_
Poznámka k souboru cen: 1. Ceny jsou kalkulovány pro osazení schránek na předem připravené konstrukce. 2. Množství měrných jednotek u sestav se určuje v počtu kusů jednotlivých schránek. </t>
  </si>
  <si>
    <t>227</t>
  </si>
  <si>
    <t>55348112</t>
  </si>
  <si>
    <t>schránka listová se sklapkou Pz 370x330x100mm</t>
  </si>
  <si>
    <t>416</t>
  </si>
  <si>
    <t>767832802</t>
  </si>
  <si>
    <t>Demontáž venkovních požárních žebříků bez ochranného koše</t>
  </si>
  <si>
    <t>418</t>
  </si>
  <si>
    <t>229</t>
  </si>
  <si>
    <t>767893111</t>
  </si>
  <si>
    <t>Montáž stříšek nad venkovními vstupy z kovových profilů kotvených k nosné konstrukci pomocí závěsů, výplň z umělých hmot rovných šířky do 1,50 m</t>
  </si>
  <si>
    <t>420</t>
  </si>
  <si>
    <t xml:space="preserve">Poznámka k souboru cen:_x000D_
Poznámka k souboru cen: 1. Ceny -3111 až -3192 jsou učeny pro konstrukce bez vnější izolace. </t>
  </si>
  <si>
    <t>283R19020.1</t>
  </si>
  <si>
    <t>Vchodová stříška rovná, kotvená pomocí konzol, hliníkový rám, výplň dutinkový polykarbonát 1000x1200mm</t>
  </si>
  <si>
    <t>422</t>
  </si>
  <si>
    <t>231</t>
  </si>
  <si>
    <t>767893113</t>
  </si>
  <si>
    <t>Montáž stříšek nad venkovními vstupy z kovových profilů kotvených k nosné konstrukci pomocí závěsů, výplň z umělých hmot obloukových šířky do 1,50 m</t>
  </si>
  <si>
    <t>424</t>
  </si>
  <si>
    <t>28319025</t>
  </si>
  <si>
    <t>Vchodová stříška oblouková, kotvená pomocí konzol, hliníkový rám, výplň dutinkový polykarbonát 2000x900mm</t>
  </si>
  <si>
    <t>426</t>
  </si>
  <si>
    <t>233</t>
  </si>
  <si>
    <t>767893811</t>
  </si>
  <si>
    <t>Demontáž stříšek nad venkovními vstupy z kovových profilů, výplň z umělých hmot</t>
  </si>
  <si>
    <t>428</t>
  </si>
  <si>
    <t>767893831</t>
  </si>
  <si>
    <t>Demontáž stříšek nad venkovními vstupy doplňků bočních stěn, výplň z umělých hmot</t>
  </si>
  <si>
    <t>430</t>
  </si>
  <si>
    <t>235</t>
  </si>
  <si>
    <t>767996702</t>
  </si>
  <si>
    <t>Demontáž ostatních zámečnických konstrukcí o hmotnosti jednotlivých dílů řezáním přes 50 do 100 kg</t>
  </si>
  <si>
    <t>kg</t>
  </si>
  <si>
    <t>432</t>
  </si>
  <si>
    <t xml:space="preserve">Poznámka k souboru cen:_x000D_
Poznámka k souboru cen: 1. Cenami nelze oceňovat demontáž jmenovité konstrukce, pro kterou jsou ceny v katalogu již stanoveny. 2. Ceny lze užít pro sortiment zámečnických konstrukcí, nikoliv pro sloupy, kolejnice, vazníky apod. 3. Volba cen se řídí hmotností jednotlivě demontovaného dílu konstrukce. </t>
  </si>
  <si>
    <t>"odbourání ocelové rampy - množství odhadem" 3870,00</t>
  </si>
  <si>
    <t>998767102</t>
  </si>
  <si>
    <t>Přesun hmot pro zámečnické konstrukce stanovený z hmotnosti přesunovaného materiálu vodorovná dopravní vzdálenost do 50 m v objektech výšky přes 6 do 12 m</t>
  </si>
  <si>
    <t>434</t>
  </si>
  <si>
    <t>237</t>
  </si>
  <si>
    <t>998767181</t>
  </si>
  <si>
    <t>Přesun hmot pro zámečnické konstrukce stanovený z hmotnosti přesunovaného materiálu Příplatek k cenám za přesun prováděný bez použití mechanizace pro jakoukoliv výšku objektu</t>
  </si>
  <si>
    <t>436</t>
  </si>
  <si>
    <t>438</t>
  </si>
  <si>
    <t>239</t>
  </si>
  <si>
    <t>771121015</t>
  </si>
  <si>
    <t>Příprava podkladu před provedením dlažby nátěr kontaktní pro nesavé podklady na podlahu</t>
  </si>
  <si>
    <t>440</t>
  </si>
  <si>
    <t>771151014</t>
  </si>
  <si>
    <t>Příprava podkladu před provedením dlažby samonivelační stěrka min.pevnosti 20 MPa, tloušťky přes 8 do 10 mm</t>
  </si>
  <si>
    <t>442</t>
  </si>
  <si>
    <t>241</t>
  </si>
  <si>
    <t>771471810R</t>
  </si>
  <si>
    <t>Demontáž soklíků z dlaždic keramických kladených do malty rovných</t>
  </si>
  <si>
    <t>-635265094</t>
  </si>
  <si>
    <t>771474112R</t>
  </si>
  <si>
    <t>182302104</t>
  </si>
  <si>
    <t>243</t>
  </si>
  <si>
    <t>444</t>
  </si>
  <si>
    <t>446</t>
  </si>
  <si>
    <t>296,71*1,1 "Přepočtené koeficientem množství</t>
  </si>
  <si>
    <t>245</t>
  </si>
  <si>
    <t>771577111</t>
  </si>
  <si>
    <t>Montáž podlah z dlaždic keramických lepených flexibilním lepidlem Příplatek k cenám za plochu do 5 m2 jednotlivě</t>
  </si>
  <si>
    <t>448</t>
  </si>
  <si>
    <t>4,29+1,22+3,56</t>
  </si>
  <si>
    <t>3,56</t>
  </si>
  <si>
    <t>771591112</t>
  </si>
  <si>
    <t>Izolace podlahy pod dlažbu nátěrem nebo stěrkou ve dvou vrstvách</t>
  </si>
  <si>
    <t>450</t>
  </si>
  <si>
    <t xml:space="preserve">Poznámka k souboru cen:_x000D_
Poznámka k souboru cen: 1. V ceně 771 59-1112 jsou započteny i náklady na materiál. 2. Položka 771 59-1112 se použije pro izolaci podlah zatížené přechodnou vlhkostí. 3. V ceně 771 59-1112 až -1212 jsou započteny i náklady na materiál. 4. V cenách 77159-1227, 77159-1217, 77159-1237, 77159-1247, 77159-1257 nejsou započteny náklady na materiál, tyto se oceňují ve specifikaci. </t>
  </si>
  <si>
    <t>1,22+5,42+5,28+7,20+5,32+7,20+7,20</t>
  </si>
  <si>
    <t>7,20+1,80+7,40+5,49+7,56+7,56</t>
  </si>
  <si>
    <t>247</t>
  </si>
  <si>
    <t>998771102</t>
  </si>
  <si>
    <t>Přesun hmot pro podlahy z dlaždic stanovený z hmotnosti přesunovaného materiálu vodorovná dopravní vzdálenost do 50 m v objektech výšky přes 6 do 12 m</t>
  </si>
  <si>
    <t>452</t>
  </si>
  <si>
    <t>998771181</t>
  </si>
  <si>
    <t>Přesun hmot pro podlahy z dlaždic stanovený z hmotnosti přesunovaného materiálu Příplatek k ceně za přesun prováděný bez použití mechanizace pro jakoukoliv výšku objektu</t>
  </si>
  <si>
    <t>454</t>
  </si>
  <si>
    <t>776</t>
  </si>
  <si>
    <t>Podlahy povlakové</t>
  </si>
  <si>
    <t>249</t>
  </si>
  <si>
    <t>776111115</t>
  </si>
  <si>
    <t>Příprava podkladu broušení podlah stávajícího podkladu před litím stěrky</t>
  </si>
  <si>
    <t>456</t>
  </si>
  <si>
    <t xml:space="preserve">Poznámka k souboru cen:_x000D_
Poznámka k souboru cen: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</si>
  <si>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12,11+11,54+23,51+12,09+23,51+13,62+40,55+5,32+37,17+13,62+40,55+13,65+40,19</t>
  </si>
  <si>
    <t>776121111</t>
  </si>
  <si>
    <t>Příprava podkladu penetrace vodou ředitelná na savý podklad (válečkováním) ředěná v poměru 1:3 podlah</t>
  </si>
  <si>
    <t>458</t>
  </si>
  <si>
    <t>251</t>
  </si>
  <si>
    <t>776121411</t>
  </si>
  <si>
    <t>460</t>
  </si>
  <si>
    <t>776141114</t>
  </si>
  <si>
    <t>Příprava podkladu vyrovnání samonivelační stěrkou podlah min.pevnosti 20 MPa, tloušťky přes 8 do 10 mm</t>
  </si>
  <si>
    <t>462</t>
  </si>
  <si>
    <t>253</t>
  </si>
  <si>
    <t>776201812</t>
  </si>
  <si>
    <t>Demontáž povlakových podlahovin lepených ručně s podložkou</t>
  </si>
  <si>
    <t>464</t>
  </si>
  <si>
    <t>776212111.1</t>
  </si>
  <si>
    <t>Volné položení PVC pásů s podlepením spojů páskou</t>
  </si>
  <si>
    <t>-706706984</t>
  </si>
  <si>
    <t xml:space="preserve">Poznámka k souboru cen:_x000D_
1. V cenách 776 21-2111 a 776 21-2121 montáž volným položením jsou započteny i náklady na dodávku pásky._x000D_
</t>
  </si>
  <si>
    <t>10,58+3,03+7,20+1,80+13,13+56,23+8+28,05+11,76+24,32+12,11+14,16+40,09+14,16+40,44</t>
  </si>
  <si>
    <t>255</t>
  </si>
  <si>
    <t>776231111.1</t>
  </si>
  <si>
    <t>Montáž podlahovin z vinylu lepením lamel nebo čtverců standardním lepidlem včetně soklů</t>
  </si>
  <si>
    <t>466</t>
  </si>
  <si>
    <t>287,43</t>
  </si>
  <si>
    <t>SPCM284</t>
  </si>
  <si>
    <t>PVC VINYL ROLE s filcovou podložkou, užitná třída 23/31</t>
  </si>
  <si>
    <t>468</t>
  </si>
  <si>
    <t>572,49*1,25 "Přepočtené koeficientem množství</t>
  </si>
  <si>
    <t>257</t>
  </si>
  <si>
    <t>776421111</t>
  </si>
  <si>
    <t>Montáž lišt obvodových lepených</t>
  </si>
  <si>
    <t>-1729293254</t>
  </si>
  <si>
    <t>SQRT(12,11)*4</t>
  </si>
  <si>
    <t>SQRT(11,54)*4</t>
  </si>
  <si>
    <t>SQRT(23,51)*4</t>
  </si>
  <si>
    <t>SQRT(12,09)*4</t>
  </si>
  <si>
    <t>SQRT(13,62)*4</t>
  </si>
  <si>
    <t>SQRT(40,55)*4</t>
  </si>
  <si>
    <t>SQRT(5,32)*4</t>
  </si>
  <si>
    <t>SQRT(37,17)*4</t>
  </si>
  <si>
    <t>SQRT(13,65)*4</t>
  </si>
  <si>
    <t>SQRT(40,19)*4</t>
  </si>
  <si>
    <t>SQRT(10,58)*4</t>
  </si>
  <si>
    <t>SQRT(3,03)*4</t>
  </si>
  <si>
    <t>SQRT(7,20)*4</t>
  </si>
  <si>
    <t>SQRT(1,80)*4</t>
  </si>
  <si>
    <t>SQRT(13,13)*4</t>
  </si>
  <si>
    <t>SQRT(56,23)*4</t>
  </si>
  <si>
    <t>SQRT(8)*4</t>
  </si>
  <si>
    <t>SQRT(28,05)*4</t>
  </si>
  <si>
    <t>SQRT(11,76)*4</t>
  </si>
  <si>
    <t>SQRT(24,32)*4</t>
  </si>
  <si>
    <t>SQRT(14,16)*4</t>
  </si>
  <si>
    <t>SQRT(40,09)*4</t>
  </si>
  <si>
    <t>SQRT(40,44)*4</t>
  </si>
  <si>
    <t>28411009</t>
  </si>
  <si>
    <t>lišta soklová PVC 18x80mm</t>
  </si>
  <si>
    <t>-1864444916</t>
  </si>
  <si>
    <t>475,716*1,02 'Přepočtené koeficientem množství</t>
  </si>
  <si>
    <t>259</t>
  </si>
  <si>
    <t>998776102</t>
  </si>
  <si>
    <t>Přesun hmot pro podlahy povlakové stanovený z hmotnosti přesunovaného materiálu vodorovná dopravní vzdálenost do 50 m v objektech výšky přes 6 do 12 m</t>
  </si>
  <si>
    <t>470</t>
  </si>
  <si>
    <t>998776181</t>
  </si>
  <si>
    <t>Přesun hmot pro podlahy povlakové stanovený z hmotnosti přesunovaného materiálu Příplatek k cenám za přesun prováděný bez použití mechanizace pro jakoukoliv výšku objektu</t>
  </si>
  <si>
    <t>472</t>
  </si>
  <si>
    <t>781</t>
  </si>
  <si>
    <t>Dokončovací práce - obklady</t>
  </si>
  <si>
    <t>261</t>
  </si>
  <si>
    <t>781121011</t>
  </si>
  <si>
    <t>Příprava podkladu před provedením obkladu nátěr penetrační na stěnu</t>
  </si>
  <si>
    <t>474</t>
  </si>
  <si>
    <t xml:space="preserve">Poznámka k souboru cen:_x000D_
Poznámka k souboru cen: 1. V cenách 781 12-1011 až -1015 jsou započtenyi náklady na materiál. 2. V cenách 781 16-1011 až -1023 nejsou započteny náklady na materiál, tyto se oceňují ve specifikaci. </t>
  </si>
  <si>
    <t>Sqrt(1,22)*4,00*2,00</t>
  </si>
  <si>
    <t>Sqrt(5,42)*4,00*2,00</t>
  </si>
  <si>
    <t>Sqrt(5,28)*4,00*2,00</t>
  </si>
  <si>
    <t>Sqrt(7,20)*4,00*2,00</t>
  </si>
  <si>
    <t>Sqrt(7,97)*4,00*2,00</t>
  </si>
  <si>
    <t>Sqrt(1,80)*4,00*2,00</t>
  </si>
  <si>
    <t>Sqrt(7,40)*4,00*2,00</t>
  </si>
  <si>
    <t>Sqrt(5,49)*4,00*2,00</t>
  </si>
  <si>
    <t>Sqrt(7,56)*4,00*2,00</t>
  </si>
  <si>
    <t>781131112</t>
  </si>
  <si>
    <t>Izolace stěny pod obklad izolace nátěrem nebo stěrkou ve dvou vrstvách</t>
  </si>
  <si>
    <t>476</t>
  </si>
  <si>
    <t xml:space="preserve">Poznámka k souboru cen:_x000D_
Poznámka k souboru cen: 1. Položka 781 13-1112 se použije pro izolaci stěny zatížené přechodnou vlhkostí. 2. V cenách 781 13-1112 až -1262 jsou započteny i náklady na materiál. 3. V cenách 78113-1207,78113-1227, 78159-1237, 78159-1247, 78159-1257 nejsou započteny náklady na materiál, tyto se oceňují ve specifikaci. </t>
  </si>
  <si>
    <t>263</t>
  </si>
  <si>
    <t>781474112</t>
  </si>
  <si>
    <t>Montáž obkladů vnitřních stěn z dlaždic keramických lepených flexibilním lepidlem maloformátových hladkých přes 9 do 12 ks/m2</t>
  </si>
  <si>
    <t>478</t>
  </si>
  <si>
    <t xml:space="preserve">Poznámka k souboru cen:_x000D_
Poznámka k souboru cen: 1. Položky jsou určeny pro všechny druhy povrchových úprav. </t>
  </si>
  <si>
    <t>59761026</t>
  </si>
  <si>
    <t>obklad keramický hladký do 12ks/m2</t>
  </si>
  <si>
    <t>480</t>
  </si>
  <si>
    <t>249,525*1,1 "Přepočtené koeficientem množství</t>
  </si>
  <si>
    <t>265</t>
  </si>
  <si>
    <t>781477111</t>
  </si>
  <si>
    <t>Montáž obkladů vnitřních stěn z dlaždic keramických Příplatek k cenám za plochu do 10 m2 jednotlivě</t>
  </si>
  <si>
    <t>482</t>
  </si>
  <si>
    <t>781495115</t>
  </si>
  <si>
    <t>Obklad - dokončující práce ostatní práce spárování silikonem</t>
  </si>
  <si>
    <t>484</t>
  </si>
  <si>
    <t xml:space="preserve">Poznámka k souboru cen:_x000D_
Poznámka k souboru cen: 1. Množství měrných jednotek u ceny -5185 se stanoví podle počtu řezaných obkladaček, nezávisle na jejich velikosti. 2. Položku -5185 lze použít při nuceném použití jiného nástroje než řezačky. </t>
  </si>
  <si>
    <t>Sqrt(1,22)*4,00</t>
  </si>
  <si>
    <t>Sqrt(5,42)*4,00</t>
  </si>
  <si>
    <t>Sqrt(5,28)*4,00</t>
  </si>
  <si>
    <t>Sqrt(7,20)*4,00</t>
  </si>
  <si>
    <t>Sqrt(7,97)*4,00</t>
  </si>
  <si>
    <t>Sqrt(1,80)*4,00</t>
  </si>
  <si>
    <t>Sqrt(7,40)*4,00</t>
  </si>
  <si>
    <t>Sqrt(5,49)*4,00</t>
  </si>
  <si>
    <t>Sqrt(7,56)*4,00</t>
  </si>
  <si>
    <t>267</t>
  </si>
  <si>
    <t>998781102</t>
  </si>
  <si>
    <t>Přesun hmot pro obklady keramické stanovený z hmotnosti přesunovaného materiálu vodorovná dopravní vzdálenost do 50 m v objektech výšky přes 6 do 12 m</t>
  </si>
  <si>
    <t>486</t>
  </si>
  <si>
    <t>998781181</t>
  </si>
  <si>
    <t>Přesun hmot pro obklady keramické stanovený z hmotnosti přesunovaného materiálu Příplatek k cenám za přesun prováděný bez použití mechanizace pro jakoukoliv výšku objektu</t>
  </si>
  <si>
    <t>488</t>
  </si>
  <si>
    <t>783</t>
  </si>
  <si>
    <t>Dokončovací práce - nátěry</t>
  </si>
  <si>
    <t>269</t>
  </si>
  <si>
    <t>783101201</t>
  </si>
  <si>
    <t>Příprava podkladu truhlářských konstrukcí před provedením nátěru broušení smirkovým papírem nebo plátnem hrubé</t>
  </si>
  <si>
    <t>-356762329</t>
  </si>
  <si>
    <t>"bednění vazníků" 164,595</t>
  </si>
  <si>
    <t>783114101</t>
  </si>
  <si>
    <t>Základní nátěr truhlářských konstrukcí jednonásobný syntetický</t>
  </si>
  <si>
    <t>788166163</t>
  </si>
  <si>
    <t>271</t>
  </si>
  <si>
    <t>783117101</t>
  </si>
  <si>
    <t>Krycí nátěr truhlářských konstrukcí jednonásobný syntetický</t>
  </si>
  <si>
    <t>2007953826</t>
  </si>
  <si>
    <t>783122101</t>
  </si>
  <si>
    <t>Tmelení truhlářských konstrukcí lokální, včetně přebroušení tmelených míst rozsahu do 10% plochy, tmelem disperzním akrylátovým nebo latexovým</t>
  </si>
  <si>
    <t>1721595013</t>
  </si>
  <si>
    <t>273</t>
  </si>
  <si>
    <t>783213021</t>
  </si>
  <si>
    <t>Napouštěcí nátěr tesařských prvků proti dřevokazným houbám, hmyzu a plísním nezabudovaných do konstrukce dvojnásobný syntetický</t>
  </si>
  <si>
    <t>490</t>
  </si>
  <si>
    <t xml:space="preserve">Poznámka k souboru cen:_x000D_
Poznámka k souboru cen: 1. Položky souboru cen jsou určeny pro preventivní nátěr tesařských prvků natíraných před zabudováním do konstrukce. 2. Položky jednonásobného nátěru jsou určeny pro ochranu dřeva pod lazurovací nebo krycí nátěry do interiéru. 3. Položky dvojnásobného nátěru jsou určeny pro ochranu dřeva jako samostatného impregnačního nátěru prvků do interéru nebo pro ochranu dřeva pod lazurovací nebo krycí nátěry v exteriéru. </t>
  </si>
  <si>
    <t>783314203</t>
  </si>
  <si>
    <t>Základní antikorozní nátěr zámečnických konstrukcí jednonásobný syntetický samozákladující</t>
  </si>
  <si>
    <t>1622364009</t>
  </si>
  <si>
    <t>"nátěr sloupů" 72</t>
  </si>
  <si>
    <t>275</t>
  </si>
  <si>
    <t>783823135</t>
  </si>
  <si>
    <t>Penetrační nátěr omítek hladkých omítek hladkých, zrnitých tenkovrstvých nebo štukových stupně členitosti 1 a 2 silikonový</t>
  </si>
  <si>
    <t>492</t>
  </si>
  <si>
    <t>783827125</t>
  </si>
  <si>
    <t>Krycí (ochranný ) nátěr omítek jednonásobný hladkých omítek hladkých, zrnitých tenkovrstvých nebo štukových stupně členitosti 1 a 2 silikonový</t>
  </si>
  <si>
    <t>494</t>
  </si>
  <si>
    <t>784</t>
  </si>
  <si>
    <t>Dokončovací práce - malby a tapety</t>
  </si>
  <si>
    <t>277</t>
  </si>
  <si>
    <t>784121001</t>
  </si>
  <si>
    <t>Oškrabání malby v místnostech výšky do 3,80 m</t>
  </si>
  <si>
    <t>-1008042113</t>
  </si>
  <si>
    <t xml:space="preserve">Poznámka k souboru cen:_x000D_
1. Cenami souboru cen se oceňuje jakýkoli počet současně škrabaných vrstev barvy._x000D_
</t>
  </si>
  <si>
    <t>784181101</t>
  </si>
  <si>
    <t>Penetrace podkladu jednonásobná základní akrylátová v místnostech výšky do 3,80 m</t>
  </si>
  <si>
    <t>496</t>
  </si>
  <si>
    <t>2225,227</t>
  </si>
  <si>
    <t>433,92</t>
  </si>
  <si>
    <t>432,015</t>
  </si>
  <si>
    <t>279</t>
  </si>
  <si>
    <t>784211101</t>
  </si>
  <si>
    <t>Malby z malířských směsí otěruvzdorných za mokra dvojnásobné, bílé za mokra otěruvzdorné výborně v místnostech výšky do 3,80 m</t>
  </si>
  <si>
    <t>498</t>
  </si>
  <si>
    <t>Práce a dodávky M</t>
  </si>
  <si>
    <t>33-M</t>
  </si>
  <si>
    <t>Montáže dopr.zaříz.,sklad. zař. a váh</t>
  </si>
  <si>
    <t>R001</t>
  </si>
  <si>
    <t>Demontáž technologie původního výtahu</t>
  </si>
  <si>
    <t>1746710527</t>
  </si>
  <si>
    <t>SO 02 - Silnoproud</t>
  </si>
  <si>
    <t>D1 - 1.PP</t>
  </si>
  <si>
    <t xml:space="preserve">    D2 - Rozvaděč HR</t>
  </si>
  <si>
    <t xml:space="preserve">    D3 - Kabely a vodiče</t>
  </si>
  <si>
    <t>D4 - 1.NP</t>
  </si>
  <si>
    <t xml:space="preserve">    D5 - Rozvaděč RB</t>
  </si>
  <si>
    <t xml:space="preserve">    D6 - Kabely a vodiče</t>
  </si>
  <si>
    <t>D7 - 2.NP</t>
  </si>
  <si>
    <t xml:space="preserve">    D8 - Rozvaděč RB</t>
  </si>
  <si>
    <t xml:space="preserve">    D9 - Rozvaděč RB1</t>
  </si>
  <si>
    <t xml:space="preserve">    D10 - Kabely a vodiče</t>
  </si>
  <si>
    <t>D11 - Rozvaděč ER</t>
  </si>
  <si>
    <t>D12 - Domácí telefon</t>
  </si>
  <si>
    <t>D13 - Vnější rozvody</t>
  </si>
  <si>
    <t>D14 - Hromosvod a uzemnění</t>
  </si>
  <si>
    <t>D15 - Vedlejší rozpočtové náklady</t>
  </si>
  <si>
    <t>D1</t>
  </si>
  <si>
    <t>1.PP</t>
  </si>
  <si>
    <t>741372062</t>
  </si>
  <si>
    <t>Montáž svítidlo LED bytové přisazené stropní panelové do 0,36 m2</t>
  </si>
  <si>
    <t>CS ÚRS 2019 02</t>
  </si>
  <si>
    <t>D - Svítidlo</t>
  </si>
  <si>
    <t>ks</t>
  </si>
  <si>
    <t>C</t>
  </si>
  <si>
    <t>C - Svítidlo</t>
  </si>
  <si>
    <t>RPSL</t>
  </si>
  <si>
    <t>Recyklační poplatek svítidlo LED</t>
  </si>
  <si>
    <t>741112061</t>
  </si>
  <si>
    <t>Montáž krabice přístrojová zapuštěná plastová kruhová</t>
  </si>
  <si>
    <t>8595057600096</t>
  </si>
  <si>
    <t>Krabice KU 68-1901</t>
  </si>
  <si>
    <t>KS</t>
  </si>
  <si>
    <t>741310101</t>
  </si>
  <si>
    <t>Montáž vypínač (polo)zapuštěný bezšroubové připojení 1-jednopólový</t>
  </si>
  <si>
    <t>3559-A01345</t>
  </si>
  <si>
    <t>Tělo TANGO 3559-A01345</t>
  </si>
  <si>
    <t>3558A-A651 B</t>
  </si>
  <si>
    <t>Ovladač TANGO 3558A-A651 B</t>
  </si>
  <si>
    <t>3901A-B10 B</t>
  </si>
  <si>
    <t>Rámeček TANGO 3901A-B10B</t>
  </si>
  <si>
    <t>3558A-06940 B</t>
  </si>
  <si>
    <t>Vypínač TANGO č.6 3558A-06940 B</t>
  </si>
  <si>
    <t>741313001</t>
  </si>
  <si>
    <t>Montáž zásuvka (polo)zapuštěná bezšroubové připojení 2P+PE se zapojením vodičů</t>
  </si>
  <si>
    <t>5518A-2999 B</t>
  </si>
  <si>
    <t>Zásuvka 5518A-2999 B IP44</t>
  </si>
  <si>
    <t>210220321</t>
  </si>
  <si>
    <t>Montáž svorek hromosvodných na potrubí typ Bernard se zhotovením pásku</t>
  </si>
  <si>
    <t>I131307</t>
  </si>
  <si>
    <t>Svorka ZSA 16 zemnící</t>
  </si>
  <si>
    <t>I142708</t>
  </si>
  <si>
    <t>Uzemňovací pásek Cu pro ZS16, délka 0,5 m</t>
  </si>
  <si>
    <t>2102203R</t>
  </si>
  <si>
    <t>Vývod pro rozvaděč RK - rozvaděč je dodávkou kotelny</t>
  </si>
  <si>
    <t>Pol88</t>
  </si>
  <si>
    <t>Montáž rozvaděč slaboproud</t>
  </si>
  <si>
    <t>Pol89</t>
  </si>
  <si>
    <t>Rozvaděč RACK včetně vybavení</t>
  </si>
  <si>
    <t>GSM</t>
  </si>
  <si>
    <t>GSM modul - dodávka a montáž</t>
  </si>
  <si>
    <t>741210101</t>
  </si>
  <si>
    <t>Montáž rozváděčů litinových, hliníkových nebo plastových sestava do 50 kg</t>
  </si>
  <si>
    <t>HOP</t>
  </si>
  <si>
    <t>Skříň hlavní ochranného pospojení</t>
  </si>
  <si>
    <t>D2</t>
  </si>
  <si>
    <t>Rozvaděč HR</t>
  </si>
  <si>
    <t>FW41US1</t>
  </si>
  <si>
    <t>Skříň UNIVERS FW FW41US1 48TE pl.dv.IP31</t>
  </si>
  <si>
    <t>Kus</t>
  </si>
  <si>
    <t>ADA516D</t>
  </si>
  <si>
    <t>Chránič 16B/1N/0,03 ADA516D</t>
  </si>
  <si>
    <t>NBN106</t>
  </si>
  <si>
    <t>Jistič 6B/1 10kA NBN106</t>
  </si>
  <si>
    <t>NBN110</t>
  </si>
  <si>
    <t>Jistič 10B/1 10kA NBN110</t>
  </si>
  <si>
    <t>NBN116</t>
  </si>
  <si>
    <t>Jistič 16B/1 10kA NBN116</t>
  </si>
  <si>
    <t>SPA400</t>
  </si>
  <si>
    <t>Svodič SPA400 přepětí T1+T2, Iimp 12,5 kA (10/350), 3-pól pro síť TN-C</t>
  </si>
  <si>
    <t>SBN332</t>
  </si>
  <si>
    <t>Spínač SBN332 32A 3P</t>
  </si>
  <si>
    <t>PMHR</t>
  </si>
  <si>
    <t>Podružný materiál</t>
  </si>
  <si>
    <t>PZHR</t>
  </si>
  <si>
    <t>Protokoly a zkoušky</t>
  </si>
  <si>
    <t>KMHR</t>
  </si>
  <si>
    <t>Kompletace a montáž</t>
  </si>
  <si>
    <t>D3</t>
  </si>
  <si>
    <t>Kabely a vodiče</t>
  </si>
  <si>
    <t>460680451</t>
  </si>
  <si>
    <t>Vysekání kapes a výklenků ve zdivu cihelném pro krabice 7x7x5 cm</t>
  </si>
  <si>
    <t>460680605</t>
  </si>
  <si>
    <t>Vysekání rýh pro montáž trubek a kabelů v cihelných zdech hloubky do 7 cm a šířky do 15 cm</t>
  </si>
  <si>
    <t>460710055</t>
  </si>
  <si>
    <t>Vyplnění a omítnutí rýh ve stěnách hloubky do 7 cm a šířky do 15 cm</t>
  </si>
  <si>
    <t>741122024</t>
  </si>
  <si>
    <t>Montáž kabel Cu bez ukončení uložený pod omítku plný kulatý 4x10 mm2 (CYKY)</t>
  </si>
  <si>
    <t>11187000</t>
  </si>
  <si>
    <t>CYKY 4J10 (4Bx10)</t>
  </si>
  <si>
    <t>741122015</t>
  </si>
  <si>
    <t>Montáž kabel Cu bez ukončení uložený pod omítku plný kulatý 3x1,5 mm2 (CYKY)</t>
  </si>
  <si>
    <t>11110100.1</t>
  </si>
  <si>
    <t>CYKY 3J1,5 (3Cx 1,5)</t>
  </si>
  <si>
    <t>741122016</t>
  </si>
  <si>
    <t>Montáž kabel Cu bez ukončení uložený pod omítku plný kulatý 3x2,5 až 6 mm2 (CYKY)</t>
  </si>
  <si>
    <t>11110101</t>
  </si>
  <si>
    <t>CYKY 3J2,5 (3Cx 2,5)</t>
  </si>
  <si>
    <t>741120003</t>
  </si>
  <si>
    <t>Montáž vodič Cu izolovaný plný a laněný žíla 10-16 mm2 pod omítku (CY)</t>
  </si>
  <si>
    <t>CP1800160GZZNFN</t>
  </si>
  <si>
    <t>H07V-U 16 zž (CY)</t>
  </si>
  <si>
    <t>741124731</t>
  </si>
  <si>
    <t>Montáž kabel Cu stíněný ovládací žíly 2 až 19x0,8 mm2 uložený pevně (JYTY)</t>
  </si>
  <si>
    <t>2305100201</t>
  </si>
  <si>
    <t>Kabel CB 100F koaxiální</t>
  </si>
  <si>
    <t>27655141</t>
  </si>
  <si>
    <t>Kabel UTP 4x2x0,5 kategorie 5e drát</t>
  </si>
  <si>
    <t>220270831</t>
  </si>
  <si>
    <t>Montáž šňůra silnoproudá uložená do lišt CYH do 2 x 1 mm2</t>
  </si>
  <si>
    <t>DP520000502NBFN</t>
  </si>
  <si>
    <t>CYH 2x0,5 (V03VH-H)</t>
  </si>
  <si>
    <t>D4</t>
  </si>
  <si>
    <t>1.NP</t>
  </si>
  <si>
    <t>A</t>
  </si>
  <si>
    <t>A - Svítidlo</t>
  </si>
  <si>
    <t>B</t>
  </si>
  <si>
    <t>B - Svítidlo</t>
  </si>
  <si>
    <t>741372061</t>
  </si>
  <si>
    <t>Montáž svítidlo LED bytové přisazené stropní panelové do 0,09 m2</t>
  </si>
  <si>
    <t>N1</t>
  </si>
  <si>
    <t>N1 - Svítidlo nouzové</t>
  </si>
  <si>
    <t>Pol39</t>
  </si>
  <si>
    <t>Svítidlo linka</t>
  </si>
  <si>
    <t>741310112</t>
  </si>
  <si>
    <t>Montáž ovladač (polo)zapuštěný bezšroubové připojení 1/0-tlačítkový zapínací</t>
  </si>
  <si>
    <t>3559-A91345</t>
  </si>
  <si>
    <t>Tělo 3559-A91345 vypínače č.1/0</t>
  </si>
  <si>
    <t>741310122</t>
  </si>
  <si>
    <t>Montáž přepínač (polo)zapuštěný bezšroubové připojení 6-střídavý</t>
  </si>
  <si>
    <t>3558-A06340</t>
  </si>
  <si>
    <t>Tělo TANGO 3558-A06340 spínače č.6</t>
  </si>
  <si>
    <t>741310126</t>
  </si>
  <si>
    <t>Montáž přepínač (polo)zapuštěný bezšroubové připojení 7-křížový</t>
  </si>
  <si>
    <t>3559-A07345</t>
  </si>
  <si>
    <t>Tělo 3559-A07345 vypínače č.7</t>
  </si>
  <si>
    <t>741311021</t>
  </si>
  <si>
    <t>Montáž přípojka sporáková s doutnavkou se zapojením vodičů</t>
  </si>
  <si>
    <t>1011-0-0816 CZ</t>
  </si>
  <si>
    <t>Tělo 1011-0-0816 CZ vypínače č.3</t>
  </si>
  <si>
    <t>3916-62220</t>
  </si>
  <si>
    <t>Doutnavka 3916-62220 signalní</t>
  </si>
  <si>
    <t>3558A-A00933 B</t>
  </si>
  <si>
    <t>Ovladač TANGO 3558A-A00933 B</t>
  </si>
  <si>
    <t>5519A-A02357 B</t>
  </si>
  <si>
    <t>Zásuvka TANGO 5519A-A02357 B</t>
  </si>
  <si>
    <t>741313004</t>
  </si>
  <si>
    <t>Montáž zásuvka (polo)zapuštěná bezšroubové připojení 2x(2P+PE) dvojnásobná šikmá</t>
  </si>
  <si>
    <t>5513A-C02357 B</t>
  </si>
  <si>
    <t>Dvojzásuvka TANGO 5513A-C02357 B</t>
  </si>
  <si>
    <t>742420121</t>
  </si>
  <si>
    <t>Montáž televizní zásuvky koncové nebo průběžné</t>
  </si>
  <si>
    <t>5011-A3303</t>
  </si>
  <si>
    <t>Účastnická TV zásuvka 5011-A3303, kombinace TV+Radio+satelit konc.</t>
  </si>
  <si>
    <t>5011A-A00300 B</t>
  </si>
  <si>
    <t>Kryt TANGO 5011A-A00300 B</t>
  </si>
  <si>
    <t>220490847</t>
  </si>
  <si>
    <t>Montáž zásuvky pro 1 datový port</t>
  </si>
  <si>
    <t>5014A-A100 B</t>
  </si>
  <si>
    <t>Kryt TANGO 5014A-A100 B</t>
  </si>
  <si>
    <t>5014A-B1018</t>
  </si>
  <si>
    <t>Maska 5014A-B1018 (1764-0-0182)</t>
  </si>
  <si>
    <t>R302518</t>
  </si>
  <si>
    <t>Zásuvka RJ45-8 Cat.5e/u R302518</t>
  </si>
  <si>
    <t>741112101</t>
  </si>
  <si>
    <t>Montáž rozvodka zapuštěná plastová kruhová</t>
  </si>
  <si>
    <t>3938A-A106 B</t>
  </si>
  <si>
    <t>Svorkovnice TANGO 3938A-A106 B</t>
  </si>
  <si>
    <t>742210261</t>
  </si>
  <si>
    <t>Montáž sirény nebo majáku nebo signalizace</t>
  </si>
  <si>
    <t>2CKA006800A2719</t>
  </si>
  <si>
    <t>Hlásič 6834-84-500 kouře Busch-Rauchalarm® ProfessionalLINE, s vyměnitelnou baterií</t>
  </si>
  <si>
    <t>741130001</t>
  </si>
  <si>
    <t>Ukončení vodič izolovaný do 2,5mm2 v rozváděči nebo na přístroji</t>
  </si>
  <si>
    <t>D5</t>
  </si>
  <si>
    <t>Rozvaděč RB</t>
  </si>
  <si>
    <t>FW31US1</t>
  </si>
  <si>
    <t>Skříň UNIVERS FW FW31US1 36TE pl.dv.IP31</t>
  </si>
  <si>
    <t>ADA510D</t>
  </si>
  <si>
    <t>Chránič 10B/1N/0,03 ADA510D</t>
  </si>
  <si>
    <t>NBN316</t>
  </si>
  <si>
    <t>Jistič 16B/3 10kA NBN316</t>
  </si>
  <si>
    <t>PMRB</t>
  </si>
  <si>
    <t>PZRB</t>
  </si>
  <si>
    <t>KMRB</t>
  </si>
  <si>
    <t>D6</t>
  </si>
  <si>
    <t>460680583</t>
  </si>
  <si>
    <t>Vysekání rýh pro montáž trubek a kabelů v cihelných zdech hloubky do 3 cm a šířky do 7 cm</t>
  </si>
  <si>
    <t>460710003</t>
  </si>
  <si>
    <t>Vyplnění a omítnutí rýh ve stropech hloubky do 3 cm a šířky do 7 cm</t>
  </si>
  <si>
    <t>11110100.2</t>
  </si>
  <si>
    <t>741122031</t>
  </si>
  <si>
    <t>Montáž kabel Cu bez ukončení uložený pod omítku plný kulatý 5x1,5 až 2,5 mm2 (CYKY)</t>
  </si>
  <si>
    <t>11110087</t>
  </si>
  <si>
    <t>CYKY 5J1,5 (5Cx1,5)</t>
  </si>
  <si>
    <t>741110302</t>
  </si>
  <si>
    <t>Montáž trubka ochranná do krabic plastová tuhá D přes 40 do 90 mm uložená pevně</t>
  </si>
  <si>
    <t>8595057643703</t>
  </si>
  <si>
    <t>Trubka KOPOFLEX 63 rudá</t>
  </si>
  <si>
    <t>8595057606340</t>
  </si>
  <si>
    <t>Trubka KOPOFLEX 50 rudá</t>
  </si>
  <si>
    <t>D7</t>
  </si>
  <si>
    <t>2.NP</t>
  </si>
  <si>
    <t>741310121</t>
  </si>
  <si>
    <t>Montáž přepínač (polo)zapuštěný bezšroubové připojení 5-seriový</t>
  </si>
  <si>
    <t>3559-A05345</t>
  </si>
  <si>
    <t>Tělo 3559-A05345 vypínače č.5</t>
  </si>
  <si>
    <t>3558A-A652 B</t>
  </si>
  <si>
    <t>Ovladač TANGO 3558A-A652 B</t>
  </si>
  <si>
    <t>D8</t>
  </si>
  <si>
    <t>344</t>
  </si>
  <si>
    <t>D9</t>
  </si>
  <si>
    <t>Rozvaděč RB1</t>
  </si>
  <si>
    <t>PMRB1</t>
  </si>
  <si>
    <t>PZRB1</t>
  </si>
  <si>
    <t>KMRB1</t>
  </si>
  <si>
    <t>D10</t>
  </si>
  <si>
    <t>11110100.3</t>
  </si>
  <si>
    <t>D11</t>
  </si>
  <si>
    <t>Rozvaděč ER</t>
  </si>
  <si>
    <t>111044</t>
  </si>
  <si>
    <t>Skříň BPM-F-1000/20 se zámkem IP54</t>
  </si>
  <si>
    <t>106430</t>
  </si>
  <si>
    <t>Držáky BPZ-FPS/20 krycích desek</t>
  </si>
  <si>
    <t>81301</t>
  </si>
  <si>
    <t>Příruba F3A- 4</t>
  </si>
  <si>
    <t>112348</t>
  </si>
  <si>
    <t>Bočnice BPZ-SS-1/320 podstavce(1ks=1pár)</t>
  </si>
  <si>
    <t>293505</t>
  </si>
  <si>
    <t>Kryt BPZ-FS-1000/1 čelní</t>
  </si>
  <si>
    <t>107913</t>
  </si>
  <si>
    <t>Schránka LAB-BAG na dokumenty A4</t>
  </si>
  <si>
    <t>114803</t>
  </si>
  <si>
    <t>Deska BPZ-MPL100-1000 montážní</t>
  </si>
  <si>
    <t>293597</t>
  </si>
  <si>
    <t>Lišta BPZ-DINR46-1000 přístrojová</t>
  </si>
  <si>
    <t>116651</t>
  </si>
  <si>
    <t>Držák BPZ-TF/2 přístrojové lišty</t>
  </si>
  <si>
    <t>108386</t>
  </si>
  <si>
    <t>Vana BPZ-MT-1000/400-4 elektroměrová</t>
  </si>
  <si>
    <t>279261</t>
  </si>
  <si>
    <t>Deska ZBR elektroměrová</t>
  </si>
  <si>
    <t>293534</t>
  </si>
  <si>
    <t>Deska BPZ-FP-1000/200-BL krycí</t>
  </si>
  <si>
    <t>293536</t>
  </si>
  <si>
    <t>Deska BPZ-FP-1000/200-45 krycí</t>
  </si>
  <si>
    <t>119241</t>
  </si>
  <si>
    <t>Deska BPZ-FP-1000/350-BL krycí</t>
  </si>
  <si>
    <t>275413</t>
  </si>
  <si>
    <t>Deska NBP-1000 krycí</t>
  </si>
  <si>
    <t>263390</t>
  </si>
  <si>
    <t>Jistič 20B/3 PL7</t>
  </si>
  <si>
    <t>271064</t>
  </si>
  <si>
    <t>Lišta Z-GV-16/3P-3TE</t>
  </si>
  <si>
    <t>1020300000</t>
  </si>
  <si>
    <t>Svorka Weidmuller WDU 10</t>
  </si>
  <si>
    <t>1010300000</t>
  </si>
  <si>
    <t>Svorka Weidmuller WPE 10</t>
  </si>
  <si>
    <t>1061200000</t>
  </si>
  <si>
    <t>Svěrka Weidmuller WEW 35/2</t>
  </si>
  <si>
    <t>MAB4160A18</t>
  </si>
  <si>
    <t>Blok MOBLOCK MAB 160A-9 (4 pól) distribuční, 1x50 + 2x35 + 6x16mm²</t>
  </si>
  <si>
    <t>MAA1050A10</t>
  </si>
  <si>
    <t>Univerzální řadová svorka OTL 50-1xAl/Cu 1,5-50mm² 1000V šedá</t>
  </si>
  <si>
    <t>MAA1050Y10</t>
  </si>
  <si>
    <t>Univerzální řadová svorka OTL 50-1xAl/Cu 1,5-50mm² 1000V zel/žlutá</t>
  </si>
  <si>
    <t>1609860000</t>
  </si>
  <si>
    <t>Štítek Weidmuller WS 12/5 MC</t>
  </si>
  <si>
    <t>1689450004</t>
  </si>
  <si>
    <t>Návlečka Weidmuller SF 4/21 Ž</t>
  </si>
  <si>
    <t>1880130000</t>
  </si>
  <si>
    <t>Štítek Weidmuller ESG 6/15 K MC</t>
  </si>
  <si>
    <t>1876590000</t>
  </si>
  <si>
    <t>Štítek Weidmuller CC 15/17 K MC</t>
  </si>
  <si>
    <t>11091003</t>
  </si>
  <si>
    <t>H07V-U 6 černý (CY)</t>
  </si>
  <si>
    <t>11091062</t>
  </si>
  <si>
    <t>H07V-U 6 sv.modrý (CY)</t>
  </si>
  <si>
    <t>11091018</t>
  </si>
  <si>
    <t>H07V-U 6 zž (CY)</t>
  </si>
  <si>
    <t>CP0900350CNNNFN</t>
  </si>
  <si>
    <t>CYKY 3x50+35 pro projení RE a HDS</t>
  </si>
  <si>
    <t>CP0900350GZZNFN</t>
  </si>
  <si>
    <t>H07V-K 35  (CYA)</t>
  </si>
  <si>
    <t>PMER</t>
  </si>
  <si>
    <t>VMER</t>
  </si>
  <si>
    <t>Výroba a montáž</t>
  </si>
  <si>
    <t>DZER</t>
  </si>
  <si>
    <t>Dokumentace,zkouška</t>
  </si>
  <si>
    <t>D12</t>
  </si>
  <si>
    <t>Domácí telefon</t>
  </si>
  <si>
    <t>1040249550000</t>
  </si>
  <si>
    <t>Krabice 4FA 249 55 KARAT pod omítku pro 1 modul</t>
  </si>
  <si>
    <t>1041127111000</t>
  </si>
  <si>
    <t>Rám 4FF 127 11.1 KARAT pro 1 modul (antika měděná)</t>
  </si>
  <si>
    <t>1044230981007</t>
  </si>
  <si>
    <t>Modul 4FN 230 98.1/N vrátného 2tl. KARAT 2-BUS (antika měděná)</t>
  </si>
  <si>
    <t>1040249570000</t>
  </si>
  <si>
    <t>Krabice 4FA 249 57 KARAT pod omítku pro 3 moduly</t>
  </si>
  <si>
    <t>1041127131000</t>
  </si>
  <si>
    <t>Rám 4FF 127 13.1 KARAT pro 3 moduly (antika měděná)</t>
  </si>
  <si>
    <t>500</t>
  </si>
  <si>
    <t>1044230971007</t>
  </si>
  <si>
    <t>Modul 4FN 230 97.1/N vrátného 0tl. KARAT 2-BUS (antika měděná)</t>
  </si>
  <si>
    <t>502</t>
  </si>
  <si>
    <t>1044231031003</t>
  </si>
  <si>
    <t>Modul 4FN 231 03.1/F,  4 tlač. (4 jmenovky) KARAT 2-BUS (antika měděná)</t>
  </si>
  <si>
    <t>504</t>
  </si>
  <si>
    <t>1040249560000</t>
  </si>
  <si>
    <t>Krabice 4FA 249 56 KARAT pod omítku pro 2 moduly</t>
  </si>
  <si>
    <t>506</t>
  </si>
  <si>
    <t>1041127141000</t>
  </si>
  <si>
    <t>Rám 4FF 127 14.1 KARAT pro 4 moduly (antika měděná)</t>
  </si>
  <si>
    <t>508</t>
  </si>
  <si>
    <t>510</t>
  </si>
  <si>
    <t>1044231031003.1</t>
  </si>
  <si>
    <t>Modul 4FN 231 03.1/F, 4 tlač. (4 jmenovky) KARAT 2-BUS (antika měděná)</t>
  </si>
  <si>
    <t>512</t>
  </si>
  <si>
    <t>1044877150004</t>
  </si>
  <si>
    <t>Zámek 4FN 877 15/K el.univ. s nast. západkou, bez aretace, lišta 100mm (AC12V/350-400mA, DC12V/560-600mA)</t>
  </si>
  <si>
    <t>514</t>
  </si>
  <si>
    <t>1045211032010</t>
  </si>
  <si>
    <t>Telefon 4FP 211 03.201 domácí 2-BUS ELEGANT - bílý</t>
  </si>
  <si>
    <t>516</t>
  </si>
  <si>
    <t>1045672570000</t>
  </si>
  <si>
    <t>Zdroj 4FP 672 57 síťový pro 2-BUS na DIN lištu (9V/0,7A stř.; 24V/0,25A ss.) max. pro 100 DT</t>
  </si>
  <si>
    <t>518</t>
  </si>
  <si>
    <t>Pol64</t>
  </si>
  <si>
    <t>Montáž sytému domácího telefonu</t>
  </si>
  <si>
    <t>520</t>
  </si>
  <si>
    <t>Pol65</t>
  </si>
  <si>
    <t>Sestavení a oživení zařízení domácího telefonu</t>
  </si>
  <si>
    <t>522</t>
  </si>
  <si>
    <t>D13</t>
  </si>
  <si>
    <t>Vnější rozvody</t>
  </si>
  <si>
    <t>460010023</t>
  </si>
  <si>
    <t>Vytyčení trasy vedení kabelového podzemního v terénu volném</t>
  </si>
  <si>
    <t>km</t>
  </si>
  <si>
    <t>524</t>
  </si>
  <si>
    <t>460150133</t>
  </si>
  <si>
    <t>Hloubení kabelových zapažených i nezapažených rýh ručně š 35 cm, hl 50 cm, v hornině tř 3</t>
  </si>
  <si>
    <t>526</t>
  </si>
  <si>
    <t>460421101</t>
  </si>
  <si>
    <t>Lože kabelů z písku nebo štěrkopísku tl 10 cm nad kabel, bez zakrytí, šířky lože do 65 cm</t>
  </si>
  <si>
    <t>528</t>
  </si>
  <si>
    <t>460560123</t>
  </si>
  <si>
    <t>Zásyp rýh ručně šířky 35 cm, hloubky 40 cm, z horniny třídy 3</t>
  </si>
  <si>
    <t>530</t>
  </si>
  <si>
    <t>460490013</t>
  </si>
  <si>
    <t>Krytí kabelů výstražnou fólií šířky 34 cm</t>
  </si>
  <si>
    <t>532</t>
  </si>
  <si>
    <t>699</t>
  </si>
  <si>
    <t>Folie 33 rudá - blesk</t>
  </si>
  <si>
    <t>534</t>
  </si>
  <si>
    <t>460520174</t>
  </si>
  <si>
    <t>Montáž trubek ochranných plastových ohebných do 110 mm uložených do rýhy</t>
  </si>
  <si>
    <t>536</t>
  </si>
  <si>
    <t>8595057606364</t>
  </si>
  <si>
    <t>Trubka KOPOFLEX 110 rudá</t>
  </si>
  <si>
    <t>538</t>
  </si>
  <si>
    <t>D14</t>
  </si>
  <si>
    <t>Hromosvod a uzemnění</t>
  </si>
  <si>
    <t>460150183</t>
  </si>
  <si>
    <t>Hloubení kabelových zapažených i nezapažených rýh ručně š 35 cm, hl 100 cm, v hornině tř 3</t>
  </si>
  <si>
    <t>540</t>
  </si>
  <si>
    <t>460560183</t>
  </si>
  <si>
    <t>Zásyp rýh ručně šířky 35 cm, hloubky 100 cm, z horniny třídy 3</t>
  </si>
  <si>
    <t>542</t>
  </si>
  <si>
    <t>210220020</t>
  </si>
  <si>
    <t>Montáž uzemňovacího vedení vodičů FeZn pomocí svorek v zemi páskou do 120 mm2 ve městské zástavbě</t>
  </si>
  <si>
    <t>544</t>
  </si>
  <si>
    <t>PÁSKA 30X4.1</t>
  </si>
  <si>
    <t>Pásek pozink. FeZn 30x4</t>
  </si>
  <si>
    <t>KG</t>
  </si>
  <si>
    <t>546</t>
  </si>
  <si>
    <t>210220101</t>
  </si>
  <si>
    <t>Montáž hromosvodného vedení svodových vodičů s podpěrami průměru do 10 mm</t>
  </si>
  <si>
    <t>548</t>
  </si>
  <si>
    <t>DRÁT 10</t>
  </si>
  <si>
    <t>Drát uzem. FeZn pozink. pr.10</t>
  </si>
  <si>
    <t>550</t>
  </si>
  <si>
    <t>552</t>
  </si>
  <si>
    <t>DRÁT 8 ALMGSI T/4</t>
  </si>
  <si>
    <t>Drát uzem. AL pr.8 AlMgSi měkký</t>
  </si>
  <si>
    <t>554</t>
  </si>
  <si>
    <t>PV 21C</t>
  </si>
  <si>
    <t>Podpěra PV 21c plast základna kulatá</t>
  </si>
  <si>
    <t>556</t>
  </si>
  <si>
    <t>PV 01</t>
  </si>
  <si>
    <t>Podpěra PV 01</t>
  </si>
  <si>
    <t>558</t>
  </si>
  <si>
    <t>PV 32</t>
  </si>
  <si>
    <t>Podpěra PV 32</t>
  </si>
  <si>
    <t>560</t>
  </si>
  <si>
    <t>297110</t>
  </si>
  <si>
    <t>Podpěra DEHN 297110 plast</t>
  </si>
  <si>
    <t>562</t>
  </si>
  <si>
    <t>Pol15a</t>
  </si>
  <si>
    <t>Montáž oddálený jímač</t>
  </si>
  <si>
    <t>564</t>
  </si>
  <si>
    <t>283</t>
  </si>
  <si>
    <t>Pol15</t>
  </si>
  <si>
    <t>Oddálený jímač</t>
  </si>
  <si>
    <t>566</t>
  </si>
  <si>
    <t>210220372</t>
  </si>
  <si>
    <t>Montáž ochranných prvků - úhelníků nebo trubek do zdiva</t>
  </si>
  <si>
    <t>568</t>
  </si>
  <si>
    <t>285</t>
  </si>
  <si>
    <t>511115</t>
  </si>
  <si>
    <t>Úhelník ochranný OU 1,7 L</t>
  </si>
  <si>
    <t>570</t>
  </si>
  <si>
    <t>DOUA-15</t>
  </si>
  <si>
    <t>Držák OU do zdi - DUZ (DOUa-15)</t>
  </si>
  <si>
    <t>572</t>
  </si>
  <si>
    <t>287</t>
  </si>
  <si>
    <t>210220302</t>
  </si>
  <si>
    <t>Montáž svorek hromosvodných se 3 a více šrouby</t>
  </si>
  <si>
    <t>574</t>
  </si>
  <si>
    <t>SZB</t>
  </si>
  <si>
    <t>Svorka SZ - litina</t>
  </si>
  <si>
    <t>576</t>
  </si>
  <si>
    <t>289</t>
  </si>
  <si>
    <t>210220401</t>
  </si>
  <si>
    <t>Montáž vedení hromosvodné - štítků k označení svodů</t>
  </si>
  <si>
    <t>578</t>
  </si>
  <si>
    <t>ŠO</t>
  </si>
  <si>
    <t>Štítek svodu</t>
  </si>
  <si>
    <t>580</t>
  </si>
  <si>
    <t>291</t>
  </si>
  <si>
    <t>210220301</t>
  </si>
  <si>
    <t>Montáž svorek hromosvodných se 2 šrouby</t>
  </si>
  <si>
    <t>582</t>
  </si>
  <si>
    <t>SS</t>
  </si>
  <si>
    <t>Svorka SS</t>
  </si>
  <si>
    <t>584</t>
  </si>
  <si>
    <t>293</t>
  </si>
  <si>
    <t>586</t>
  </si>
  <si>
    <t>SR 02</t>
  </si>
  <si>
    <t>Svorka SR 02</t>
  </si>
  <si>
    <t>588</t>
  </si>
  <si>
    <t>295</t>
  </si>
  <si>
    <t>590</t>
  </si>
  <si>
    <t>592</t>
  </si>
  <si>
    <t>D15</t>
  </si>
  <si>
    <t>Vedlejší rozpočtové náklady</t>
  </si>
  <si>
    <t>297</t>
  </si>
  <si>
    <t>741810003</t>
  </si>
  <si>
    <t>Celková prohlídka elektrického rozvodu a zařízení do 1 milionu Kč</t>
  </si>
  <si>
    <t>594</t>
  </si>
  <si>
    <t>741810002</t>
  </si>
  <si>
    <t>Celková prohlídka elektrického rozvodu a zařízení do 500 000,- Kč</t>
  </si>
  <si>
    <t>596</t>
  </si>
  <si>
    <t>299</t>
  </si>
  <si>
    <t>741820001</t>
  </si>
  <si>
    <t>Měření zemních odporů zemniče</t>
  </si>
  <si>
    <t>598</t>
  </si>
  <si>
    <t>741820013</t>
  </si>
  <si>
    <t>Měření zemnící síť délky pásku do 500 m</t>
  </si>
  <si>
    <t>600</t>
  </si>
  <si>
    <t>301</t>
  </si>
  <si>
    <t>PL</t>
  </si>
  <si>
    <t>Plošina</t>
  </si>
  <si>
    <t>602</t>
  </si>
  <si>
    <t>141R00</t>
  </si>
  <si>
    <t>Přirážka za podružný materiál</t>
  </si>
  <si>
    <t>604</t>
  </si>
  <si>
    <t>303</t>
  </si>
  <si>
    <t>034002000</t>
  </si>
  <si>
    <t>Zabezpečení staveniště</t>
  </si>
  <si>
    <t>606</t>
  </si>
  <si>
    <t>065002000</t>
  </si>
  <si>
    <t>Mimostaveništní doprava materiálů</t>
  </si>
  <si>
    <t>608</t>
  </si>
  <si>
    <t>305</t>
  </si>
  <si>
    <t>071103000</t>
  </si>
  <si>
    <t>Provoz investora</t>
  </si>
  <si>
    <t>610</t>
  </si>
  <si>
    <t>201R00</t>
  </si>
  <si>
    <t>Podíl přidružených výkonů</t>
  </si>
  <si>
    <t>612</t>
  </si>
  <si>
    <t>307</t>
  </si>
  <si>
    <t>202R00</t>
  </si>
  <si>
    <t>Zednické výpomoci</t>
  </si>
  <si>
    <t>614</t>
  </si>
  <si>
    <t>00R00</t>
  </si>
  <si>
    <t>Likvidace odpadu, odvoz suti a vybouraných hmot na skládku,</t>
  </si>
  <si>
    <t>616</t>
  </si>
  <si>
    <t>SO 03 - ZTI a plynovod</t>
  </si>
  <si>
    <t>0 - Přípravné a pomocné práce</t>
  </si>
  <si>
    <t>800-1 - Zemní práce</t>
  </si>
  <si>
    <t>801-3 - Bourání a podchycování konstrukcí</t>
  </si>
  <si>
    <t>822-1 - Komunikace - opravy po výkopu kanalizace</t>
  </si>
  <si>
    <t>800-2 - Stavební práce</t>
  </si>
  <si>
    <t>827 - Trubní vedení -venkovní prostor</t>
  </si>
  <si>
    <t>800-721– A01 - Zdravotně technické instalace – vnitřní kanalizace</t>
  </si>
  <si>
    <t>800-721-A02 - Zdravotně technické instalace – vnitřní vodovod</t>
  </si>
  <si>
    <t>800-724 - Zdravotně technické instalace – strojní vybavení</t>
  </si>
  <si>
    <t>800-721-A05 - Zdravotně technické instalace – zařizovací předměty</t>
  </si>
  <si>
    <t>767 - Konstrukce zámečnické</t>
  </si>
  <si>
    <t>800-723-A03 - Zdravotně technické instalace – vnitřní plynovod</t>
  </si>
  <si>
    <t>783 - Dokončovací práce - nátěry</t>
  </si>
  <si>
    <t>823-1 - Plochy a úprava území</t>
  </si>
  <si>
    <t>Přípravné a pomocné práce</t>
  </si>
  <si>
    <t>005111021R</t>
  </si>
  <si>
    <t>Vytýčení stávajících tras inženýrských sítí v místě stavby - NN, O2, VO, SČVK, kanalizace město LOM..</t>
  </si>
  <si>
    <t>005111020R</t>
  </si>
  <si>
    <t>Skutečné zaměření trasy potrubí venkovního plynovodu a přípojky kanalizace, předání materiálu v dgn</t>
  </si>
  <si>
    <t>kp.</t>
  </si>
  <si>
    <t>005211030R</t>
  </si>
  <si>
    <t>Zřízení zábran kolem výkopů potrubí, dopravní značení uzavírky v místě přípojky kanalizace</t>
  </si>
  <si>
    <t>800-1</t>
  </si>
  <si>
    <t>139601102R00</t>
  </si>
  <si>
    <t>Ruční výkop jam, rýh a šachet v zemině třídy těžitelnosti 3</t>
  </si>
  <si>
    <t>132201111R00</t>
  </si>
  <si>
    <t>Hloubení rýh šířky do 60cm v zemině třídy těžitelnosti tř.3, do 100m3, naložení na dopravní prostředek či uložení do 3m od osy rýhy</t>
  </si>
  <si>
    <t>132201211R00</t>
  </si>
  <si>
    <t>Hloubení rýh šířky do 200cm v zemině třídy těžitelnosti tř.3, do 100m3, naložení na dopravní prostředek či uložení do 3m od osy rýhy</t>
  </si>
  <si>
    <t>161101101R00</t>
  </si>
  <si>
    <t>Svislé přemístění výkopku z hornin tř.1-4 do hloubky 2,5m</t>
  </si>
  <si>
    <t>130001101R00</t>
  </si>
  <si>
    <t>Příplatek – ztížené vykopávky v blízkosti podzemních vedení</t>
  </si>
  <si>
    <t>132201119R00</t>
  </si>
  <si>
    <t>Příplatek za lepivost při hloubení rýh šířky do 60cm v zemině třídy 3</t>
  </si>
  <si>
    <t>132201219R00</t>
  </si>
  <si>
    <t>Příplatek za lepivost při hloubení rýh šířky do 200cm v zemině třídy 3</t>
  </si>
  <si>
    <t>451572111R00</t>
  </si>
  <si>
    <t>Lože pro potrubí kanalizace ze štěrkopísku 0-4mm</t>
  </si>
  <si>
    <t>175101101R00</t>
  </si>
  <si>
    <t>Obsyp potrubí kanalizace kopaným pískem nebo materiálem uloženým vedle výkopu ve vzdálenosti do 3m, pro jakoukoliv hloubku výkopu a pro jakoukoliv míru zhutnění, bez prohození sypaniny – štěrkopískový obsyp potrubí (uvnitř a vně objektu + zásyp celkový pod pojížděnou plochou v komunikaci)</t>
  </si>
  <si>
    <t>58337308R</t>
  </si>
  <si>
    <t>Štěrkopísek kopaný pro obsyp potrubí včetně dovozu na staveniště</t>
  </si>
  <si>
    <t>151101101R00</t>
  </si>
  <si>
    <t>Pažení a rozepření stěn rýh - příložné - hl. do 2,0m</t>
  </si>
  <si>
    <t>151101102R00</t>
  </si>
  <si>
    <t>Pažení a rozepření stěn rýh - příložné - hl. do 4,0m</t>
  </si>
  <si>
    <t>151101111R00</t>
  </si>
  <si>
    <t>Odstranění pažení a rozepření stěn rýh - příložné - hl. do 2,0m</t>
  </si>
  <si>
    <t>151101112R00</t>
  </si>
  <si>
    <t>Odstranění pažení a rozepření stěn rýh - příložné - hl. do 4,0m</t>
  </si>
  <si>
    <t>174101102R00</t>
  </si>
  <si>
    <t>Ruční zásyp jam, rýh a šachet se zhutněním</t>
  </si>
  <si>
    <t>174101101R00</t>
  </si>
  <si>
    <t>Strojní zásyp rýh a jam zeminou vedle výkopku se zhutněním</t>
  </si>
  <si>
    <t>167101101R00</t>
  </si>
  <si>
    <t>Nakládání výkopku z hornin tř. 1-4 do 100 m3 pro odvoz na skládku a pro rozvoz po pozemku</t>
  </si>
  <si>
    <t>162301101R00</t>
  </si>
  <si>
    <t>Vodorovné přemístění výkopku z hornin tř. 1-4 do 500m po pozemku (zásyp šachet a objektů)</t>
  </si>
  <si>
    <t>162701105R00</t>
  </si>
  <si>
    <t>Vodorovné přemístění výkopku z hornin tř. 1-4 do 10 000m na skládku</t>
  </si>
  <si>
    <t>162701109R00</t>
  </si>
  <si>
    <t>Příplatek za každý další 1km odvozu zeminy tří dy 1-4 ( 50m3*10km)</t>
  </si>
  <si>
    <t>167101103R00</t>
  </si>
  <si>
    <t>Složení výkopku pro zásyp objektů na pozemku z hornin tř. 1-4, rozprostření</t>
  </si>
  <si>
    <t>171 20</t>
  </si>
  <si>
    <t>Poplatek za skládku (zemina bez nebezpečných látek typ 170504)</t>
  </si>
  <si>
    <t>801-3</t>
  </si>
  <si>
    <t>Bourání a podchycování konstrukcí</t>
  </si>
  <si>
    <t>974031142R00</t>
  </si>
  <si>
    <t>Vysekání rýh ve zdivu cihelném 7x7cm pro kanalizaci</t>
  </si>
  <si>
    <t>974031153R00</t>
  </si>
  <si>
    <t>Vysekání rýh ve zdivu cihelném 10x10cm pro kanalizaci</t>
  </si>
  <si>
    <t>974031133R00</t>
  </si>
  <si>
    <t>Vysekání rýh ve zdivu cihelném 5x10cm pro vodovod</t>
  </si>
  <si>
    <t>974049143R00</t>
  </si>
  <si>
    <t>Vysekání rýh v betonové podlaze rozměru 7x10cm</t>
  </si>
  <si>
    <t>971042231R00</t>
  </si>
  <si>
    <t>Vybourání otvorů plochy do 0.0225m2 v betonových podlahách tl. do 10cm (nové a staré potrubí)</t>
  </si>
  <si>
    <t>972054141R00a</t>
  </si>
  <si>
    <t>Vybourání otvorů plochy do 0.0225m2 v železobetonových stropech (nové i staré potrubí)</t>
  </si>
  <si>
    <t>972054141R00b</t>
  </si>
  <si>
    <t>Vybourání otvorů plochy do 0.0225m2 v železobetonových podlahách - rozrušení podlahy septiku a lapolu</t>
  </si>
  <si>
    <t>972085291R00</t>
  </si>
  <si>
    <t>Vybourání otvoru ve stropu dřevěném a v dřevěné střeše pl. Do 0,09m2</t>
  </si>
  <si>
    <t>971033231R00</t>
  </si>
  <si>
    <t>Vybourání otvorů zeď cihelná plocha do 0,025m2, hloubka 15cm</t>
  </si>
  <si>
    <t>971033241R00</t>
  </si>
  <si>
    <t>Vybourání otvorů zeď cihelná plocha do 0,025m2, hloubka 30cm (včetně otvorů pro větrání místnosti skladu v 1.PP)</t>
  </si>
  <si>
    <t>971042231R00.1</t>
  </si>
  <si>
    <t>Vybourání otvorů ve zdivu betonovém tl.15cm (stěny šachet), plocha do 0,0225m2</t>
  </si>
  <si>
    <t>970051100R00</t>
  </si>
  <si>
    <t>Jádrové vrtání do zdi železobetonové pr. 100mm</t>
  </si>
  <si>
    <t>970051250R00</t>
  </si>
  <si>
    <t>Jádrové vrtání do zdi železobetonové pr. 250mm</t>
  </si>
  <si>
    <t>970054100R00</t>
  </si>
  <si>
    <t>Příplatek za jádrové vrtání do žlb stěny vodorovně, D100</t>
  </si>
  <si>
    <t>970055250R00</t>
  </si>
  <si>
    <t>Příplatek za jádrové vrtání do žlb stěny šikmo, D250</t>
  </si>
  <si>
    <t>970057250R00</t>
  </si>
  <si>
    <t>Příplatek za časté přemisťování stroje do D250</t>
  </si>
  <si>
    <t>963015161R00</t>
  </si>
  <si>
    <t>Odstranění betonových panelů nad septikem 240x150x15cm do 2,0t</t>
  </si>
  <si>
    <t>963051313R00</t>
  </si>
  <si>
    <t>Bourání stropů železobetonových rovných - strop lapolu</t>
  </si>
  <si>
    <t>979082111R00</t>
  </si>
  <si>
    <t>Vnitrostaveništní přeprava suti do 10m</t>
  </si>
  <si>
    <t>979082121R00</t>
  </si>
  <si>
    <t>Vnitrostaveništní přeprava suti za každých dalších 5m (2x5m)</t>
  </si>
  <si>
    <t>979081111R00</t>
  </si>
  <si>
    <t>Odvoz vybouraných hmot a suti na skládku do vzdálenosti 1km</t>
  </si>
  <si>
    <t>979081121R00</t>
  </si>
  <si>
    <t>Odvoz vybouraných hmot a suti na skládku - příplatek za každý další km (19km)</t>
  </si>
  <si>
    <t>979 99</t>
  </si>
  <si>
    <t>Poplatek za skládku - recyklace (beton armovaný, příměsi do 30% 170101 )</t>
  </si>
  <si>
    <t>822-1</t>
  </si>
  <si>
    <t>Komunikace - opravy po výkopu kanalizace</t>
  </si>
  <si>
    <t>113151119R00</t>
  </si>
  <si>
    <t>Frézování a odstranění AB krytu do šířky 75cm a plochy do 500m2 v tl.10cm – kanalizační potrubí</t>
  </si>
  <si>
    <t>564861111R00</t>
  </si>
  <si>
    <t>Podklad ze štěrkodrti frakce 0/32, tl.200mm včetně hutnění</t>
  </si>
  <si>
    <t>567122114R00</t>
  </si>
  <si>
    <t>Podklad z kameniva zpevněného cementem tl.15cm</t>
  </si>
  <si>
    <t>573191111R00</t>
  </si>
  <si>
    <t>Postřik infiltrační 1,2kg/m2</t>
  </si>
  <si>
    <t>565161211R00</t>
  </si>
  <si>
    <t>Podklad z obalového kameniva ACP 16+ tl.80mm</t>
  </si>
  <si>
    <t>573211111R00</t>
  </si>
  <si>
    <t>Postřik živičný spojovací z asfaltu 0,5-0,7kg/m2</t>
  </si>
  <si>
    <t>577131111R00</t>
  </si>
  <si>
    <t>Beton asfaltový ACO 11+, obrusný tl.40mm</t>
  </si>
  <si>
    <t>596215021R00</t>
  </si>
  <si>
    <t>Kladení zámkové dlažby do lože tl.40mm z drtě 2/5 - pokládka včetně dodávky drtě a výplně spár - prozatimní kryt rýhy</t>
  </si>
  <si>
    <t>592453092R</t>
  </si>
  <si>
    <t>Provizorní kryt ze zámkové dlažby kostka tl.60mm</t>
  </si>
  <si>
    <t>113106231R00</t>
  </si>
  <si>
    <t>Rozebrání dlažby ze zámkové dlažby v kamenivu - provizorní kryt rýhy přípojek</t>
  </si>
  <si>
    <t>979081121R00.1</t>
  </si>
  <si>
    <t>Odvoz vybouraných hmot a suti na skládku - příplatek za každý další km (celkem 19km)</t>
  </si>
  <si>
    <t>979 99.1</t>
  </si>
  <si>
    <t>Poplatek za skládku - recyklace (asfalt - kód 170302)</t>
  </si>
  <si>
    <t>800-2</t>
  </si>
  <si>
    <t>Stavební práce</t>
  </si>
  <si>
    <t>612403384R00</t>
  </si>
  <si>
    <t>Hrubá výplň rýh maltou, rozměr cca 7x7cm - zaplentování kanalizačního potrubí</t>
  </si>
  <si>
    <t>612403386R00</t>
  </si>
  <si>
    <t>Hrubá výplň rýh maltou, rozměr cca 10x10cm - zaplentování kanalizačního potrubí</t>
  </si>
  <si>
    <t>612403386R00.1</t>
  </si>
  <si>
    <t>Hrubá výplň rýh maltou, rozměr cca 5x10cm zaplentování vodovodního potrubí</t>
  </si>
  <si>
    <t>411387531R00</t>
  </si>
  <si>
    <t>Úprava otvorů ve stropech po prostupech – doplnění stropu (straré prostupy - dobetonovávka stropu), plocha 0.25m2</t>
  </si>
  <si>
    <t>340235212R00</t>
  </si>
  <si>
    <t>Zazdívka otvorů v příčkách a stěnách cihlami do plochy 0.025m2, tl. zdi nad 10cm</t>
  </si>
  <si>
    <t>612423531R00</t>
  </si>
  <si>
    <t>Omítka MV rýh stěn šířky do 15cm - štuková (oprava stávajících stěn)</t>
  </si>
  <si>
    <t>611401111R00</t>
  </si>
  <si>
    <t>Oprava omítek na stropech/zdech po prostupech o ploše do 0.09m2 (utěsnění prostupu potrubí - strop v 1.PP)</t>
  </si>
  <si>
    <t>800-2-1</t>
  </si>
  <si>
    <t>Oprava kolem prostupů dřevěným stropem (strop nad 1.NP, 2.NP, střecha)</t>
  </si>
  <si>
    <t>274313611R00</t>
  </si>
  <si>
    <t>Podpěrné bloky z prostého betonu C16/20 pro potrubí v 1.PP, bloky pod patečními koleny</t>
  </si>
  <si>
    <t>998012021R00</t>
  </si>
  <si>
    <t>Přesun hmot pro objekty zděné do výšky 6m</t>
  </si>
  <si>
    <t>827</t>
  </si>
  <si>
    <t>Trubní vedení -venkovní prostor</t>
  </si>
  <si>
    <t>899101111R00a</t>
  </si>
  <si>
    <t>Demontáž poklopu s rámem do 100kg</t>
  </si>
  <si>
    <t>895941111R00</t>
  </si>
  <si>
    <t>Demontáž vpusti z dílců typ UV-50</t>
  </si>
  <si>
    <t>114211103R00</t>
  </si>
  <si>
    <t>Odstranění betonových trub do DN300 ve výkopu (přípojka deš´tové kanalizace)</t>
  </si>
  <si>
    <t>871353121R00</t>
  </si>
  <si>
    <t>Montáž trub z tvrdého PVC do D200, gumový kroužek</t>
  </si>
  <si>
    <t>871 35-0001</t>
  </si>
  <si>
    <t>PVC KG potrubí hladké SN4, D 110</t>
  </si>
  <si>
    <t>871 35-0002</t>
  </si>
  <si>
    <t>PVC KG potrubí hladké SN4, D 125</t>
  </si>
  <si>
    <t>871 35-0003</t>
  </si>
  <si>
    <t>PVC KG potrubí hladké SN4, D 160</t>
  </si>
  <si>
    <t>871 35-0004</t>
  </si>
  <si>
    <t>PVC KG potrubí hladké SN8, D 160</t>
  </si>
  <si>
    <t>871 35-0005</t>
  </si>
  <si>
    <t>PVC KG potrubí hladké SN8, D 200</t>
  </si>
  <si>
    <t>877353123R00</t>
  </si>
  <si>
    <t>Montáž tvarovek jednoosých z PVC KG do D200</t>
  </si>
  <si>
    <t>877 35-1001</t>
  </si>
  <si>
    <t>Redukce PVC KG d110/125</t>
  </si>
  <si>
    <t>877 35-1002</t>
  </si>
  <si>
    <t>Koleno PVC KG 125-45.st</t>
  </si>
  <si>
    <t>877 35-1003</t>
  </si>
  <si>
    <t>Koleno PVC KG 160-15.st</t>
  </si>
  <si>
    <t>877 35-1004</t>
  </si>
  <si>
    <t>Koleno PVC KG 165-30.st</t>
  </si>
  <si>
    <t>877 35-1005</t>
  </si>
  <si>
    <t>Koleno PVC KG 165-45.st</t>
  </si>
  <si>
    <t>877 35-1006</t>
  </si>
  <si>
    <t>Koleno PVC KG 200-15.st</t>
  </si>
  <si>
    <t>877 35-1007</t>
  </si>
  <si>
    <t>Koleno PVC KG 200-30.st</t>
  </si>
  <si>
    <t>877 35-1008</t>
  </si>
  <si>
    <t>Ćisticí kus PVC KG d160</t>
  </si>
  <si>
    <t>877 35-1009</t>
  </si>
  <si>
    <t>Sachtová vložka d160 do stěny šachty</t>
  </si>
  <si>
    <t>877 35-1010</t>
  </si>
  <si>
    <t>Sachtová vložka d200 do stěny šachty</t>
  </si>
  <si>
    <t>877 35-1011</t>
  </si>
  <si>
    <t>Víčko KG 160 - zaslepení stávajících potrubí v 1.PP</t>
  </si>
  <si>
    <t>877353121R00</t>
  </si>
  <si>
    <t>Montáž tvarovek odbočných z PVC KG do D200</t>
  </si>
  <si>
    <t>876 35-2001</t>
  </si>
  <si>
    <t>Odbočka PVC KG D 160/125-45.st</t>
  </si>
  <si>
    <t>899101111R00</t>
  </si>
  <si>
    <t>Osazení poklopu s rámem do 50kg</t>
  </si>
  <si>
    <t>899 10-0001</t>
  </si>
  <si>
    <t>Poklop litinový D425/A15 do šachtové roury</t>
  </si>
  <si>
    <t>899 10-0002</t>
  </si>
  <si>
    <t>Poklop litinový D425/B125 do teleskopu</t>
  </si>
  <si>
    <t>899 10-0003</t>
  </si>
  <si>
    <t>Teleskop 425/375 pro šachtu D425</t>
  </si>
  <si>
    <t>899 10-0004</t>
  </si>
  <si>
    <t>Betonový roznášecí prstenec pro poklop D600</t>
  </si>
  <si>
    <t>55243344.AR</t>
  </si>
  <si>
    <t>Poklop litinový s rámem třídy zatížení B125 s rámem</t>
  </si>
  <si>
    <t>894432112R00</t>
  </si>
  <si>
    <t>Osazení plastové šachty do DN450</t>
  </si>
  <si>
    <t>894 43-0001</t>
  </si>
  <si>
    <t>Šachtové dno Wavin Tegra D425/160 průtočné</t>
  </si>
  <si>
    <t>894 43-0002</t>
  </si>
  <si>
    <t>Šachtové dno Wavin Tegra D425/160 tvar T</t>
  </si>
  <si>
    <t>894 43-0003</t>
  </si>
  <si>
    <t>Šachtové dno Wavin Tegra D425/160 sběrné</t>
  </si>
  <si>
    <t>894 43-0003.1</t>
  </si>
  <si>
    <t>Šachtová roura D425 – délka 1,5m</t>
  </si>
  <si>
    <t>894431112R00</t>
  </si>
  <si>
    <t>Osazení plastové šachty do DN600</t>
  </si>
  <si>
    <t>894 43-1001</t>
  </si>
  <si>
    <t>Śachtové dno Wavin Tegra D600, průtočné</t>
  </si>
  <si>
    <t>894 43-1002</t>
  </si>
  <si>
    <t>Śachtová roura DN600 - délka 2,0m</t>
  </si>
  <si>
    <t>895941111R00.1</t>
  </si>
  <si>
    <t>Zřízení vpusti z dílců typ UV-50</t>
  </si>
  <si>
    <t>895 94-0001</t>
  </si>
  <si>
    <t>Litinový rám s mříží C250, 500x500mm</t>
  </si>
  <si>
    <t>895 94-0002</t>
  </si>
  <si>
    <t>Vyrovnávací prstenec TBV-Q 390/60</t>
  </si>
  <si>
    <t>895 94-0003</t>
  </si>
  <si>
    <t>Horní skruž TBV-Q 450/195 5c</t>
  </si>
  <si>
    <t>895 94-0003.1</t>
  </si>
  <si>
    <t>Horní skruž TBV-Q 450/295 5b</t>
  </si>
  <si>
    <t>895 94-0003.2</t>
  </si>
  <si>
    <t>Horní skruž TBV-Q 450/570 5d</t>
  </si>
  <si>
    <t>895 94-0004</t>
  </si>
  <si>
    <t>Střední odtoková skruž se sifonem TBV-Q 450/570 3z</t>
  </si>
  <si>
    <t>895 94-0005</t>
  </si>
  <si>
    <t>kalová prohlubeň vpustě TBV-Q 2c</t>
  </si>
  <si>
    <t>827-1</t>
  </si>
  <si>
    <t>Úprava dna šachty ŚD4 a ŠD0</t>
  </si>
  <si>
    <t>soub.</t>
  </si>
  <si>
    <t>342668111R00</t>
  </si>
  <si>
    <t>Zaslepení stávajícího potrubí studniční PUR pěnou</t>
  </si>
  <si>
    <t>827-2</t>
  </si>
  <si>
    <t>Napojení přípojky kanalizace do stávající šachty pracovníky provozovatele řadu</t>
  </si>
  <si>
    <t>827-3</t>
  </si>
  <si>
    <t>Montáž vodotěsného prostupu systém ACO DUO bez nateriálu (bez vrtání)</t>
  </si>
  <si>
    <t>14470139R</t>
  </si>
  <si>
    <t>Trubka ocelová bezešvá DN250- chránička pro prostupy + nátěr</t>
  </si>
  <si>
    <t>827-3-2</t>
  </si>
  <si>
    <t>Vodotěsná ucpávka do pažnice systém ACO DUO pro potrubí D160</t>
  </si>
  <si>
    <t>892571111R00</t>
  </si>
  <si>
    <t>Zkouška kanalizace vodou do DN200 včetně zabezpečení konců potrubí a naplnění a vypuštění vody</t>
  </si>
  <si>
    <t>899711122R00</t>
  </si>
  <si>
    <t>Montáž a dodávka výstražné folie pro kanalizaci a vodovod</t>
  </si>
  <si>
    <t>998276101R00</t>
  </si>
  <si>
    <t>Přesun hmot pro kanalizaci z trub plastových, otevřený výkop</t>
  </si>
  <si>
    <t>800-721– A01</t>
  </si>
  <si>
    <t>Zdravotně technické instalace – vnitřní kanalizace</t>
  </si>
  <si>
    <t>721171803R00</t>
  </si>
  <si>
    <t>Demontáž potrubí novodurového do d75</t>
  </si>
  <si>
    <t>721171809R00</t>
  </si>
  <si>
    <t>Demontáž potrubí novodurového do d160</t>
  </si>
  <si>
    <t>721210822R00</t>
  </si>
  <si>
    <t>Demontáž střešní vpustě DN100</t>
  </si>
  <si>
    <t>721176134R00</t>
  </si>
  <si>
    <t>Potrubí plastové systém HT d75 zavěšené pod stropem, bez akustického útlumu</t>
  </si>
  <si>
    <t>721176135R00</t>
  </si>
  <si>
    <t>Potrubí plastové systém HT d110zavěšené pod stropem, bez akustického útlumu</t>
  </si>
  <si>
    <t>721176136R00</t>
  </si>
  <si>
    <t>Potrubí plastové systém HT d125, zavěšené pod stropem, bez akustického útlumu</t>
  </si>
  <si>
    <t>721177114R00</t>
  </si>
  <si>
    <t>Třívrstvé odpadní potrubí s hladinou strukturálního hluku až 16dB, svislé odpadní D75, včetně systémového kotvení</t>
  </si>
  <si>
    <t>721177115R00</t>
  </si>
  <si>
    <t>Třívrstvé odpadní potrubí s hladinou strukturálního hluku až 16dB, svislé odpadní D110, včetně systémového kotvení</t>
  </si>
  <si>
    <t>721177116R00</t>
  </si>
  <si>
    <t>Třívrstvé odpadní potrubí s hladinou strukturálního hluku až 16dB, svislé odpadní D125 a D135, včetně systémového kotvení</t>
  </si>
  <si>
    <t>721176101R00</t>
  </si>
  <si>
    <t>Potrubí HT D32 připojovací</t>
  </si>
  <si>
    <t>721177102R00</t>
  </si>
  <si>
    <t>Třívrstvé připojovací kanalizační potrubí s hladinou strukturálního hluku až 16dB, D40, včetně systémového kotvení</t>
  </si>
  <si>
    <t>721177103R00</t>
  </si>
  <si>
    <t>Třívrstvé připojovací kanalizační potrubí s hladinou strukturálního hluku až 16dB, D50, včetně systémového kotvení</t>
  </si>
  <si>
    <t>721177104R00</t>
  </si>
  <si>
    <t>Třívrstvé připojovací kanalizační potrubí s hladinou strukturálního hluku až 16dB, D75, včetně systémového kotvení</t>
  </si>
  <si>
    <t>721177105R00</t>
  </si>
  <si>
    <t>Třívrstvé připojovací kanalizační potrubí s hladinou strukturálního hluku až 16dB, D110, včetně systémového kotvení</t>
  </si>
  <si>
    <t>721177127R00</t>
  </si>
  <si>
    <t>Ćisticí kus pro deš´tovou kanalizaci, odhlučněný D160</t>
  </si>
  <si>
    <t>722182006R00</t>
  </si>
  <si>
    <t>Montáž izolačních skruží na potrubí do DN80</t>
  </si>
  <si>
    <t>722 18-0001</t>
  </si>
  <si>
    <t>Akustická izolace na kanalizační potrubí Mirelon Protect tl.3mm do D50</t>
  </si>
  <si>
    <t>722182008RT1</t>
  </si>
  <si>
    <t>Montáž izolačních skruží na potrubí do DN125</t>
  </si>
  <si>
    <t>722 18-1001</t>
  </si>
  <si>
    <t>Akustická izolace na kanalizační potrubí Akustik 75/5mm</t>
  </si>
  <si>
    <t>722 18-1002</t>
  </si>
  <si>
    <t>Akustická izolace na kanalizační potrubí Akustik 110/5mm</t>
  </si>
  <si>
    <t>722 18-1003</t>
  </si>
  <si>
    <t>Akustická izolace na kanalizační potrubí Akustik 125/5mm</t>
  </si>
  <si>
    <t>722 18-0004</t>
  </si>
  <si>
    <t>Tepelná izolace potrubí proti rosení tl.25mm na potrubí d135</t>
  </si>
  <si>
    <t>721 17-0002</t>
  </si>
  <si>
    <t>Flexi manžeta DN100 pro napojení větracího komínku</t>
  </si>
  <si>
    <t>721273200R00</t>
  </si>
  <si>
    <t>Souprava ventilační hlavice DN100, bitumenová manžeta</t>
  </si>
  <si>
    <t>721194104R00</t>
  </si>
  <si>
    <t>Vyvedení odpadních výpustek do D40</t>
  </si>
  <si>
    <t>721194105R00</t>
  </si>
  <si>
    <t>Vyvedení odpadních výpustek D50</t>
  </si>
  <si>
    <t>721194109R00</t>
  </si>
  <si>
    <t>Vyvedení odpadních výpustek D110</t>
  </si>
  <si>
    <t>721234134RT1</t>
  </si>
  <si>
    <t>Vtok střešní elektricky vyhřívaný DN100 s bitumenovou mažetou</t>
  </si>
  <si>
    <t>55162253R</t>
  </si>
  <si>
    <t>Nástavec střešní vpustě s izolačním límcem</t>
  </si>
  <si>
    <t>722178712R00</t>
  </si>
  <si>
    <t>Výtlak kondenzátu z vícevrstvého plastového potrubí PP-RCT/PP-RCT+BF/PP-RCT průměr D25, tlaková řada S3.2, kotvení</t>
  </si>
  <si>
    <t>713571113R00</t>
  </si>
  <si>
    <t>Požárně ochranná manžeta hloubky 60mm EI 90, do D75</t>
  </si>
  <si>
    <t>713571115R00</t>
  </si>
  <si>
    <t>Požárně ochranná manžeta hloubky 60mm EI 90, D110</t>
  </si>
  <si>
    <t>713571116R00</t>
  </si>
  <si>
    <t>Požárně ochranná manžeta hloubky 60mm EI 90, D125</t>
  </si>
  <si>
    <t>721290112R00</t>
  </si>
  <si>
    <t>Zkouška těsnosti svodné kanalizace vodou do DN200</t>
  </si>
  <si>
    <t>721242115R00</t>
  </si>
  <si>
    <t>Lapač splavenin litinový DN100</t>
  </si>
  <si>
    <t>998721101R00</t>
  </si>
  <si>
    <t>Přesun hmot pro vnitřní kanalizaci do 6m</t>
  </si>
  <si>
    <t>800-721-A02</t>
  </si>
  <si>
    <t>Zdravotně technické instalace – vnitřní vodovod</t>
  </si>
  <si>
    <t>722190901R00</t>
  </si>
  <si>
    <t>Otevření/uzavření vodovodního potrubí při opravách</t>
  </si>
  <si>
    <t>722130801R00</t>
  </si>
  <si>
    <t>Demontáž trub ocelových závitových do DN25 včetně armatur</t>
  </si>
  <si>
    <t>722130803R00</t>
  </si>
  <si>
    <t>Demontáž trub ocelových závitových do DN50 včetně armatur</t>
  </si>
  <si>
    <t>722170801R00</t>
  </si>
  <si>
    <t>Demontáž plastových trub z PH</t>
  </si>
  <si>
    <t>722181812R00</t>
  </si>
  <si>
    <t>Demontáž plstěných pásů a izolace z trubek ocelových do D50</t>
  </si>
  <si>
    <t>722254110R00</t>
  </si>
  <si>
    <t>Demontáž hydrantových skříní C52 s příslušenstvím</t>
  </si>
  <si>
    <t>722132115R00</t>
  </si>
  <si>
    <t>Potrubí ocelové vně/vni pozinkované 28x1,5 spoje lisované včetně dodávky tvarovek</t>
  </si>
  <si>
    <t>722132116R00</t>
  </si>
  <si>
    <t>Potrubí ocelové vně/vni pozinkované 35x1,5 spoje lisované včetně dodávky tvarovek</t>
  </si>
  <si>
    <t>722130236R00</t>
  </si>
  <si>
    <t>Potrubí ocelové závitové pozinkované tř.11343 DN50</t>
  </si>
  <si>
    <t>722178711R00</t>
  </si>
  <si>
    <t>Rozvod vody z vícevrstvého plastového potrubí PP-RCT/PP-RCT+BF/PP-RCT průměr D20, tlaková řada S3.2, kotvení</t>
  </si>
  <si>
    <t>722178712R00.1</t>
  </si>
  <si>
    <t>Rozvod vody z vícevrstvého plastového potrubí PP-RCT/PP-RCT+BF/PP-RCT průměr D25, tlaková řada S3.2, kotvení</t>
  </si>
  <si>
    <t>722178713R00</t>
  </si>
  <si>
    <t>Rozvod vody z vícevrstvého plastového potrubí PP-RCT/PP-RCT+BF/PP-RCT průměr D32, tlaková řada S3.2, kotvení</t>
  </si>
  <si>
    <t>722178714R00</t>
  </si>
  <si>
    <t>Rozvod vody z vícevrstvého plastového potrubí PP-RCT/PP-RCT+BF/PP-RCT průměr D40, tlaková řada S3.2, kotvení</t>
  </si>
  <si>
    <t>722178716R00</t>
  </si>
  <si>
    <t>Rozvod vody z vícevrstvého plastového potrubí PP-RCT/PP-RCT+BF/PP-RCT průměr D50, tlaková řada S3.2, kotvení</t>
  </si>
  <si>
    <t>722182004RT1</t>
  </si>
  <si>
    <t>Montáž izolačních skruží na potrubí do DN50</t>
  </si>
  <si>
    <t>283771025R</t>
  </si>
  <si>
    <t>Izolační hadice Mirelon tl.6mm, vnitřní průměr 20mm</t>
  </si>
  <si>
    <t>283771091R</t>
  </si>
  <si>
    <t>Izolační hadice Mirelon tl.6mm, vnitřní průměr 25mm</t>
  </si>
  <si>
    <t>28377109R</t>
  </si>
  <si>
    <t>Izolační hadice Mirelon tl.6mm, vnitřní průměr 28mm</t>
  </si>
  <si>
    <t>28377112R</t>
  </si>
  <si>
    <t>Izolační hadice Mirelon tl.9mm, vnitřní průměr 35mm</t>
  </si>
  <si>
    <t>283771027R</t>
  </si>
  <si>
    <t>Izolační hadice Mirelon tl.13mm, vnitřní průměr do 20mm</t>
  </si>
  <si>
    <t>283771029R</t>
  </si>
  <si>
    <t>Izolační hadice Mirelon tl.13mm, vnitřní průměr 25mm</t>
  </si>
  <si>
    <t>283771127R</t>
  </si>
  <si>
    <t>Izolační hadice Mirelon tl.13mm, vnitřní průměr 32mm</t>
  </si>
  <si>
    <t>2837711523R</t>
  </si>
  <si>
    <t>Izolační hadice Mirelon tl.13mm, vnitřní průměr 40mm</t>
  </si>
  <si>
    <t>283771166R</t>
  </si>
  <si>
    <t>Izolační hadice Mirelon tl.13mm, vnitřní průměr 50mm</t>
  </si>
  <si>
    <t>283771028R</t>
  </si>
  <si>
    <t>Izolační hadice Mirelon tl.20mm, vnitřní průměr 20mm</t>
  </si>
  <si>
    <t>283771093R</t>
  </si>
  <si>
    <t>Izolační hadice Mirelon tl.20mm, vnitřní průměr 25mm</t>
  </si>
  <si>
    <t>283771128R</t>
  </si>
  <si>
    <t>Izolační hadice Mirelon tl.20mm, vnitřní průměr 32mm</t>
  </si>
  <si>
    <t>722 18-0001.1</t>
  </si>
  <si>
    <t>Izolační pouzdro z MV s Al polepem tl.30mm, vnitřní průměr do 20mm</t>
  </si>
  <si>
    <t>722 18-0002</t>
  </si>
  <si>
    <t>Izolační pouzdro z MV s Al polepem tl.30mm, vnitřní průměr 25mm</t>
  </si>
  <si>
    <t>722 18-0003</t>
  </si>
  <si>
    <t>Izolační pouzdro z MV s Al polepem tl.40mm, vnitřní průměr 32mm</t>
  </si>
  <si>
    <t>722 18-0004.1</t>
  </si>
  <si>
    <t>Izolační pouzdro z MV s Al polepem tl.40mm, vnitřní průměr 40mm</t>
  </si>
  <si>
    <t>722 18-0005</t>
  </si>
  <si>
    <t>Izolační pouzdro z MV s Al polepem tl.30mm, vnitřní průměr 50mm</t>
  </si>
  <si>
    <t>722190401R00</t>
  </si>
  <si>
    <t>Vyvedení a upevnění výpustek DN15 (včetně montáže setů u SDK příček)</t>
  </si>
  <si>
    <t>722220121R00</t>
  </si>
  <si>
    <t>Nástěnka pro vodovodní baterii (včetně montáže setů u SDK příček)</t>
  </si>
  <si>
    <t>722 19-0001</t>
  </si>
  <si>
    <t>Montážní set pro SDK příčky s dvěma nástěnkami pro rohové ventily</t>
  </si>
  <si>
    <t>722 19-0002</t>
  </si>
  <si>
    <t>Montážní set pro SDK příčky s nástěnkou pro baterii</t>
  </si>
  <si>
    <t>722 229101R00</t>
  </si>
  <si>
    <t>Montáž armatur závitových z jedním závitem DN15</t>
  </si>
  <si>
    <t>722 22-0001</t>
  </si>
  <si>
    <t>Výtokový kulový kohout DN15</t>
  </si>
  <si>
    <t>722 229102R00</t>
  </si>
  <si>
    <t>Montáž armatur závitových z jedním závitem DN20</t>
  </si>
  <si>
    <t>722 22-1001</t>
  </si>
  <si>
    <t>Pojistný ventil pro TV DN20 Potv=8bar</t>
  </si>
  <si>
    <t>722239101R00</t>
  </si>
  <si>
    <t>Montáž vodovodních armatur, 2 závity do DN15</t>
  </si>
  <si>
    <t>722 23-0001</t>
  </si>
  <si>
    <t>Kulový kohout DN15 s páčkou</t>
  </si>
  <si>
    <t>722 23-0002</t>
  </si>
  <si>
    <t>vyvažovací ventil Heimeier STAD-R pro teplou vodu</t>
  </si>
  <si>
    <t>722239102R00</t>
  </si>
  <si>
    <t>Montáž vodovodních armatur, 2 závity DN20</t>
  </si>
  <si>
    <t>722 23-1001</t>
  </si>
  <si>
    <t>Kulový kohout DN20 s páčkou</t>
  </si>
  <si>
    <t>722 23-1002</t>
  </si>
  <si>
    <t>Zpětný ventil DN20</t>
  </si>
  <si>
    <t>722239103R00</t>
  </si>
  <si>
    <t>Montáž vodovodních armatur, 2 závity DN25</t>
  </si>
  <si>
    <t>722 23-2001</t>
  </si>
  <si>
    <t>Kulový kohout DN25 s páčkou pro vodu, PN20</t>
  </si>
  <si>
    <t>722 23-2003</t>
  </si>
  <si>
    <t>Zpětný ventil DN25</t>
  </si>
  <si>
    <t>722239104R00</t>
  </si>
  <si>
    <t>Montáž vodovodních armatur, 2 závity DN32</t>
  </si>
  <si>
    <t>722 23-3001</t>
  </si>
  <si>
    <t>Kulový kohout DN32 s páčkou pro vodu, PN20</t>
  </si>
  <si>
    <t>722 23-3002</t>
  </si>
  <si>
    <t>Zpětný ventil DN32</t>
  </si>
  <si>
    <t>722239105R00</t>
  </si>
  <si>
    <t>Montáž vodovodních armatur, 2 závity DN40</t>
  </si>
  <si>
    <t>722 23-4001</t>
  </si>
  <si>
    <t>Kulový kohout DN40 s páčkou pro vodu, PN20</t>
  </si>
  <si>
    <t>722 23-4002</t>
  </si>
  <si>
    <t>Zpětný ventil DN40, PN20</t>
  </si>
  <si>
    <t>722 23-4003</t>
  </si>
  <si>
    <t>Tlakový redukční ventil DN32 s výstupním tlakem nastavitelným 1-6bar, manometr</t>
  </si>
  <si>
    <t>722254201RT3</t>
  </si>
  <si>
    <t>Hadicový systém D25/30 - skříň s výzbrojí</t>
  </si>
  <si>
    <t>734429101R00</t>
  </si>
  <si>
    <t>Tlakoměr deformační se smyčkou a kohoutem 0-10bar</t>
  </si>
  <si>
    <t>722264113R00</t>
  </si>
  <si>
    <t>Vodoměr DN20x130, Qn=1,5m3/hod</t>
  </si>
  <si>
    <t>713552111R00</t>
  </si>
  <si>
    <t>protipožární trubní ucpávka EI120 do d40, stěna/strop</t>
  </si>
  <si>
    <t>722280108R00</t>
  </si>
  <si>
    <t>Tlaková zkouška potrubí závitového do DN50, zaregulování cirkulace TV</t>
  </si>
  <si>
    <t>722290234R00</t>
  </si>
  <si>
    <t>Proplach a dezinfekce potrubí do DN80</t>
  </si>
  <si>
    <t>998722101R00</t>
  </si>
  <si>
    <t>Přesun hmot pro vnitřní vodovod do 12m</t>
  </si>
  <si>
    <t>800-724</t>
  </si>
  <si>
    <t>Zdravotně technické instalace – strojní vybavení</t>
  </si>
  <si>
    <t>722 33-0003</t>
  </si>
  <si>
    <t>Dodávka a montáž kalového čerpadla s plovákem do jímky v 1.PP u kotlů s integrovanou zpětnou klapkou, výtlak PPR25 napojený pod stropem do kanalizace, Qmax=6m3/hod při deltaH=3m, na výtlaku kulový kohout, signalizace poruchového stavu SMS zprávou</t>
  </si>
  <si>
    <t>-137914428</t>
  </si>
  <si>
    <t>732429112R00</t>
  </si>
  <si>
    <t>Montáž čerpadel oběhových do DN40 + elektrické zapojení</t>
  </si>
  <si>
    <t>732 42-0001</t>
  </si>
  <si>
    <t>cirkulační čerpadlo TV Grundfos Alpha 1L 20/40N v nerezovém provedení</t>
  </si>
  <si>
    <t>732339103R00</t>
  </si>
  <si>
    <t>Montáž tlakové expanzní nádoby do 35l</t>
  </si>
  <si>
    <t>722 33-0001</t>
  </si>
  <si>
    <t>Expanzní nádrž na pitnou vodu Reflex Refix DD 33/10 + průtočná armatura Flowjet + držák nádoby</t>
  </si>
  <si>
    <t>722 33-0002</t>
  </si>
  <si>
    <t>Dodávka a montáž oddělovače vody Reflex Fillset - napouštění ÚT</t>
  </si>
  <si>
    <t>998724101R00</t>
  </si>
  <si>
    <t>Přesun hmot pro strojní vybavení do H=6m</t>
  </si>
  <si>
    <t>800-721-A05</t>
  </si>
  <si>
    <t>Zdravotně technické instalace – zařizovací předměty</t>
  </si>
  <si>
    <t>726212321R00</t>
  </si>
  <si>
    <t>Předstěnový modul pro závěsné WC pro lehké příčky H=112cm</t>
  </si>
  <si>
    <t>726 26 01</t>
  </si>
  <si>
    <t>Tlačítko pro ovládání splachování do předstěnového systému Jika</t>
  </si>
  <si>
    <t>725119306R00</t>
  </si>
  <si>
    <t>Montáž klozetu závěsného</t>
  </si>
  <si>
    <t>642400531R</t>
  </si>
  <si>
    <t>Závěsný klozet typu Jika Deep, barva bílá</t>
  </si>
  <si>
    <t>551673931R</t>
  </si>
  <si>
    <t>Sedátko bílé Jika Deep</t>
  </si>
  <si>
    <t>725219201R00</t>
  </si>
  <si>
    <t>Montáž umyvadla včetně dodávky zápachové uzavírky</t>
  </si>
  <si>
    <t>64218426R</t>
  </si>
  <si>
    <t>Umyvátko 26x35cm s otvorem pro baterii</t>
  </si>
  <si>
    <t>64217537R</t>
  </si>
  <si>
    <t>Umyvadlo s nábytkovou skříní šíře 620x470mm</t>
  </si>
  <si>
    <t>642-01</t>
  </si>
  <si>
    <t>Dvojumyvadlo v nábytkové sestavě rozměru cca 1000x470mm</t>
  </si>
  <si>
    <t>725319101R00</t>
  </si>
  <si>
    <t>Montáž dřezů jednoduchých – napojení, dodávka zápachové uzavírky</t>
  </si>
  <si>
    <t>725249102R00</t>
  </si>
  <si>
    <t>Montáž sprchových mís a vaniček včetně montáže a dodávky sifonu</t>
  </si>
  <si>
    <t>725 24-0001</t>
  </si>
  <si>
    <t>Sprchová vanička rohová 90x90 s PU včetně panelu v bílé barvě</t>
  </si>
  <si>
    <t>725249103R00</t>
  </si>
  <si>
    <t>Montáž sprchových dveří</t>
  </si>
  <si>
    <t>725-01</t>
  </si>
  <si>
    <t>Sprchové dveře pro rohovou vaničku - posuvné š=90cm, bílá + sklo</t>
  </si>
  <si>
    <t>725229102R00</t>
  </si>
  <si>
    <t>Montáž van ocelových a plastových s vodní uzávěrou HL.500</t>
  </si>
  <si>
    <t>725 22-0001</t>
  </si>
  <si>
    <t>Vana plastová obdélníková 160x70cm včetně podpěr a vanového odtokového kompletu</t>
  </si>
  <si>
    <t>725 22-0001.1</t>
  </si>
  <si>
    <t>Vana plastová obdélníková 170x70cm včetně podpěr a vanového odtokového kompletu</t>
  </si>
  <si>
    <t>725860184R00</t>
  </si>
  <si>
    <t>Sifon pračkový typu HL.406 s vývodem kanalizace a s ventilem vody</t>
  </si>
  <si>
    <t>725334301R00</t>
  </si>
  <si>
    <t>Nálevka se sifonem HL.21</t>
  </si>
  <si>
    <t>725869204R00</t>
  </si>
  <si>
    <t>Montáž zápachových uzavírek D40 pro napojení klimatizace</t>
  </si>
  <si>
    <t>28654741R</t>
  </si>
  <si>
    <t>Sifon zápachový s kuličkou D40 pro klimatizaci HL.136N</t>
  </si>
  <si>
    <t>725819401R00</t>
  </si>
  <si>
    <t>Montáž rohového ventilu s hadičkou pro WC a umyvadla</t>
  </si>
  <si>
    <t>55141101R</t>
  </si>
  <si>
    <t>Rohový ventil DN15-3/8“</t>
  </si>
  <si>
    <t>725829301R00</t>
  </si>
  <si>
    <t>Montáž stojánkové umyvadlové, dřezové či bidetové pákové baterie</t>
  </si>
  <si>
    <t>55144202R</t>
  </si>
  <si>
    <t>Páková stojánková baterie pro umyvadla, chrom, propojovací hadičky k roháčkům</t>
  </si>
  <si>
    <t>55145041R</t>
  </si>
  <si>
    <t>Páková stojánková baterie pro dřez, chrom, propojovací hadičky k roháčkům</t>
  </si>
  <si>
    <t>725839203R00</t>
  </si>
  <si>
    <t>Montáž baterie nástěnné vanové</t>
  </si>
  <si>
    <t>55145006R</t>
  </si>
  <si>
    <t>Baterie nástěnná páková směšovací s příslušenstvím pro vanu</t>
  </si>
  <si>
    <t>725849200R00</t>
  </si>
  <si>
    <t>Montáž nástěnné pákové baterie pro sprchy, nastavitelná výška</t>
  </si>
  <si>
    <t>55145009R</t>
  </si>
  <si>
    <t>Baterie sprchová nástěnná směšovací se sprchovou tyčí</t>
  </si>
  <si>
    <t>725989101R00</t>
  </si>
  <si>
    <t>Montáž dvířek kovových i z PH</t>
  </si>
  <si>
    <t>55347523R</t>
  </si>
  <si>
    <t>Dvířka revizní se zámkem, barva bílá, rozměr 300/300mm</t>
  </si>
  <si>
    <t>998725102R00</t>
  </si>
  <si>
    <t>Přesun hmot pro zařizovací předměty do 12m</t>
  </si>
  <si>
    <t>767871110R00</t>
  </si>
  <si>
    <t>Montáž podpěrné konstrukce pro ležaté potrubí vody</t>
  </si>
  <si>
    <t>767 87-0001</t>
  </si>
  <si>
    <t>podpůrný žlab pozink pro potrubí průměru 20mm, délka 2m</t>
  </si>
  <si>
    <t>767 87-0002</t>
  </si>
  <si>
    <t>podpůrný žlab pozink pro potrubí průměru 25mm, délka 2m</t>
  </si>
  <si>
    <t>767 87-0003</t>
  </si>
  <si>
    <t>podpůrný žlab pozink pro potrubí průměru 32mm, délka 2m</t>
  </si>
  <si>
    <t>767 87-0004</t>
  </si>
  <si>
    <t>podpůrný žlab pozink pro potrubí průměru 40mm, délka 2m</t>
  </si>
  <si>
    <t>767 87-0006</t>
  </si>
  <si>
    <t>podpůrný žlab pozink pro potrubí průměru 50mm, délka 2m</t>
  </si>
  <si>
    <t>767 87-0007</t>
  </si>
  <si>
    <t>podpůrný nosník 38/40 pozink na závitových tyčích M12, hmoždinky</t>
  </si>
  <si>
    <t>998767101R00</t>
  </si>
  <si>
    <t>Přesun hmot pro zámečnické konstrukce v objektech s H=6m</t>
  </si>
  <si>
    <t>800-723-A03</t>
  </si>
  <si>
    <t>Zdravotně technické instalace – vnitřní plynovod</t>
  </si>
  <si>
    <t>723190901R00</t>
  </si>
  <si>
    <t>Uzavření nebo otevření vnitřního plynovodu</t>
  </si>
  <si>
    <t>723120805R00</t>
  </si>
  <si>
    <t>Demontáž stávajícího plynovodního potrubí včetně armatur rozřezáním DN25-50</t>
  </si>
  <si>
    <t>723-1</t>
  </si>
  <si>
    <t>Stavební úpravy plynoměrné skříně (demontáž a zpětná montáž stříšky, větrací otvory dvířek atd, odhalení potrubí pod pilířem, kotvení potrubí..)</t>
  </si>
  <si>
    <t>723160207R00</t>
  </si>
  <si>
    <t>Přípojka k plynoměru G2 bez ochozu včetně výstupních kolen</t>
  </si>
  <si>
    <t>723-2</t>
  </si>
  <si>
    <t>Demontáž stávajícího a osazení nového fakturačního plynoměru provozovatelem</t>
  </si>
  <si>
    <t>871211121R00</t>
  </si>
  <si>
    <t>Montáž trubek polyetylenových do D63 v otevřeném výkopu</t>
  </si>
  <si>
    <t>286136355R</t>
  </si>
  <si>
    <t>Polyetylenové plynovodní potrubí PE100 RC SDR11 63x5,8 s PP pláštěm</t>
  </si>
  <si>
    <t>289-01</t>
  </si>
  <si>
    <t>Přechodka systému Tezap PE d63/KK DN50 s ochranným pláštěm, L=2,0m</t>
  </si>
  <si>
    <t>877212121R00</t>
  </si>
  <si>
    <t>Spoje elektrotvarovkami z PE SDR11 do d63, 1 spoj</t>
  </si>
  <si>
    <t>877-01</t>
  </si>
  <si>
    <t>Elektrotvarovka přechodová zemní typ USTR DN50/PE d63</t>
  </si>
  <si>
    <t>877-02</t>
  </si>
  <si>
    <t>Elektrokoleno D63/90.st SDR11</t>
  </si>
  <si>
    <t>877-03</t>
  </si>
  <si>
    <t>Elektrokoleno D63/45.st SDR11</t>
  </si>
  <si>
    <t>460490012R00</t>
  </si>
  <si>
    <t>723120202R00</t>
  </si>
  <si>
    <t>Potrubí ocelové závitové černé spojované svařováním DN15, kotvení, pomocné lešení, stavební výpomoce</t>
  </si>
  <si>
    <t>723120204R00</t>
  </si>
  <si>
    <t>Potrubí ocelové závitové černé spojované svařováním DN25, kotvení, pomocné lešení, stavební výpomoce</t>
  </si>
  <si>
    <t>723150306R00</t>
  </si>
  <si>
    <t>Potrubí ocelové černé spojované svařováním 44,5x2,6, kotvení, pomocné lešení, stavební výpomoce</t>
  </si>
  <si>
    <t>723150312R00</t>
  </si>
  <si>
    <t>Potrubí ocelové černé spojované svařováním 57x2,9 s izolací typu Bralen, kotvení, pomocné lešení, stavební výpomoce</t>
  </si>
  <si>
    <t>723150313R00</t>
  </si>
  <si>
    <t>Potrubí ocelové černé spojované svařováním 76,5x3,12, kotvení, pomocné lešení, stavební výpomoce - náběh u kotlů a chránička</t>
  </si>
  <si>
    <t>723-3</t>
  </si>
  <si>
    <t>Montáž vodotěsného prostupu systém ACO DUO bez materiálu (bez vrtání)</t>
  </si>
  <si>
    <t>723150371R00R00</t>
  </si>
  <si>
    <t>Potrubí ocelové černé hladké, svařované 108x4 – chránička</t>
  </si>
  <si>
    <t>827-3-2.1</t>
  </si>
  <si>
    <t>Vodotěsná ucpávka do pažnice systém ACO DUO pro potrubí D57</t>
  </si>
  <si>
    <t>723239101R00</t>
  </si>
  <si>
    <t>Montáž plynovodních armatur se dvěma závity DN15</t>
  </si>
  <si>
    <t>723 23-1001</t>
  </si>
  <si>
    <t>Kulový kohout s páčkou plynovodní DN15 + zátka – odvzdušnění</t>
  </si>
  <si>
    <t>723239104R00</t>
  </si>
  <si>
    <t>Montáž plynovodních armatur G 5/4, dva závity</t>
  </si>
  <si>
    <t>42243410.MR</t>
  </si>
  <si>
    <t>Regulátor tlaku plynu Francel B10 NG rohové provedení</t>
  </si>
  <si>
    <t>723235115R00</t>
  </si>
  <si>
    <t>Kulový kohout plynovodní DN40, vnitřní-vnitřní</t>
  </si>
  <si>
    <t>723235116R00</t>
  </si>
  <si>
    <t>Kulový kohout plynovodní DN50, vnitřní-vnitřní</t>
  </si>
  <si>
    <t>7344933R00</t>
  </si>
  <si>
    <t>Přípojka tlakoměru DN15</t>
  </si>
  <si>
    <t>734424912R00</t>
  </si>
  <si>
    <t>Kulový kohout před tlakoměrem DN15</t>
  </si>
  <si>
    <t>734 42-0001</t>
  </si>
  <si>
    <t>Tlakoměr radiální pro plyn 93mm, 0-6kPa</t>
  </si>
  <si>
    <t>723190204R00</t>
  </si>
  <si>
    <t>Přípojka ke kotlům DN25 – osazení a napojení zařízení, CATS potrubí</t>
  </si>
  <si>
    <t>723235513R00</t>
  </si>
  <si>
    <t>Plynovodní kohout protipožární s páčkou DN25, teplotní odolnost 30min - 925C</t>
  </si>
  <si>
    <t>723160337R00</t>
  </si>
  <si>
    <t>Rozpěrka plynoměru na potrubí DN25-32</t>
  </si>
  <si>
    <t>723190907R00</t>
  </si>
  <si>
    <t>Odvzdušnění a napuštění plynovodního potrubí</t>
  </si>
  <si>
    <t>723190909R00</t>
  </si>
  <si>
    <t>Tlaková zkouška plynovodního potrubí</t>
  </si>
  <si>
    <t>723-4</t>
  </si>
  <si>
    <t>Revizní zpráva plynovodu do 100m</t>
  </si>
  <si>
    <t>309</t>
  </si>
  <si>
    <t>728415123R00</t>
  </si>
  <si>
    <t>Montáž větrací mřížky do D300</t>
  </si>
  <si>
    <t>728 41-0001</t>
  </si>
  <si>
    <t>Větrací mřížka Elektrodesign MSU 300/100mm</t>
  </si>
  <si>
    <t>618</t>
  </si>
  <si>
    <t>311</t>
  </si>
  <si>
    <t>998723101R00</t>
  </si>
  <si>
    <t>Přesun hmot pro vnitřní plynovod do 6m</t>
  </si>
  <si>
    <t>620</t>
  </si>
  <si>
    <t>783425250R00</t>
  </si>
  <si>
    <t>Nátěr syntetický potrubí plynovodu a chrániček do DN100 - Z+1x + 1x email</t>
  </si>
  <si>
    <t>622</t>
  </si>
  <si>
    <t>823-1</t>
  </si>
  <si>
    <t>Plochy a úprava území</t>
  </si>
  <si>
    <t>313</t>
  </si>
  <si>
    <t>182303111R00</t>
  </si>
  <si>
    <t>Doplnění ornice v rovině tl.50mm</t>
  </si>
  <si>
    <t>624</t>
  </si>
  <si>
    <t>180402111R00</t>
  </si>
  <si>
    <t>Založení trávníku parkového výsevem v rovině</t>
  </si>
  <si>
    <t>626</t>
  </si>
  <si>
    <t>SO 04 - Větrání</t>
  </si>
  <si>
    <t>VRN - Vedlejší rozpočtové náklady</t>
  </si>
  <si>
    <t xml:space="preserve">    VRN4 - Inženýrská činnost</t>
  </si>
  <si>
    <t xml:space="preserve">    VRN6 - Územní vlivy</t>
  </si>
  <si>
    <t>751122013</t>
  </si>
  <si>
    <t>Montáž ventilátoru radiálního nízkotlakého nástěnného základního, průměru přes 200 do 300 mm</t>
  </si>
  <si>
    <t>345967517</t>
  </si>
  <si>
    <t>751514178</t>
  </si>
  <si>
    <t>Montáž oblouku do plechového potrubí kruhového bez příruby, průměru přes 100 do 200 mm</t>
  </si>
  <si>
    <t>1583845880</t>
  </si>
  <si>
    <t>42981113</t>
  </si>
  <si>
    <t>oblouk lisovaný Pz 90° D 125mm</t>
  </si>
  <si>
    <t>-1300260594</t>
  </si>
  <si>
    <t>751514376</t>
  </si>
  <si>
    <t>Montáž odbočky oboustranné do plechového potrubí kruhového bez příruby, průměru do 100 mm</t>
  </si>
  <si>
    <t>-1594327718</t>
  </si>
  <si>
    <t>42981151</t>
  </si>
  <si>
    <t>odbočka jednostranná osová Pz T-kus 90° D1/D2 = 100/100mm</t>
  </si>
  <si>
    <t>1720292970</t>
  </si>
  <si>
    <t>751514377</t>
  </si>
  <si>
    <t>Montáž odbočky oboustranné do plechového potrubí kruhového bez příruby, průměru přes 100 do 200 mm</t>
  </si>
  <si>
    <t>-659116860</t>
  </si>
  <si>
    <t>42981426</t>
  </si>
  <si>
    <t>odbočka jednostranná osová Pz T-kus 90° D1/D2 = 125/125mm</t>
  </si>
  <si>
    <t>-108363621</t>
  </si>
  <si>
    <t>751514478</t>
  </si>
  <si>
    <t>Montáž přechodu osového nebo pravoúhlého do plechového potrubí kruhového bez příruby, průměru přes 100 do 200 mm</t>
  </si>
  <si>
    <t>254928282</t>
  </si>
  <si>
    <t>42981346</t>
  </si>
  <si>
    <t>přechod osový Pz D1/D2 = 125/100mm</t>
  </si>
  <si>
    <t>-1990147183</t>
  </si>
  <si>
    <t>751514535</t>
  </si>
  <si>
    <t>Montáž spojky do plechového potrubí vnitřní, vnější kruhové bez příruby, průměru do 100 mm</t>
  </si>
  <si>
    <t>-473415004</t>
  </si>
  <si>
    <t>42981040</t>
  </si>
  <si>
    <t>spojka kruhového potrubí vnější Pz D 100mm</t>
  </si>
  <si>
    <t>192703189</t>
  </si>
  <si>
    <t>751514536</t>
  </si>
  <si>
    <t>Montáž spojky do plechového potrubí vnitřní, vnější kruhové bez příruby, průměru přes 100 do 200 mm</t>
  </si>
  <si>
    <t>178465206</t>
  </si>
  <si>
    <t>42981237</t>
  </si>
  <si>
    <t>spojka kruhového potrubí vnější Pz D 125mm</t>
  </si>
  <si>
    <t>-1000767533</t>
  </si>
  <si>
    <t>751514776</t>
  </si>
  <si>
    <t>Montáž protidešťové stříšky nebo výfukové hlavice do plechového potrubí kruhové bez příruby, průměru přes 100 do 200 mm</t>
  </si>
  <si>
    <t>-195678795</t>
  </si>
  <si>
    <t>42981295</t>
  </si>
  <si>
    <t>koncový kryt do roury Pz D 125mm</t>
  </si>
  <si>
    <t>-604921004</t>
  </si>
  <si>
    <t>T01</t>
  </si>
  <si>
    <t>Radiální ventilátor typ MEDIO, včetně zpětné klapky</t>
  </si>
  <si>
    <t>1742131481</t>
  </si>
  <si>
    <t>751122014</t>
  </si>
  <si>
    <t>Montáž ventilátoru radiálního nízkotlakého nástěnného základního, průměru přes 300 mm</t>
  </si>
  <si>
    <t>1875189171</t>
  </si>
  <si>
    <t>T02</t>
  </si>
  <si>
    <t>Radiální ventilátor typ SUPER, včetně zpětné klapky</t>
  </si>
  <si>
    <t>917342814</t>
  </si>
  <si>
    <t>751377011</t>
  </si>
  <si>
    <t>Montáž odsávacích stropů, zákrytů odsávacího zákrytu (digestoř) bytového vestavěného</t>
  </si>
  <si>
    <t>-44895833</t>
  </si>
  <si>
    <t>Pol145</t>
  </si>
  <si>
    <t>Recirkulační digestoř</t>
  </si>
  <si>
    <t>2107765660</t>
  </si>
  <si>
    <t>751344141R</t>
  </si>
  <si>
    <t>Mtž pružné manžety VBM 100</t>
  </si>
  <si>
    <t>-2048991340</t>
  </si>
  <si>
    <t>SD3</t>
  </si>
  <si>
    <t>VBM – Pružná manžeta 100</t>
  </si>
  <si>
    <t>-588333552</t>
  </si>
  <si>
    <t>751537111</t>
  </si>
  <si>
    <t>Montáž kruhového potrubí ohebného izolovaného minerální vatou z Al laminátu, průměru do 100 mm</t>
  </si>
  <si>
    <t>-465158340</t>
  </si>
  <si>
    <t>T03</t>
  </si>
  <si>
    <t>jednovrstvé ohebné potrubí Al. 100mm, izolované</t>
  </si>
  <si>
    <t>1093676079</t>
  </si>
  <si>
    <t>751537112</t>
  </si>
  <si>
    <t>Montáž kruhového potrubí ohebného izolovaného minerální vatou z Al laminátu, průměru přes 100 do 200 mm</t>
  </si>
  <si>
    <t>-839114662</t>
  </si>
  <si>
    <t>T04</t>
  </si>
  <si>
    <t>jednovrstvé ohebné potrubí Al. 125mm, izolované</t>
  </si>
  <si>
    <t>-28252558</t>
  </si>
  <si>
    <t>751R00</t>
  </si>
  <si>
    <t>Drobný pomocný materiál</t>
  </si>
  <si>
    <t>2117810922</t>
  </si>
  <si>
    <t>P1</t>
  </si>
  <si>
    <t>Průrazy</t>
  </si>
  <si>
    <t>303241976</t>
  </si>
  <si>
    <t>766660720</t>
  </si>
  <si>
    <t>Montáž dveřních doplňků větrací mřížky s vyříznutím otvoru</t>
  </si>
  <si>
    <t>-1135920153</t>
  </si>
  <si>
    <t>DM1</t>
  </si>
  <si>
    <t>Dveřní mřížka 30x100mm</t>
  </si>
  <si>
    <t>-521339798</t>
  </si>
  <si>
    <t>HZS2491</t>
  </si>
  <si>
    <t>Hodinové zúčtovací sazby profesí PSV zednické výpomoci a pomocné práce PSV dělník zednických výpomocí</t>
  </si>
  <si>
    <t>-1092894775</t>
  </si>
  <si>
    <t>VRN4</t>
  </si>
  <si>
    <t>Inženýrská činnost</t>
  </si>
  <si>
    <t>043194000</t>
  </si>
  <si>
    <t>Ostatní zkoušky</t>
  </si>
  <si>
    <t>1024</t>
  </si>
  <si>
    <t>518726684</t>
  </si>
  <si>
    <t>"měření průtoku" 1</t>
  </si>
  <si>
    <t>VRN6</t>
  </si>
  <si>
    <t>Územní vlivy</t>
  </si>
  <si>
    <t>-1989578854</t>
  </si>
  <si>
    <t>SO 05 - Vytápění</t>
  </si>
  <si>
    <t>D41 - Demontáž stávajícího zařízení</t>
  </si>
  <si>
    <t xml:space="preserve">Z41 - Jiné </t>
  </si>
  <si>
    <t>735 - Otopná tělesa</t>
  </si>
  <si>
    <t>01_ - Zařízení, aparáty, regulace</t>
  </si>
  <si>
    <t xml:space="preserve">41 - Jiné  </t>
  </si>
  <si>
    <t>M23 - Montáže potrubí</t>
  </si>
  <si>
    <t>VN - Vedlejší náklady</t>
  </si>
  <si>
    <t>ON - Ostatní náklady</t>
  </si>
  <si>
    <t>Celkem - Celkem</t>
  </si>
  <si>
    <t>D41</t>
  </si>
  <si>
    <t>Demontáž stávajícího zařízení</t>
  </si>
  <si>
    <t>T1</t>
  </si>
  <si>
    <t>Demontáž stávajicích otopných těles, potrubí, izolací, armatur, odvoz na skládku - poplatek zednické přípomoce</t>
  </si>
  <si>
    <t>Z41</t>
  </si>
  <si>
    <t xml:space="preserve">Jiné </t>
  </si>
  <si>
    <t>913</t>
  </si>
  <si>
    <t>Hzs - Stavební dělník stavební přípomoce</t>
  </si>
  <si>
    <t>h</t>
  </si>
  <si>
    <t>735</t>
  </si>
  <si>
    <t>Otopná tělesa</t>
  </si>
  <si>
    <t>735179110</t>
  </si>
  <si>
    <t>Montáž otopných těles (žebříků)</t>
  </si>
  <si>
    <t>484518231</t>
  </si>
  <si>
    <t>Těleso otopné trubk.1500.600</t>
  </si>
  <si>
    <t>484518234</t>
  </si>
  <si>
    <t>Těleso otopné trubk. 1820.600</t>
  </si>
  <si>
    <t>735156685</t>
  </si>
  <si>
    <t>Otopná tělesa panelová 22 900/ 900</t>
  </si>
  <si>
    <t>735151640</t>
  </si>
  <si>
    <t>Otopná tělesa panel.11 500/ 400</t>
  </si>
  <si>
    <t>735151641</t>
  </si>
  <si>
    <t>Otopná tělesa panel. 11 500/ 500</t>
  </si>
  <si>
    <t>735151642</t>
  </si>
  <si>
    <t>Otopná tělesa panel.11 500/ 600</t>
  </si>
  <si>
    <t>735151643</t>
  </si>
  <si>
    <t>Otopná tělesa panel. 11 500/ 700</t>
  </si>
  <si>
    <t>735151644</t>
  </si>
  <si>
    <t>Otopná tělesa panel. 11 500/ 800</t>
  </si>
  <si>
    <t>735151645</t>
  </si>
  <si>
    <t>Otopná tělesa panel. 11 500/ 900</t>
  </si>
  <si>
    <t>735151646</t>
  </si>
  <si>
    <t>Otopná tělesa panel. 11 500/1000</t>
  </si>
  <si>
    <t>735151647</t>
  </si>
  <si>
    <t>Otopná tělesa panel. 11 500/1100</t>
  </si>
  <si>
    <t>735151648</t>
  </si>
  <si>
    <t>Otopná tělesa panel. 11 500/1200</t>
  </si>
  <si>
    <t>735151649</t>
  </si>
  <si>
    <t>Otopná tělesa panel. 11 500/1400</t>
  </si>
  <si>
    <t>735151747</t>
  </si>
  <si>
    <t>Otopná tělesa panel. 21 500/1100</t>
  </si>
  <si>
    <t>735151748</t>
  </si>
  <si>
    <t>Otopná tělesa panel. 21 500/1200</t>
  </si>
  <si>
    <t>735151749</t>
  </si>
  <si>
    <t>Otopná tělesa panel. 21 500/1400</t>
  </si>
  <si>
    <t>735151751</t>
  </si>
  <si>
    <t>Otopná tělesa panel.21 500/1800</t>
  </si>
  <si>
    <t>735151841</t>
  </si>
  <si>
    <t>Otopná tělesa panel. 22 500/ 500</t>
  </si>
  <si>
    <t>735151846</t>
  </si>
  <si>
    <t>Otopná tělesa panel. 22 500/1000</t>
  </si>
  <si>
    <t>01_</t>
  </si>
  <si>
    <t>Zařízení, aparáty, regulace</t>
  </si>
  <si>
    <t>M484117601T1</t>
  </si>
  <si>
    <t>Montáž stacionárního kondenzačního kotle</t>
  </si>
  <si>
    <t>484117601T1</t>
  </si>
  <si>
    <t>Stacionární kondenzační kotel</t>
  </si>
  <si>
    <t>M42256511RT</t>
  </si>
  <si>
    <t>Montáž pojistné skupiny BSS (pojistný ventil 3bar, odvzdušňovač, tlakoměr)</t>
  </si>
  <si>
    <t>42256511RT</t>
  </si>
  <si>
    <t>Pojistná skupina BSS (pojistný ventil 3bar, odvzdušňovač, tlakoměr)</t>
  </si>
  <si>
    <t>F42236520RT</t>
  </si>
  <si>
    <t>Montáž kohout kul. 2cest., DN40, kvs32</t>
  </si>
  <si>
    <t>42236520RT</t>
  </si>
  <si>
    <t>Kohout kul. 2cest., DN40, kvs32</t>
  </si>
  <si>
    <t>4354254TM</t>
  </si>
  <si>
    <t>Montáž pohonu 10Nm, 230V, 3bod, 90s</t>
  </si>
  <si>
    <t>4354254T</t>
  </si>
  <si>
    <t>Pohon 10Nm, 230V, 3bod, 90s</t>
  </si>
  <si>
    <t>M2149259T1</t>
  </si>
  <si>
    <t>Montáž neutralizačního zařízení NE1.1 s čerpadlem kondenzátu</t>
  </si>
  <si>
    <t>2149259T1</t>
  </si>
  <si>
    <t>Neutralizační zařízení NE1.1 s čerpadlem kondenzátu</t>
  </si>
  <si>
    <t>MZO5</t>
  </si>
  <si>
    <t>Montáž zásobníkového ohřívače TV, o objemu 750 litrů</t>
  </si>
  <si>
    <t>ZO5</t>
  </si>
  <si>
    <t>Zásobníkový ohřívač TV, o objemu 750 litrů</t>
  </si>
  <si>
    <t>M524863T1</t>
  </si>
  <si>
    <t>Montáž sady pro připojení k zásobníku</t>
  </si>
  <si>
    <t>524863T1</t>
  </si>
  <si>
    <t>Sada pro připojení k zásobníku</t>
  </si>
  <si>
    <t>Poznámka k položce:_x000D_
Regulace:</t>
  </si>
  <si>
    <t>M405413612RT</t>
  </si>
  <si>
    <t>Montáž regulační jednotky vč. venk. čidla</t>
  </si>
  <si>
    <t>405413612RT</t>
  </si>
  <si>
    <t>Regulační jednotka vč. venk. čidla</t>
  </si>
  <si>
    <t>M405413613RT</t>
  </si>
  <si>
    <t>Montáž kaskádového modulu - pro řízení kaskády 2 kotlů</t>
  </si>
  <si>
    <t>405413613RT</t>
  </si>
  <si>
    <t>Kaskádový modul - pro řízení kaskády 2 kotlů</t>
  </si>
  <si>
    <t>M5413224T1</t>
  </si>
  <si>
    <t>Montáž modulu - pro ohřev TV a směšovaný okruh</t>
  </si>
  <si>
    <t>5413224T1</t>
  </si>
  <si>
    <t>Modul - pro ohřev TV a směšovaný okruh</t>
  </si>
  <si>
    <t>M5413224T2</t>
  </si>
  <si>
    <t>Montáž modulu pro řízení hydraulické klapky</t>
  </si>
  <si>
    <t>5413224T2</t>
  </si>
  <si>
    <t>Modul pro řízení hydraulické klapky</t>
  </si>
  <si>
    <t>M40541333RT1</t>
  </si>
  <si>
    <t>Montáž logamatic - ovládací displej pro základní regulátor</t>
  </si>
  <si>
    <t>40541333RT1</t>
  </si>
  <si>
    <t>Logamatic - ovládací displej pro základní regulátor</t>
  </si>
  <si>
    <t>Poznámka k položce:_x000D_
Odkouření:</t>
  </si>
  <si>
    <t>M4848173010RT1</t>
  </si>
  <si>
    <t>Montáž základní stavební sady DN160</t>
  </si>
  <si>
    <t>4848173010RT1</t>
  </si>
  <si>
    <t>Základní stavební sada DN160</t>
  </si>
  <si>
    <t>4M84818302T1</t>
  </si>
  <si>
    <t>Montáž kaskádové sady šachty DN160</t>
  </si>
  <si>
    <t>484818302T1</t>
  </si>
  <si>
    <t>Kaskádová sada šachty DN160</t>
  </si>
  <si>
    <t>M48564521T1</t>
  </si>
  <si>
    <t>Montáž držáku rozpěrného pro trubku DN160</t>
  </si>
  <si>
    <t>48564521T1</t>
  </si>
  <si>
    <t>Držák rozpěrný pro trubku DN160</t>
  </si>
  <si>
    <t>MT01</t>
  </si>
  <si>
    <t>Montáž trubky DN160 - 2 m</t>
  </si>
  <si>
    <t>Trubka DN160 - 2 m</t>
  </si>
  <si>
    <t>MT02</t>
  </si>
  <si>
    <t>Montáž trubky DN160 - 0,5 m</t>
  </si>
  <si>
    <t>Trubka DN160 - 0,5 m</t>
  </si>
  <si>
    <t>M2865333T1</t>
  </si>
  <si>
    <t>Montáž kolena 45° DN160</t>
  </si>
  <si>
    <t>2865333T1</t>
  </si>
  <si>
    <t>Koleno 45° DN160</t>
  </si>
  <si>
    <t>MT03</t>
  </si>
  <si>
    <t>Montáž trubky DN80 - 2 m</t>
  </si>
  <si>
    <t>Trubka DN80 - 2 m</t>
  </si>
  <si>
    <t>M2865333T2</t>
  </si>
  <si>
    <t>Montáž kolena 90° DN80</t>
  </si>
  <si>
    <t>2865333T2</t>
  </si>
  <si>
    <t>Koleno 90° DN80</t>
  </si>
  <si>
    <t>Poznámka k položce:_x000D_
Ostatní zařízení:</t>
  </si>
  <si>
    <t>MTRV3216</t>
  </si>
  <si>
    <t>Montáž trojcestného regulačního ventilu, DN32, kv=16m3/hod</t>
  </si>
  <si>
    <t>TRV3216</t>
  </si>
  <si>
    <t>Trojcestný regulační ventil, DN32, kv=16m3/hod</t>
  </si>
  <si>
    <t>MTRV3215</t>
  </si>
  <si>
    <t>Montáž servopohonu 230V, tříbodového, 120 s</t>
  </si>
  <si>
    <t>TRV3215</t>
  </si>
  <si>
    <t>Servopohon 230V, tříbodový, 120 s</t>
  </si>
  <si>
    <t>MRS1</t>
  </si>
  <si>
    <t>Montáž kompaktního rozdělovače - sběrač, PN6, modul 120</t>
  </si>
  <si>
    <t>RS1</t>
  </si>
  <si>
    <t>Kompaktní rozdělovač - sběrač, PN6, modul 120</t>
  </si>
  <si>
    <t>M48466203Rt1</t>
  </si>
  <si>
    <t>Montáž expanzní nádoby 80 litrů, 6 bar, bílá</t>
  </si>
  <si>
    <t>48466203Rt1</t>
  </si>
  <si>
    <t>Expanzní nádoba 80 litrů, 6 bar, bílá</t>
  </si>
  <si>
    <t>M48466203Rt2</t>
  </si>
  <si>
    <t>Montáž bezpečnostního ventilu</t>
  </si>
  <si>
    <t>48466203Rt2</t>
  </si>
  <si>
    <t>Bezpečnostní ventil</t>
  </si>
  <si>
    <t>MF2</t>
  </si>
  <si>
    <t>Montáž změkčovací armatury (bez náplně)</t>
  </si>
  <si>
    <t>F1</t>
  </si>
  <si>
    <t>Změkčovací armatura (bez náplně)</t>
  </si>
  <si>
    <t>MF12</t>
  </si>
  <si>
    <t>Aplikace náplně pro změkčovací armaturu demineralizaci 3000 x °dH (Al-xx vým.)</t>
  </si>
  <si>
    <t>F12</t>
  </si>
  <si>
    <t>Náplň pro zmněkčovací armaturu demineralizaci 3000 x °dH (Al-xx vým.)</t>
  </si>
  <si>
    <t>HM</t>
  </si>
  <si>
    <t>Montáž jednotky - měření vodivosti</t>
  </si>
  <si>
    <t>H</t>
  </si>
  <si>
    <t>Měření vodivosti - jednotka</t>
  </si>
  <si>
    <t>M38822072T1</t>
  </si>
  <si>
    <t>Montáž ultrazvuk. měřiče tepla (jm. průtok 3,5 m3/hod)</t>
  </si>
  <si>
    <t>38822072T1</t>
  </si>
  <si>
    <t>Ultrazvuk. měřič tepla (jm. průtok 3,5 m3/hod)</t>
  </si>
  <si>
    <t>MP1</t>
  </si>
  <si>
    <t>Montáž ponorná jímky s návarkem 50mm</t>
  </si>
  <si>
    <t>Ponorná jímka s návarkem 50mm</t>
  </si>
  <si>
    <t>P1TM</t>
  </si>
  <si>
    <t>Montáž ponorné jímky s návarkem 50mm</t>
  </si>
  <si>
    <t>P1T</t>
  </si>
  <si>
    <t>PP1M</t>
  </si>
  <si>
    <t>Montáž poměrového rozdělovače tepelných nákladů, kompakt</t>
  </si>
  <si>
    <t>PP1</t>
  </si>
  <si>
    <t>Poměrový rozdělovač tepelných nákladů, kompakt</t>
  </si>
  <si>
    <t>MTT01</t>
  </si>
  <si>
    <t>Montáž spodního dílu čidla</t>
  </si>
  <si>
    <t>TT01</t>
  </si>
  <si>
    <t>Spodní díl čidla</t>
  </si>
  <si>
    <t>CC1M</t>
  </si>
  <si>
    <t>Montáž centrály pro dálkový odečet naměřených hodnot</t>
  </si>
  <si>
    <t>CC1</t>
  </si>
  <si>
    <t>Centrála pro dálkový odečet naměřených hodnot</t>
  </si>
  <si>
    <t>M1M</t>
  </si>
  <si>
    <t>Montáž čerpadla 1 32-40, 5m3/hod, 25 kPa, 230V, 73W</t>
  </si>
  <si>
    <t>M1</t>
  </si>
  <si>
    <t>Čerpadlo 32-40, 5m3/hod, 25 kPa, 230V, 73W</t>
  </si>
  <si>
    <t>734209116R00T</t>
  </si>
  <si>
    <t>Montáž armatur závitových, G 5/4</t>
  </si>
  <si>
    <t>Š1</t>
  </si>
  <si>
    <t>Šroubení k čerpadlu DN32, 2"x5/4", mosaz</t>
  </si>
  <si>
    <t>I1M</t>
  </si>
  <si>
    <t>Montáž minerální vlny s hliníkovou fólii 34x30 (pro DN25)</t>
  </si>
  <si>
    <t>I1</t>
  </si>
  <si>
    <t>Minerální vlna s hliníkovou fólii 34x30 (pro DN25)</t>
  </si>
  <si>
    <t>I2M</t>
  </si>
  <si>
    <t>Montáž minerální vlny s hliníkovou fólii 43x30 (pro DN32)</t>
  </si>
  <si>
    <t>I2</t>
  </si>
  <si>
    <t>Minerální vlna s hliníkovou fólii 43x30 (pro DN32)</t>
  </si>
  <si>
    <t>I3M</t>
  </si>
  <si>
    <t>Montáž minerální vlny s hliníkovou fólii 49x30 (pro DN40)</t>
  </si>
  <si>
    <t>I3</t>
  </si>
  <si>
    <t>Minerální vlna s hliníkovou fólii 49x30 (pro DN40)</t>
  </si>
  <si>
    <t>I4M</t>
  </si>
  <si>
    <t>Montáž minerální vlny s hliníkovou fólii 61x30 (pro DN50)</t>
  </si>
  <si>
    <t>I4</t>
  </si>
  <si>
    <t>Minerální vlna s hliníkovou fólii 61x30 (pro DN50)</t>
  </si>
  <si>
    <t>Al1</t>
  </si>
  <si>
    <t>Al páska 50mm/50mm - samolepící hliníková pásky</t>
  </si>
  <si>
    <t>A1</t>
  </si>
  <si>
    <t>Acetylen náplň 50/10 kg</t>
  </si>
  <si>
    <t>A2</t>
  </si>
  <si>
    <t>Kyslík náplň 50/200 kg</t>
  </si>
  <si>
    <t>A3</t>
  </si>
  <si>
    <t>Přídavný materiál pro svařování</t>
  </si>
  <si>
    <t>M28654694RT</t>
  </si>
  <si>
    <t>Montáž objímky kovové (pro DN25) 31-38</t>
  </si>
  <si>
    <t>28654694RT</t>
  </si>
  <si>
    <t>Objímka kovová (pro DN25) 31-38</t>
  </si>
  <si>
    <t>28654694RT2</t>
  </si>
  <si>
    <t>Montáž objímky kovové (pro DN32) 40-46</t>
  </si>
  <si>
    <t>28654694RT1</t>
  </si>
  <si>
    <t>Objímka kovová (pro DN32) 40-46</t>
  </si>
  <si>
    <t>28654694RT3</t>
  </si>
  <si>
    <t>Montáž objímky kovové (pro DN40) 48-53</t>
  </si>
  <si>
    <t>28654694RT3.1</t>
  </si>
  <si>
    <t>Objímka kovová (pro DN40) 48-53</t>
  </si>
  <si>
    <t>28654694RT4</t>
  </si>
  <si>
    <t>Montáž objímky kovové (pro DN50) 60-64</t>
  </si>
  <si>
    <t>28654694RT4.1</t>
  </si>
  <si>
    <t>Objímka kovová (pro DN50) 60-64</t>
  </si>
  <si>
    <t>V1</t>
  </si>
  <si>
    <t>Vrut pro objímku, 80mm M8</t>
  </si>
  <si>
    <t>V2</t>
  </si>
  <si>
    <t>Hmoždinky 12mm</t>
  </si>
  <si>
    <t>V3</t>
  </si>
  <si>
    <t>Vrut pro objímku, 80mm M10</t>
  </si>
  <si>
    <t>V4</t>
  </si>
  <si>
    <t>Hmoždinky 14mm</t>
  </si>
  <si>
    <t xml:space="preserve">Jiné  </t>
  </si>
  <si>
    <t>Doprava materiálu</t>
  </si>
  <si>
    <t>TZ1</t>
  </si>
  <si>
    <t>Topná zkouška</t>
  </si>
  <si>
    <t>TZ2</t>
  </si>
  <si>
    <t>Tlaková zkouška</t>
  </si>
  <si>
    <t>TTT1</t>
  </si>
  <si>
    <t>Nátěry barva + aplikace</t>
  </si>
  <si>
    <t>P1.1</t>
  </si>
  <si>
    <t>Průrazy, začištění, zednické přípomoce</t>
  </si>
  <si>
    <t>M23</t>
  </si>
  <si>
    <t>Montáže potrubí</t>
  </si>
  <si>
    <t>19632350RTM</t>
  </si>
  <si>
    <t>Montáž trubky měděné Cu polotvr. 15x1 mm</t>
  </si>
  <si>
    <t>19632350RT</t>
  </si>
  <si>
    <t>Trubka měděná Cu polotvr. 15x1 mm</t>
  </si>
  <si>
    <t>19632365RTM</t>
  </si>
  <si>
    <t>Montáž trubky měděné Cu polotvr. 18x1 mm</t>
  </si>
  <si>
    <t>19632365RT</t>
  </si>
  <si>
    <t>Trubka měděná Cu polotvr. 18x1 mm</t>
  </si>
  <si>
    <t>19632375RTM</t>
  </si>
  <si>
    <t>Montáž trubky měděné Cu polotvr. 22x1 mm</t>
  </si>
  <si>
    <t>19632375RT</t>
  </si>
  <si>
    <t>Trubka měděná Cu polotvr. 22x1 mm</t>
  </si>
  <si>
    <t>19632893.BRTM</t>
  </si>
  <si>
    <t>Montáž trubky měděné Cu polotvr. 28x1mm</t>
  </si>
  <si>
    <t>19632893.BRT</t>
  </si>
  <si>
    <t>Trubka měděná Cu polotvr. 28x1mm</t>
  </si>
  <si>
    <t>19631315RTM</t>
  </si>
  <si>
    <t>Montáž trubky měděné Cu polotvr. 35 x 1,2 mm</t>
  </si>
  <si>
    <t>19631315RT</t>
  </si>
  <si>
    <t>Trubka měděná Cu polotvr. 35 x 1,2 mm</t>
  </si>
  <si>
    <t>19631316RTM</t>
  </si>
  <si>
    <t>Montáž trubky měděné Cu polotvr. 42 x 1,2 mm</t>
  </si>
  <si>
    <t>19631316RT</t>
  </si>
  <si>
    <t>Trubka měděná Cu polotvr. 42 x 1,2 mm</t>
  </si>
  <si>
    <t>722181233</t>
  </si>
  <si>
    <t>Izolace návleková PE tl. stěny 13 mm vč. pásky na přelepení spojů vnitřní průměr 18 mm</t>
  </si>
  <si>
    <t>MF01</t>
  </si>
  <si>
    <t>Montáž minerální vlny s hliníkovou fólii 15x20 vinuté pouzdro</t>
  </si>
  <si>
    <t>F01</t>
  </si>
  <si>
    <t>Minerální vlna s hliníkovou fólii 15x20 vinuté pouzdro</t>
  </si>
  <si>
    <t>MF02</t>
  </si>
  <si>
    <t>Montáž minerální vlny s hliníkovou fólii 18x20 vinuté pouzdro</t>
  </si>
  <si>
    <t>F023</t>
  </si>
  <si>
    <t>Minerální vlna s hliníkovou fólii 18x20 vinuté pouzdro</t>
  </si>
  <si>
    <t>MF03</t>
  </si>
  <si>
    <t>Montáž minerální vlny s hliníkovou fólii 22x20 vinuté pouzdro</t>
  </si>
  <si>
    <t>F03</t>
  </si>
  <si>
    <t>Minerální vlna s hliníkovou fólii 22x20 vinuté pouzdro</t>
  </si>
  <si>
    <t>MF04</t>
  </si>
  <si>
    <t>Montáž minerální vlny s hliníkovou fólii 28x20 vinuté pouzdro</t>
  </si>
  <si>
    <t>F04</t>
  </si>
  <si>
    <t>Minerální vlna s hliníkovou fólii 28x20 vinuté pouzdro</t>
  </si>
  <si>
    <t>MF05</t>
  </si>
  <si>
    <t>Montáž minerální vlny s hliníkovou fólii 35x20 vinuté pouzdro</t>
  </si>
  <si>
    <t>F05</t>
  </si>
  <si>
    <t>Minerální vlna s hliníkovou fólii 35x20 vinuté pouzdro</t>
  </si>
  <si>
    <t>F06M</t>
  </si>
  <si>
    <t>Montáž minerální vlny s hliníkovou fólii 42x30 vinuté pouzdro</t>
  </si>
  <si>
    <t>F06</t>
  </si>
  <si>
    <t>Minerální vlna s hliníkovou fólii 42x30 vinuté pouzdro</t>
  </si>
  <si>
    <t>PPP1</t>
  </si>
  <si>
    <t>Pasta se stříbrem (250g)</t>
  </si>
  <si>
    <t>PPP2</t>
  </si>
  <si>
    <t>Pájka pro měkké pájení (250g)</t>
  </si>
  <si>
    <t>MO1</t>
  </si>
  <si>
    <t>Montáž objímky (pro 15x1) kovové 14-16</t>
  </si>
  <si>
    <t>O1</t>
  </si>
  <si>
    <t>Objímka (pro 15x1) kovová 14-16</t>
  </si>
  <si>
    <t>MO2</t>
  </si>
  <si>
    <t>Montáž objímky (pro 18x1) kovové 17-19</t>
  </si>
  <si>
    <t>O2</t>
  </si>
  <si>
    <t>Objímka (pro 18x1) kovová 17-19</t>
  </si>
  <si>
    <t>MO3</t>
  </si>
  <si>
    <t>Montáž objímky (pro 22x1) kovové 20-23</t>
  </si>
  <si>
    <t>O3</t>
  </si>
  <si>
    <t>Objímka (pro 22x1) kovová 20-23</t>
  </si>
  <si>
    <t>MO4</t>
  </si>
  <si>
    <t>Montáž objímky (pro 28x1) kovové 25-30</t>
  </si>
  <si>
    <t>O4</t>
  </si>
  <si>
    <t>Objímka (pro 28x1) kovová 25-30</t>
  </si>
  <si>
    <t>MO5</t>
  </si>
  <si>
    <t>Montáž objímky (pro 35x1,5) kovové 31-38</t>
  </si>
  <si>
    <t>O5</t>
  </si>
  <si>
    <t>Objímka (pro 35x1,5) kovová 31-38</t>
  </si>
  <si>
    <t>MO6</t>
  </si>
  <si>
    <t>Montáž objímky (pro 42x1,5) kovové 40-46</t>
  </si>
  <si>
    <t>O6</t>
  </si>
  <si>
    <t>Objímka (pro 42x1,5) kovová 40-46</t>
  </si>
  <si>
    <t>V3G</t>
  </si>
  <si>
    <t>V4G</t>
  </si>
  <si>
    <t>732299101R00T</t>
  </si>
  <si>
    <t>Montáž topných těles elektrických</t>
  </si>
  <si>
    <t>E1</t>
  </si>
  <si>
    <t>Elektrické topné těleso bez regulátoru 400W</t>
  </si>
  <si>
    <t>E2M</t>
  </si>
  <si>
    <t>Montáž vidlice se spínačem VS1</t>
  </si>
  <si>
    <t>E2</t>
  </si>
  <si>
    <t>Vidlice se spínačem VS1</t>
  </si>
  <si>
    <t>MR10A</t>
  </si>
  <si>
    <t>Montáž regulátoru teploty R10A</t>
  </si>
  <si>
    <t>R10A</t>
  </si>
  <si>
    <t>Regulátor teploty R10A</t>
  </si>
  <si>
    <t>551211464RTM</t>
  </si>
  <si>
    <t>Montáž termostatické hlavice M30 x 1,5</t>
  </si>
  <si>
    <t>551211464RT</t>
  </si>
  <si>
    <t>Termostatická hlavice M30 x 1,5</t>
  </si>
  <si>
    <t>230040005</t>
  </si>
  <si>
    <t>Montáž závitových dílů DN 3/4"</t>
  </si>
  <si>
    <t>551211464RT1</t>
  </si>
  <si>
    <t>Adapter pro přiojení tělesa G1/2" 3/4"x1/2"</t>
  </si>
  <si>
    <t>GG1</t>
  </si>
  <si>
    <t>Šroubení H uzavíratelné rohové 3/4" EK</t>
  </si>
  <si>
    <t>EK1M</t>
  </si>
  <si>
    <t>Montáž svěrného šroubení na měď 15x1-EK</t>
  </si>
  <si>
    <t>EK1</t>
  </si>
  <si>
    <t>Svěrné šroubení na měď 15x1-EK</t>
  </si>
  <si>
    <t>MF1F</t>
  </si>
  <si>
    <t>Montáž termostatické hlavice M30x1,5</t>
  </si>
  <si>
    <t>F1F</t>
  </si>
  <si>
    <t>Termostatická hlavice M30x1,5</t>
  </si>
  <si>
    <t>2001XM</t>
  </si>
  <si>
    <t>Montáž ručního kolečka s rýhovanou maticí M30x1,5</t>
  </si>
  <si>
    <t>2001X</t>
  </si>
  <si>
    <t>Ruční kolečko s rýhovanou maticí M30x1,5</t>
  </si>
  <si>
    <t>230040004R00T</t>
  </si>
  <si>
    <t>Montáž závitových dílů DN 1/2"</t>
  </si>
  <si>
    <t>TS1</t>
  </si>
  <si>
    <t>TS ventil s nastavením kv 1/2" přímý</t>
  </si>
  <si>
    <t>EK1G</t>
  </si>
  <si>
    <t>Svěrné šroubení na měď Rp1/2-15</t>
  </si>
  <si>
    <t>UŠ1</t>
  </si>
  <si>
    <t>Uzavíratelné šroubení přímé 3/4"EKx1/2"</t>
  </si>
  <si>
    <t>EK1GG</t>
  </si>
  <si>
    <t>JHK1M</t>
  </si>
  <si>
    <t>Montáž šroubení s ventilem, komplet bílý M30x1,5</t>
  </si>
  <si>
    <t>JHK1</t>
  </si>
  <si>
    <t>Šroubení s ventilem, komplet bílý M30x1,5</t>
  </si>
  <si>
    <t>230040005R00T</t>
  </si>
  <si>
    <t>EK1GT</t>
  </si>
  <si>
    <t>Svěrné šroubení na měď G3/4</t>
  </si>
  <si>
    <t>230011028R00T</t>
  </si>
  <si>
    <t>Montáž trubky ocelové 33,7 x 3,25</t>
  </si>
  <si>
    <t>14470106RT</t>
  </si>
  <si>
    <t>Trubka ocelová 11 353 33,7 x 3,25</t>
  </si>
  <si>
    <t>230011031R00T</t>
  </si>
  <si>
    <t>Montáž trubky ocelové 42,4 x 3,25</t>
  </si>
  <si>
    <t>14470109RT</t>
  </si>
  <si>
    <t>Trubka ocelová 11 353 42,4 x 3,2</t>
  </si>
  <si>
    <t>230011032R00T</t>
  </si>
  <si>
    <t>Montáž trubky ocelové 48,3 x 3,25</t>
  </si>
  <si>
    <t>14470113RT</t>
  </si>
  <si>
    <t>Trubka ocelová 11 353 48,3 x 3,25</t>
  </si>
  <si>
    <t>230011045R00T</t>
  </si>
  <si>
    <t>Montáž trubky ocelové 60,2 x 3,65</t>
  </si>
  <si>
    <t>14470120RT</t>
  </si>
  <si>
    <t>Trubka ocelová 11 353 60,3 x 3,65</t>
  </si>
  <si>
    <t>230040006</t>
  </si>
  <si>
    <t>Montáž závitových dílů DN 1"</t>
  </si>
  <si>
    <t>5512001433RT</t>
  </si>
  <si>
    <t>Šroubení topenářské přímé ploché 1" SP603</t>
  </si>
  <si>
    <t>230040007</t>
  </si>
  <si>
    <t>Montáž závitových dílů DN 1 1/4"</t>
  </si>
  <si>
    <t>5512001434RT</t>
  </si>
  <si>
    <t>Šroubení topenářské přímé ploché 1 1/4" SP603</t>
  </si>
  <si>
    <t>230040008</t>
  </si>
  <si>
    <t>Montáž závitových dílů DN 1 1/2"</t>
  </si>
  <si>
    <t>5512001435RT</t>
  </si>
  <si>
    <t>Šroubení topenářské přímé ploché 1 1/2" SP603</t>
  </si>
  <si>
    <t>230040009</t>
  </si>
  <si>
    <t>Montáž závitových dílů DN 2"</t>
  </si>
  <si>
    <t>5512001436RT</t>
  </si>
  <si>
    <t>Šroubení topenářské přímé ploché 2" SP603</t>
  </si>
  <si>
    <t>230040004</t>
  </si>
  <si>
    <t>55113432.ART</t>
  </si>
  <si>
    <t>Kohout kulový R910 1/2" plnoprůt. páčka</t>
  </si>
  <si>
    <t>55113433.ART</t>
  </si>
  <si>
    <t>Kohout kulový R910 3/4" plnoprůt. páčka</t>
  </si>
  <si>
    <t>55113435.A</t>
  </si>
  <si>
    <t>Kohout kulový R910 1"1/4 plnoprůt. páčka</t>
  </si>
  <si>
    <t>55113436.A</t>
  </si>
  <si>
    <t>Kohout kulový R910 1"1/2 plnoprůt. páčka</t>
  </si>
  <si>
    <t>55113437.A</t>
  </si>
  <si>
    <t>Kohout kulový R910 2" plnoprůt. páčka</t>
  </si>
  <si>
    <t>73432032T1</t>
  </si>
  <si>
    <t>Zpětný ventil závitový (DN32) 5/4" s pružinou</t>
  </si>
  <si>
    <t>734209116R00T1</t>
  </si>
  <si>
    <t>Montáž armatur závitových, G 1 1/2</t>
  </si>
  <si>
    <t>73432040</t>
  </si>
  <si>
    <t>Zpětný ventil závitový (DN40) 6/4" s pružinou</t>
  </si>
  <si>
    <t>MVKK1</t>
  </si>
  <si>
    <t>Montáž vypouštěcího kohoutu s kovovou páčkou DN15</t>
  </si>
  <si>
    <t>VKK1</t>
  </si>
  <si>
    <t>Vypouštěcí kohout s kovovou páčkou DN15</t>
  </si>
  <si>
    <t>MAOD1</t>
  </si>
  <si>
    <t>Montáž aut, odvzdušňovače s klapkou DN15</t>
  </si>
  <si>
    <t>AOD1</t>
  </si>
  <si>
    <t>Aut, odvzdušňovač s klapkou DN15</t>
  </si>
  <si>
    <t>MAVV1</t>
  </si>
  <si>
    <t>Montáž napouštěcího automatického ventilu DN15</t>
  </si>
  <si>
    <t>AVV1</t>
  </si>
  <si>
    <t>Napouštěcí automatický ventil DN15</t>
  </si>
  <si>
    <t>GG1RHH</t>
  </si>
  <si>
    <t>Montáž teploměru axiálního s jímkou 0-120°</t>
  </si>
  <si>
    <t>GG1R</t>
  </si>
  <si>
    <t>Teploměr axiální s jímkou 0-120°</t>
  </si>
  <si>
    <t>VN</t>
  </si>
  <si>
    <t>Vedlejší náklady</t>
  </si>
  <si>
    <t>005121020R</t>
  </si>
  <si>
    <t>Provoz zařízení staveniště</t>
  </si>
  <si>
    <t>Soubor</t>
  </si>
  <si>
    <t>ON</t>
  </si>
  <si>
    <t>Ostatní náklady</t>
  </si>
  <si>
    <t>005231030R</t>
  </si>
  <si>
    <t>Zkušební provoz</t>
  </si>
  <si>
    <t>Celkem</t>
  </si>
  <si>
    <t>VRN - Vedlejší rozpočtové...</t>
  </si>
  <si>
    <t xml:space="preserve">    VRN1 - Průzkumné, geodetické a projektové práce</t>
  </si>
  <si>
    <t xml:space="preserve">    VRN3 - Zařízení staveniště</t>
  </si>
  <si>
    <t xml:space="preserve">    VRN9 - Ostatní náklady</t>
  </si>
  <si>
    <t>VRN1</t>
  </si>
  <si>
    <t>Průzkumné, geodetické a projektové práce</t>
  </si>
  <si>
    <t>011444000</t>
  </si>
  <si>
    <t>Měření (monitoring) znečištění ovzduší</t>
  </si>
  <si>
    <t>012002000</t>
  </si>
  <si>
    <t>Geodetické práce</t>
  </si>
  <si>
    <t>VRN3</t>
  </si>
  <si>
    <t>Zařízení staveniště</t>
  </si>
  <si>
    <t>030001000</t>
  </si>
  <si>
    <t>034203000</t>
  </si>
  <si>
    <t>Opatření na ochranu pozemků sousedních se staveništěm</t>
  </si>
  <si>
    <t>Poznámka k položce:_x000D_
Poznámka k položce: Ochranná opatření proti uvolňování azbestu do ovzduší</t>
  </si>
  <si>
    <t>042503000</t>
  </si>
  <si>
    <t>Plán BOZP na staveništi</t>
  </si>
  <si>
    <t>Poznámka k položce:_x000D_
Poznámka k položce: Zpracování plánu BOZP ve vztahu k práci s azbestem</t>
  </si>
  <si>
    <t>043154000</t>
  </si>
  <si>
    <t>Zkoušky hutnicí</t>
  </si>
  <si>
    <t>064203000</t>
  </si>
  <si>
    <t>Práce se škodlivými materiály</t>
  </si>
  <si>
    <t>"BEZPEČNOSTNÍ A HYGIENICKÁ OPATŘENÍ PRO PRÁCI S AZBESTEM" 1</t>
  </si>
  <si>
    <t>VRN9</t>
  </si>
  <si>
    <t>094103000</t>
  </si>
  <si>
    <t>Náklady na plánované vyklizení objektu</t>
  </si>
  <si>
    <t>"Veškeré vybavení, nacházející se uvnitř objektu bude předáno na úřad, případně bude před odvozem konzultováno s investorem" 1,00</t>
  </si>
  <si>
    <t>Struktura údajů, formát souboru a metodika pro zpracování</t>
  </si>
  <si>
    <t>Struktura</t>
  </si>
  <si>
    <t>Soubor je složen ze záložky Rekapitulace rekonstrukce a záložek s názvem soupisu prací pro jednotlivé objekty ve formátu XLS. Každá ze záložek přitom obsahuje</t>
  </si>
  <si>
    <t>ještě samostatné sestavy vymezené orámovaním a nadpisem sestavy.</t>
  </si>
  <si>
    <r>
      <rPr>
        <i/>
        <sz val="8"/>
        <rFont val="Arial CE"/>
        <charset val="238"/>
      </rPr>
      <t xml:space="preserve">Rekapitulace rekonstrukce </t>
    </r>
    <r>
      <rPr>
        <sz val="8"/>
        <rFont val="Arial CE"/>
        <charset val="238"/>
      </rPr>
      <t>obsahuje sestavu Rekapitulace rekonstrukce a Rekapitulace objektů rekonstrukce a soupisů prací.</t>
    </r>
  </si>
  <si>
    <r>
      <t xml:space="preserve">V sestavě </t>
    </r>
    <r>
      <rPr>
        <b/>
        <sz val="8"/>
        <rFont val="Arial CE"/>
        <charset val="238"/>
      </rPr>
      <t>Rekapitulace rekonstrukce</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</si>
  <si>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</si>
  <si>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</si>
  <si>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rekonstrukce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</si>
  <si>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</si>
  <si>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</si>
  <si>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</si>
  <si>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</si>
  <si>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</si>
  <si>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</si>
  <si>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</si>
  <si>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</si>
  <si>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</si>
  <si>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</si>
  <si>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</si>
  <si>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</si>
  <si>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</si>
  <si>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</si>
  <si>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rekonstrukce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</si>
  <si>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rekonstrukce,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</si>
  <si>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</si>
  <si>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</si>
  <si>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</si>
  <si>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</si>
  <si>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</si>
  <si>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</si>
  <si>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</si>
  <si>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</si>
  <si>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</si>
  <si>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</si>
  <si>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</si>
  <si>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</si>
  <si>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</si>
  <si>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</si>
  <si>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</si>
  <si>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</si>
  <si>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</si>
  <si>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</si>
  <si>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</si>
  <si>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</si>
  <si>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</si>
  <si>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</si>
  <si>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</si>
  <si>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</si>
  <si>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</si>
  <si>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</si>
  <si>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</si>
  <si>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</si>
  <si>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rekonstrukce - zde uchazeč vyplní svůj název (název subjektu) </t>
  </si>
  <si>
    <t>Pole IČ a DIČ v sestavě Rekapitulace rekonstrukce - zde uchazeč vyplní svoje IČ a DIČ</t>
  </si>
  <si>
    <t>Datum v sestavě Rekapitulace rekonstrukce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</si>
  <si>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</si>
  <si>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</si>
  <si>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</si>
  <si>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</si>
  <si>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</si>
  <si>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</si>
  <si>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</si>
  <si>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</si>
  <si>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</si>
  <si>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rekonstrukce</t>
  </si>
  <si>
    <t>Název</t>
  </si>
  <si>
    <t>Povinný</t>
  </si>
  <si>
    <t>Max. počet</t>
  </si>
  <si>
    <t>atributu</t>
  </si>
  <si>
    <t>(A/N)</t>
  </si>
  <si>
    <t>znaků</t>
  </si>
  <si>
    <t>Kód rekonstrukce</t>
  </si>
  <si>
    <t>String</t>
  </si>
  <si>
    <t>Rekonstrukce</t>
  </si>
  <si>
    <t>Název rekonstrukce</t>
  </si>
  <si>
    <t>Místo</t>
  </si>
  <si>
    <t>N</t>
  </si>
  <si>
    <t>Místo rekonstrukce</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</si>
  <si>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</si>
  <si>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</si>
  <si>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</si>
  <si>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</si>
  <si>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</si>
  <si>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</si>
  <si>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</si>
  <si>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</si>
  <si>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</si>
  <si>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</si>
  <si>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</si>
  <si>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</si>
  <si>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</si>
  <si>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</si>
  <si>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</si>
  <si>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</si>
  <si>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</si>
  <si>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</si>
  <si>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</si>
  <si>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</si>
  <si>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</si>
  <si>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</si>
  <si>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</si>
  <si>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</si>
  <si>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</si>
  <si>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</si>
  <si>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</si>
  <si>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</si>
  <si>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</si>
  <si>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rekonstrukci. Sčítává se ze všech listů.</t>
  </si>
  <si>
    <t>Celková cena s DPH za celou rekonstrukci</t>
  </si>
  <si>
    <t>Rekapitulace objektů rekonstrukce a soupisů prací</t>
  </si>
  <si>
    <t>Přebírá se z Rekapitulace rekonstrukce</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</si>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</sst>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6">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D274"/>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7" fillId="0" borderId="0" applyNumberFormat="0" applyFill="0" applyBorder="0" applyAlignment="0" applyProtection="0"/>
  </cellStyleXfs>
  <cellXfs count="40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6" fillId="0" borderId="23" xfId="0" applyFont="1" applyBorder="1" applyAlignment="1" applyProtection="1">
      <alignment horizontal="center" vertical="center"/>
    </xf>
    <xf numFmtId="49" fontId="36" fillId="0" borderId="23" xfId="0" applyNumberFormat="1" applyFont="1" applyBorder="1" applyAlignment="1" applyProtection="1">
      <alignment horizontal="left" vertical="center" wrapText="1"/>
    </xf>
    <xf numFmtId="0" fontId="36" fillId="0" borderId="23" xfId="0" applyFont="1" applyBorder="1" applyAlignment="1" applyProtection="1">
      <alignment horizontal="left" vertical="center" wrapText="1"/>
    </xf>
    <xf numFmtId="0" fontId="36" fillId="0" borderId="23" xfId="0" applyFont="1" applyBorder="1" applyAlignment="1" applyProtection="1">
      <alignment horizontal="center" vertical="center" wrapText="1"/>
    </xf>
    <xf numFmtId="167" fontId="36" fillId="0" borderId="23" xfId="0" applyNumberFormat="1" applyFont="1" applyBorder="1" applyAlignment="1" applyProtection="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22" fillId="5" borderId="23" xfId="0" applyFont="1" applyFill="1" applyBorder="1" applyAlignment="1" applyProtection="1">
      <alignment horizontal="center" vertical="center"/>
    </xf>
    <xf numFmtId="167" fontId="22" fillId="2" borderId="23" xfId="0" applyNumberFormat="1" applyFont="1" applyFill="1" applyBorder="1" applyAlignment="1" applyProtection="1">
      <alignment vertical="center"/>
      <protection locked="0"/>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167" fontId="36" fillId="2" borderId="23" xfId="0" applyNumberFormat="1" applyFont="1" applyFill="1" applyBorder="1" applyAlignment="1" applyProtection="1">
      <alignment vertical="center"/>
      <protection locked="0"/>
    </xf>
    <xf numFmtId="0" fontId="8" fillId="0" borderId="20" xfId="0" applyFont="1" applyBorder="1" applyAlignment="1" applyProtection="1"/>
    <xf numFmtId="0" fontId="8" fillId="0" borderId="21" xfId="0" applyFont="1" applyBorder="1" applyAlignment="1" applyProtection="1"/>
    <xf numFmtId="166" fontId="8" fillId="0" borderId="21" xfId="0" applyNumberFormat="1" applyFont="1" applyBorder="1" applyAlignment="1" applyProtection="1"/>
    <xf numFmtId="166" fontId="8" fillId="0" borderId="22" xfId="0" applyNumberFormat="1" applyFont="1" applyBorder="1" applyAlignment="1" applyProtection="1"/>
    <xf numFmtId="0" fontId="0" fillId="0" borderId="0" xfId="0" applyAlignment="1">
      <alignment vertical="top"/>
    </xf>
    <xf numFmtId="0" fontId="38" fillId="0" borderId="24" xfId="0" applyFont="1" applyBorder="1" applyAlignment="1">
      <alignment vertical="center" wrapText="1"/>
    </xf>
    <xf numFmtId="0" fontId="38" fillId="0" borderId="25" xfId="0" applyFont="1" applyBorder="1" applyAlignment="1">
      <alignment vertical="center" wrapText="1"/>
    </xf>
    <xf numFmtId="0" fontId="38" fillId="0" borderId="26" xfId="0" applyFont="1" applyBorder="1" applyAlignment="1">
      <alignment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7" xfId="0" applyFont="1" applyBorder="1" applyAlignment="1">
      <alignment vertical="center" wrapText="1"/>
    </xf>
    <xf numFmtId="0" fontId="38" fillId="0" borderId="28" xfId="0" applyFont="1" applyBorder="1" applyAlignment="1">
      <alignment vertical="center" wrapText="1"/>
    </xf>
    <xf numFmtId="0" fontId="40" fillId="0" borderId="1" xfId="0" applyFont="1" applyBorder="1" applyAlignment="1">
      <alignment horizontal="left" vertical="center" wrapText="1"/>
    </xf>
    <xf numFmtId="0" fontId="41" fillId="0" borderId="1" xfId="0" applyFont="1" applyBorder="1" applyAlignment="1">
      <alignment horizontal="left" vertical="center" wrapText="1"/>
    </xf>
    <xf numFmtId="0" fontId="42" fillId="0" borderId="27"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left" vertical="center"/>
    </xf>
    <xf numFmtId="0" fontId="41" fillId="0" borderId="1" xfId="0" applyFont="1" applyBorder="1" applyAlignment="1">
      <alignment vertical="center"/>
    </xf>
    <xf numFmtId="49" fontId="41" fillId="0" borderId="1" xfId="0" applyNumberFormat="1" applyFont="1" applyBorder="1" applyAlignment="1">
      <alignment vertical="center" wrapText="1"/>
    </xf>
    <xf numFmtId="0" fontId="38" fillId="0" borderId="30" xfId="0" applyFont="1" applyBorder="1" applyAlignment="1">
      <alignment vertical="center" wrapText="1"/>
    </xf>
    <xf numFmtId="0" fontId="43" fillId="0" borderId="29" xfId="0" applyFont="1" applyBorder="1" applyAlignment="1">
      <alignment vertical="center" wrapText="1"/>
    </xf>
    <xf numFmtId="0" fontId="38" fillId="0" borderId="31" xfId="0" applyFont="1" applyBorder="1" applyAlignment="1">
      <alignment vertical="center" wrapText="1"/>
    </xf>
    <xf numFmtId="0" fontId="38" fillId="0" borderId="1" xfId="0" applyFont="1" applyBorder="1" applyAlignment="1">
      <alignment vertical="top"/>
    </xf>
    <xf numFmtId="0" fontId="38" fillId="0" borderId="0" xfId="0" applyFont="1" applyAlignment="1">
      <alignment vertical="top"/>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27" xfId="0" applyFont="1" applyBorder="1" applyAlignment="1">
      <alignment horizontal="left" vertical="center"/>
    </xf>
    <xf numFmtId="0" fontId="38" fillId="0" borderId="28" xfId="0" applyFont="1" applyBorder="1" applyAlignment="1">
      <alignment horizontal="left" vertical="center"/>
    </xf>
    <xf numFmtId="0" fontId="40" fillId="0" borderId="1" xfId="0" applyFont="1" applyBorder="1" applyAlignment="1">
      <alignment horizontal="left" vertical="center"/>
    </xf>
    <xf numFmtId="0" fontId="44" fillId="0" borderId="0" xfId="0" applyFont="1" applyAlignment="1">
      <alignment horizontal="left" vertical="center"/>
    </xf>
    <xf numFmtId="0" fontId="40" fillId="0" borderId="29" xfId="0" applyFont="1" applyBorder="1" applyAlignment="1">
      <alignment horizontal="left" vertical="center"/>
    </xf>
    <xf numFmtId="0" fontId="40"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6" fillId="0" borderId="1" xfId="0" applyFont="1" applyBorder="1" applyAlignment="1">
      <alignment horizontal="left" vertical="center"/>
    </xf>
    <xf numFmtId="0" fontId="41" fillId="0" borderId="1" xfId="0" applyFont="1" applyBorder="1" applyAlignment="1">
      <alignment horizontal="center" vertical="center"/>
    </xf>
    <xf numFmtId="0" fontId="41" fillId="0" borderId="0" xfId="0" applyFont="1" applyAlignment="1">
      <alignment horizontal="left" vertical="center"/>
    </xf>
    <xf numFmtId="0" fontId="42" fillId="0" borderId="27" xfId="0" applyFont="1" applyBorder="1" applyAlignment="1">
      <alignment horizontal="left" vertical="center"/>
    </xf>
    <xf numFmtId="0" fontId="41" fillId="0" borderId="1" xfId="0" applyFont="1" applyFill="1" applyBorder="1" applyAlignment="1">
      <alignment horizontal="left" vertical="center"/>
    </xf>
    <xf numFmtId="0" fontId="41" fillId="0" borderId="1" xfId="0" applyFont="1" applyFill="1" applyBorder="1" applyAlignment="1">
      <alignment horizontal="center" vertical="center"/>
    </xf>
    <xf numFmtId="0" fontId="38" fillId="0" borderId="30" xfId="0" applyFont="1" applyBorder="1" applyAlignment="1">
      <alignment horizontal="left" vertical="center"/>
    </xf>
    <xf numFmtId="0" fontId="43" fillId="0" borderId="29" xfId="0" applyFont="1" applyBorder="1" applyAlignment="1">
      <alignment horizontal="left" vertical="center"/>
    </xf>
    <xf numFmtId="0" fontId="38" fillId="0" borderId="31" xfId="0" applyFont="1" applyBorder="1" applyAlignment="1">
      <alignment horizontal="left" vertical="center"/>
    </xf>
    <xf numFmtId="0" fontId="38"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1" fillId="0" borderId="29" xfId="0" applyFont="1" applyBorder="1" applyAlignment="1">
      <alignment horizontal="left" vertical="center"/>
    </xf>
    <xf numFmtId="0" fontId="38"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8"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1" xfId="0" applyFont="1" applyBorder="1" applyAlignment="1">
      <alignment horizontal="left" vertical="center"/>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1" fillId="0" borderId="1" xfId="0" applyFont="1" applyBorder="1" applyAlignment="1">
      <alignment horizontal="left" vertical="top"/>
    </xf>
    <xf numFmtId="0" fontId="41" fillId="0" borderId="1" xfId="0" applyFont="1" applyBorder="1" applyAlignment="1">
      <alignment horizontal="center" vertical="top"/>
    </xf>
    <xf numFmtId="0" fontId="42" fillId="0" borderId="30" xfId="0" applyFont="1" applyBorder="1" applyAlignment="1">
      <alignment horizontal="left" vertical="center"/>
    </xf>
    <xf numFmtId="0" fontId="42"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center" vertical="center"/>
    </xf>
    <xf numFmtId="0" fontId="44" fillId="0" borderId="0" xfId="0" applyFont="1" applyAlignment="1">
      <alignment vertical="center"/>
    </xf>
    <xf numFmtId="0" fontId="40" fillId="0" borderId="1" xfId="0" applyFont="1" applyBorder="1" applyAlignment="1">
      <alignment vertical="center"/>
    </xf>
    <xf numFmtId="0" fontId="44" fillId="0" borderId="29" xfId="0" applyFont="1" applyBorder="1" applyAlignment="1">
      <alignment vertical="center"/>
    </xf>
    <xf numFmtId="0" fontId="40" fillId="0" borderId="29" xfId="0" applyFont="1" applyBorder="1" applyAlignment="1">
      <alignment vertical="center"/>
    </xf>
    <xf numFmtId="0" fontId="41" fillId="0" borderId="1" xfId="0" applyFont="1" applyBorder="1" applyAlignment="1">
      <alignment vertical="top"/>
    </xf>
    <xf numFmtId="49" fontId="41" fillId="0" borderId="1" xfId="0" applyNumberFormat="1" applyFont="1" applyBorder="1" applyAlignment="1">
      <alignment horizontal="left" vertical="center"/>
    </xf>
    <xf numFmtId="0" fontId="0" fillId="0" borderId="29" xfId="0" applyBorder="1" applyAlignment="1">
      <alignment vertical="top"/>
    </xf>
    <xf numFmtId="0" fontId="40" fillId="0" borderId="29" xfId="0" applyFont="1" applyBorder="1" applyAlignment="1">
      <alignment horizontal="left"/>
    </xf>
    <xf numFmtId="0" fontId="44" fillId="0" borderId="29" xfId="0" applyFont="1" applyBorder="1" applyAlignment="1"/>
    <xf numFmtId="0" fontId="38" fillId="0" borderId="27" xfId="0" applyFont="1" applyBorder="1" applyAlignment="1">
      <alignment vertical="top"/>
    </xf>
    <xf numFmtId="0" fontId="38" fillId="0" borderId="28" xfId="0" applyFont="1" applyBorder="1" applyAlignment="1">
      <alignment vertical="top"/>
    </xf>
    <xf numFmtId="0" fontId="38" fillId="0" borderId="30" xfId="0" applyFont="1" applyBorder="1" applyAlignment="1">
      <alignment vertical="top"/>
    </xf>
    <xf numFmtId="0" fontId="38" fillId="0" borderId="29" xfId="0" applyFont="1" applyBorder="1" applyAlignment="1">
      <alignment vertical="top"/>
    </xf>
    <xf numFmtId="0" fontId="38" fillId="0" borderId="31" xfId="0" applyFont="1" applyBorder="1" applyAlignment="1">
      <alignment vertical="top"/>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0" fillId="0" borderId="29" xfId="0" applyFont="1" applyBorder="1" applyAlignment="1">
      <alignment horizontal="left"/>
    </xf>
    <xf numFmtId="0" fontId="41" fillId="0" borderId="1" xfId="0" applyFont="1" applyBorder="1" applyAlignment="1">
      <alignment horizontal="left" vertical="center"/>
    </xf>
    <xf numFmtId="0" fontId="41" fillId="0" borderId="1" xfId="0" applyFont="1" applyBorder="1" applyAlignment="1">
      <alignment horizontal="left" vertical="top"/>
    </xf>
    <xf numFmtId="0" fontId="41" fillId="0" borderId="1" xfId="0" applyFont="1" applyBorder="1" applyAlignment="1">
      <alignment horizontal="left" vertical="center" wrapText="1"/>
    </xf>
    <xf numFmtId="0" fontId="40" fillId="0" borderId="29" xfId="0" applyFont="1" applyBorder="1" applyAlignment="1">
      <alignment horizontal="left" wrapText="1"/>
    </xf>
    <xf numFmtId="49" fontId="41"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3"/>
  <sheetViews>
    <sheetView showGridLines="0" topLeftCell="A100" workbookViewId="0"/>
  </sheetViews>
  <sheetFormatPr defaultRowHeight="14.5"/>
  <cols>
    <col min="1" max="1" width="8.33203125" style="1" customWidth="1"/>
    <col min="2" max="2" width="1.6640625" style="1" customWidth="1"/>
    <col min="3" max="3" width="4.109375" style="1" customWidth="1"/>
    <col min="4" max="33" width="2.6640625" style="1" customWidth="1"/>
    <col min="34" max="34" width="3.33203125" style="1" customWidth="1"/>
    <col min="35" max="35" width="31.6640625" style="1" customWidth="1"/>
    <col min="36" max="37" width="2.44140625" style="1" customWidth="1"/>
    <col min="38" max="38" width="8.33203125" style="1" customWidth="1"/>
    <col min="39" max="39" width="3.33203125" style="1" customWidth="1"/>
    <col min="40" max="40" width="13.33203125" style="1" customWidth="1"/>
    <col min="41" max="41" width="7.44140625" style="1" customWidth="1"/>
    <col min="42" max="42" width="4.109375" style="1" customWidth="1"/>
    <col min="43" max="43" width="15.6640625" style="1" customWidth="1"/>
    <col min="44" max="44" width="13.6640625" style="1" customWidth="1"/>
    <col min="45" max="47" width="25.77734375" style="1" hidden="1" customWidth="1"/>
    <col min="48" max="49" width="21.6640625" style="1" hidden="1" customWidth="1"/>
    <col min="50" max="51" width="25" style="1" hidden="1" customWidth="1"/>
    <col min="52" max="52" width="21.6640625" style="1" hidden="1" customWidth="1"/>
    <col min="53" max="53" width="19.109375" style="1" hidden="1" customWidth="1"/>
    <col min="54" max="54" width="25" style="1" hidden="1" customWidth="1"/>
    <col min="55" max="55" width="21.6640625" style="1" hidden="1" customWidth="1"/>
    <col min="56" max="56" width="19.109375" style="1" hidden="1" customWidth="1"/>
    <col min="57" max="57" width="66.44140625" style="1" customWidth="1"/>
    <col min="71" max="91" width="9.33203125" style="1" hidden="1"/>
  </cols>
  <sheetData>
    <row r="1" spans="1:74" ht="10">
      <c r="A1" s="18" t="s">
        <v>0</v>
      </c>
      <c r="AZ1" s="18" t="s">
        <v>1</v>
      </c>
      <c r="BA1" s="18" t="s">
        <v>2</v>
      </c>
      <c r="BB1" s="18" t="s">
        <v>3</v>
      </c>
      <c r="BT1" s="18" t="s">
        <v>4</v>
      </c>
      <c r="BU1" s="18" t="s">
        <v>4</v>
      </c>
      <c r="BV1" s="18" t="s">
        <v>5</v>
      </c>
    </row>
    <row r="2" spans="1:74" s="1" customFormat="1" ht="37" customHeight="1">
      <c r="AR2" s="382"/>
      <c r="AS2" s="382"/>
      <c r="AT2" s="382"/>
      <c r="AU2" s="382"/>
      <c r="AV2" s="382"/>
      <c r="AW2" s="382"/>
      <c r="AX2" s="382"/>
      <c r="AY2" s="382"/>
      <c r="AZ2" s="382"/>
      <c r="BA2" s="382"/>
      <c r="BB2" s="382"/>
      <c r="BC2" s="382"/>
      <c r="BD2" s="382"/>
      <c r="BE2" s="382"/>
      <c r="BS2" s="19" t="s">
        <v>6</v>
      </c>
      <c r="BT2" s="19" t="s">
        <v>7</v>
      </c>
    </row>
    <row r="3" spans="1:74" s="1" customFormat="1" ht="7"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5"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66" t="s">
        <v>14</v>
      </c>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24"/>
      <c r="AQ5" s="24"/>
      <c r="AR5" s="22"/>
      <c r="BE5" s="363" t="s">
        <v>15</v>
      </c>
      <c r="BS5" s="19" t="s">
        <v>6</v>
      </c>
    </row>
    <row r="6" spans="1:74" s="1" customFormat="1" ht="37" customHeight="1">
      <c r="B6" s="23"/>
      <c r="C6" s="24"/>
      <c r="D6" s="30" t="s">
        <v>16</v>
      </c>
      <c r="E6" s="24"/>
      <c r="F6" s="24"/>
      <c r="G6" s="24"/>
      <c r="H6" s="24"/>
      <c r="I6" s="24"/>
      <c r="J6" s="24"/>
      <c r="K6" s="368" t="s">
        <v>17</v>
      </c>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24"/>
      <c r="AQ6" s="24"/>
      <c r="AR6" s="22"/>
      <c r="BE6" s="364"/>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64"/>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64"/>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64"/>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64"/>
      <c r="BS10" s="19" t="s">
        <v>6</v>
      </c>
    </row>
    <row r="11" spans="1:74" s="1" customFormat="1" ht="18.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64"/>
      <c r="BS11" s="19" t="s">
        <v>6</v>
      </c>
    </row>
    <row r="12" spans="1:74" s="1" customFormat="1" ht="7"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64"/>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64"/>
      <c r="BS13" s="19" t="s">
        <v>6</v>
      </c>
    </row>
    <row r="14" spans="1:74" ht="12.5">
      <c r="B14" s="23"/>
      <c r="C14" s="24"/>
      <c r="D14" s="24"/>
      <c r="E14" s="369" t="s">
        <v>29</v>
      </c>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1" t="s">
        <v>27</v>
      </c>
      <c r="AL14" s="24"/>
      <c r="AM14" s="24"/>
      <c r="AN14" s="33" t="s">
        <v>29</v>
      </c>
      <c r="AO14" s="24"/>
      <c r="AP14" s="24"/>
      <c r="AQ14" s="24"/>
      <c r="AR14" s="22"/>
      <c r="BE14" s="364"/>
      <c r="BS14" s="19" t="s">
        <v>6</v>
      </c>
    </row>
    <row r="15" spans="1:74" s="1" customFormat="1" ht="7"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64"/>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64"/>
      <c r="BS16" s="19" t="s">
        <v>4</v>
      </c>
    </row>
    <row r="17" spans="1:71" s="1" customFormat="1" ht="18.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64"/>
      <c r="BS17" s="19" t="s">
        <v>31</v>
      </c>
    </row>
    <row r="18" spans="1:71" s="1" customFormat="1" ht="7"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64"/>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33</v>
      </c>
      <c r="AO19" s="24"/>
      <c r="AP19" s="24"/>
      <c r="AQ19" s="24"/>
      <c r="AR19" s="22"/>
      <c r="BE19" s="364"/>
      <c r="BS19" s="19" t="s">
        <v>6</v>
      </c>
    </row>
    <row r="20" spans="1:71" s="1" customFormat="1" ht="18.5" customHeight="1">
      <c r="B20" s="23"/>
      <c r="C20" s="24"/>
      <c r="D20" s="24"/>
      <c r="E20" s="29" t="s">
        <v>34</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35</v>
      </c>
      <c r="AO20" s="24"/>
      <c r="AP20" s="24"/>
      <c r="AQ20" s="24"/>
      <c r="AR20" s="22"/>
      <c r="BE20" s="364"/>
      <c r="BS20" s="19" t="s">
        <v>4</v>
      </c>
    </row>
    <row r="21" spans="1:71" s="1" customFormat="1" ht="7"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64"/>
    </row>
    <row r="22" spans="1:71" s="1" customFormat="1" ht="12" customHeight="1">
      <c r="B22" s="23"/>
      <c r="C22" s="24"/>
      <c r="D22" s="31"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64"/>
    </row>
    <row r="23" spans="1:71" s="1" customFormat="1" ht="47.25" customHeight="1">
      <c r="B23" s="23"/>
      <c r="C23" s="24"/>
      <c r="D23" s="24"/>
      <c r="E23" s="371" t="s">
        <v>37</v>
      </c>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24"/>
      <c r="AP23" s="24"/>
      <c r="AQ23" s="24"/>
      <c r="AR23" s="22"/>
      <c r="BE23" s="364"/>
    </row>
    <row r="24" spans="1:71" s="1" customFormat="1" ht="7"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64"/>
    </row>
    <row r="25" spans="1:71" s="1" customFormat="1" ht="7"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64"/>
    </row>
    <row r="26" spans="1:71" s="2" customFormat="1" ht="25.9" customHeight="1">
      <c r="A26" s="36"/>
      <c r="B26" s="37"/>
      <c r="C26" s="38"/>
      <c r="D26" s="39" t="s">
        <v>38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72">
        <f>ROUND(AG54,2)</f>
        <v>0</v>
      </c>
      <c r="AL26" s="373"/>
      <c r="AM26" s="373"/>
      <c r="AN26" s="373"/>
      <c r="AO26" s="373"/>
      <c r="AP26" s="38"/>
      <c r="AQ26" s="38"/>
      <c r="AR26" s="41"/>
      <c r="BE26" s="364"/>
    </row>
    <row r="27" spans="1:71" s="2" customFormat="1" ht="7"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64"/>
    </row>
    <row r="28" spans="1:71" s="2" customFormat="1" ht="12.5">
      <c r="A28" s="36"/>
      <c r="B28" s="37"/>
      <c r="C28" s="38"/>
      <c r="D28" s="38"/>
      <c r="E28" s="38"/>
      <c r="F28" s="38"/>
      <c r="G28" s="38"/>
      <c r="H28" s="38"/>
      <c r="I28" s="38"/>
      <c r="J28" s="38"/>
      <c r="K28" s="38"/>
      <c r="L28" s="374" t="s">
        <v>39</v>
      </c>
      <c r="M28" s="374"/>
      <c r="N28" s="374"/>
      <c r="O28" s="374"/>
      <c r="P28" s="374"/>
      <c r="Q28" s="38"/>
      <c r="R28" s="38"/>
      <c r="S28" s="38"/>
      <c r="T28" s="38"/>
      <c r="U28" s="38"/>
      <c r="V28" s="38"/>
      <c r="W28" s="374" t="s">
        <v>40</v>
      </c>
      <c r="X28" s="374"/>
      <c r="Y28" s="374"/>
      <c r="Z28" s="374"/>
      <c r="AA28" s="374"/>
      <c r="AB28" s="374"/>
      <c r="AC28" s="374"/>
      <c r="AD28" s="374"/>
      <c r="AE28" s="374"/>
      <c r="AF28" s="38"/>
      <c r="AG28" s="38"/>
      <c r="AH28" s="38"/>
      <c r="AI28" s="38"/>
      <c r="AJ28" s="38"/>
      <c r="AK28" s="374" t="s">
        <v>41</v>
      </c>
      <c r="AL28" s="374"/>
      <c r="AM28" s="374"/>
      <c r="AN28" s="374"/>
      <c r="AO28" s="374"/>
      <c r="AP28" s="38"/>
      <c r="AQ28" s="38"/>
      <c r="AR28" s="41"/>
      <c r="BE28" s="364"/>
    </row>
    <row r="29" spans="1:71" s="3" customFormat="1" ht="14.4" customHeight="1">
      <c r="B29" s="42"/>
      <c r="C29" s="43"/>
      <c r="D29" s="31" t="s">
        <v>42</v>
      </c>
      <c r="E29" s="43"/>
      <c r="F29" s="31" t="s">
        <v>43</v>
      </c>
      <c r="G29" s="43"/>
      <c r="H29" s="43"/>
      <c r="I29" s="43"/>
      <c r="J29" s="43"/>
      <c r="K29" s="43"/>
      <c r="L29" s="377">
        <v>0.21</v>
      </c>
      <c r="M29" s="376"/>
      <c r="N29" s="376"/>
      <c r="O29" s="376"/>
      <c r="P29" s="376"/>
      <c r="Q29" s="43"/>
      <c r="R29" s="43"/>
      <c r="S29" s="43"/>
      <c r="T29" s="43"/>
      <c r="U29" s="43"/>
      <c r="V29" s="43"/>
      <c r="W29" s="375">
        <f>ROUND(AZ54, 2)</f>
        <v>0</v>
      </c>
      <c r="X29" s="376"/>
      <c r="Y29" s="376"/>
      <c r="Z29" s="376"/>
      <c r="AA29" s="376"/>
      <c r="AB29" s="376"/>
      <c r="AC29" s="376"/>
      <c r="AD29" s="376"/>
      <c r="AE29" s="376"/>
      <c r="AF29" s="43"/>
      <c r="AG29" s="43"/>
      <c r="AH29" s="43"/>
      <c r="AI29" s="43"/>
      <c r="AJ29" s="43"/>
      <c r="AK29" s="375">
        <f>ROUND(AV54, 2)</f>
        <v>0</v>
      </c>
      <c r="AL29" s="376"/>
      <c r="AM29" s="376"/>
      <c r="AN29" s="376"/>
      <c r="AO29" s="376"/>
      <c r="AP29" s="43"/>
      <c r="AQ29" s="43"/>
      <c r="AR29" s="44"/>
      <c r="BE29" s="365"/>
    </row>
    <row r="30" spans="1:71" s="3" customFormat="1" ht="14.4" customHeight="1">
      <c r="B30" s="42"/>
      <c r="C30" s="43"/>
      <c r="D30" s="43"/>
      <c r="E30" s="43"/>
      <c r="F30" s="31" t="s">
        <v>44</v>
      </c>
      <c r="G30" s="43"/>
      <c r="H30" s="43"/>
      <c r="I30" s="43"/>
      <c r="J30" s="43"/>
      <c r="K30" s="43"/>
      <c r="L30" s="377">
        <v>0.15</v>
      </c>
      <c r="M30" s="376"/>
      <c r="N30" s="376"/>
      <c r="O30" s="376"/>
      <c r="P30" s="376"/>
      <c r="Q30" s="43"/>
      <c r="R30" s="43"/>
      <c r="S30" s="43"/>
      <c r="T30" s="43"/>
      <c r="U30" s="43"/>
      <c r="V30" s="43"/>
      <c r="W30" s="375">
        <f>ROUND(BA54, 2)</f>
        <v>0</v>
      </c>
      <c r="X30" s="376"/>
      <c r="Y30" s="376"/>
      <c r="Z30" s="376"/>
      <c r="AA30" s="376"/>
      <c r="AB30" s="376"/>
      <c r="AC30" s="376"/>
      <c r="AD30" s="376"/>
      <c r="AE30" s="376"/>
      <c r="AF30" s="43"/>
      <c r="AG30" s="43"/>
      <c r="AH30" s="43"/>
      <c r="AI30" s="43"/>
      <c r="AJ30" s="43"/>
      <c r="AK30" s="375">
        <f>ROUND(AW54, 2)</f>
        <v>0</v>
      </c>
      <c r="AL30" s="376"/>
      <c r="AM30" s="376"/>
      <c r="AN30" s="376"/>
      <c r="AO30" s="376"/>
      <c r="AP30" s="43"/>
      <c r="AQ30" s="43"/>
      <c r="AR30" s="44"/>
      <c r="BE30" s="365"/>
    </row>
    <row r="31" spans="1:71" s="3" customFormat="1" ht="14.4" hidden="1" customHeight="1">
      <c r="B31" s="42"/>
      <c r="C31" s="43"/>
      <c r="D31" s="43"/>
      <c r="E31" s="43"/>
      <c r="F31" s="31" t="s">
        <v>45</v>
      </c>
      <c r="G31" s="43"/>
      <c r="H31" s="43"/>
      <c r="I31" s="43"/>
      <c r="J31" s="43"/>
      <c r="K31" s="43"/>
      <c r="L31" s="377">
        <v>0.21</v>
      </c>
      <c r="M31" s="376"/>
      <c r="N31" s="376"/>
      <c r="O31" s="376"/>
      <c r="P31" s="376"/>
      <c r="Q31" s="43"/>
      <c r="R31" s="43"/>
      <c r="S31" s="43"/>
      <c r="T31" s="43"/>
      <c r="U31" s="43"/>
      <c r="V31" s="43"/>
      <c r="W31" s="375">
        <f>ROUND(BB54, 2)</f>
        <v>0</v>
      </c>
      <c r="X31" s="376"/>
      <c r="Y31" s="376"/>
      <c r="Z31" s="376"/>
      <c r="AA31" s="376"/>
      <c r="AB31" s="376"/>
      <c r="AC31" s="376"/>
      <c r="AD31" s="376"/>
      <c r="AE31" s="376"/>
      <c r="AF31" s="43"/>
      <c r="AG31" s="43"/>
      <c r="AH31" s="43"/>
      <c r="AI31" s="43"/>
      <c r="AJ31" s="43"/>
      <c r="AK31" s="375">
        <v>0</v>
      </c>
      <c r="AL31" s="376"/>
      <c r="AM31" s="376"/>
      <c r="AN31" s="376"/>
      <c r="AO31" s="376"/>
      <c r="AP31" s="43"/>
      <c r="AQ31" s="43"/>
      <c r="AR31" s="44"/>
      <c r="BE31" s="365"/>
    </row>
    <row r="32" spans="1:71" s="3" customFormat="1" ht="14.4" hidden="1" customHeight="1">
      <c r="B32" s="42"/>
      <c r="C32" s="43"/>
      <c r="D32" s="43"/>
      <c r="E32" s="43"/>
      <c r="F32" s="31" t="s">
        <v>46</v>
      </c>
      <c r="G32" s="43"/>
      <c r="H32" s="43"/>
      <c r="I32" s="43"/>
      <c r="J32" s="43"/>
      <c r="K32" s="43"/>
      <c r="L32" s="377">
        <v>0.15</v>
      </c>
      <c r="M32" s="376"/>
      <c r="N32" s="376"/>
      <c r="O32" s="376"/>
      <c r="P32" s="376"/>
      <c r="Q32" s="43"/>
      <c r="R32" s="43"/>
      <c r="S32" s="43"/>
      <c r="T32" s="43"/>
      <c r="U32" s="43"/>
      <c r="V32" s="43"/>
      <c r="W32" s="375">
        <f>ROUND(BC54, 2)</f>
        <v>0</v>
      </c>
      <c r="X32" s="376"/>
      <c r="Y32" s="376"/>
      <c r="Z32" s="376"/>
      <c r="AA32" s="376"/>
      <c r="AB32" s="376"/>
      <c r="AC32" s="376"/>
      <c r="AD32" s="376"/>
      <c r="AE32" s="376"/>
      <c r="AF32" s="43"/>
      <c r="AG32" s="43"/>
      <c r="AH32" s="43"/>
      <c r="AI32" s="43"/>
      <c r="AJ32" s="43"/>
      <c r="AK32" s="375">
        <v>0</v>
      </c>
      <c r="AL32" s="376"/>
      <c r="AM32" s="376"/>
      <c r="AN32" s="376"/>
      <c r="AO32" s="376"/>
      <c r="AP32" s="43"/>
      <c r="AQ32" s="43"/>
      <c r="AR32" s="44"/>
      <c r="BE32" s="365"/>
    </row>
    <row r="33" spans="1:57" s="3" customFormat="1" ht="14.4" hidden="1" customHeight="1">
      <c r="B33" s="42"/>
      <c r="C33" s="43"/>
      <c r="D33" s="43"/>
      <c r="E33" s="43"/>
      <c r="F33" s="31" t="s">
        <v>47</v>
      </c>
      <c r="G33" s="43"/>
      <c r="H33" s="43"/>
      <c r="I33" s="43"/>
      <c r="J33" s="43"/>
      <c r="K33" s="43"/>
      <c r="L33" s="377">
        <v>0</v>
      </c>
      <c r="M33" s="376"/>
      <c r="N33" s="376"/>
      <c r="O33" s="376"/>
      <c r="P33" s="376"/>
      <c r="Q33" s="43"/>
      <c r="R33" s="43"/>
      <c r="S33" s="43"/>
      <c r="T33" s="43"/>
      <c r="U33" s="43"/>
      <c r="V33" s="43"/>
      <c r="W33" s="375">
        <f>ROUND(BD54, 2)</f>
        <v>0</v>
      </c>
      <c r="X33" s="376"/>
      <c r="Y33" s="376"/>
      <c r="Z33" s="376"/>
      <c r="AA33" s="376"/>
      <c r="AB33" s="376"/>
      <c r="AC33" s="376"/>
      <c r="AD33" s="376"/>
      <c r="AE33" s="376"/>
      <c r="AF33" s="43"/>
      <c r="AG33" s="43"/>
      <c r="AH33" s="43"/>
      <c r="AI33" s="43"/>
      <c r="AJ33" s="43"/>
      <c r="AK33" s="375">
        <v>0</v>
      </c>
      <c r="AL33" s="376"/>
      <c r="AM33" s="376"/>
      <c r="AN33" s="376"/>
      <c r="AO33" s="376"/>
      <c r="AP33" s="43"/>
      <c r="AQ33" s="43"/>
      <c r="AR33" s="44"/>
    </row>
    <row r="34" spans="1:57" s="2" customFormat="1" ht="7"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48</v>
      </c>
      <c r="E35" s="47"/>
      <c r="F35" s="47"/>
      <c r="G35" s="47"/>
      <c r="H35" s="47"/>
      <c r="I35" s="47"/>
      <c r="J35" s="47"/>
      <c r="K35" s="47"/>
      <c r="L35" s="47"/>
      <c r="M35" s="47"/>
      <c r="N35" s="47"/>
      <c r="O35" s="47"/>
      <c r="P35" s="47"/>
      <c r="Q35" s="47"/>
      <c r="R35" s="47"/>
      <c r="S35" s="47"/>
      <c r="T35" s="48" t="s">
        <v>49</v>
      </c>
      <c r="U35" s="47"/>
      <c r="V35" s="47"/>
      <c r="W35" s="47"/>
      <c r="X35" s="381" t="s">
        <v>50</v>
      </c>
      <c r="Y35" s="379"/>
      <c r="Z35" s="379"/>
      <c r="AA35" s="379"/>
      <c r="AB35" s="379"/>
      <c r="AC35" s="47"/>
      <c r="AD35" s="47"/>
      <c r="AE35" s="47"/>
      <c r="AF35" s="47"/>
      <c r="AG35" s="47"/>
      <c r="AH35" s="47"/>
      <c r="AI35" s="47"/>
      <c r="AJ35" s="47"/>
      <c r="AK35" s="378">
        <f>SUM(AK26:AK33)</f>
        <v>0</v>
      </c>
      <c r="AL35" s="379"/>
      <c r="AM35" s="379"/>
      <c r="AN35" s="379"/>
      <c r="AO35" s="380"/>
      <c r="AP35" s="45"/>
      <c r="AQ35" s="45"/>
      <c r="AR35" s="41"/>
      <c r="BE35" s="36"/>
    </row>
    <row r="36" spans="1:57" s="2" customFormat="1" ht="7"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7"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7"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5" customHeight="1">
      <c r="A42" s="36"/>
      <c r="B42" s="37"/>
      <c r="C42" s="25" t="s">
        <v>51</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7"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2019-10-02_REV_3</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7" customHeight="1">
      <c r="B45" s="56"/>
      <c r="C45" s="57" t="s">
        <v>16</v>
      </c>
      <c r="D45" s="58"/>
      <c r="E45" s="58"/>
      <c r="F45" s="58"/>
      <c r="G45" s="58"/>
      <c r="H45" s="58"/>
      <c r="I45" s="58"/>
      <c r="J45" s="58"/>
      <c r="K45" s="58"/>
      <c r="L45" s="343" t="str">
        <f>K6</f>
        <v>ROZPOČET RPD - Rekonstrukce objektu bývalé MŠ na sociál. bydlení č.p. 765, ul. Nám. Republiky, Lom 10.9.</v>
      </c>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58"/>
      <c r="AQ45" s="58"/>
      <c r="AR45" s="59"/>
    </row>
    <row r="46" spans="1:57" s="2" customFormat="1" ht="7"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45" t="str">
        <f>IF(AN8= "","",AN8)</f>
        <v>16. 10. 2020</v>
      </c>
      <c r="AN47" s="345"/>
      <c r="AO47" s="38"/>
      <c r="AP47" s="38"/>
      <c r="AQ47" s="38"/>
      <c r="AR47" s="41"/>
      <c r="BE47" s="36"/>
    </row>
    <row r="48" spans="1:57" s="2" customFormat="1" ht="7"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46" t="str">
        <f>IF(E17="","",E17)</f>
        <v xml:space="preserve"> </v>
      </c>
      <c r="AN49" s="347"/>
      <c r="AO49" s="347"/>
      <c r="AP49" s="347"/>
      <c r="AQ49" s="38"/>
      <c r="AR49" s="41"/>
      <c r="AS49" s="348" t="s">
        <v>52</v>
      </c>
      <c r="AT49" s="349"/>
      <c r="AU49" s="62"/>
      <c r="AV49" s="62"/>
      <c r="AW49" s="62"/>
      <c r="AX49" s="62"/>
      <c r="AY49" s="62"/>
      <c r="AZ49" s="62"/>
      <c r="BA49" s="62"/>
      <c r="BB49" s="62"/>
      <c r="BC49" s="62"/>
      <c r="BD49" s="63"/>
      <c r="BE49" s="36"/>
    </row>
    <row r="50" spans="1:91" s="2" customFormat="1" ht="25.6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46" t="str">
        <f>IF(E20="","",E20)</f>
        <v>STAVEBNÍ ROZPOČTY s.r.o.</v>
      </c>
      <c r="AN50" s="347"/>
      <c r="AO50" s="347"/>
      <c r="AP50" s="347"/>
      <c r="AQ50" s="38"/>
      <c r="AR50" s="41"/>
      <c r="AS50" s="350"/>
      <c r="AT50" s="351"/>
      <c r="AU50" s="64"/>
      <c r="AV50" s="64"/>
      <c r="AW50" s="64"/>
      <c r="AX50" s="64"/>
      <c r="AY50" s="64"/>
      <c r="AZ50" s="64"/>
      <c r="BA50" s="64"/>
      <c r="BB50" s="64"/>
      <c r="BC50" s="64"/>
      <c r="BD50" s="65"/>
      <c r="BE50" s="36"/>
    </row>
    <row r="51" spans="1:91" s="2" customFormat="1" ht="10.75"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52"/>
      <c r="AT51" s="353"/>
      <c r="AU51" s="66"/>
      <c r="AV51" s="66"/>
      <c r="AW51" s="66"/>
      <c r="AX51" s="66"/>
      <c r="AY51" s="66"/>
      <c r="AZ51" s="66"/>
      <c r="BA51" s="66"/>
      <c r="BB51" s="66"/>
      <c r="BC51" s="66"/>
      <c r="BD51" s="67"/>
      <c r="BE51" s="36"/>
    </row>
    <row r="52" spans="1:91" s="2" customFormat="1" ht="29.25" customHeight="1">
      <c r="A52" s="36"/>
      <c r="B52" s="37"/>
      <c r="C52" s="354" t="s">
        <v>53</v>
      </c>
      <c r="D52" s="355"/>
      <c r="E52" s="355"/>
      <c r="F52" s="355"/>
      <c r="G52" s="355"/>
      <c r="H52" s="68"/>
      <c r="I52" s="357" t="s">
        <v>54</v>
      </c>
      <c r="J52" s="355"/>
      <c r="K52" s="355"/>
      <c r="L52" s="355"/>
      <c r="M52" s="355"/>
      <c r="N52" s="355"/>
      <c r="O52" s="355"/>
      <c r="P52" s="355"/>
      <c r="Q52" s="355"/>
      <c r="R52" s="355"/>
      <c r="S52" s="355"/>
      <c r="T52" s="355"/>
      <c r="U52" s="355"/>
      <c r="V52" s="355"/>
      <c r="W52" s="355"/>
      <c r="X52" s="355"/>
      <c r="Y52" s="355"/>
      <c r="Z52" s="355"/>
      <c r="AA52" s="355"/>
      <c r="AB52" s="355"/>
      <c r="AC52" s="355"/>
      <c r="AD52" s="355"/>
      <c r="AE52" s="355"/>
      <c r="AF52" s="355"/>
      <c r="AG52" s="356" t="s">
        <v>55</v>
      </c>
      <c r="AH52" s="355"/>
      <c r="AI52" s="355"/>
      <c r="AJ52" s="355"/>
      <c r="AK52" s="355"/>
      <c r="AL52" s="355"/>
      <c r="AM52" s="355"/>
      <c r="AN52" s="357" t="s">
        <v>56</v>
      </c>
      <c r="AO52" s="355"/>
      <c r="AP52" s="355"/>
      <c r="AQ52" s="69" t="s">
        <v>57</v>
      </c>
      <c r="AR52" s="41"/>
      <c r="AS52" s="70" t="s">
        <v>58</v>
      </c>
      <c r="AT52" s="71" t="s">
        <v>59</v>
      </c>
      <c r="AU52" s="71" t="s">
        <v>60</v>
      </c>
      <c r="AV52" s="71" t="s">
        <v>61</v>
      </c>
      <c r="AW52" s="71" t="s">
        <v>62</v>
      </c>
      <c r="AX52" s="71" t="s">
        <v>63</v>
      </c>
      <c r="AY52" s="71" t="s">
        <v>64</v>
      </c>
      <c r="AZ52" s="71" t="s">
        <v>65</v>
      </c>
      <c r="BA52" s="71" t="s">
        <v>66</v>
      </c>
      <c r="BB52" s="71" t="s">
        <v>67</v>
      </c>
      <c r="BC52" s="71" t="s">
        <v>68</v>
      </c>
      <c r="BD52" s="72" t="s">
        <v>69</v>
      </c>
      <c r="BE52" s="36"/>
    </row>
    <row r="53" spans="1:91" s="2" customFormat="1" ht="10.75"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70</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61">
        <f>ROUND(SUM(AG55:AG61),2)</f>
        <v>0</v>
      </c>
      <c r="AH54" s="361"/>
      <c r="AI54" s="361"/>
      <c r="AJ54" s="361"/>
      <c r="AK54" s="361"/>
      <c r="AL54" s="361"/>
      <c r="AM54" s="361"/>
      <c r="AN54" s="362">
        <f t="shared" ref="AN54:AN61" si="0">SUM(AG54,AT54)</f>
        <v>0</v>
      </c>
      <c r="AO54" s="362"/>
      <c r="AP54" s="362"/>
      <c r="AQ54" s="80" t="s">
        <v>19</v>
      </c>
      <c r="AR54" s="81"/>
      <c r="AS54" s="82">
        <f>ROUND(SUM(AS55:AS61),2)</f>
        <v>0</v>
      </c>
      <c r="AT54" s="83">
        <f t="shared" ref="AT54:AT61" si="1">ROUND(SUM(AV54:AW54),2)</f>
        <v>0</v>
      </c>
      <c r="AU54" s="84">
        <f>ROUND(SUM(AU55:AU61),5)</f>
        <v>0</v>
      </c>
      <c r="AV54" s="83">
        <f>ROUND(AZ54*L29,2)</f>
        <v>0</v>
      </c>
      <c r="AW54" s="83">
        <f>ROUND(BA54*L30,2)</f>
        <v>0</v>
      </c>
      <c r="AX54" s="83">
        <f>ROUND(BB54*L29,2)</f>
        <v>0</v>
      </c>
      <c r="AY54" s="83">
        <f>ROUND(BC54*L30,2)</f>
        <v>0</v>
      </c>
      <c r="AZ54" s="83">
        <f>ROUND(SUM(AZ55:AZ61),2)</f>
        <v>0</v>
      </c>
      <c r="BA54" s="83">
        <f>ROUND(SUM(BA55:BA61),2)</f>
        <v>0</v>
      </c>
      <c r="BB54" s="83">
        <f>ROUND(SUM(BB55:BB61),2)</f>
        <v>0</v>
      </c>
      <c r="BC54" s="83">
        <f>ROUND(SUM(BC55:BC61),2)</f>
        <v>0</v>
      </c>
      <c r="BD54" s="85">
        <f>ROUND(SUM(BD55:BD61),2)</f>
        <v>0</v>
      </c>
      <c r="BS54" s="86" t="s">
        <v>71</v>
      </c>
      <c r="BT54" s="86" t="s">
        <v>72</v>
      </c>
      <c r="BU54" s="87" t="s">
        <v>73</v>
      </c>
      <c r="BV54" s="86" t="s">
        <v>74</v>
      </c>
      <c r="BW54" s="86" t="s">
        <v>5</v>
      </c>
      <c r="BX54" s="86" t="s">
        <v>75</v>
      </c>
      <c r="CL54" s="86" t="s">
        <v>19</v>
      </c>
    </row>
    <row r="55" spans="1:91" s="7" customFormat="1" ht="16.5" customHeight="1">
      <c r="A55" s="88" t="s">
        <v>76</v>
      </c>
      <c r="B55" s="89"/>
      <c r="C55" s="90"/>
      <c r="D55" s="358" t="s">
        <v>77</v>
      </c>
      <c r="E55" s="358"/>
      <c r="F55" s="358"/>
      <c r="G55" s="358"/>
      <c r="H55" s="358"/>
      <c r="I55" s="91"/>
      <c r="J55" s="358" t="s">
        <v>78</v>
      </c>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9">
        <f>'NN - Neuznatelné náklady'!J30</f>
        <v>0</v>
      </c>
      <c r="AH55" s="360"/>
      <c r="AI55" s="360"/>
      <c r="AJ55" s="360"/>
      <c r="AK55" s="360"/>
      <c r="AL55" s="360"/>
      <c r="AM55" s="360"/>
      <c r="AN55" s="359">
        <f t="shared" si="0"/>
        <v>0</v>
      </c>
      <c r="AO55" s="360"/>
      <c r="AP55" s="360"/>
      <c r="AQ55" s="92" t="s">
        <v>79</v>
      </c>
      <c r="AR55" s="93"/>
      <c r="AS55" s="94">
        <v>0</v>
      </c>
      <c r="AT55" s="95">
        <f t="shared" si="1"/>
        <v>0</v>
      </c>
      <c r="AU55" s="96">
        <f>'NN - Neuznatelné náklady'!P92</f>
        <v>0</v>
      </c>
      <c r="AV55" s="95">
        <f>'NN - Neuznatelné náklady'!J33</f>
        <v>0</v>
      </c>
      <c r="AW55" s="95">
        <f>'NN - Neuznatelné náklady'!J34</f>
        <v>0</v>
      </c>
      <c r="AX55" s="95">
        <f>'NN - Neuznatelné náklady'!J35</f>
        <v>0</v>
      </c>
      <c r="AY55" s="95">
        <f>'NN - Neuznatelné náklady'!J36</f>
        <v>0</v>
      </c>
      <c r="AZ55" s="95">
        <f>'NN - Neuznatelné náklady'!F33</f>
        <v>0</v>
      </c>
      <c r="BA55" s="95">
        <f>'NN - Neuznatelné náklady'!F34</f>
        <v>0</v>
      </c>
      <c r="BB55" s="95">
        <f>'NN - Neuznatelné náklady'!F35</f>
        <v>0</v>
      </c>
      <c r="BC55" s="95">
        <f>'NN - Neuznatelné náklady'!F36</f>
        <v>0</v>
      </c>
      <c r="BD55" s="97">
        <f>'NN - Neuznatelné náklady'!F37</f>
        <v>0</v>
      </c>
      <c r="BT55" s="98" t="s">
        <v>80</v>
      </c>
      <c r="BV55" s="98" t="s">
        <v>74</v>
      </c>
      <c r="BW55" s="98" t="s">
        <v>81</v>
      </c>
      <c r="BX55" s="98" t="s">
        <v>5</v>
      </c>
      <c r="CL55" s="98" t="s">
        <v>19</v>
      </c>
      <c r="CM55" s="98" t="s">
        <v>80</v>
      </c>
    </row>
    <row r="56" spans="1:91" s="7" customFormat="1" ht="16.5" customHeight="1">
      <c r="A56" s="88" t="s">
        <v>76</v>
      </c>
      <c r="B56" s="89"/>
      <c r="C56" s="90"/>
      <c r="D56" s="358" t="s">
        <v>82</v>
      </c>
      <c r="E56" s="358"/>
      <c r="F56" s="358"/>
      <c r="G56" s="358"/>
      <c r="H56" s="358"/>
      <c r="I56" s="91"/>
      <c r="J56" s="358" t="s">
        <v>83</v>
      </c>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9">
        <f>'SO 01 - Stavební část'!J30</f>
        <v>0</v>
      </c>
      <c r="AH56" s="360"/>
      <c r="AI56" s="360"/>
      <c r="AJ56" s="360"/>
      <c r="AK56" s="360"/>
      <c r="AL56" s="360"/>
      <c r="AM56" s="360"/>
      <c r="AN56" s="359">
        <f t="shared" si="0"/>
        <v>0</v>
      </c>
      <c r="AO56" s="360"/>
      <c r="AP56" s="360"/>
      <c r="AQ56" s="92" t="s">
        <v>79</v>
      </c>
      <c r="AR56" s="93"/>
      <c r="AS56" s="94">
        <v>0</v>
      </c>
      <c r="AT56" s="95">
        <f t="shared" si="1"/>
        <v>0</v>
      </c>
      <c r="AU56" s="96">
        <f>'SO 01 - Stavební část'!P110</f>
        <v>0</v>
      </c>
      <c r="AV56" s="95">
        <f>'SO 01 - Stavební část'!J33</f>
        <v>0</v>
      </c>
      <c r="AW56" s="95">
        <f>'SO 01 - Stavební část'!J34</f>
        <v>0</v>
      </c>
      <c r="AX56" s="95">
        <f>'SO 01 - Stavební část'!J35</f>
        <v>0</v>
      </c>
      <c r="AY56" s="95">
        <f>'SO 01 - Stavební část'!J36</f>
        <v>0</v>
      </c>
      <c r="AZ56" s="95">
        <f>'SO 01 - Stavební část'!F33</f>
        <v>0</v>
      </c>
      <c r="BA56" s="95">
        <f>'SO 01 - Stavební část'!F34</f>
        <v>0</v>
      </c>
      <c r="BB56" s="95">
        <f>'SO 01 - Stavební část'!F35</f>
        <v>0</v>
      </c>
      <c r="BC56" s="95">
        <f>'SO 01 - Stavební část'!F36</f>
        <v>0</v>
      </c>
      <c r="BD56" s="97">
        <f>'SO 01 - Stavební část'!F37</f>
        <v>0</v>
      </c>
      <c r="BT56" s="98" t="s">
        <v>80</v>
      </c>
      <c r="BV56" s="98" t="s">
        <v>74</v>
      </c>
      <c r="BW56" s="98" t="s">
        <v>84</v>
      </c>
      <c r="BX56" s="98" t="s">
        <v>5</v>
      </c>
      <c r="CL56" s="98" t="s">
        <v>19</v>
      </c>
      <c r="CM56" s="98" t="s">
        <v>80</v>
      </c>
    </row>
    <row r="57" spans="1:91" s="7" customFormat="1" ht="16.5" customHeight="1">
      <c r="A57" s="88" t="s">
        <v>76</v>
      </c>
      <c r="B57" s="89"/>
      <c r="C57" s="90"/>
      <c r="D57" s="358" t="s">
        <v>85</v>
      </c>
      <c r="E57" s="358"/>
      <c r="F57" s="358"/>
      <c r="G57" s="358"/>
      <c r="H57" s="358"/>
      <c r="I57" s="91"/>
      <c r="J57" s="358" t="s">
        <v>86</v>
      </c>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9">
        <f>'SO 02 - Silnoproud'!J30</f>
        <v>0</v>
      </c>
      <c r="AH57" s="360"/>
      <c r="AI57" s="360"/>
      <c r="AJ57" s="360"/>
      <c r="AK57" s="360"/>
      <c r="AL57" s="360"/>
      <c r="AM57" s="360"/>
      <c r="AN57" s="359">
        <f t="shared" si="0"/>
        <v>0</v>
      </c>
      <c r="AO57" s="360"/>
      <c r="AP57" s="360"/>
      <c r="AQ57" s="92" t="s">
        <v>79</v>
      </c>
      <c r="AR57" s="93"/>
      <c r="AS57" s="94">
        <v>0</v>
      </c>
      <c r="AT57" s="95">
        <f t="shared" si="1"/>
        <v>0</v>
      </c>
      <c r="AU57" s="96">
        <f>'SO 02 - Silnoproud'!P94</f>
        <v>0</v>
      </c>
      <c r="AV57" s="95">
        <f>'SO 02 - Silnoproud'!J33</f>
        <v>0</v>
      </c>
      <c r="AW57" s="95">
        <f>'SO 02 - Silnoproud'!J34</f>
        <v>0</v>
      </c>
      <c r="AX57" s="95">
        <f>'SO 02 - Silnoproud'!J35</f>
        <v>0</v>
      </c>
      <c r="AY57" s="95">
        <f>'SO 02 - Silnoproud'!J36</f>
        <v>0</v>
      </c>
      <c r="AZ57" s="95">
        <f>'SO 02 - Silnoproud'!F33</f>
        <v>0</v>
      </c>
      <c r="BA57" s="95">
        <f>'SO 02 - Silnoproud'!F34</f>
        <v>0</v>
      </c>
      <c r="BB57" s="95">
        <f>'SO 02 - Silnoproud'!F35</f>
        <v>0</v>
      </c>
      <c r="BC57" s="95">
        <f>'SO 02 - Silnoproud'!F36</f>
        <v>0</v>
      </c>
      <c r="BD57" s="97">
        <f>'SO 02 - Silnoproud'!F37</f>
        <v>0</v>
      </c>
      <c r="BT57" s="98" t="s">
        <v>80</v>
      </c>
      <c r="BV57" s="98" t="s">
        <v>74</v>
      </c>
      <c r="BW57" s="98" t="s">
        <v>87</v>
      </c>
      <c r="BX57" s="98" t="s">
        <v>5</v>
      </c>
      <c r="CL57" s="98" t="s">
        <v>19</v>
      </c>
      <c r="CM57" s="98" t="s">
        <v>80</v>
      </c>
    </row>
    <row r="58" spans="1:91" s="7" customFormat="1" ht="16.5" customHeight="1">
      <c r="A58" s="88" t="s">
        <v>76</v>
      </c>
      <c r="B58" s="89"/>
      <c r="C58" s="90"/>
      <c r="D58" s="358" t="s">
        <v>88</v>
      </c>
      <c r="E58" s="358"/>
      <c r="F58" s="358"/>
      <c r="G58" s="358"/>
      <c r="H58" s="358"/>
      <c r="I58" s="91"/>
      <c r="J58" s="358" t="s">
        <v>89</v>
      </c>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9">
        <f>'SO 03 - ZTI a plynovod'!J30</f>
        <v>0</v>
      </c>
      <c r="AH58" s="360"/>
      <c r="AI58" s="360"/>
      <c r="AJ58" s="360"/>
      <c r="AK58" s="360"/>
      <c r="AL58" s="360"/>
      <c r="AM58" s="360"/>
      <c r="AN58" s="359">
        <f t="shared" si="0"/>
        <v>0</v>
      </c>
      <c r="AO58" s="360"/>
      <c r="AP58" s="360"/>
      <c r="AQ58" s="92" t="s">
        <v>79</v>
      </c>
      <c r="AR58" s="93"/>
      <c r="AS58" s="94">
        <v>0</v>
      </c>
      <c r="AT58" s="95">
        <f t="shared" si="1"/>
        <v>0</v>
      </c>
      <c r="AU58" s="96">
        <f>'SO 03 - ZTI a plynovod'!P93</f>
        <v>0</v>
      </c>
      <c r="AV58" s="95">
        <f>'SO 03 - ZTI a plynovod'!J33</f>
        <v>0</v>
      </c>
      <c r="AW58" s="95">
        <f>'SO 03 - ZTI a plynovod'!J34</f>
        <v>0</v>
      </c>
      <c r="AX58" s="95">
        <f>'SO 03 - ZTI a plynovod'!J35</f>
        <v>0</v>
      </c>
      <c r="AY58" s="95">
        <f>'SO 03 - ZTI a plynovod'!J36</f>
        <v>0</v>
      </c>
      <c r="AZ58" s="95">
        <f>'SO 03 - ZTI a plynovod'!F33</f>
        <v>0</v>
      </c>
      <c r="BA58" s="95">
        <f>'SO 03 - ZTI a plynovod'!F34</f>
        <v>0</v>
      </c>
      <c r="BB58" s="95">
        <f>'SO 03 - ZTI a plynovod'!F35</f>
        <v>0</v>
      </c>
      <c r="BC58" s="95">
        <f>'SO 03 - ZTI a plynovod'!F36</f>
        <v>0</v>
      </c>
      <c r="BD58" s="97">
        <f>'SO 03 - ZTI a plynovod'!F37</f>
        <v>0</v>
      </c>
      <c r="BT58" s="98" t="s">
        <v>80</v>
      </c>
      <c r="BV58" s="98" t="s">
        <v>74</v>
      </c>
      <c r="BW58" s="98" t="s">
        <v>90</v>
      </c>
      <c r="BX58" s="98" t="s">
        <v>5</v>
      </c>
      <c r="CL58" s="98" t="s">
        <v>19</v>
      </c>
      <c r="CM58" s="98" t="s">
        <v>80</v>
      </c>
    </row>
    <row r="59" spans="1:91" s="7" customFormat="1" ht="16.5" customHeight="1">
      <c r="A59" s="88" t="s">
        <v>76</v>
      </c>
      <c r="B59" s="89"/>
      <c r="C59" s="90"/>
      <c r="D59" s="358" t="s">
        <v>91</v>
      </c>
      <c r="E59" s="358"/>
      <c r="F59" s="358"/>
      <c r="G59" s="358"/>
      <c r="H59" s="358"/>
      <c r="I59" s="91"/>
      <c r="J59" s="358" t="s">
        <v>92</v>
      </c>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9">
        <f>'SO 04 - Větrání'!J30</f>
        <v>0</v>
      </c>
      <c r="AH59" s="360"/>
      <c r="AI59" s="360"/>
      <c r="AJ59" s="360"/>
      <c r="AK59" s="360"/>
      <c r="AL59" s="360"/>
      <c r="AM59" s="360"/>
      <c r="AN59" s="359">
        <f t="shared" si="0"/>
        <v>0</v>
      </c>
      <c r="AO59" s="360"/>
      <c r="AP59" s="360"/>
      <c r="AQ59" s="92" t="s">
        <v>79</v>
      </c>
      <c r="AR59" s="93"/>
      <c r="AS59" s="94">
        <v>0</v>
      </c>
      <c r="AT59" s="95">
        <f t="shared" si="1"/>
        <v>0</v>
      </c>
      <c r="AU59" s="96">
        <f>'SO 04 - Větrání'!P86</f>
        <v>0</v>
      </c>
      <c r="AV59" s="95">
        <f>'SO 04 - Větrání'!J33</f>
        <v>0</v>
      </c>
      <c r="AW59" s="95">
        <f>'SO 04 - Větrání'!J34</f>
        <v>0</v>
      </c>
      <c r="AX59" s="95">
        <f>'SO 04 - Větrání'!J35</f>
        <v>0</v>
      </c>
      <c r="AY59" s="95">
        <f>'SO 04 - Větrání'!J36</f>
        <v>0</v>
      </c>
      <c r="AZ59" s="95">
        <f>'SO 04 - Větrání'!F33</f>
        <v>0</v>
      </c>
      <c r="BA59" s="95">
        <f>'SO 04 - Větrání'!F34</f>
        <v>0</v>
      </c>
      <c r="BB59" s="95">
        <f>'SO 04 - Větrání'!F35</f>
        <v>0</v>
      </c>
      <c r="BC59" s="95">
        <f>'SO 04 - Větrání'!F36</f>
        <v>0</v>
      </c>
      <c r="BD59" s="97">
        <f>'SO 04 - Větrání'!F37</f>
        <v>0</v>
      </c>
      <c r="BT59" s="98" t="s">
        <v>80</v>
      </c>
      <c r="BV59" s="98" t="s">
        <v>74</v>
      </c>
      <c r="BW59" s="98" t="s">
        <v>93</v>
      </c>
      <c r="BX59" s="98" t="s">
        <v>5</v>
      </c>
      <c r="CL59" s="98" t="s">
        <v>19</v>
      </c>
      <c r="CM59" s="98" t="s">
        <v>80</v>
      </c>
    </row>
    <row r="60" spans="1:91" s="7" customFormat="1" ht="16.5" customHeight="1">
      <c r="A60" s="88" t="s">
        <v>76</v>
      </c>
      <c r="B60" s="89"/>
      <c r="C60" s="90"/>
      <c r="D60" s="358" t="s">
        <v>94</v>
      </c>
      <c r="E60" s="358"/>
      <c r="F60" s="358"/>
      <c r="G60" s="358"/>
      <c r="H60" s="358"/>
      <c r="I60" s="91"/>
      <c r="J60" s="358" t="s">
        <v>95</v>
      </c>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9">
        <f>'SO 05 - Vytápění'!J30</f>
        <v>0</v>
      </c>
      <c r="AH60" s="360"/>
      <c r="AI60" s="360"/>
      <c r="AJ60" s="360"/>
      <c r="AK60" s="360"/>
      <c r="AL60" s="360"/>
      <c r="AM60" s="360"/>
      <c r="AN60" s="359">
        <f t="shared" si="0"/>
        <v>0</v>
      </c>
      <c r="AO60" s="360"/>
      <c r="AP60" s="360"/>
      <c r="AQ60" s="92" t="s">
        <v>79</v>
      </c>
      <c r="AR60" s="93"/>
      <c r="AS60" s="94">
        <v>0</v>
      </c>
      <c r="AT60" s="95">
        <f t="shared" si="1"/>
        <v>0</v>
      </c>
      <c r="AU60" s="96">
        <f>'SO 05 - Vytápění'!P88</f>
        <v>0</v>
      </c>
      <c r="AV60" s="95">
        <f>'SO 05 - Vytápění'!J33</f>
        <v>0</v>
      </c>
      <c r="AW60" s="95">
        <f>'SO 05 - Vytápění'!J34</f>
        <v>0</v>
      </c>
      <c r="AX60" s="95">
        <f>'SO 05 - Vytápění'!J35</f>
        <v>0</v>
      </c>
      <c r="AY60" s="95">
        <f>'SO 05 - Vytápění'!J36</f>
        <v>0</v>
      </c>
      <c r="AZ60" s="95">
        <f>'SO 05 - Vytápění'!F33</f>
        <v>0</v>
      </c>
      <c r="BA60" s="95">
        <f>'SO 05 - Vytápění'!F34</f>
        <v>0</v>
      </c>
      <c r="BB60" s="95">
        <f>'SO 05 - Vytápění'!F35</f>
        <v>0</v>
      </c>
      <c r="BC60" s="95">
        <f>'SO 05 - Vytápění'!F36</f>
        <v>0</v>
      </c>
      <c r="BD60" s="97">
        <f>'SO 05 - Vytápění'!F37</f>
        <v>0</v>
      </c>
      <c r="BT60" s="98" t="s">
        <v>80</v>
      </c>
      <c r="BV60" s="98" t="s">
        <v>74</v>
      </c>
      <c r="BW60" s="98" t="s">
        <v>96</v>
      </c>
      <c r="BX60" s="98" t="s">
        <v>5</v>
      </c>
      <c r="CL60" s="98" t="s">
        <v>19</v>
      </c>
      <c r="CM60" s="98" t="s">
        <v>80</v>
      </c>
    </row>
    <row r="61" spans="1:91" s="7" customFormat="1" ht="16.5" customHeight="1">
      <c r="A61" s="88" t="s">
        <v>76</v>
      </c>
      <c r="B61" s="89"/>
      <c r="C61" s="90"/>
      <c r="D61" s="358" t="s">
        <v>97</v>
      </c>
      <c r="E61" s="358"/>
      <c r="F61" s="358"/>
      <c r="G61" s="358"/>
      <c r="H61" s="358"/>
      <c r="I61" s="91"/>
      <c r="J61" s="358" t="s">
        <v>98</v>
      </c>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9">
        <f>'VRN - Vedlejší rozpočtové...'!J30</f>
        <v>0</v>
      </c>
      <c r="AH61" s="360"/>
      <c r="AI61" s="360"/>
      <c r="AJ61" s="360"/>
      <c r="AK61" s="360"/>
      <c r="AL61" s="360"/>
      <c r="AM61" s="360"/>
      <c r="AN61" s="359">
        <f t="shared" si="0"/>
        <v>0</v>
      </c>
      <c r="AO61" s="360"/>
      <c r="AP61" s="360"/>
      <c r="AQ61" s="92" t="s">
        <v>79</v>
      </c>
      <c r="AR61" s="93"/>
      <c r="AS61" s="99">
        <v>0</v>
      </c>
      <c r="AT61" s="100">
        <f t="shared" si="1"/>
        <v>0</v>
      </c>
      <c r="AU61" s="101">
        <f>'VRN - Vedlejší rozpočtové...'!P85</f>
        <v>0</v>
      </c>
      <c r="AV61" s="100">
        <f>'VRN - Vedlejší rozpočtové...'!J33</f>
        <v>0</v>
      </c>
      <c r="AW61" s="100">
        <f>'VRN - Vedlejší rozpočtové...'!J34</f>
        <v>0</v>
      </c>
      <c r="AX61" s="100">
        <f>'VRN - Vedlejší rozpočtové...'!J35</f>
        <v>0</v>
      </c>
      <c r="AY61" s="100">
        <f>'VRN - Vedlejší rozpočtové...'!J36</f>
        <v>0</v>
      </c>
      <c r="AZ61" s="100">
        <f>'VRN - Vedlejší rozpočtové...'!F33</f>
        <v>0</v>
      </c>
      <c r="BA61" s="100">
        <f>'VRN - Vedlejší rozpočtové...'!F34</f>
        <v>0</v>
      </c>
      <c r="BB61" s="100">
        <f>'VRN - Vedlejší rozpočtové...'!F35</f>
        <v>0</v>
      </c>
      <c r="BC61" s="100">
        <f>'VRN - Vedlejší rozpočtové...'!F36</f>
        <v>0</v>
      </c>
      <c r="BD61" s="102">
        <f>'VRN - Vedlejší rozpočtové...'!F37</f>
        <v>0</v>
      </c>
      <c r="BT61" s="98" t="s">
        <v>80</v>
      </c>
      <c r="BV61" s="98" t="s">
        <v>74</v>
      </c>
      <c r="BW61" s="98" t="s">
        <v>99</v>
      </c>
      <c r="BX61" s="98" t="s">
        <v>5</v>
      </c>
      <c r="CL61" s="98" t="s">
        <v>19</v>
      </c>
      <c r="CM61" s="98" t="s">
        <v>80</v>
      </c>
    </row>
    <row r="62" spans="1:91" s="2" customFormat="1" ht="30" customHeight="1">
      <c r="A62" s="36"/>
      <c r="B62" s="37"/>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41"/>
      <c r="AS62" s="36"/>
      <c r="AT62" s="36"/>
      <c r="AU62" s="36"/>
      <c r="AV62" s="36"/>
      <c r="AW62" s="36"/>
      <c r="AX62" s="36"/>
      <c r="AY62" s="36"/>
      <c r="AZ62" s="36"/>
      <c r="BA62" s="36"/>
      <c r="BB62" s="36"/>
      <c r="BC62" s="36"/>
      <c r="BD62" s="36"/>
      <c r="BE62" s="36"/>
    </row>
    <row r="63" spans="1:91" s="2" customFormat="1" ht="7" customHeight="1">
      <c r="A63" s="36"/>
      <c r="B63" s="49"/>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41"/>
      <c r="AS63" s="36"/>
      <c r="AT63" s="36"/>
      <c r="AU63" s="36"/>
      <c r="AV63" s="36"/>
      <c r="AW63" s="36"/>
      <c r="AX63" s="36"/>
      <c r="AY63" s="36"/>
      <c r="AZ63" s="36"/>
      <c r="BA63" s="36"/>
      <c r="BB63" s="36"/>
      <c r="BC63" s="36"/>
      <c r="BD63" s="36"/>
      <c r="BE63" s="36"/>
    </row>
  </sheetData>
  <sheetProtection algorithmName="SHA-512" hashValue="aY15oFgPFPpzktcPlVvtgIyHAY7iafVcP0Cl+8hsAGDJfUkOb5v1Btt6iPBHIBhVTG77AkLKNZ4u3AqnKzJxnw==" saltValue="5HeiXZFtPFhjjzzj7vbZ6kNAY9iQkjSE1leGo3lQ+ykmCNxvHk+r/t76sg3PpIBbSkbEnFbniU8Bt/6qspkO7Q==" spinCount="100000" sheet="1" objects="1" scenarios="1" formatColumns="0" formatRows="0"/>
  <mergeCells count="66">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AG54:AM54"/>
    <mergeCell ref="AN54:AP54"/>
    <mergeCell ref="L45:AO45"/>
    <mergeCell ref="AM47:AN47"/>
    <mergeCell ref="AM49:AP49"/>
    <mergeCell ref="AS49:AT51"/>
    <mergeCell ref="AM50:AP50"/>
  </mergeCells>
  <hyperlinks>
    <hyperlink ref="A55" location="'NN - Neuznatelné náklady'!C2" display="/"/>
    <hyperlink ref="A56" location="'SO 01 - Stavební část'!C2" display="/"/>
    <hyperlink ref="A57" location="'SO 02 - Silnoproud'!C2" display="/"/>
    <hyperlink ref="A58" location="'SO 03 - ZTI a plynovod'!C2" display="/"/>
    <hyperlink ref="A59" location="'SO 04 - Větrání'!C2" display="/"/>
    <hyperlink ref="A60" location="'SO 05 - Vytápění'!C2" display="/"/>
    <hyperlink ref="A61" location="'VRN - Vedlejší rozpočtové...'!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46"/>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81</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102</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ROUND(J92,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ROUND((SUM(BE92:BE245)),  2)</f>
        <v>0</v>
      </c>
      <c r="G33" s="36"/>
      <c r="H33" s="36"/>
      <c r="I33" s="120">
        <v>0.21</v>
      </c>
      <c r="J33" s="119">
        <f>ROUND(((SUM(BE92:BE245))*I33),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ROUND((SUM(BF92:BF245)),  2)</f>
        <v>0</v>
      </c>
      <c r="G34" s="36"/>
      <c r="H34" s="36"/>
      <c r="I34" s="120">
        <v>0.15</v>
      </c>
      <c r="J34" s="119">
        <f>ROUND(((SUM(BF92:BF245))*I34),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ROUND((SUM(BG92:BG245)),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ROUND((SUM(BH92:BH245)),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ROUND((SUM(BI92:BI245)),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NN - Neuznatelné náklady</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J92</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107</v>
      </c>
      <c r="E60" s="139"/>
      <c r="F60" s="139"/>
      <c r="G60" s="139"/>
      <c r="H60" s="139"/>
      <c r="I60" s="139"/>
      <c r="J60" s="140">
        <f>J93</f>
        <v>0</v>
      </c>
      <c r="K60" s="137"/>
      <c r="L60" s="141"/>
    </row>
    <row r="61" spans="1:47" s="10" customFormat="1" ht="19.899999999999999" customHeight="1">
      <c r="B61" s="142"/>
      <c r="C61" s="143"/>
      <c r="D61" s="144" t="s">
        <v>108</v>
      </c>
      <c r="E61" s="145"/>
      <c r="F61" s="145"/>
      <c r="G61" s="145"/>
      <c r="H61" s="145"/>
      <c r="I61" s="145"/>
      <c r="J61" s="146">
        <f>J94</f>
        <v>0</v>
      </c>
      <c r="K61" s="143"/>
      <c r="L61" s="147"/>
    </row>
    <row r="62" spans="1:47" s="10" customFormat="1" ht="19.899999999999999" customHeight="1">
      <c r="B62" s="142"/>
      <c r="C62" s="143"/>
      <c r="D62" s="144" t="s">
        <v>109</v>
      </c>
      <c r="E62" s="145"/>
      <c r="F62" s="145"/>
      <c r="G62" s="145"/>
      <c r="H62" s="145"/>
      <c r="I62" s="145"/>
      <c r="J62" s="146">
        <f>J134</f>
        <v>0</v>
      </c>
      <c r="K62" s="143"/>
      <c r="L62" s="147"/>
    </row>
    <row r="63" spans="1:47" s="10" customFormat="1" ht="19.899999999999999" customHeight="1">
      <c r="B63" s="142"/>
      <c r="C63" s="143"/>
      <c r="D63" s="144" t="s">
        <v>110</v>
      </c>
      <c r="E63" s="145"/>
      <c r="F63" s="145"/>
      <c r="G63" s="145"/>
      <c r="H63" s="145"/>
      <c r="I63" s="145"/>
      <c r="J63" s="146">
        <f>J167</f>
        <v>0</v>
      </c>
      <c r="K63" s="143"/>
      <c r="L63" s="147"/>
    </row>
    <row r="64" spans="1:47" s="10" customFormat="1" ht="19.899999999999999" customHeight="1">
      <c r="B64" s="142"/>
      <c r="C64" s="143"/>
      <c r="D64" s="144" t="s">
        <v>111</v>
      </c>
      <c r="E64" s="145"/>
      <c r="F64" s="145"/>
      <c r="G64" s="145"/>
      <c r="H64" s="145"/>
      <c r="I64" s="145"/>
      <c r="J64" s="146">
        <f>J169</f>
        <v>0</v>
      </c>
      <c r="K64" s="143"/>
      <c r="L64" s="147"/>
    </row>
    <row r="65" spans="1:31" s="10" customFormat="1" ht="19.899999999999999" customHeight="1">
      <c r="B65" s="142"/>
      <c r="C65" s="143"/>
      <c r="D65" s="144" t="s">
        <v>112</v>
      </c>
      <c r="E65" s="145"/>
      <c r="F65" s="145"/>
      <c r="G65" s="145"/>
      <c r="H65" s="145"/>
      <c r="I65" s="145"/>
      <c r="J65" s="146">
        <f>J185</f>
        <v>0</v>
      </c>
      <c r="K65" s="143"/>
      <c r="L65" s="147"/>
    </row>
    <row r="66" spans="1:31" s="10" customFormat="1" ht="19.899999999999999" customHeight="1">
      <c r="B66" s="142"/>
      <c r="C66" s="143"/>
      <c r="D66" s="144" t="s">
        <v>113</v>
      </c>
      <c r="E66" s="145"/>
      <c r="F66" s="145"/>
      <c r="G66" s="145"/>
      <c r="H66" s="145"/>
      <c r="I66" s="145"/>
      <c r="J66" s="146">
        <f>J190</f>
        <v>0</v>
      </c>
      <c r="K66" s="143"/>
      <c r="L66" s="147"/>
    </row>
    <row r="67" spans="1:31" s="10" customFormat="1" ht="19.899999999999999" customHeight="1">
      <c r="B67" s="142"/>
      <c r="C67" s="143"/>
      <c r="D67" s="144" t="s">
        <v>114</v>
      </c>
      <c r="E67" s="145"/>
      <c r="F67" s="145"/>
      <c r="G67" s="145"/>
      <c r="H67" s="145"/>
      <c r="I67" s="145"/>
      <c r="J67" s="146">
        <f>J201</f>
        <v>0</v>
      </c>
      <c r="K67" s="143"/>
      <c r="L67" s="147"/>
    </row>
    <row r="68" spans="1:31" s="9" customFormat="1" ht="25" customHeight="1">
      <c r="B68" s="136"/>
      <c r="C68" s="137"/>
      <c r="D68" s="138" t="s">
        <v>115</v>
      </c>
      <c r="E68" s="139"/>
      <c r="F68" s="139"/>
      <c r="G68" s="139"/>
      <c r="H68" s="139"/>
      <c r="I68" s="139"/>
      <c r="J68" s="140">
        <f>J204</f>
        <v>0</v>
      </c>
      <c r="K68" s="137"/>
      <c r="L68" s="141"/>
    </row>
    <row r="69" spans="1:31" s="10" customFormat="1" ht="19.899999999999999" customHeight="1">
      <c r="B69" s="142"/>
      <c r="C69" s="143"/>
      <c r="D69" s="144" t="s">
        <v>116</v>
      </c>
      <c r="E69" s="145"/>
      <c r="F69" s="145"/>
      <c r="G69" s="145"/>
      <c r="H69" s="145"/>
      <c r="I69" s="145"/>
      <c r="J69" s="146">
        <f>J205</f>
        <v>0</v>
      </c>
      <c r="K69" s="143"/>
      <c r="L69" s="147"/>
    </row>
    <row r="70" spans="1:31" s="10" customFormat="1" ht="19.899999999999999" customHeight="1">
      <c r="B70" s="142"/>
      <c r="C70" s="143"/>
      <c r="D70" s="144" t="s">
        <v>117</v>
      </c>
      <c r="E70" s="145"/>
      <c r="F70" s="145"/>
      <c r="G70" s="145"/>
      <c r="H70" s="145"/>
      <c r="I70" s="145"/>
      <c r="J70" s="146">
        <f>J211</f>
        <v>0</v>
      </c>
      <c r="K70" s="143"/>
      <c r="L70" s="147"/>
    </row>
    <row r="71" spans="1:31" s="10" customFormat="1" ht="19.899999999999999" customHeight="1">
      <c r="B71" s="142"/>
      <c r="C71" s="143"/>
      <c r="D71" s="144" t="s">
        <v>118</v>
      </c>
      <c r="E71" s="145"/>
      <c r="F71" s="145"/>
      <c r="G71" s="145"/>
      <c r="H71" s="145"/>
      <c r="I71" s="145"/>
      <c r="J71" s="146">
        <f>J224</f>
        <v>0</v>
      </c>
      <c r="K71" s="143"/>
      <c r="L71" s="147"/>
    </row>
    <row r="72" spans="1:31" s="9" customFormat="1" ht="25" customHeight="1">
      <c r="B72" s="136"/>
      <c r="C72" s="137"/>
      <c r="D72" s="138" t="s">
        <v>119</v>
      </c>
      <c r="E72" s="139"/>
      <c r="F72" s="139"/>
      <c r="G72" s="139"/>
      <c r="H72" s="139"/>
      <c r="I72" s="139"/>
      <c r="J72" s="140">
        <f>J242</f>
        <v>0</v>
      </c>
      <c r="K72" s="137"/>
      <c r="L72" s="141"/>
    </row>
    <row r="73" spans="1:31" s="2" customFormat="1" ht="21.75" customHeight="1">
      <c r="A73" s="36"/>
      <c r="B73" s="37"/>
      <c r="C73" s="38"/>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7" customHeight="1">
      <c r="A74" s="36"/>
      <c r="B74" s="49"/>
      <c r="C74" s="50"/>
      <c r="D74" s="50"/>
      <c r="E74" s="50"/>
      <c r="F74" s="50"/>
      <c r="G74" s="50"/>
      <c r="H74" s="50"/>
      <c r="I74" s="50"/>
      <c r="J74" s="50"/>
      <c r="K74" s="50"/>
      <c r="L74" s="108"/>
      <c r="S74" s="36"/>
      <c r="T74" s="36"/>
      <c r="U74" s="36"/>
      <c r="V74" s="36"/>
      <c r="W74" s="36"/>
      <c r="X74" s="36"/>
      <c r="Y74" s="36"/>
      <c r="Z74" s="36"/>
      <c r="AA74" s="36"/>
      <c r="AB74" s="36"/>
      <c r="AC74" s="36"/>
      <c r="AD74" s="36"/>
      <c r="AE74" s="36"/>
    </row>
    <row r="78" spans="1:31" s="2" customFormat="1" ht="7" customHeight="1">
      <c r="A78" s="36"/>
      <c r="B78" s="51"/>
      <c r="C78" s="52"/>
      <c r="D78" s="52"/>
      <c r="E78" s="52"/>
      <c r="F78" s="52"/>
      <c r="G78" s="52"/>
      <c r="H78" s="52"/>
      <c r="I78" s="52"/>
      <c r="J78" s="52"/>
      <c r="K78" s="52"/>
      <c r="L78" s="108"/>
      <c r="S78" s="36"/>
      <c r="T78" s="36"/>
      <c r="U78" s="36"/>
      <c r="V78" s="36"/>
      <c r="W78" s="36"/>
      <c r="X78" s="36"/>
      <c r="Y78" s="36"/>
      <c r="Z78" s="36"/>
      <c r="AA78" s="36"/>
      <c r="AB78" s="36"/>
      <c r="AC78" s="36"/>
      <c r="AD78" s="36"/>
      <c r="AE78" s="36"/>
    </row>
    <row r="79" spans="1:31" s="2" customFormat="1" ht="25" customHeight="1">
      <c r="A79" s="36"/>
      <c r="B79" s="37"/>
      <c r="C79" s="25" t="s">
        <v>120</v>
      </c>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7" customHeight="1">
      <c r="A80" s="36"/>
      <c r="B80" s="37"/>
      <c r="C80" s="38"/>
      <c r="D80" s="38"/>
      <c r="E80" s="38"/>
      <c r="F80" s="38"/>
      <c r="G80" s="38"/>
      <c r="H80" s="38"/>
      <c r="I80" s="38"/>
      <c r="J80" s="38"/>
      <c r="K80" s="38"/>
      <c r="L80" s="108"/>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6.5" customHeight="1">
      <c r="A82" s="36"/>
      <c r="B82" s="37"/>
      <c r="C82" s="38"/>
      <c r="D82" s="38"/>
      <c r="E82" s="390" t="str">
        <f>E7</f>
        <v>ROZPOČET RPD - Rekonstrukce objektu bývalé MŠ na sociál. bydlení č.p. 765, ul. Nám. Republiky, Lom 10.9.</v>
      </c>
      <c r="F82" s="391"/>
      <c r="G82" s="391"/>
      <c r="H82" s="391"/>
      <c r="I82" s="38"/>
      <c r="J82" s="38"/>
      <c r="K82" s="38"/>
      <c r="L82" s="108"/>
      <c r="S82" s="36"/>
      <c r="T82" s="36"/>
      <c r="U82" s="36"/>
      <c r="V82" s="36"/>
      <c r="W82" s="36"/>
      <c r="X82" s="36"/>
      <c r="Y82" s="36"/>
      <c r="Z82" s="36"/>
      <c r="AA82" s="36"/>
      <c r="AB82" s="36"/>
      <c r="AC82" s="36"/>
      <c r="AD82" s="36"/>
      <c r="AE82" s="36"/>
    </row>
    <row r="83" spans="1:65" s="2" customFormat="1" ht="12" customHeight="1">
      <c r="A83" s="36"/>
      <c r="B83" s="37"/>
      <c r="C83" s="31" t="s">
        <v>101</v>
      </c>
      <c r="D83" s="38"/>
      <c r="E83" s="38"/>
      <c r="F83" s="38"/>
      <c r="G83" s="38"/>
      <c r="H83" s="38"/>
      <c r="I83" s="38"/>
      <c r="J83" s="38"/>
      <c r="K83" s="38"/>
      <c r="L83" s="108"/>
      <c r="S83" s="36"/>
      <c r="T83" s="36"/>
      <c r="U83" s="36"/>
      <c r="V83" s="36"/>
      <c r="W83" s="36"/>
      <c r="X83" s="36"/>
      <c r="Y83" s="36"/>
      <c r="Z83" s="36"/>
      <c r="AA83" s="36"/>
      <c r="AB83" s="36"/>
      <c r="AC83" s="36"/>
      <c r="AD83" s="36"/>
      <c r="AE83" s="36"/>
    </row>
    <row r="84" spans="1:65" s="2" customFormat="1" ht="16.5" customHeight="1">
      <c r="A84" s="36"/>
      <c r="B84" s="37"/>
      <c r="C84" s="38"/>
      <c r="D84" s="38"/>
      <c r="E84" s="343" t="str">
        <f>E9</f>
        <v>NN - Neuznatelné náklady</v>
      </c>
      <c r="F84" s="392"/>
      <c r="G84" s="392"/>
      <c r="H84" s="392"/>
      <c r="I84" s="38"/>
      <c r="J84" s="38"/>
      <c r="K84" s="38"/>
      <c r="L84" s="108"/>
      <c r="S84" s="36"/>
      <c r="T84" s="36"/>
      <c r="U84" s="36"/>
      <c r="V84" s="36"/>
      <c r="W84" s="36"/>
      <c r="X84" s="36"/>
      <c r="Y84" s="36"/>
      <c r="Z84" s="36"/>
      <c r="AA84" s="36"/>
      <c r="AB84" s="36"/>
      <c r="AC84" s="36"/>
      <c r="AD84" s="36"/>
      <c r="AE84" s="36"/>
    </row>
    <row r="85" spans="1:65" s="2" customFormat="1" ht="7" customHeight="1">
      <c r="A85" s="36"/>
      <c r="B85" s="37"/>
      <c r="C85" s="38"/>
      <c r="D85" s="38"/>
      <c r="E85" s="38"/>
      <c r="F85" s="38"/>
      <c r="G85" s="38"/>
      <c r="H85" s="38"/>
      <c r="I85" s="38"/>
      <c r="J85" s="38"/>
      <c r="K85" s="38"/>
      <c r="L85" s="108"/>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16. 10. 2020</v>
      </c>
      <c r="K86" s="38"/>
      <c r="L86" s="108"/>
      <c r="S86" s="36"/>
      <c r="T86" s="36"/>
      <c r="U86" s="36"/>
      <c r="V86" s="36"/>
      <c r="W86" s="36"/>
      <c r="X86" s="36"/>
      <c r="Y86" s="36"/>
      <c r="Z86" s="36"/>
      <c r="AA86" s="36"/>
      <c r="AB86" s="36"/>
      <c r="AC86" s="36"/>
      <c r="AD86" s="36"/>
      <c r="AE86" s="36"/>
    </row>
    <row r="87" spans="1:65" s="2" customFormat="1" ht="7" customHeight="1">
      <c r="A87" s="36"/>
      <c r="B87" s="37"/>
      <c r="C87" s="38"/>
      <c r="D87" s="38"/>
      <c r="E87" s="38"/>
      <c r="F87" s="38"/>
      <c r="G87" s="38"/>
      <c r="H87" s="38"/>
      <c r="I87" s="38"/>
      <c r="J87" s="38"/>
      <c r="K87" s="38"/>
      <c r="L87" s="108"/>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08"/>
      <c r="S88" s="36"/>
      <c r="T88" s="36"/>
      <c r="U88" s="36"/>
      <c r="V88" s="36"/>
      <c r="W88" s="36"/>
      <c r="X88" s="36"/>
      <c r="Y88" s="36"/>
      <c r="Z88" s="36"/>
      <c r="AA88" s="36"/>
      <c r="AB88" s="36"/>
      <c r="AC88" s="36"/>
      <c r="AD88" s="36"/>
      <c r="AE88" s="36"/>
    </row>
    <row r="89" spans="1:65" s="2" customFormat="1" ht="25.65" customHeight="1">
      <c r="A89" s="36"/>
      <c r="B89" s="37"/>
      <c r="C89" s="31" t="s">
        <v>28</v>
      </c>
      <c r="D89" s="38"/>
      <c r="E89" s="38"/>
      <c r="F89" s="29" t="str">
        <f>IF(E18="","",E18)</f>
        <v>Vyplň údaj</v>
      </c>
      <c r="G89" s="38"/>
      <c r="H89" s="38"/>
      <c r="I89" s="31" t="s">
        <v>32</v>
      </c>
      <c r="J89" s="34" t="str">
        <f>E24</f>
        <v>STAVEBNÍ ROZPOČTY s.r.o.</v>
      </c>
      <c r="K89" s="38"/>
      <c r="L89" s="108"/>
      <c r="S89" s="36"/>
      <c r="T89" s="36"/>
      <c r="U89" s="36"/>
      <c r="V89" s="36"/>
      <c r="W89" s="36"/>
      <c r="X89" s="36"/>
      <c r="Y89" s="36"/>
      <c r="Z89" s="36"/>
      <c r="AA89" s="36"/>
      <c r="AB89" s="36"/>
      <c r="AC89" s="36"/>
      <c r="AD89" s="36"/>
      <c r="AE89" s="36"/>
    </row>
    <row r="90" spans="1:65" s="2" customFormat="1" ht="10.25" customHeight="1">
      <c r="A90" s="36"/>
      <c r="B90" s="37"/>
      <c r="C90" s="38"/>
      <c r="D90" s="38"/>
      <c r="E90" s="38"/>
      <c r="F90" s="38"/>
      <c r="G90" s="38"/>
      <c r="H90" s="38"/>
      <c r="I90" s="38"/>
      <c r="J90" s="38"/>
      <c r="K90" s="38"/>
      <c r="L90" s="108"/>
      <c r="S90" s="36"/>
      <c r="T90" s="36"/>
      <c r="U90" s="36"/>
      <c r="V90" s="36"/>
      <c r="W90" s="36"/>
      <c r="X90" s="36"/>
      <c r="Y90" s="36"/>
      <c r="Z90" s="36"/>
      <c r="AA90" s="36"/>
      <c r="AB90" s="36"/>
      <c r="AC90" s="36"/>
      <c r="AD90" s="36"/>
      <c r="AE90" s="36"/>
    </row>
    <row r="91" spans="1:65" s="11" customFormat="1" ht="29.25" customHeight="1">
      <c r="A91" s="148"/>
      <c r="B91" s="149"/>
      <c r="C91" s="150" t="s">
        <v>121</v>
      </c>
      <c r="D91" s="151" t="s">
        <v>57</v>
      </c>
      <c r="E91" s="151" t="s">
        <v>53</v>
      </c>
      <c r="F91" s="151" t="s">
        <v>54</v>
      </c>
      <c r="G91" s="151" t="s">
        <v>122</v>
      </c>
      <c r="H91" s="151" t="s">
        <v>123</v>
      </c>
      <c r="I91" s="151" t="s">
        <v>124</v>
      </c>
      <c r="J91" s="151" t="s">
        <v>105</v>
      </c>
      <c r="K91" s="152" t="s">
        <v>125</v>
      </c>
      <c r="L91" s="153"/>
      <c r="M91" s="70" t="s">
        <v>19</v>
      </c>
      <c r="N91" s="71" t="s">
        <v>42</v>
      </c>
      <c r="O91" s="71" t="s">
        <v>126</v>
      </c>
      <c r="P91" s="71" t="s">
        <v>127</v>
      </c>
      <c r="Q91" s="71" t="s">
        <v>128</v>
      </c>
      <c r="R91" s="71" t="s">
        <v>129</v>
      </c>
      <c r="S91" s="71" t="s">
        <v>130</v>
      </c>
      <c r="T91" s="72" t="s">
        <v>131</v>
      </c>
      <c r="U91" s="148"/>
      <c r="V91" s="148"/>
      <c r="W91" s="148"/>
      <c r="X91" s="148"/>
      <c r="Y91" s="148"/>
      <c r="Z91" s="148"/>
      <c r="AA91" s="148"/>
      <c r="AB91" s="148"/>
      <c r="AC91" s="148"/>
      <c r="AD91" s="148"/>
      <c r="AE91" s="148"/>
    </row>
    <row r="92" spans="1:65" s="2" customFormat="1" ht="22.75" customHeight="1">
      <c r="A92" s="36"/>
      <c r="B92" s="37"/>
      <c r="C92" s="77" t="s">
        <v>132</v>
      </c>
      <c r="D92" s="38"/>
      <c r="E92" s="38"/>
      <c r="F92" s="38"/>
      <c r="G92" s="38"/>
      <c r="H92" s="38"/>
      <c r="I92" s="38"/>
      <c r="J92" s="154">
        <f>BK92</f>
        <v>0</v>
      </c>
      <c r="K92" s="38"/>
      <c r="L92" s="41"/>
      <c r="M92" s="73"/>
      <c r="N92" s="155"/>
      <c r="O92" s="74"/>
      <c r="P92" s="156">
        <f>P93+P204+P242</f>
        <v>0</v>
      </c>
      <c r="Q92" s="74"/>
      <c r="R92" s="156">
        <f>R93+R204+R242</f>
        <v>0</v>
      </c>
      <c r="S92" s="74"/>
      <c r="T92" s="157">
        <f>T93+T204+T242</f>
        <v>0</v>
      </c>
      <c r="U92" s="36"/>
      <c r="V92" s="36"/>
      <c r="W92" s="36"/>
      <c r="X92" s="36"/>
      <c r="Y92" s="36"/>
      <c r="Z92" s="36"/>
      <c r="AA92" s="36"/>
      <c r="AB92" s="36"/>
      <c r="AC92" s="36"/>
      <c r="AD92" s="36"/>
      <c r="AE92" s="36"/>
      <c r="AT92" s="19" t="s">
        <v>71</v>
      </c>
      <c r="AU92" s="19" t="s">
        <v>106</v>
      </c>
      <c r="BK92" s="158">
        <f>BK93+BK204+BK242</f>
        <v>0</v>
      </c>
    </row>
    <row r="93" spans="1:65" s="12" customFormat="1" ht="25.9" customHeight="1">
      <c r="B93" s="159"/>
      <c r="C93" s="160"/>
      <c r="D93" s="161" t="s">
        <v>71</v>
      </c>
      <c r="E93" s="162" t="s">
        <v>133</v>
      </c>
      <c r="F93" s="162" t="s">
        <v>134</v>
      </c>
      <c r="G93" s="160"/>
      <c r="H93" s="160"/>
      <c r="I93" s="163"/>
      <c r="J93" s="164">
        <f>BK93</f>
        <v>0</v>
      </c>
      <c r="K93" s="160"/>
      <c r="L93" s="165"/>
      <c r="M93" s="166"/>
      <c r="N93" s="167"/>
      <c r="O93" s="167"/>
      <c r="P93" s="168">
        <f>P94+P134+P167+P169+P185+P190+P201</f>
        <v>0</v>
      </c>
      <c r="Q93" s="167"/>
      <c r="R93" s="168">
        <f>R94+R134+R167+R169+R185+R190+R201</f>
        <v>0</v>
      </c>
      <c r="S93" s="167"/>
      <c r="T93" s="169">
        <f>T94+T134+T167+T169+T185+T190+T201</f>
        <v>0</v>
      </c>
      <c r="AR93" s="170" t="s">
        <v>80</v>
      </c>
      <c r="AT93" s="171" t="s">
        <v>71</v>
      </c>
      <c r="AU93" s="171" t="s">
        <v>72</v>
      </c>
      <c r="AY93" s="170" t="s">
        <v>135</v>
      </c>
      <c r="BK93" s="172">
        <f>BK94+BK134+BK167+BK169+BK185+BK190+BK201</f>
        <v>0</v>
      </c>
    </row>
    <row r="94" spans="1:65" s="12" customFormat="1" ht="22.75" customHeight="1">
      <c r="B94" s="159"/>
      <c r="C94" s="160"/>
      <c r="D94" s="161" t="s">
        <v>71</v>
      </c>
      <c r="E94" s="173" t="s">
        <v>80</v>
      </c>
      <c r="F94" s="173" t="s">
        <v>136</v>
      </c>
      <c r="G94" s="160"/>
      <c r="H94" s="160"/>
      <c r="I94" s="163"/>
      <c r="J94" s="174">
        <f>BK94</f>
        <v>0</v>
      </c>
      <c r="K94" s="160"/>
      <c r="L94" s="165"/>
      <c r="M94" s="166"/>
      <c r="N94" s="167"/>
      <c r="O94" s="167"/>
      <c r="P94" s="168">
        <f>SUM(P95:P133)</f>
        <v>0</v>
      </c>
      <c r="Q94" s="167"/>
      <c r="R94" s="168">
        <f>SUM(R95:R133)</f>
        <v>0</v>
      </c>
      <c r="S94" s="167"/>
      <c r="T94" s="169">
        <f>SUM(T95:T133)</f>
        <v>0</v>
      </c>
      <c r="AR94" s="170" t="s">
        <v>80</v>
      </c>
      <c r="AT94" s="171" t="s">
        <v>71</v>
      </c>
      <c r="AU94" s="171" t="s">
        <v>80</v>
      </c>
      <c r="AY94" s="170" t="s">
        <v>135</v>
      </c>
      <c r="BK94" s="172">
        <f>SUM(BK95:BK133)</f>
        <v>0</v>
      </c>
    </row>
    <row r="95" spans="1:65" s="2" customFormat="1" ht="37.75" customHeight="1">
      <c r="A95" s="36"/>
      <c r="B95" s="37"/>
      <c r="C95" s="175" t="s">
        <v>80</v>
      </c>
      <c r="D95" s="175" t="s">
        <v>137</v>
      </c>
      <c r="E95" s="176" t="s">
        <v>138</v>
      </c>
      <c r="F95" s="177" t="s">
        <v>139</v>
      </c>
      <c r="G95" s="178" t="s">
        <v>140</v>
      </c>
      <c r="H95" s="179">
        <v>57.1</v>
      </c>
      <c r="I95" s="180"/>
      <c r="J95" s="181">
        <f>ROUND(I95*H95,2)</f>
        <v>0</v>
      </c>
      <c r="K95" s="177" t="s">
        <v>141</v>
      </c>
      <c r="L95" s="41"/>
      <c r="M95" s="182" t="s">
        <v>19</v>
      </c>
      <c r="N95" s="183" t="s">
        <v>44</v>
      </c>
      <c r="O95" s="66"/>
      <c r="P95" s="184">
        <f>O95*H95</f>
        <v>0</v>
      </c>
      <c r="Q95" s="184">
        <v>0</v>
      </c>
      <c r="R95" s="184">
        <f>Q95*H95</f>
        <v>0</v>
      </c>
      <c r="S95" s="184">
        <v>0</v>
      </c>
      <c r="T95" s="185">
        <f>S95*H95</f>
        <v>0</v>
      </c>
      <c r="U95" s="36"/>
      <c r="V95" s="36"/>
      <c r="W95" s="36"/>
      <c r="X95" s="36"/>
      <c r="Y95" s="36"/>
      <c r="Z95" s="36"/>
      <c r="AA95" s="36"/>
      <c r="AB95" s="36"/>
      <c r="AC95" s="36"/>
      <c r="AD95" s="36"/>
      <c r="AE95" s="36"/>
      <c r="AR95" s="186" t="s">
        <v>142</v>
      </c>
      <c r="AT95" s="186" t="s">
        <v>137</v>
      </c>
      <c r="AU95" s="186" t="s">
        <v>143</v>
      </c>
      <c r="AY95" s="19" t="s">
        <v>135</v>
      </c>
      <c r="BE95" s="187">
        <f>IF(N95="základní",J95,0)</f>
        <v>0</v>
      </c>
      <c r="BF95" s="187">
        <f>IF(N95="snížená",J95,0)</f>
        <v>0</v>
      </c>
      <c r="BG95" s="187">
        <f>IF(N95="zákl. přenesená",J95,0)</f>
        <v>0</v>
      </c>
      <c r="BH95" s="187">
        <f>IF(N95="sníž. přenesená",J95,0)</f>
        <v>0</v>
      </c>
      <c r="BI95" s="187">
        <f>IF(N95="nulová",J95,0)</f>
        <v>0</v>
      </c>
      <c r="BJ95" s="19" t="s">
        <v>143</v>
      </c>
      <c r="BK95" s="187">
        <f>ROUND(I95*H95,2)</f>
        <v>0</v>
      </c>
      <c r="BL95" s="19" t="s">
        <v>142</v>
      </c>
      <c r="BM95" s="186" t="s">
        <v>143</v>
      </c>
    </row>
    <row r="96" spans="1:65" s="2" customFormat="1" ht="81">
      <c r="A96" s="36"/>
      <c r="B96" s="37"/>
      <c r="C96" s="38"/>
      <c r="D96" s="188" t="s">
        <v>144</v>
      </c>
      <c r="E96" s="38"/>
      <c r="F96" s="189" t="s">
        <v>145</v>
      </c>
      <c r="G96" s="38"/>
      <c r="H96" s="38"/>
      <c r="I96" s="190"/>
      <c r="J96" s="38"/>
      <c r="K96" s="38"/>
      <c r="L96" s="41"/>
      <c r="M96" s="191"/>
      <c r="N96" s="192"/>
      <c r="O96" s="66"/>
      <c r="P96" s="66"/>
      <c r="Q96" s="66"/>
      <c r="R96" s="66"/>
      <c r="S96" s="66"/>
      <c r="T96" s="67"/>
      <c r="U96" s="36"/>
      <c r="V96" s="36"/>
      <c r="W96" s="36"/>
      <c r="X96" s="36"/>
      <c r="Y96" s="36"/>
      <c r="Z96" s="36"/>
      <c r="AA96" s="36"/>
      <c r="AB96" s="36"/>
      <c r="AC96" s="36"/>
      <c r="AD96" s="36"/>
      <c r="AE96" s="36"/>
      <c r="AT96" s="19" t="s">
        <v>144</v>
      </c>
      <c r="AU96" s="19" t="s">
        <v>143</v>
      </c>
    </row>
    <row r="97" spans="1:65" s="13" customFormat="1" ht="10">
      <c r="B97" s="193"/>
      <c r="C97" s="194"/>
      <c r="D97" s="188" t="s">
        <v>146</v>
      </c>
      <c r="E97" s="195" t="s">
        <v>19</v>
      </c>
      <c r="F97" s="196" t="s">
        <v>147</v>
      </c>
      <c r="G97" s="194"/>
      <c r="H97" s="197">
        <v>57.1</v>
      </c>
      <c r="I97" s="198"/>
      <c r="J97" s="194"/>
      <c r="K97" s="194"/>
      <c r="L97" s="199"/>
      <c r="M97" s="200"/>
      <c r="N97" s="201"/>
      <c r="O97" s="201"/>
      <c r="P97" s="201"/>
      <c r="Q97" s="201"/>
      <c r="R97" s="201"/>
      <c r="S97" s="201"/>
      <c r="T97" s="202"/>
      <c r="AT97" s="203" t="s">
        <v>146</v>
      </c>
      <c r="AU97" s="203" t="s">
        <v>143</v>
      </c>
      <c r="AV97" s="13" t="s">
        <v>143</v>
      </c>
      <c r="AW97" s="13" t="s">
        <v>31</v>
      </c>
      <c r="AX97" s="13" t="s">
        <v>72</v>
      </c>
      <c r="AY97" s="203" t="s">
        <v>135</v>
      </c>
    </row>
    <row r="98" spans="1:65" s="14" customFormat="1" ht="10">
      <c r="B98" s="204"/>
      <c r="C98" s="205"/>
      <c r="D98" s="188" t="s">
        <v>146</v>
      </c>
      <c r="E98" s="206" t="s">
        <v>19</v>
      </c>
      <c r="F98" s="207" t="s">
        <v>148</v>
      </c>
      <c r="G98" s="205"/>
      <c r="H98" s="208">
        <v>57.1</v>
      </c>
      <c r="I98" s="209"/>
      <c r="J98" s="205"/>
      <c r="K98" s="205"/>
      <c r="L98" s="210"/>
      <c r="M98" s="211"/>
      <c r="N98" s="212"/>
      <c r="O98" s="212"/>
      <c r="P98" s="212"/>
      <c r="Q98" s="212"/>
      <c r="R98" s="212"/>
      <c r="S98" s="212"/>
      <c r="T98" s="213"/>
      <c r="AT98" s="214" t="s">
        <v>146</v>
      </c>
      <c r="AU98" s="214" t="s">
        <v>143</v>
      </c>
      <c r="AV98" s="14" t="s">
        <v>142</v>
      </c>
      <c r="AW98" s="14" t="s">
        <v>31</v>
      </c>
      <c r="AX98" s="14" t="s">
        <v>80</v>
      </c>
      <c r="AY98" s="214" t="s">
        <v>135</v>
      </c>
    </row>
    <row r="99" spans="1:65" s="2" customFormat="1" ht="24.15" customHeight="1">
      <c r="A99" s="36"/>
      <c r="B99" s="37"/>
      <c r="C99" s="175" t="s">
        <v>143</v>
      </c>
      <c r="D99" s="175" t="s">
        <v>137</v>
      </c>
      <c r="E99" s="176" t="s">
        <v>149</v>
      </c>
      <c r="F99" s="177" t="s">
        <v>150</v>
      </c>
      <c r="G99" s="178" t="s">
        <v>140</v>
      </c>
      <c r="H99" s="179">
        <v>107.5</v>
      </c>
      <c r="I99" s="180"/>
      <c r="J99" s="181">
        <f>ROUND(I99*H99,2)</f>
        <v>0</v>
      </c>
      <c r="K99" s="177" t="s">
        <v>141</v>
      </c>
      <c r="L99" s="41"/>
      <c r="M99" s="182" t="s">
        <v>19</v>
      </c>
      <c r="N99" s="183" t="s">
        <v>44</v>
      </c>
      <c r="O99" s="66"/>
      <c r="P99" s="184">
        <f>O99*H99</f>
        <v>0</v>
      </c>
      <c r="Q99" s="184">
        <v>0</v>
      </c>
      <c r="R99" s="184">
        <f>Q99*H99</f>
        <v>0</v>
      </c>
      <c r="S99" s="184">
        <v>0</v>
      </c>
      <c r="T99" s="185">
        <f>S99*H99</f>
        <v>0</v>
      </c>
      <c r="U99" s="36"/>
      <c r="V99" s="36"/>
      <c r="W99" s="36"/>
      <c r="X99" s="36"/>
      <c r="Y99" s="36"/>
      <c r="Z99" s="36"/>
      <c r="AA99" s="36"/>
      <c r="AB99" s="36"/>
      <c r="AC99" s="36"/>
      <c r="AD99" s="36"/>
      <c r="AE99" s="36"/>
      <c r="AR99" s="186" t="s">
        <v>142</v>
      </c>
      <c r="AT99" s="186" t="s">
        <v>137</v>
      </c>
      <c r="AU99" s="186" t="s">
        <v>143</v>
      </c>
      <c r="AY99" s="19" t="s">
        <v>135</v>
      </c>
      <c r="BE99" s="187">
        <f>IF(N99="základní",J99,0)</f>
        <v>0</v>
      </c>
      <c r="BF99" s="187">
        <f>IF(N99="snížená",J99,0)</f>
        <v>0</v>
      </c>
      <c r="BG99" s="187">
        <f>IF(N99="zákl. přenesená",J99,0)</f>
        <v>0</v>
      </c>
      <c r="BH99" s="187">
        <f>IF(N99="sníž. přenesená",J99,0)</f>
        <v>0</v>
      </c>
      <c r="BI99" s="187">
        <f>IF(N99="nulová",J99,0)</f>
        <v>0</v>
      </c>
      <c r="BJ99" s="19" t="s">
        <v>143</v>
      </c>
      <c r="BK99" s="187">
        <f>ROUND(I99*H99,2)</f>
        <v>0</v>
      </c>
      <c r="BL99" s="19" t="s">
        <v>142</v>
      </c>
      <c r="BM99" s="186" t="s">
        <v>142</v>
      </c>
    </row>
    <row r="100" spans="1:65" s="2" customFormat="1" ht="117">
      <c r="A100" s="36"/>
      <c r="B100" s="37"/>
      <c r="C100" s="38"/>
      <c r="D100" s="188" t="s">
        <v>144</v>
      </c>
      <c r="E100" s="38"/>
      <c r="F100" s="189" t="s">
        <v>151</v>
      </c>
      <c r="G100" s="38"/>
      <c r="H100" s="38"/>
      <c r="I100" s="190"/>
      <c r="J100" s="38"/>
      <c r="K100" s="38"/>
      <c r="L100" s="41"/>
      <c r="M100" s="191"/>
      <c r="N100" s="192"/>
      <c r="O100" s="66"/>
      <c r="P100" s="66"/>
      <c r="Q100" s="66"/>
      <c r="R100" s="66"/>
      <c r="S100" s="66"/>
      <c r="T100" s="67"/>
      <c r="U100" s="36"/>
      <c r="V100" s="36"/>
      <c r="W100" s="36"/>
      <c r="X100" s="36"/>
      <c r="Y100" s="36"/>
      <c r="Z100" s="36"/>
      <c r="AA100" s="36"/>
      <c r="AB100" s="36"/>
      <c r="AC100" s="36"/>
      <c r="AD100" s="36"/>
      <c r="AE100" s="36"/>
      <c r="AT100" s="19" t="s">
        <v>144</v>
      </c>
      <c r="AU100" s="19" t="s">
        <v>143</v>
      </c>
    </row>
    <row r="101" spans="1:65" s="2" customFormat="1" ht="24.15" customHeight="1">
      <c r="A101" s="36"/>
      <c r="B101" s="37"/>
      <c r="C101" s="175" t="s">
        <v>152</v>
      </c>
      <c r="D101" s="175" t="s">
        <v>137</v>
      </c>
      <c r="E101" s="176" t="s">
        <v>153</v>
      </c>
      <c r="F101" s="177" t="s">
        <v>154</v>
      </c>
      <c r="G101" s="178" t="s">
        <v>140</v>
      </c>
      <c r="H101" s="179">
        <v>164.6</v>
      </c>
      <c r="I101" s="180"/>
      <c r="J101" s="181">
        <f>ROUND(I101*H101,2)</f>
        <v>0</v>
      </c>
      <c r="K101" s="177" t="s">
        <v>141</v>
      </c>
      <c r="L101" s="41"/>
      <c r="M101" s="182" t="s">
        <v>19</v>
      </c>
      <c r="N101" s="183" t="s">
        <v>44</v>
      </c>
      <c r="O101" s="66"/>
      <c r="P101" s="184">
        <f>O101*H101</f>
        <v>0</v>
      </c>
      <c r="Q101" s="184">
        <v>0</v>
      </c>
      <c r="R101" s="184">
        <f>Q101*H101</f>
        <v>0</v>
      </c>
      <c r="S101" s="184">
        <v>0</v>
      </c>
      <c r="T101" s="185">
        <f>S101*H101</f>
        <v>0</v>
      </c>
      <c r="U101" s="36"/>
      <c r="V101" s="36"/>
      <c r="W101" s="36"/>
      <c r="X101" s="36"/>
      <c r="Y101" s="36"/>
      <c r="Z101" s="36"/>
      <c r="AA101" s="36"/>
      <c r="AB101" s="36"/>
      <c r="AC101" s="36"/>
      <c r="AD101" s="36"/>
      <c r="AE101" s="36"/>
      <c r="AR101" s="186" t="s">
        <v>142</v>
      </c>
      <c r="AT101" s="186" t="s">
        <v>137</v>
      </c>
      <c r="AU101" s="186" t="s">
        <v>143</v>
      </c>
      <c r="AY101" s="19" t="s">
        <v>135</v>
      </c>
      <c r="BE101" s="187">
        <f>IF(N101="základní",J101,0)</f>
        <v>0</v>
      </c>
      <c r="BF101" s="187">
        <f>IF(N101="snížená",J101,0)</f>
        <v>0</v>
      </c>
      <c r="BG101" s="187">
        <f>IF(N101="zákl. přenesená",J101,0)</f>
        <v>0</v>
      </c>
      <c r="BH101" s="187">
        <f>IF(N101="sníž. přenesená",J101,0)</f>
        <v>0</v>
      </c>
      <c r="BI101" s="187">
        <f>IF(N101="nulová",J101,0)</f>
        <v>0</v>
      </c>
      <c r="BJ101" s="19" t="s">
        <v>143</v>
      </c>
      <c r="BK101" s="187">
        <f>ROUND(I101*H101,2)</f>
        <v>0</v>
      </c>
      <c r="BL101" s="19" t="s">
        <v>142</v>
      </c>
      <c r="BM101" s="186" t="s">
        <v>155</v>
      </c>
    </row>
    <row r="102" spans="1:65" s="2" customFormat="1" ht="117">
      <c r="A102" s="36"/>
      <c r="B102" s="37"/>
      <c r="C102" s="38"/>
      <c r="D102" s="188" t="s">
        <v>144</v>
      </c>
      <c r="E102" s="38"/>
      <c r="F102" s="189" t="s">
        <v>151</v>
      </c>
      <c r="G102" s="38"/>
      <c r="H102" s="38"/>
      <c r="I102" s="190"/>
      <c r="J102" s="38"/>
      <c r="K102" s="38"/>
      <c r="L102" s="41"/>
      <c r="M102" s="191"/>
      <c r="N102" s="192"/>
      <c r="O102" s="66"/>
      <c r="P102" s="66"/>
      <c r="Q102" s="66"/>
      <c r="R102" s="66"/>
      <c r="S102" s="66"/>
      <c r="T102" s="67"/>
      <c r="U102" s="36"/>
      <c r="V102" s="36"/>
      <c r="W102" s="36"/>
      <c r="X102" s="36"/>
      <c r="Y102" s="36"/>
      <c r="Z102" s="36"/>
      <c r="AA102" s="36"/>
      <c r="AB102" s="36"/>
      <c r="AC102" s="36"/>
      <c r="AD102" s="36"/>
      <c r="AE102" s="36"/>
      <c r="AT102" s="19" t="s">
        <v>144</v>
      </c>
      <c r="AU102" s="19" t="s">
        <v>143</v>
      </c>
    </row>
    <row r="103" spans="1:65" s="2" customFormat="1" ht="24.15" customHeight="1">
      <c r="A103" s="36"/>
      <c r="B103" s="37"/>
      <c r="C103" s="175" t="s">
        <v>142</v>
      </c>
      <c r="D103" s="175" t="s">
        <v>137</v>
      </c>
      <c r="E103" s="176" t="s">
        <v>156</v>
      </c>
      <c r="F103" s="177" t="s">
        <v>157</v>
      </c>
      <c r="G103" s="178" t="s">
        <v>140</v>
      </c>
      <c r="H103" s="179">
        <v>25</v>
      </c>
      <c r="I103" s="180"/>
      <c r="J103" s="181">
        <f>ROUND(I103*H103,2)</f>
        <v>0</v>
      </c>
      <c r="K103" s="177" t="s">
        <v>141</v>
      </c>
      <c r="L103" s="41"/>
      <c r="M103" s="182" t="s">
        <v>19</v>
      </c>
      <c r="N103" s="183" t="s">
        <v>44</v>
      </c>
      <c r="O103" s="66"/>
      <c r="P103" s="184">
        <f>O103*H103</f>
        <v>0</v>
      </c>
      <c r="Q103" s="184">
        <v>0</v>
      </c>
      <c r="R103" s="184">
        <f>Q103*H103</f>
        <v>0</v>
      </c>
      <c r="S103" s="184">
        <v>0</v>
      </c>
      <c r="T103" s="185">
        <f>S103*H103</f>
        <v>0</v>
      </c>
      <c r="U103" s="36"/>
      <c r="V103" s="36"/>
      <c r="W103" s="36"/>
      <c r="X103" s="36"/>
      <c r="Y103" s="36"/>
      <c r="Z103" s="36"/>
      <c r="AA103" s="36"/>
      <c r="AB103" s="36"/>
      <c r="AC103" s="36"/>
      <c r="AD103" s="36"/>
      <c r="AE103" s="36"/>
      <c r="AR103" s="186" t="s">
        <v>142</v>
      </c>
      <c r="AT103" s="186" t="s">
        <v>137</v>
      </c>
      <c r="AU103" s="186" t="s">
        <v>143</v>
      </c>
      <c r="AY103" s="19" t="s">
        <v>135</v>
      </c>
      <c r="BE103" s="187">
        <f>IF(N103="základní",J103,0)</f>
        <v>0</v>
      </c>
      <c r="BF103" s="187">
        <f>IF(N103="snížená",J103,0)</f>
        <v>0</v>
      </c>
      <c r="BG103" s="187">
        <f>IF(N103="zákl. přenesená",J103,0)</f>
        <v>0</v>
      </c>
      <c r="BH103" s="187">
        <f>IF(N103="sníž. přenesená",J103,0)</f>
        <v>0</v>
      </c>
      <c r="BI103" s="187">
        <f>IF(N103="nulová",J103,0)</f>
        <v>0</v>
      </c>
      <c r="BJ103" s="19" t="s">
        <v>143</v>
      </c>
      <c r="BK103" s="187">
        <f>ROUND(I103*H103,2)</f>
        <v>0</v>
      </c>
      <c r="BL103" s="19" t="s">
        <v>142</v>
      </c>
      <c r="BM103" s="186" t="s">
        <v>158</v>
      </c>
    </row>
    <row r="104" spans="1:65" s="2" customFormat="1" ht="117">
      <c r="A104" s="36"/>
      <c r="B104" s="37"/>
      <c r="C104" s="38"/>
      <c r="D104" s="188" t="s">
        <v>144</v>
      </c>
      <c r="E104" s="38"/>
      <c r="F104" s="189" t="s">
        <v>151</v>
      </c>
      <c r="G104" s="38"/>
      <c r="H104" s="38"/>
      <c r="I104" s="190"/>
      <c r="J104" s="38"/>
      <c r="K104" s="38"/>
      <c r="L104" s="41"/>
      <c r="M104" s="191"/>
      <c r="N104" s="192"/>
      <c r="O104" s="66"/>
      <c r="P104" s="66"/>
      <c r="Q104" s="66"/>
      <c r="R104" s="66"/>
      <c r="S104" s="66"/>
      <c r="T104" s="67"/>
      <c r="U104" s="36"/>
      <c r="V104" s="36"/>
      <c r="W104" s="36"/>
      <c r="X104" s="36"/>
      <c r="Y104" s="36"/>
      <c r="Z104" s="36"/>
      <c r="AA104" s="36"/>
      <c r="AB104" s="36"/>
      <c r="AC104" s="36"/>
      <c r="AD104" s="36"/>
      <c r="AE104" s="36"/>
      <c r="AT104" s="19" t="s">
        <v>144</v>
      </c>
      <c r="AU104" s="19" t="s">
        <v>143</v>
      </c>
    </row>
    <row r="105" spans="1:65" s="2" customFormat="1" ht="24.15" customHeight="1">
      <c r="A105" s="36"/>
      <c r="B105" s="37"/>
      <c r="C105" s="175" t="s">
        <v>159</v>
      </c>
      <c r="D105" s="175" t="s">
        <v>137</v>
      </c>
      <c r="E105" s="176" t="s">
        <v>160</v>
      </c>
      <c r="F105" s="177" t="s">
        <v>161</v>
      </c>
      <c r="G105" s="178" t="s">
        <v>140</v>
      </c>
      <c r="H105" s="179">
        <v>50</v>
      </c>
      <c r="I105" s="180"/>
      <c r="J105" s="181">
        <f>ROUND(I105*H105,2)</f>
        <v>0</v>
      </c>
      <c r="K105" s="177" t="s">
        <v>141</v>
      </c>
      <c r="L105" s="41"/>
      <c r="M105" s="182" t="s">
        <v>19</v>
      </c>
      <c r="N105" s="183" t="s">
        <v>44</v>
      </c>
      <c r="O105" s="66"/>
      <c r="P105" s="184">
        <f>O105*H105</f>
        <v>0</v>
      </c>
      <c r="Q105" s="184">
        <v>0</v>
      </c>
      <c r="R105" s="184">
        <f>Q105*H105</f>
        <v>0</v>
      </c>
      <c r="S105" s="184">
        <v>0</v>
      </c>
      <c r="T105" s="185">
        <f>S105*H105</f>
        <v>0</v>
      </c>
      <c r="U105" s="36"/>
      <c r="V105" s="36"/>
      <c r="W105" s="36"/>
      <c r="X105" s="36"/>
      <c r="Y105" s="36"/>
      <c r="Z105" s="36"/>
      <c r="AA105" s="36"/>
      <c r="AB105" s="36"/>
      <c r="AC105" s="36"/>
      <c r="AD105" s="36"/>
      <c r="AE105" s="36"/>
      <c r="AR105" s="186" t="s">
        <v>142</v>
      </c>
      <c r="AT105" s="186" t="s">
        <v>137</v>
      </c>
      <c r="AU105" s="186" t="s">
        <v>143</v>
      </c>
      <c r="AY105" s="19" t="s">
        <v>135</v>
      </c>
      <c r="BE105" s="187">
        <f>IF(N105="základní",J105,0)</f>
        <v>0</v>
      </c>
      <c r="BF105" s="187">
        <f>IF(N105="snížená",J105,0)</f>
        <v>0</v>
      </c>
      <c r="BG105" s="187">
        <f>IF(N105="zákl. přenesená",J105,0)</f>
        <v>0</v>
      </c>
      <c r="BH105" s="187">
        <f>IF(N105="sníž. přenesená",J105,0)</f>
        <v>0</v>
      </c>
      <c r="BI105" s="187">
        <f>IF(N105="nulová",J105,0)</f>
        <v>0</v>
      </c>
      <c r="BJ105" s="19" t="s">
        <v>143</v>
      </c>
      <c r="BK105" s="187">
        <f>ROUND(I105*H105,2)</f>
        <v>0</v>
      </c>
      <c r="BL105" s="19" t="s">
        <v>142</v>
      </c>
      <c r="BM105" s="186" t="s">
        <v>162</v>
      </c>
    </row>
    <row r="106" spans="1:65" s="2" customFormat="1" ht="117">
      <c r="A106" s="36"/>
      <c r="B106" s="37"/>
      <c r="C106" s="38"/>
      <c r="D106" s="188" t="s">
        <v>144</v>
      </c>
      <c r="E106" s="38"/>
      <c r="F106" s="189" t="s">
        <v>151</v>
      </c>
      <c r="G106" s="38"/>
      <c r="H106" s="38"/>
      <c r="I106" s="190"/>
      <c r="J106" s="38"/>
      <c r="K106" s="38"/>
      <c r="L106" s="41"/>
      <c r="M106" s="191"/>
      <c r="N106" s="192"/>
      <c r="O106" s="66"/>
      <c r="P106" s="66"/>
      <c r="Q106" s="66"/>
      <c r="R106" s="66"/>
      <c r="S106" s="66"/>
      <c r="T106" s="67"/>
      <c r="U106" s="36"/>
      <c r="V106" s="36"/>
      <c r="W106" s="36"/>
      <c r="X106" s="36"/>
      <c r="Y106" s="36"/>
      <c r="Z106" s="36"/>
      <c r="AA106" s="36"/>
      <c r="AB106" s="36"/>
      <c r="AC106" s="36"/>
      <c r="AD106" s="36"/>
      <c r="AE106" s="36"/>
      <c r="AT106" s="19" t="s">
        <v>144</v>
      </c>
      <c r="AU106" s="19" t="s">
        <v>143</v>
      </c>
    </row>
    <row r="107" spans="1:65" s="2" customFormat="1" ht="24.15" customHeight="1">
      <c r="A107" s="36"/>
      <c r="B107" s="37"/>
      <c r="C107" s="175" t="s">
        <v>155</v>
      </c>
      <c r="D107" s="175" t="s">
        <v>137</v>
      </c>
      <c r="E107" s="176" t="s">
        <v>163</v>
      </c>
      <c r="F107" s="177" t="s">
        <v>164</v>
      </c>
      <c r="G107" s="178" t="s">
        <v>140</v>
      </c>
      <c r="H107" s="179">
        <v>50</v>
      </c>
      <c r="I107" s="180"/>
      <c r="J107" s="181">
        <f>ROUND(I107*H107,2)</f>
        <v>0</v>
      </c>
      <c r="K107" s="177" t="s">
        <v>141</v>
      </c>
      <c r="L107" s="41"/>
      <c r="M107" s="182" t="s">
        <v>19</v>
      </c>
      <c r="N107" s="183" t="s">
        <v>44</v>
      </c>
      <c r="O107" s="66"/>
      <c r="P107" s="184">
        <f>O107*H107</f>
        <v>0</v>
      </c>
      <c r="Q107" s="184">
        <v>0</v>
      </c>
      <c r="R107" s="184">
        <f>Q107*H107</f>
        <v>0</v>
      </c>
      <c r="S107" s="184">
        <v>0</v>
      </c>
      <c r="T107" s="185">
        <f>S107*H107</f>
        <v>0</v>
      </c>
      <c r="U107" s="36"/>
      <c r="V107" s="36"/>
      <c r="W107" s="36"/>
      <c r="X107" s="36"/>
      <c r="Y107" s="36"/>
      <c r="Z107" s="36"/>
      <c r="AA107" s="36"/>
      <c r="AB107" s="36"/>
      <c r="AC107" s="36"/>
      <c r="AD107" s="36"/>
      <c r="AE107" s="36"/>
      <c r="AR107" s="186" t="s">
        <v>142</v>
      </c>
      <c r="AT107" s="186" t="s">
        <v>137</v>
      </c>
      <c r="AU107" s="186" t="s">
        <v>143</v>
      </c>
      <c r="AY107" s="19" t="s">
        <v>135</v>
      </c>
      <c r="BE107" s="187">
        <f>IF(N107="základní",J107,0)</f>
        <v>0</v>
      </c>
      <c r="BF107" s="187">
        <f>IF(N107="snížená",J107,0)</f>
        <v>0</v>
      </c>
      <c r="BG107" s="187">
        <f>IF(N107="zákl. přenesená",J107,0)</f>
        <v>0</v>
      </c>
      <c r="BH107" s="187">
        <f>IF(N107="sníž. přenesená",J107,0)</f>
        <v>0</v>
      </c>
      <c r="BI107" s="187">
        <f>IF(N107="nulová",J107,0)</f>
        <v>0</v>
      </c>
      <c r="BJ107" s="19" t="s">
        <v>143</v>
      </c>
      <c r="BK107" s="187">
        <f>ROUND(I107*H107,2)</f>
        <v>0</v>
      </c>
      <c r="BL107" s="19" t="s">
        <v>142</v>
      </c>
      <c r="BM107" s="186" t="s">
        <v>165</v>
      </c>
    </row>
    <row r="108" spans="1:65" s="2" customFormat="1" ht="117">
      <c r="A108" s="36"/>
      <c r="B108" s="37"/>
      <c r="C108" s="38"/>
      <c r="D108" s="188" t="s">
        <v>144</v>
      </c>
      <c r="E108" s="38"/>
      <c r="F108" s="189" t="s">
        <v>151</v>
      </c>
      <c r="G108" s="38"/>
      <c r="H108" s="38"/>
      <c r="I108" s="190"/>
      <c r="J108" s="38"/>
      <c r="K108" s="38"/>
      <c r="L108" s="41"/>
      <c r="M108" s="191"/>
      <c r="N108" s="192"/>
      <c r="O108" s="66"/>
      <c r="P108" s="66"/>
      <c r="Q108" s="66"/>
      <c r="R108" s="66"/>
      <c r="S108" s="66"/>
      <c r="T108" s="67"/>
      <c r="U108" s="36"/>
      <c r="V108" s="36"/>
      <c r="W108" s="36"/>
      <c r="X108" s="36"/>
      <c r="Y108" s="36"/>
      <c r="Z108" s="36"/>
      <c r="AA108" s="36"/>
      <c r="AB108" s="36"/>
      <c r="AC108" s="36"/>
      <c r="AD108" s="36"/>
      <c r="AE108" s="36"/>
      <c r="AT108" s="19" t="s">
        <v>144</v>
      </c>
      <c r="AU108" s="19" t="s">
        <v>143</v>
      </c>
    </row>
    <row r="109" spans="1:65" s="2" customFormat="1" ht="24.15" customHeight="1">
      <c r="A109" s="36"/>
      <c r="B109" s="37"/>
      <c r="C109" s="175" t="s">
        <v>166</v>
      </c>
      <c r="D109" s="175" t="s">
        <v>137</v>
      </c>
      <c r="E109" s="176" t="s">
        <v>167</v>
      </c>
      <c r="F109" s="177" t="s">
        <v>168</v>
      </c>
      <c r="G109" s="178" t="s">
        <v>169</v>
      </c>
      <c r="H109" s="179">
        <v>22</v>
      </c>
      <c r="I109" s="180"/>
      <c r="J109" s="181">
        <f>ROUND(I109*H109,2)</f>
        <v>0</v>
      </c>
      <c r="K109" s="177" t="s">
        <v>141</v>
      </c>
      <c r="L109" s="41"/>
      <c r="M109" s="182" t="s">
        <v>19</v>
      </c>
      <c r="N109" s="183" t="s">
        <v>44</v>
      </c>
      <c r="O109" s="66"/>
      <c r="P109" s="184">
        <f>O109*H109</f>
        <v>0</v>
      </c>
      <c r="Q109" s="184">
        <v>0</v>
      </c>
      <c r="R109" s="184">
        <f>Q109*H109</f>
        <v>0</v>
      </c>
      <c r="S109" s="184">
        <v>0</v>
      </c>
      <c r="T109" s="185">
        <f>S109*H109</f>
        <v>0</v>
      </c>
      <c r="U109" s="36"/>
      <c r="V109" s="36"/>
      <c r="W109" s="36"/>
      <c r="X109" s="36"/>
      <c r="Y109" s="36"/>
      <c r="Z109" s="36"/>
      <c r="AA109" s="36"/>
      <c r="AB109" s="36"/>
      <c r="AC109" s="36"/>
      <c r="AD109" s="36"/>
      <c r="AE109" s="36"/>
      <c r="AR109" s="186" t="s">
        <v>142</v>
      </c>
      <c r="AT109" s="186" t="s">
        <v>137</v>
      </c>
      <c r="AU109" s="186" t="s">
        <v>143</v>
      </c>
      <c r="AY109" s="19" t="s">
        <v>135</v>
      </c>
      <c r="BE109" s="187">
        <f>IF(N109="základní",J109,0)</f>
        <v>0</v>
      </c>
      <c r="BF109" s="187">
        <f>IF(N109="snížená",J109,0)</f>
        <v>0</v>
      </c>
      <c r="BG109" s="187">
        <f>IF(N109="zákl. přenesená",J109,0)</f>
        <v>0</v>
      </c>
      <c r="BH109" s="187">
        <f>IF(N109="sníž. přenesená",J109,0)</f>
        <v>0</v>
      </c>
      <c r="BI109" s="187">
        <f>IF(N109="nulová",J109,0)</f>
        <v>0</v>
      </c>
      <c r="BJ109" s="19" t="s">
        <v>143</v>
      </c>
      <c r="BK109" s="187">
        <f>ROUND(I109*H109,2)</f>
        <v>0</v>
      </c>
      <c r="BL109" s="19" t="s">
        <v>142</v>
      </c>
      <c r="BM109" s="186" t="s">
        <v>170</v>
      </c>
    </row>
    <row r="110" spans="1:65" s="2" customFormat="1" ht="81">
      <c r="A110" s="36"/>
      <c r="B110" s="37"/>
      <c r="C110" s="38"/>
      <c r="D110" s="188" t="s">
        <v>144</v>
      </c>
      <c r="E110" s="38"/>
      <c r="F110" s="189" t="s">
        <v>171</v>
      </c>
      <c r="G110" s="38"/>
      <c r="H110" s="38"/>
      <c r="I110" s="190"/>
      <c r="J110" s="38"/>
      <c r="K110" s="38"/>
      <c r="L110" s="41"/>
      <c r="M110" s="191"/>
      <c r="N110" s="192"/>
      <c r="O110" s="66"/>
      <c r="P110" s="66"/>
      <c r="Q110" s="66"/>
      <c r="R110" s="66"/>
      <c r="S110" s="66"/>
      <c r="T110" s="67"/>
      <c r="U110" s="36"/>
      <c r="V110" s="36"/>
      <c r="W110" s="36"/>
      <c r="X110" s="36"/>
      <c r="Y110" s="36"/>
      <c r="Z110" s="36"/>
      <c r="AA110" s="36"/>
      <c r="AB110" s="36"/>
      <c r="AC110" s="36"/>
      <c r="AD110" s="36"/>
      <c r="AE110" s="36"/>
      <c r="AT110" s="19" t="s">
        <v>144</v>
      </c>
      <c r="AU110" s="19" t="s">
        <v>143</v>
      </c>
    </row>
    <row r="111" spans="1:65" s="2" customFormat="1" ht="24.15" customHeight="1">
      <c r="A111" s="36"/>
      <c r="B111" s="37"/>
      <c r="C111" s="175" t="s">
        <v>158</v>
      </c>
      <c r="D111" s="175" t="s">
        <v>137</v>
      </c>
      <c r="E111" s="176" t="s">
        <v>172</v>
      </c>
      <c r="F111" s="177" t="s">
        <v>173</v>
      </c>
      <c r="G111" s="178" t="s">
        <v>174</v>
      </c>
      <c r="H111" s="179">
        <v>20</v>
      </c>
      <c r="I111" s="180"/>
      <c r="J111" s="181">
        <f>ROUND(I111*H111,2)</f>
        <v>0</v>
      </c>
      <c r="K111" s="177" t="s">
        <v>141</v>
      </c>
      <c r="L111" s="41"/>
      <c r="M111" s="182" t="s">
        <v>19</v>
      </c>
      <c r="N111" s="183" t="s">
        <v>44</v>
      </c>
      <c r="O111" s="66"/>
      <c r="P111" s="184">
        <f>O111*H111</f>
        <v>0</v>
      </c>
      <c r="Q111" s="184">
        <v>0</v>
      </c>
      <c r="R111" s="184">
        <f>Q111*H111</f>
        <v>0</v>
      </c>
      <c r="S111" s="184">
        <v>0</v>
      </c>
      <c r="T111" s="185">
        <f>S111*H111</f>
        <v>0</v>
      </c>
      <c r="U111" s="36"/>
      <c r="V111" s="36"/>
      <c r="W111" s="36"/>
      <c r="X111" s="36"/>
      <c r="Y111" s="36"/>
      <c r="Z111" s="36"/>
      <c r="AA111" s="36"/>
      <c r="AB111" s="36"/>
      <c r="AC111" s="36"/>
      <c r="AD111" s="36"/>
      <c r="AE111" s="36"/>
      <c r="AR111" s="186" t="s">
        <v>142</v>
      </c>
      <c r="AT111" s="186" t="s">
        <v>137</v>
      </c>
      <c r="AU111" s="186" t="s">
        <v>143</v>
      </c>
      <c r="AY111" s="19" t="s">
        <v>135</v>
      </c>
      <c r="BE111" s="187">
        <f>IF(N111="základní",J111,0)</f>
        <v>0</v>
      </c>
      <c r="BF111" s="187">
        <f>IF(N111="snížená",J111,0)</f>
        <v>0</v>
      </c>
      <c r="BG111" s="187">
        <f>IF(N111="zákl. přenesená",J111,0)</f>
        <v>0</v>
      </c>
      <c r="BH111" s="187">
        <f>IF(N111="sníž. přenesená",J111,0)</f>
        <v>0</v>
      </c>
      <c r="BI111" s="187">
        <f>IF(N111="nulová",J111,0)</f>
        <v>0</v>
      </c>
      <c r="BJ111" s="19" t="s">
        <v>143</v>
      </c>
      <c r="BK111" s="187">
        <f>ROUND(I111*H111,2)</f>
        <v>0</v>
      </c>
      <c r="BL111" s="19" t="s">
        <v>142</v>
      </c>
      <c r="BM111" s="186" t="s">
        <v>175</v>
      </c>
    </row>
    <row r="112" spans="1:65" s="2" customFormat="1" ht="99">
      <c r="A112" s="36"/>
      <c r="B112" s="37"/>
      <c r="C112" s="38"/>
      <c r="D112" s="188" t="s">
        <v>144</v>
      </c>
      <c r="E112" s="38"/>
      <c r="F112" s="189" t="s">
        <v>176</v>
      </c>
      <c r="G112" s="38"/>
      <c r="H112" s="38"/>
      <c r="I112" s="190"/>
      <c r="J112" s="38"/>
      <c r="K112" s="38"/>
      <c r="L112" s="41"/>
      <c r="M112" s="191"/>
      <c r="N112" s="192"/>
      <c r="O112" s="66"/>
      <c r="P112" s="66"/>
      <c r="Q112" s="66"/>
      <c r="R112" s="66"/>
      <c r="S112" s="66"/>
      <c r="T112" s="67"/>
      <c r="U112" s="36"/>
      <c r="V112" s="36"/>
      <c r="W112" s="36"/>
      <c r="X112" s="36"/>
      <c r="Y112" s="36"/>
      <c r="Z112" s="36"/>
      <c r="AA112" s="36"/>
      <c r="AB112" s="36"/>
      <c r="AC112" s="36"/>
      <c r="AD112" s="36"/>
      <c r="AE112" s="36"/>
      <c r="AT112" s="19" t="s">
        <v>144</v>
      </c>
      <c r="AU112" s="19" t="s">
        <v>143</v>
      </c>
    </row>
    <row r="113" spans="1:65" s="13" customFormat="1" ht="10">
      <c r="B113" s="193"/>
      <c r="C113" s="194"/>
      <c r="D113" s="188" t="s">
        <v>146</v>
      </c>
      <c r="E113" s="195" t="s">
        <v>19</v>
      </c>
      <c r="F113" s="196" t="s">
        <v>177</v>
      </c>
      <c r="G113" s="194"/>
      <c r="H113" s="197">
        <v>20</v>
      </c>
      <c r="I113" s="198"/>
      <c r="J113" s="194"/>
      <c r="K113" s="194"/>
      <c r="L113" s="199"/>
      <c r="M113" s="200"/>
      <c r="N113" s="201"/>
      <c r="O113" s="201"/>
      <c r="P113" s="201"/>
      <c r="Q113" s="201"/>
      <c r="R113" s="201"/>
      <c r="S113" s="201"/>
      <c r="T113" s="202"/>
      <c r="AT113" s="203" t="s">
        <v>146</v>
      </c>
      <c r="AU113" s="203" t="s">
        <v>143</v>
      </c>
      <c r="AV113" s="13" t="s">
        <v>143</v>
      </c>
      <c r="AW113" s="13" t="s">
        <v>31</v>
      </c>
      <c r="AX113" s="13" t="s">
        <v>72</v>
      </c>
      <c r="AY113" s="203" t="s">
        <v>135</v>
      </c>
    </row>
    <row r="114" spans="1:65" s="14" customFormat="1" ht="10">
      <c r="B114" s="204"/>
      <c r="C114" s="205"/>
      <c r="D114" s="188" t="s">
        <v>146</v>
      </c>
      <c r="E114" s="206" t="s">
        <v>19</v>
      </c>
      <c r="F114" s="207" t="s">
        <v>148</v>
      </c>
      <c r="G114" s="205"/>
      <c r="H114" s="208">
        <v>20</v>
      </c>
      <c r="I114" s="209"/>
      <c r="J114" s="205"/>
      <c r="K114" s="205"/>
      <c r="L114" s="210"/>
      <c r="M114" s="211"/>
      <c r="N114" s="212"/>
      <c r="O114" s="212"/>
      <c r="P114" s="212"/>
      <c r="Q114" s="212"/>
      <c r="R114" s="212"/>
      <c r="S114" s="212"/>
      <c r="T114" s="213"/>
      <c r="AT114" s="214" t="s">
        <v>146</v>
      </c>
      <c r="AU114" s="214" t="s">
        <v>143</v>
      </c>
      <c r="AV114" s="14" t="s">
        <v>142</v>
      </c>
      <c r="AW114" s="14" t="s">
        <v>31</v>
      </c>
      <c r="AX114" s="14" t="s">
        <v>80</v>
      </c>
      <c r="AY114" s="214" t="s">
        <v>135</v>
      </c>
    </row>
    <row r="115" spans="1:65" s="2" customFormat="1" ht="24.15" customHeight="1">
      <c r="A115" s="36"/>
      <c r="B115" s="37"/>
      <c r="C115" s="175" t="s">
        <v>178</v>
      </c>
      <c r="D115" s="175" t="s">
        <v>137</v>
      </c>
      <c r="E115" s="176" t="s">
        <v>179</v>
      </c>
      <c r="F115" s="177" t="s">
        <v>180</v>
      </c>
      <c r="G115" s="178" t="s">
        <v>174</v>
      </c>
      <c r="H115" s="179">
        <v>6</v>
      </c>
      <c r="I115" s="180"/>
      <c r="J115" s="181">
        <f>ROUND(I115*H115,2)</f>
        <v>0</v>
      </c>
      <c r="K115" s="177" t="s">
        <v>141</v>
      </c>
      <c r="L115" s="41"/>
      <c r="M115" s="182" t="s">
        <v>19</v>
      </c>
      <c r="N115" s="183" t="s">
        <v>44</v>
      </c>
      <c r="O115" s="66"/>
      <c r="P115" s="184">
        <f>O115*H115</f>
        <v>0</v>
      </c>
      <c r="Q115" s="184">
        <v>0</v>
      </c>
      <c r="R115" s="184">
        <f>Q115*H115</f>
        <v>0</v>
      </c>
      <c r="S115" s="184">
        <v>0</v>
      </c>
      <c r="T115" s="185">
        <f>S115*H115</f>
        <v>0</v>
      </c>
      <c r="U115" s="36"/>
      <c r="V115" s="36"/>
      <c r="W115" s="36"/>
      <c r="X115" s="36"/>
      <c r="Y115" s="36"/>
      <c r="Z115" s="36"/>
      <c r="AA115" s="36"/>
      <c r="AB115" s="36"/>
      <c r="AC115" s="36"/>
      <c r="AD115" s="36"/>
      <c r="AE115" s="36"/>
      <c r="AR115" s="186" t="s">
        <v>142</v>
      </c>
      <c r="AT115" s="186" t="s">
        <v>137</v>
      </c>
      <c r="AU115" s="186" t="s">
        <v>143</v>
      </c>
      <c r="AY115" s="19" t="s">
        <v>135</v>
      </c>
      <c r="BE115" s="187">
        <f>IF(N115="základní",J115,0)</f>
        <v>0</v>
      </c>
      <c r="BF115" s="187">
        <f>IF(N115="snížená",J115,0)</f>
        <v>0</v>
      </c>
      <c r="BG115" s="187">
        <f>IF(N115="zákl. přenesená",J115,0)</f>
        <v>0</v>
      </c>
      <c r="BH115" s="187">
        <f>IF(N115="sníž. přenesená",J115,0)</f>
        <v>0</v>
      </c>
      <c r="BI115" s="187">
        <f>IF(N115="nulová",J115,0)</f>
        <v>0</v>
      </c>
      <c r="BJ115" s="19" t="s">
        <v>143</v>
      </c>
      <c r="BK115" s="187">
        <f>ROUND(I115*H115,2)</f>
        <v>0</v>
      </c>
      <c r="BL115" s="19" t="s">
        <v>142</v>
      </c>
      <c r="BM115" s="186" t="s">
        <v>181</v>
      </c>
    </row>
    <row r="116" spans="1:65" s="2" customFormat="1" ht="99">
      <c r="A116" s="36"/>
      <c r="B116" s="37"/>
      <c r="C116" s="38"/>
      <c r="D116" s="188" t="s">
        <v>144</v>
      </c>
      <c r="E116" s="38"/>
      <c r="F116" s="189" t="s">
        <v>176</v>
      </c>
      <c r="G116" s="38"/>
      <c r="H116" s="38"/>
      <c r="I116" s="190"/>
      <c r="J116" s="38"/>
      <c r="K116" s="38"/>
      <c r="L116" s="41"/>
      <c r="M116" s="191"/>
      <c r="N116" s="192"/>
      <c r="O116" s="66"/>
      <c r="P116" s="66"/>
      <c r="Q116" s="66"/>
      <c r="R116" s="66"/>
      <c r="S116" s="66"/>
      <c r="T116" s="67"/>
      <c r="U116" s="36"/>
      <c r="V116" s="36"/>
      <c r="W116" s="36"/>
      <c r="X116" s="36"/>
      <c r="Y116" s="36"/>
      <c r="Z116" s="36"/>
      <c r="AA116" s="36"/>
      <c r="AB116" s="36"/>
      <c r="AC116" s="36"/>
      <c r="AD116" s="36"/>
      <c r="AE116" s="36"/>
      <c r="AT116" s="19" t="s">
        <v>144</v>
      </c>
      <c r="AU116" s="19" t="s">
        <v>143</v>
      </c>
    </row>
    <row r="117" spans="1:65" s="13" customFormat="1" ht="10">
      <c r="B117" s="193"/>
      <c r="C117" s="194"/>
      <c r="D117" s="188" t="s">
        <v>146</v>
      </c>
      <c r="E117" s="195" t="s">
        <v>19</v>
      </c>
      <c r="F117" s="196" t="s">
        <v>182</v>
      </c>
      <c r="G117" s="194"/>
      <c r="H117" s="197">
        <v>6</v>
      </c>
      <c r="I117" s="198"/>
      <c r="J117" s="194"/>
      <c r="K117" s="194"/>
      <c r="L117" s="199"/>
      <c r="M117" s="200"/>
      <c r="N117" s="201"/>
      <c r="O117" s="201"/>
      <c r="P117" s="201"/>
      <c r="Q117" s="201"/>
      <c r="R117" s="201"/>
      <c r="S117" s="201"/>
      <c r="T117" s="202"/>
      <c r="AT117" s="203" t="s">
        <v>146</v>
      </c>
      <c r="AU117" s="203" t="s">
        <v>143</v>
      </c>
      <c r="AV117" s="13" t="s">
        <v>143</v>
      </c>
      <c r="AW117" s="13" t="s">
        <v>31</v>
      </c>
      <c r="AX117" s="13" t="s">
        <v>72</v>
      </c>
      <c r="AY117" s="203" t="s">
        <v>135</v>
      </c>
    </row>
    <row r="118" spans="1:65" s="14" customFormat="1" ht="10">
      <c r="B118" s="204"/>
      <c r="C118" s="205"/>
      <c r="D118" s="188" t="s">
        <v>146</v>
      </c>
      <c r="E118" s="206" t="s">
        <v>19</v>
      </c>
      <c r="F118" s="207" t="s">
        <v>148</v>
      </c>
      <c r="G118" s="205"/>
      <c r="H118" s="208">
        <v>6</v>
      </c>
      <c r="I118" s="209"/>
      <c r="J118" s="205"/>
      <c r="K118" s="205"/>
      <c r="L118" s="210"/>
      <c r="M118" s="211"/>
      <c r="N118" s="212"/>
      <c r="O118" s="212"/>
      <c r="P118" s="212"/>
      <c r="Q118" s="212"/>
      <c r="R118" s="212"/>
      <c r="S118" s="212"/>
      <c r="T118" s="213"/>
      <c r="AT118" s="214" t="s">
        <v>146</v>
      </c>
      <c r="AU118" s="214" t="s">
        <v>143</v>
      </c>
      <c r="AV118" s="14" t="s">
        <v>142</v>
      </c>
      <c r="AW118" s="14" t="s">
        <v>31</v>
      </c>
      <c r="AX118" s="14" t="s">
        <v>80</v>
      </c>
      <c r="AY118" s="214" t="s">
        <v>135</v>
      </c>
    </row>
    <row r="119" spans="1:65" s="2" customFormat="1" ht="24.15" customHeight="1">
      <c r="A119" s="36"/>
      <c r="B119" s="37"/>
      <c r="C119" s="175" t="s">
        <v>162</v>
      </c>
      <c r="D119" s="175" t="s">
        <v>137</v>
      </c>
      <c r="E119" s="176" t="s">
        <v>183</v>
      </c>
      <c r="F119" s="177" t="s">
        <v>184</v>
      </c>
      <c r="G119" s="178" t="s">
        <v>174</v>
      </c>
      <c r="H119" s="179">
        <v>20.823</v>
      </c>
      <c r="I119" s="180"/>
      <c r="J119" s="181">
        <f>ROUND(I119*H119,2)</f>
        <v>0</v>
      </c>
      <c r="K119" s="177" t="s">
        <v>141</v>
      </c>
      <c r="L119" s="41"/>
      <c r="M119" s="182" t="s">
        <v>19</v>
      </c>
      <c r="N119" s="183" t="s">
        <v>44</v>
      </c>
      <c r="O119" s="66"/>
      <c r="P119" s="184">
        <f>O119*H119</f>
        <v>0</v>
      </c>
      <c r="Q119" s="184">
        <v>0</v>
      </c>
      <c r="R119" s="184">
        <f>Q119*H119</f>
        <v>0</v>
      </c>
      <c r="S119" s="184">
        <v>0</v>
      </c>
      <c r="T119" s="185">
        <f>S119*H119</f>
        <v>0</v>
      </c>
      <c r="U119" s="36"/>
      <c r="V119" s="36"/>
      <c r="W119" s="36"/>
      <c r="X119" s="36"/>
      <c r="Y119" s="36"/>
      <c r="Z119" s="36"/>
      <c r="AA119" s="36"/>
      <c r="AB119" s="36"/>
      <c r="AC119" s="36"/>
      <c r="AD119" s="36"/>
      <c r="AE119" s="36"/>
      <c r="AR119" s="186" t="s">
        <v>142</v>
      </c>
      <c r="AT119" s="186" t="s">
        <v>137</v>
      </c>
      <c r="AU119" s="186" t="s">
        <v>143</v>
      </c>
      <c r="AY119" s="19" t="s">
        <v>135</v>
      </c>
      <c r="BE119" s="187">
        <f>IF(N119="základní",J119,0)</f>
        <v>0</v>
      </c>
      <c r="BF119" s="187">
        <f>IF(N119="snížená",J119,0)</f>
        <v>0</v>
      </c>
      <c r="BG119" s="187">
        <f>IF(N119="zákl. přenesená",J119,0)</f>
        <v>0</v>
      </c>
      <c r="BH119" s="187">
        <f>IF(N119="sníž. přenesená",J119,0)</f>
        <v>0</v>
      </c>
      <c r="BI119" s="187">
        <f>IF(N119="nulová",J119,0)</f>
        <v>0</v>
      </c>
      <c r="BJ119" s="19" t="s">
        <v>143</v>
      </c>
      <c r="BK119" s="187">
        <f>ROUND(I119*H119,2)</f>
        <v>0</v>
      </c>
      <c r="BL119" s="19" t="s">
        <v>142</v>
      </c>
      <c r="BM119" s="186" t="s">
        <v>185</v>
      </c>
    </row>
    <row r="120" spans="1:65" s="2" customFormat="1" ht="36">
      <c r="A120" s="36"/>
      <c r="B120" s="37"/>
      <c r="C120" s="38"/>
      <c r="D120" s="188" t="s">
        <v>144</v>
      </c>
      <c r="E120" s="38"/>
      <c r="F120" s="189" t="s">
        <v>186</v>
      </c>
      <c r="G120" s="38"/>
      <c r="H120" s="38"/>
      <c r="I120" s="190"/>
      <c r="J120" s="38"/>
      <c r="K120" s="38"/>
      <c r="L120" s="41"/>
      <c r="M120" s="191"/>
      <c r="N120" s="192"/>
      <c r="O120" s="66"/>
      <c r="P120" s="66"/>
      <c r="Q120" s="66"/>
      <c r="R120" s="66"/>
      <c r="S120" s="66"/>
      <c r="T120" s="67"/>
      <c r="U120" s="36"/>
      <c r="V120" s="36"/>
      <c r="W120" s="36"/>
      <c r="X120" s="36"/>
      <c r="Y120" s="36"/>
      <c r="Z120" s="36"/>
      <c r="AA120" s="36"/>
      <c r="AB120" s="36"/>
      <c r="AC120" s="36"/>
      <c r="AD120" s="36"/>
      <c r="AE120" s="36"/>
      <c r="AT120" s="19" t="s">
        <v>144</v>
      </c>
      <c r="AU120" s="19" t="s">
        <v>143</v>
      </c>
    </row>
    <row r="121" spans="1:65" s="13" customFormat="1" ht="10">
      <c r="B121" s="193"/>
      <c r="C121" s="194"/>
      <c r="D121" s="188" t="s">
        <v>146</v>
      </c>
      <c r="E121" s="195" t="s">
        <v>19</v>
      </c>
      <c r="F121" s="196" t="s">
        <v>187</v>
      </c>
      <c r="G121" s="194"/>
      <c r="H121" s="197">
        <v>20.823</v>
      </c>
      <c r="I121" s="198"/>
      <c r="J121" s="194"/>
      <c r="K121" s="194"/>
      <c r="L121" s="199"/>
      <c r="M121" s="200"/>
      <c r="N121" s="201"/>
      <c r="O121" s="201"/>
      <c r="P121" s="201"/>
      <c r="Q121" s="201"/>
      <c r="R121" s="201"/>
      <c r="S121" s="201"/>
      <c r="T121" s="202"/>
      <c r="AT121" s="203" t="s">
        <v>146</v>
      </c>
      <c r="AU121" s="203" t="s">
        <v>143</v>
      </c>
      <c r="AV121" s="13" t="s">
        <v>143</v>
      </c>
      <c r="AW121" s="13" t="s">
        <v>31</v>
      </c>
      <c r="AX121" s="13" t="s">
        <v>72</v>
      </c>
      <c r="AY121" s="203" t="s">
        <v>135</v>
      </c>
    </row>
    <row r="122" spans="1:65" s="14" customFormat="1" ht="10">
      <c r="B122" s="204"/>
      <c r="C122" s="205"/>
      <c r="D122" s="188" t="s">
        <v>146</v>
      </c>
      <c r="E122" s="206" t="s">
        <v>19</v>
      </c>
      <c r="F122" s="207" t="s">
        <v>148</v>
      </c>
      <c r="G122" s="205"/>
      <c r="H122" s="208">
        <v>20.823</v>
      </c>
      <c r="I122" s="209"/>
      <c r="J122" s="205"/>
      <c r="K122" s="205"/>
      <c r="L122" s="210"/>
      <c r="M122" s="211"/>
      <c r="N122" s="212"/>
      <c r="O122" s="212"/>
      <c r="P122" s="212"/>
      <c r="Q122" s="212"/>
      <c r="R122" s="212"/>
      <c r="S122" s="212"/>
      <c r="T122" s="213"/>
      <c r="AT122" s="214" t="s">
        <v>146</v>
      </c>
      <c r="AU122" s="214" t="s">
        <v>143</v>
      </c>
      <c r="AV122" s="14" t="s">
        <v>142</v>
      </c>
      <c r="AW122" s="14" t="s">
        <v>31</v>
      </c>
      <c r="AX122" s="14" t="s">
        <v>80</v>
      </c>
      <c r="AY122" s="214" t="s">
        <v>135</v>
      </c>
    </row>
    <row r="123" spans="1:65" s="2" customFormat="1" ht="24.15" customHeight="1">
      <c r="A123" s="36"/>
      <c r="B123" s="37"/>
      <c r="C123" s="175" t="s">
        <v>188</v>
      </c>
      <c r="D123" s="175" t="s">
        <v>137</v>
      </c>
      <c r="E123" s="176" t="s">
        <v>189</v>
      </c>
      <c r="F123" s="177" t="s">
        <v>190</v>
      </c>
      <c r="G123" s="178" t="s">
        <v>174</v>
      </c>
      <c r="H123" s="179">
        <v>31.04</v>
      </c>
      <c r="I123" s="180"/>
      <c r="J123" s="181">
        <f>ROUND(I123*H123,2)</f>
        <v>0</v>
      </c>
      <c r="K123" s="177" t="s">
        <v>141</v>
      </c>
      <c r="L123" s="41"/>
      <c r="M123" s="182" t="s">
        <v>19</v>
      </c>
      <c r="N123" s="183" t="s">
        <v>44</v>
      </c>
      <c r="O123" s="66"/>
      <c r="P123" s="184">
        <f>O123*H123</f>
        <v>0</v>
      </c>
      <c r="Q123" s="184">
        <v>0</v>
      </c>
      <c r="R123" s="184">
        <f>Q123*H123</f>
        <v>0</v>
      </c>
      <c r="S123" s="184">
        <v>0</v>
      </c>
      <c r="T123" s="185">
        <f>S123*H123</f>
        <v>0</v>
      </c>
      <c r="U123" s="36"/>
      <c r="V123" s="36"/>
      <c r="W123" s="36"/>
      <c r="X123" s="36"/>
      <c r="Y123" s="36"/>
      <c r="Z123" s="36"/>
      <c r="AA123" s="36"/>
      <c r="AB123" s="36"/>
      <c r="AC123" s="36"/>
      <c r="AD123" s="36"/>
      <c r="AE123" s="36"/>
      <c r="AR123" s="186" t="s">
        <v>142</v>
      </c>
      <c r="AT123" s="186" t="s">
        <v>137</v>
      </c>
      <c r="AU123" s="186" t="s">
        <v>143</v>
      </c>
      <c r="AY123" s="19" t="s">
        <v>135</v>
      </c>
      <c r="BE123" s="187">
        <f>IF(N123="základní",J123,0)</f>
        <v>0</v>
      </c>
      <c r="BF123" s="187">
        <f>IF(N123="snížená",J123,0)</f>
        <v>0</v>
      </c>
      <c r="BG123" s="187">
        <f>IF(N123="zákl. přenesená",J123,0)</f>
        <v>0</v>
      </c>
      <c r="BH123" s="187">
        <f>IF(N123="sníž. přenesená",J123,0)</f>
        <v>0</v>
      </c>
      <c r="BI123" s="187">
        <f>IF(N123="nulová",J123,0)</f>
        <v>0</v>
      </c>
      <c r="BJ123" s="19" t="s">
        <v>143</v>
      </c>
      <c r="BK123" s="187">
        <f>ROUND(I123*H123,2)</f>
        <v>0</v>
      </c>
      <c r="BL123" s="19" t="s">
        <v>142</v>
      </c>
      <c r="BM123" s="186" t="s">
        <v>191</v>
      </c>
    </row>
    <row r="124" spans="1:65" s="2" customFormat="1" ht="216">
      <c r="A124" s="36"/>
      <c r="B124" s="37"/>
      <c r="C124" s="38"/>
      <c r="D124" s="188" t="s">
        <v>144</v>
      </c>
      <c r="E124" s="38"/>
      <c r="F124" s="189" t="s">
        <v>192</v>
      </c>
      <c r="G124" s="38"/>
      <c r="H124" s="38"/>
      <c r="I124" s="190"/>
      <c r="J124" s="38"/>
      <c r="K124" s="38"/>
      <c r="L124" s="41"/>
      <c r="M124" s="191"/>
      <c r="N124" s="192"/>
      <c r="O124" s="66"/>
      <c r="P124" s="66"/>
      <c r="Q124" s="66"/>
      <c r="R124" s="66"/>
      <c r="S124" s="66"/>
      <c r="T124" s="67"/>
      <c r="U124" s="36"/>
      <c r="V124" s="36"/>
      <c r="W124" s="36"/>
      <c r="X124" s="36"/>
      <c r="Y124" s="36"/>
      <c r="Z124" s="36"/>
      <c r="AA124" s="36"/>
      <c r="AB124" s="36"/>
      <c r="AC124" s="36"/>
      <c r="AD124" s="36"/>
      <c r="AE124" s="36"/>
      <c r="AT124" s="19" t="s">
        <v>144</v>
      </c>
      <c r="AU124" s="19" t="s">
        <v>143</v>
      </c>
    </row>
    <row r="125" spans="1:65" s="13" customFormat="1" ht="10">
      <c r="B125" s="193"/>
      <c r="C125" s="194"/>
      <c r="D125" s="188" t="s">
        <v>146</v>
      </c>
      <c r="E125" s="195" t="s">
        <v>19</v>
      </c>
      <c r="F125" s="196" t="s">
        <v>185</v>
      </c>
      <c r="G125" s="194"/>
      <c r="H125" s="197">
        <v>20</v>
      </c>
      <c r="I125" s="198"/>
      <c r="J125" s="194"/>
      <c r="K125" s="194"/>
      <c r="L125" s="199"/>
      <c r="M125" s="200"/>
      <c r="N125" s="201"/>
      <c r="O125" s="201"/>
      <c r="P125" s="201"/>
      <c r="Q125" s="201"/>
      <c r="R125" s="201"/>
      <c r="S125" s="201"/>
      <c r="T125" s="202"/>
      <c r="AT125" s="203" t="s">
        <v>146</v>
      </c>
      <c r="AU125" s="203" t="s">
        <v>143</v>
      </c>
      <c r="AV125" s="13" t="s">
        <v>143</v>
      </c>
      <c r="AW125" s="13" t="s">
        <v>31</v>
      </c>
      <c r="AX125" s="13" t="s">
        <v>72</v>
      </c>
      <c r="AY125" s="203" t="s">
        <v>135</v>
      </c>
    </row>
    <row r="126" spans="1:65" s="13" customFormat="1" ht="10">
      <c r="B126" s="193"/>
      <c r="C126" s="194"/>
      <c r="D126" s="188" t="s">
        <v>146</v>
      </c>
      <c r="E126" s="195" t="s">
        <v>19</v>
      </c>
      <c r="F126" s="196" t="s">
        <v>193</v>
      </c>
      <c r="G126" s="194"/>
      <c r="H126" s="197">
        <v>11.04</v>
      </c>
      <c r="I126" s="198"/>
      <c r="J126" s="194"/>
      <c r="K126" s="194"/>
      <c r="L126" s="199"/>
      <c r="M126" s="200"/>
      <c r="N126" s="201"/>
      <c r="O126" s="201"/>
      <c r="P126" s="201"/>
      <c r="Q126" s="201"/>
      <c r="R126" s="201"/>
      <c r="S126" s="201"/>
      <c r="T126" s="202"/>
      <c r="AT126" s="203" t="s">
        <v>146</v>
      </c>
      <c r="AU126" s="203" t="s">
        <v>143</v>
      </c>
      <c r="AV126" s="13" t="s">
        <v>143</v>
      </c>
      <c r="AW126" s="13" t="s">
        <v>31</v>
      </c>
      <c r="AX126" s="13" t="s">
        <v>72</v>
      </c>
      <c r="AY126" s="203" t="s">
        <v>135</v>
      </c>
    </row>
    <row r="127" spans="1:65" s="14" customFormat="1" ht="10">
      <c r="B127" s="204"/>
      <c r="C127" s="205"/>
      <c r="D127" s="188" t="s">
        <v>146</v>
      </c>
      <c r="E127" s="206" t="s">
        <v>19</v>
      </c>
      <c r="F127" s="207" t="s">
        <v>148</v>
      </c>
      <c r="G127" s="205"/>
      <c r="H127" s="208">
        <v>31.04</v>
      </c>
      <c r="I127" s="209"/>
      <c r="J127" s="205"/>
      <c r="K127" s="205"/>
      <c r="L127" s="210"/>
      <c r="M127" s="211"/>
      <c r="N127" s="212"/>
      <c r="O127" s="212"/>
      <c r="P127" s="212"/>
      <c r="Q127" s="212"/>
      <c r="R127" s="212"/>
      <c r="S127" s="212"/>
      <c r="T127" s="213"/>
      <c r="AT127" s="214" t="s">
        <v>146</v>
      </c>
      <c r="AU127" s="214" t="s">
        <v>143</v>
      </c>
      <c r="AV127" s="14" t="s">
        <v>142</v>
      </c>
      <c r="AW127" s="14" t="s">
        <v>31</v>
      </c>
      <c r="AX127" s="14" t="s">
        <v>80</v>
      </c>
      <c r="AY127" s="214" t="s">
        <v>135</v>
      </c>
    </row>
    <row r="128" spans="1:65" s="2" customFormat="1" ht="14.4" customHeight="1">
      <c r="A128" s="36"/>
      <c r="B128" s="37"/>
      <c r="C128" s="215" t="s">
        <v>165</v>
      </c>
      <c r="D128" s="215" t="s">
        <v>194</v>
      </c>
      <c r="E128" s="216" t="s">
        <v>195</v>
      </c>
      <c r="F128" s="217" t="s">
        <v>196</v>
      </c>
      <c r="G128" s="218" t="s">
        <v>197</v>
      </c>
      <c r="H128" s="219">
        <v>22.08</v>
      </c>
      <c r="I128" s="220"/>
      <c r="J128" s="221">
        <f>ROUND(I128*H128,2)</f>
        <v>0</v>
      </c>
      <c r="K128" s="217" t="s">
        <v>141</v>
      </c>
      <c r="L128" s="222"/>
      <c r="M128" s="223" t="s">
        <v>19</v>
      </c>
      <c r="N128" s="224" t="s">
        <v>44</v>
      </c>
      <c r="O128" s="66"/>
      <c r="P128" s="184">
        <f>O128*H128</f>
        <v>0</v>
      </c>
      <c r="Q128" s="184">
        <v>0</v>
      </c>
      <c r="R128" s="184">
        <f>Q128*H128</f>
        <v>0</v>
      </c>
      <c r="S128" s="184">
        <v>0</v>
      </c>
      <c r="T128" s="185">
        <f>S128*H128</f>
        <v>0</v>
      </c>
      <c r="U128" s="36"/>
      <c r="V128" s="36"/>
      <c r="W128" s="36"/>
      <c r="X128" s="36"/>
      <c r="Y128" s="36"/>
      <c r="Z128" s="36"/>
      <c r="AA128" s="36"/>
      <c r="AB128" s="36"/>
      <c r="AC128" s="36"/>
      <c r="AD128" s="36"/>
      <c r="AE128" s="36"/>
      <c r="AR128" s="186" t="s">
        <v>158</v>
      </c>
      <c r="AT128" s="186" t="s">
        <v>194</v>
      </c>
      <c r="AU128" s="186" t="s">
        <v>143</v>
      </c>
      <c r="AY128" s="19" t="s">
        <v>135</v>
      </c>
      <c r="BE128" s="187">
        <f>IF(N128="základní",J128,0)</f>
        <v>0</v>
      </c>
      <c r="BF128" s="187">
        <f>IF(N128="snížená",J128,0)</f>
        <v>0</v>
      </c>
      <c r="BG128" s="187">
        <f>IF(N128="zákl. přenesená",J128,0)</f>
        <v>0</v>
      </c>
      <c r="BH128" s="187">
        <f>IF(N128="sníž. přenesená",J128,0)</f>
        <v>0</v>
      </c>
      <c r="BI128" s="187">
        <f>IF(N128="nulová",J128,0)</f>
        <v>0</v>
      </c>
      <c r="BJ128" s="19" t="s">
        <v>143</v>
      </c>
      <c r="BK128" s="187">
        <f>ROUND(I128*H128,2)</f>
        <v>0</v>
      </c>
      <c r="BL128" s="19" t="s">
        <v>142</v>
      </c>
      <c r="BM128" s="186" t="s">
        <v>198</v>
      </c>
    </row>
    <row r="129" spans="1:65" s="2" customFormat="1" ht="24.15" customHeight="1">
      <c r="A129" s="36"/>
      <c r="B129" s="37"/>
      <c r="C129" s="175" t="s">
        <v>199</v>
      </c>
      <c r="D129" s="175" t="s">
        <v>137</v>
      </c>
      <c r="E129" s="176" t="s">
        <v>200</v>
      </c>
      <c r="F129" s="177" t="s">
        <v>201</v>
      </c>
      <c r="G129" s="178" t="s">
        <v>140</v>
      </c>
      <c r="H129" s="179">
        <v>50</v>
      </c>
      <c r="I129" s="180"/>
      <c r="J129" s="181">
        <f>ROUND(I129*H129,2)</f>
        <v>0</v>
      </c>
      <c r="K129" s="177" t="s">
        <v>141</v>
      </c>
      <c r="L129" s="41"/>
      <c r="M129" s="182" t="s">
        <v>19</v>
      </c>
      <c r="N129" s="183" t="s">
        <v>44</v>
      </c>
      <c r="O129" s="66"/>
      <c r="P129" s="184">
        <f>O129*H129</f>
        <v>0</v>
      </c>
      <c r="Q129" s="184">
        <v>0</v>
      </c>
      <c r="R129" s="184">
        <f>Q129*H129</f>
        <v>0</v>
      </c>
      <c r="S129" s="184">
        <v>0</v>
      </c>
      <c r="T129" s="185">
        <f>S129*H129</f>
        <v>0</v>
      </c>
      <c r="U129" s="36"/>
      <c r="V129" s="36"/>
      <c r="W129" s="36"/>
      <c r="X129" s="36"/>
      <c r="Y129" s="36"/>
      <c r="Z129" s="36"/>
      <c r="AA129" s="36"/>
      <c r="AB129" s="36"/>
      <c r="AC129" s="36"/>
      <c r="AD129" s="36"/>
      <c r="AE129" s="36"/>
      <c r="AR129" s="186" t="s">
        <v>142</v>
      </c>
      <c r="AT129" s="186" t="s">
        <v>137</v>
      </c>
      <c r="AU129" s="186" t="s">
        <v>143</v>
      </c>
      <c r="AY129" s="19" t="s">
        <v>135</v>
      </c>
      <c r="BE129" s="187">
        <f>IF(N129="základní",J129,0)</f>
        <v>0</v>
      </c>
      <c r="BF129" s="187">
        <f>IF(N129="snížená",J129,0)</f>
        <v>0</v>
      </c>
      <c r="BG129" s="187">
        <f>IF(N129="zákl. přenesená",J129,0)</f>
        <v>0</v>
      </c>
      <c r="BH129" s="187">
        <f>IF(N129="sníž. přenesená",J129,0)</f>
        <v>0</v>
      </c>
      <c r="BI129" s="187">
        <f>IF(N129="nulová",J129,0)</f>
        <v>0</v>
      </c>
      <c r="BJ129" s="19" t="s">
        <v>143</v>
      </c>
      <c r="BK129" s="187">
        <f>ROUND(I129*H129,2)</f>
        <v>0</v>
      </c>
      <c r="BL129" s="19" t="s">
        <v>142</v>
      </c>
      <c r="BM129" s="186" t="s">
        <v>202</v>
      </c>
    </row>
    <row r="130" spans="1:65" s="2" customFormat="1" ht="63">
      <c r="A130" s="36"/>
      <c r="B130" s="37"/>
      <c r="C130" s="38"/>
      <c r="D130" s="188" t="s">
        <v>144</v>
      </c>
      <c r="E130" s="38"/>
      <c r="F130" s="189" t="s">
        <v>203</v>
      </c>
      <c r="G130" s="38"/>
      <c r="H130" s="38"/>
      <c r="I130" s="190"/>
      <c r="J130" s="38"/>
      <c r="K130" s="38"/>
      <c r="L130" s="41"/>
      <c r="M130" s="191"/>
      <c r="N130" s="192"/>
      <c r="O130" s="66"/>
      <c r="P130" s="66"/>
      <c r="Q130" s="66"/>
      <c r="R130" s="66"/>
      <c r="S130" s="66"/>
      <c r="T130" s="67"/>
      <c r="U130" s="36"/>
      <c r="V130" s="36"/>
      <c r="W130" s="36"/>
      <c r="X130" s="36"/>
      <c r="Y130" s="36"/>
      <c r="Z130" s="36"/>
      <c r="AA130" s="36"/>
      <c r="AB130" s="36"/>
      <c r="AC130" s="36"/>
      <c r="AD130" s="36"/>
      <c r="AE130" s="36"/>
      <c r="AT130" s="19" t="s">
        <v>144</v>
      </c>
      <c r="AU130" s="19" t="s">
        <v>143</v>
      </c>
    </row>
    <row r="131" spans="1:65" s="13" customFormat="1" ht="10">
      <c r="B131" s="193"/>
      <c r="C131" s="194"/>
      <c r="D131" s="188" t="s">
        <v>146</v>
      </c>
      <c r="E131" s="195" t="s">
        <v>19</v>
      </c>
      <c r="F131" s="196" t="s">
        <v>204</v>
      </c>
      <c r="G131" s="194"/>
      <c r="H131" s="197">
        <v>50</v>
      </c>
      <c r="I131" s="198"/>
      <c r="J131" s="194"/>
      <c r="K131" s="194"/>
      <c r="L131" s="199"/>
      <c r="M131" s="200"/>
      <c r="N131" s="201"/>
      <c r="O131" s="201"/>
      <c r="P131" s="201"/>
      <c r="Q131" s="201"/>
      <c r="R131" s="201"/>
      <c r="S131" s="201"/>
      <c r="T131" s="202"/>
      <c r="AT131" s="203" t="s">
        <v>146</v>
      </c>
      <c r="AU131" s="203" t="s">
        <v>143</v>
      </c>
      <c r="AV131" s="13" t="s">
        <v>143</v>
      </c>
      <c r="AW131" s="13" t="s">
        <v>31</v>
      </c>
      <c r="AX131" s="13" t="s">
        <v>72</v>
      </c>
      <c r="AY131" s="203" t="s">
        <v>135</v>
      </c>
    </row>
    <row r="132" spans="1:65" s="14" customFormat="1" ht="10">
      <c r="B132" s="204"/>
      <c r="C132" s="205"/>
      <c r="D132" s="188" t="s">
        <v>146</v>
      </c>
      <c r="E132" s="206" t="s">
        <v>19</v>
      </c>
      <c r="F132" s="207" t="s">
        <v>148</v>
      </c>
      <c r="G132" s="205"/>
      <c r="H132" s="208">
        <v>50</v>
      </c>
      <c r="I132" s="209"/>
      <c r="J132" s="205"/>
      <c r="K132" s="205"/>
      <c r="L132" s="210"/>
      <c r="M132" s="211"/>
      <c r="N132" s="212"/>
      <c r="O132" s="212"/>
      <c r="P132" s="212"/>
      <c r="Q132" s="212"/>
      <c r="R132" s="212"/>
      <c r="S132" s="212"/>
      <c r="T132" s="213"/>
      <c r="AT132" s="214" t="s">
        <v>146</v>
      </c>
      <c r="AU132" s="214" t="s">
        <v>143</v>
      </c>
      <c r="AV132" s="14" t="s">
        <v>142</v>
      </c>
      <c r="AW132" s="14" t="s">
        <v>31</v>
      </c>
      <c r="AX132" s="14" t="s">
        <v>80</v>
      </c>
      <c r="AY132" s="214" t="s">
        <v>135</v>
      </c>
    </row>
    <row r="133" spans="1:65" s="2" customFormat="1" ht="14.4" customHeight="1">
      <c r="A133" s="36"/>
      <c r="B133" s="37"/>
      <c r="C133" s="215" t="s">
        <v>170</v>
      </c>
      <c r="D133" s="215" t="s">
        <v>194</v>
      </c>
      <c r="E133" s="216" t="s">
        <v>205</v>
      </c>
      <c r="F133" s="217" t="s">
        <v>206</v>
      </c>
      <c r="G133" s="218" t="s">
        <v>197</v>
      </c>
      <c r="H133" s="219">
        <v>24</v>
      </c>
      <c r="I133" s="220"/>
      <c r="J133" s="221">
        <f>ROUND(I133*H133,2)</f>
        <v>0</v>
      </c>
      <c r="K133" s="217" t="s">
        <v>141</v>
      </c>
      <c r="L133" s="222"/>
      <c r="M133" s="223" t="s">
        <v>19</v>
      </c>
      <c r="N133" s="224" t="s">
        <v>44</v>
      </c>
      <c r="O133" s="66"/>
      <c r="P133" s="184">
        <f>O133*H133</f>
        <v>0</v>
      </c>
      <c r="Q133" s="184">
        <v>0</v>
      </c>
      <c r="R133" s="184">
        <f>Q133*H133</f>
        <v>0</v>
      </c>
      <c r="S133" s="184">
        <v>0</v>
      </c>
      <c r="T133" s="185">
        <f>S133*H133</f>
        <v>0</v>
      </c>
      <c r="U133" s="36"/>
      <c r="V133" s="36"/>
      <c r="W133" s="36"/>
      <c r="X133" s="36"/>
      <c r="Y133" s="36"/>
      <c r="Z133" s="36"/>
      <c r="AA133" s="36"/>
      <c r="AB133" s="36"/>
      <c r="AC133" s="36"/>
      <c r="AD133" s="36"/>
      <c r="AE133" s="36"/>
      <c r="AR133" s="186" t="s">
        <v>158</v>
      </c>
      <c r="AT133" s="186" t="s">
        <v>194</v>
      </c>
      <c r="AU133" s="186" t="s">
        <v>143</v>
      </c>
      <c r="AY133" s="19" t="s">
        <v>135</v>
      </c>
      <c r="BE133" s="187">
        <f>IF(N133="základní",J133,0)</f>
        <v>0</v>
      </c>
      <c r="BF133" s="187">
        <f>IF(N133="snížená",J133,0)</f>
        <v>0</v>
      </c>
      <c r="BG133" s="187">
        <f>IF(N133="zákl. přenesená",J133,0)</f>
        <v>0</v>
      </c>
      <c r="BH133" s="187">
        <f>IF(N133="sníž. přenesená",J133,0)</f>
        <v>0</v>
      </c>
      <c r="BI133" s="187">
        <f>IF(N133="nulová",J133,0)</f>
        <v>0</v>
      </c>
      <c r="BJ133" s="19" t="s">
        <v>143</v>
      </c>
      <c r="BK133" s="187">
        <f>ROUND(I133*H133,2)</f>
        <v>0</v>
      </c>
      <c r="BL133" s="19" t="s">
        <v>142</v>
      </c>
      <c r="BM133" s="186" t="s">
        <v>207</v>
      </c>
    </row>
    <row r="134" spans="1:65" s="12" customFormat="1" ht="22.75" customHeight="1">
      <c r="B134" s="159"/>
      <c r="C134" s="160"/>
      <c r="D134" s="161" t="s">
        <v>71</v>
      </c>
      <c r="E134" s="173" t="s">
        <v>143</v>
      </c>
      <c r="F134" s="173" t="s">
        <v>208</v>
      </c>
      <c r="G134" s="160"/>
      <c r="H134" s="160"/>
      <c r="I134" s="163"/>
      <c r="J134" s="174">
        <f>BK134</f>
        <v>0</v>
      </c>
      <c r="K134" s="160"/>
      <c r="L134" s="165"/>
      <c r="M134" s="166"/>
      <c r="N134" s="167"/>
      <c r="O134" s="167"/>
      <c r="P134" s="168">
        <f>SUM(P135:P166)</f>
        <v>0</v>
      </c>
      <c r="Q134" s="167"/>
      <c r="R134" s="168">
        <f>SUM(R135:R166)</f>
        <v>0</v>
      </c>
      <c r="S134" s="167"/>
      <c r="T134" s="169">
        <f>SUM(T135:T166)</f>
        <v>0</v>
      </c>
      <c r="AR134" s="170" t="s">
        <v>80</v>
      </c>
      <c r="AT134" s="171" t="s">
        <v>71</v>
      </c>
      <c r="AU134" s="171" t="s">
        <v>80</v>
      </c>
      <c r="AY134" s="170" t="s">
        <v>135</v>
      </c>
      <c r="BK134" s="172">
        <f>SUM(BK135:BK166)</f>
        <v>0</v>
      </c>
    </row>
    <row r="135" spans="1:65" s="2" customFormat="1" ht="14.4" customHeight="1">
      <c r="A135" s="36"/>
      <c r="B135" s="37"/>
      <c r="C135" s="175" t="s">
        <v>8</v>
      </c>
      <c r="D135" s="175" t="s">
        <v>137</v>
      </c>
      <c r="E135" s="176" t="s">
        <v>209</v>
      </c>
      <c r="F135" s="177" t="s">
        <v>210</v>
      </c>
      <c r="G135" s="178" t="s">
        <v>174</v>
      </c>
      <c r="H135" s="179">
        <v>1.32</v>
      </c>
      <c r="I135" s="180"/>
      <c r="J135" s="181">
        <f>ROUND(I135*H135,2)</f>
        <v>0</v>
      </c>
      <c r="K135" s="177" t="s">
        <v>141</v>
      </c>
      <c r="L135" s="41"/>
      <c r="M135" s="182" t="s">
        <v>19</v>
      </c>
      <c r="N135" s="183" t="s">
        <v>44</v>
      </c>
      <c r="O135" s="66"/>
      <c r="P135" s="184">
        <f>O135*H135</f>
        <v>0</v>
      </c>
      <c r="Q135" s="184">
        <v>0</v>
      </c>
      <c r="R135" s="184">
        <f>Q135*H135</f>
        <v>0</v>
      </c>
      <c r="S135" s="184">
        <v>0</v>
      </c>
      <c r="T135" s="185">
        <f>S135*H135</f>
        <v>0</v>
      </c>
      <c r="U135" s="36"/>
      <c r="V135" s="36"/>
      <c r="W135" s="36"/>
      <c r="X135" s="36"/>
      <c r="Y135" s="36"/>
      <c r="Z135" s="36"/>
      <c r="AA135" s="36"/>
      <c r="AB135" s="36"/>
      <c r="AC135" s="36"/>
      <c r="AD135" s="36"/>
      <c r="AE135" s="36"/>
      <c r="AR135" s="186" t="s">
        <v>142</v>
      </c>
      <c r="AT135" s="186" t="s">
        <v>137</v>
      </c>
      <c r="AU135" s="186" t="s">
        <v>143</v>
      </c>
      <c r="AY135" s="19" t="s">
        <v>135</v>
      </c>
      <c r="BE135" s="187">
        <f>IF(N135="základní",J135,0)</f>
        <v>0</v>
      </c>
      <c r="BF135" s="187">
        <f>IF(N135="snížená",J135,0)</f>
        <v>0</v>
      </c>
      <c r="BG135" s="187">
        <f>IF(N135="zákl. přenesená",J135,0)</f>
        <v>0</v>
      </c>
      <c r="BH135" s="187">
        <f>IF(N135="sníž. přenesená",J135,0)</f>
        <v>0</v>
      </c>
      <c r="BI135" s="187">
        <f>IF(N135="nulová",J135,0)</f>
        <v>0</v>
      </c>
      <c r="BJ135" s="19" t="s">
        <v>143</v>
      </c>
      <c r="BK135" s="187">
        <f>ROUND(I135*H135,2)</f>
        <v>0</v>
      </c>
      <c r="BL135" s="19" t="s">
        <v>142</v>
      </c>
      <c r="BM135" s="186" t="s">
        <v>211</v>
      </c>
    </row>
    <row r="136" spans="1:65" s="2" customFormat="1" ht="36">
      <c r="A136" s="36"/>
      <c r="B136" s="37"/>
      <c r="C136" s="38"/>
      <c r="D136" s="188" t="s">
        <v>144</v>
      </c>
      <c r="E136" s="38"/>
      <c r="F136" s="189" t="s">
        <v>212</v>
      </c>
      <c r="G136" s="38"/>
      <c r="H136" s="38"/>
      <c r="I136" s="190"/>
      <c r="J136" s="38"/>
      <c r="K136" s="38"/>
      <c r="L136" s="41"/>
      <c r="M136" s="191"/>
      <c r="N136" s="192"/>
      <c r="O136" s="66"/>
      <c r="P136" s="66"/>
      <c r="Q136" s="66"/>
      <c r="R136" s="66"/>
      <c r="S136" s="66"/>
      <c r="T136" s="67"/>
      <c r="U136" s="36"/>
      <c r="V136" s="36"/>
      <c r="W136" s="36"/>
      <c r="X136" s="36"/>
      <c r="Y136" s="36"/>
      <c r="Z136" s="36"/>
      <c r="AA136" s="36"/>
      <c r="AB136" s="36"/>
      <c r="AC136" s="36"/>
      <c r="AD136" s="36"/>
      <c r="AE136" s="36"/>
      <c r="AT136" s="19" t="s">
        <v>144</v>
      </c>
      <c r="AU136" s="19" t="s">
        <v>143</v>
      </c>
    </row>
    <row r="137" spans="1:65" s="13" customFormat="1" ht="10">
      <c r="B137" s="193"/>
      <c r="C137" s="194"/>
      <c r="D137" s="188" t="s">
        <v>146</v>
      </c>
      <c r="E137" s="195" t="s">
        <v>19</v>
      </c>
      <c r="F137" s="196" t="s">
        <v>213</v>
      </c>
      <c r="G137" s="194"/>
      <c r="H137" s="197">
        <v>1.32</v>
      </c>
      <c r="I137" s="198"/>
      <c r="J137" s="194"/>
      <c r="K137" s="194"/>
      <c r="L137" s="199"/>
      <c r="M137" s="200"/>
      <c r="N137" s="201"/>
      <c r="O137" s="201"/>
      <c r="P137" s="201"/>
      <c r="Q137" s="201"/>
      <c r="R137" s="201"/>
      <c r="S137" s="201"/>
      <c r="T137" s="202"/>
      <c r="AT137" s="203" t="s">
        <v>146</v>
      </c>
      <c r="AU137" s="203" t="s">
        <v>143</v>
      </c>
      <c r="AV137" s="13" t="s">
        <v>143</v>
      </c>
      <c r="AW137" s="13" t="s">
        <v>31</v>
      </c>
      <c r="AX137" s="13" t="s">
        <v>72</v>
      </c>
      <c r="AY137" s="203" t="s">
        <v>135</v>
      </c>
    </row>
    <row r="138" spans="1:65" s="14" customFormat="1" ht="10">
      <c r="B138" s="204"/>
      <c r="C138" s="205"/>
      <c r="D138" s="188" t="s">
        <v>146</v>
      </c>
      <c r="E138" s="206" t="s">
        <v>19</v>
      </c>
      <c r="F138" s="207" t="s">
        <v>148</v>
      </c>
      <c r="G138" s="205"/>
      <c r="H138" s="208">
        <v>1.32</v>
      </c>
      <c r="I138" s="209"/>
      <c r="J138" s="205"/>
      <c r="K138" s="205"/>
      <c r="L138" s="210"/>
      <c r="M138" s="211"/>
      <c r="N138" s="212"/>
      <c r="O138" s="212"/>
      <c r="P138" s="212"/>
      <c r="Q138" s="212"/>
      <c r="R138" s="212"/>
      <c r="S138" s="212"/>
      <c r="T138" s="213"/>
      <c r="AT138" s="214" t="s">
        <v>146</v>
      </c>
      <c r="AU138" s="214" t="s">
        <v>143</v>
      </c>
      <c r="AV138" s="14" t="s">
        <v>142</v>
      </c>
      <c r="AW138" s="14" t="s">
        <v>31</v>
      </c>
      <c r="AX138" s="14" t="s">
        <v>80</v>
      </c>
      <c r="AY138" s="214" t="s">
        <v>135</v>
      </c>
    </row>
    <row r="139" spans="1:65" s="2" customFormat="1" ht="14.4" customHeight="1">
      <c r="A139" s="36"/>
      <c r="B139" s="37"/>
      <c r="C139" s="175" t="s">
        <v>175</v>
      </c>
      <c r="D139" s="175" t="s">
        <v>137</v>
      </c>
      <c r="E139" s="176" t="s">
        <v>214</v>
      </c>
      <c r="F139" s="177" t="s">
        <v>215</v>
      </c>
      <c r="G139" s="178" t="s">
        <v>174</v>
      </c>
      <c r="H139" s="179">
        <v>2.4</v>
      </c>
      <c r="I139" s="180"/>
      <c r="J139" s="181">
        <f>ROUND(I139*H139,2)</f>
        <v>0</v>
      </c>
      <c r="K139" s="177" t="s">
        <v>141</v>
      </c>
      <c r="L139" s="41"/>
      <c r="M139" s="182" t="s">
        <v>19</v>
      </c>
      <c r="N139" s="183" t="s">
        <v>44</v>
      </c>
      <c r="O139" s="66"/>
      <c r="P139" s="184">
        <f>O139*H139</f>
        <v>0</v>
      </c>
      <c r="Q139" s="184">
        <v>0</v>
      </c>
      <c r="R139" s="184">
        <f>Q139*H139</f>
        <v>0</v>
      </c>
      <c r="S139" s="184">
        <v>0</v>
      </c>
      <c r="T139" s="185">
        <f>S139*H139</f>
        <v>0</v>
      </c>
      <c r="U139" s="36"/>
      <c r="V139" s="36"/>
      <c r="W139" s="36"/>
      <c r="X139" s="36"/>
      <c r="Y139" s="36"/>
      <c r="Z139" s="36"/>
      <c r="AA139" s="36"/>
      <c r="AB139" s="36"/>
      <c r="AC139" s="36"/>
      <c r="AD139" s="36"/>
      <c r="AE139" s="36"/>
      <c r="AR139" s="186" t="s">
        <v>142</v>
      </c>
      <c r="AT139" s="186" t="s">
        <v>137</v>
      </c>
      <c r="AU139" s="186" t="s">
        <v>143</v>
      </c>
      <c r="AY139" s="19" t="s">
        <v>135</v>
      </c>
      <c r="BE139" s="187">
        <f>IF(N139="základní",J139,0)</f>
        <v>0</v>
      </c>
      <c r="BF139" s="187">
        <f>IF(N139="snížená",J139,0)</f>
        <v>0</v>
      </c>
      <c r="BG139" s="187">
        <f>IF(N139="zákl. přenesená",J139,0)</f>
        <v>0</v>
      </c>
      <c r="BH139" s="187">
        <f>IF(N139="sníž. přenesená",J139,0)</f>
        <v>0</v>
      </c>
      <c r="BI139" s="187">
        <f>IF(N139="nulová",J139,0)</f>
        <v>0</v>
      </c>
      <c r="BJ139" s="19" t="s">
        <v>143</v>
      </c>
      <c r="BK139" s="187">
        <f>ROUND(I139*H139,2)</f>
        <v>0</v>
      </c>
      <c r="BL139" s="19" t="s">
        <v>142</v>
      </c>
      <c r="BM139" s="186" t="s">
        <v>216</v>
      </c>
    </row>
    <row r="140" spans="1:65" s="2" customFormat="1" ht="63">
      <c r="A140" s="36"/>
      <c r="B140" s="37"/>
      <c r="C140" s="38"/>
      <c r="D140" s="188" t="s">
        <v>144</v>
      </c>
      <c r="E140" s="38"/>
      <c r="F140" s="189" t="s">
        <v>217</v>
      </c>
      <c r="G140" s="38"/>
      <c r="H140" s="38"/>
      <c r="I140" s="190"/>
      <c r="J140" s="38"/>
      <c r="K140" s="38"/>
      <c r="L140" s="41"/>
      <c r="M140" s="191"/>
      <c r="N140" s="192"/>
      <c r="O140" s="66"/>
      <c r="P140" s="66"/>
      <c r="Q140" s="66"/>
      <c r="R140" s="66"/>
      <c r="S140" s="66"/>
      <c r="T140" s="67"/>
      <c r="U140" s="36"/>
      <c r="V140" s="36"/>
      <c r="W140" s="36"/>
      <c r="X140" s="36"/>
      <c r="Y140" s="36"/>
      <c r="Z140" s="36"/>
      <c r="AA140" s="36"/>
      <c r="AB140" s="36"/>
      <c r="AC140" s="36"/>
      <c r="AD140" s="36"/>
      <c r="AE140" s="36"/>
      <c r="AT140" s="19" t="s">
        <v>144</v>
      </c>
      <c r="AU140" s="19" t="s">
        <v>143</v>
      </c>
    </row>
    <row r="141" spans="1:65" s="13" customFormat="1" ht="10">
      <c r="B141" s="193"/>
      <c r="C141" s="194"/>
      <c r="D141" s="188" t="s">
        <v>146</v>
      </c>
      <c r="E141" s="195" t="s">
        <v>19</v>
      </c>
      <c r="F141" s="196" t="s">
        <v>218</v>
      </c>
      <c r="G141" s="194"/>
      <c r="H141" s="197">
        <v>2.4</v>
      </c>
      <c r="I141" s="198"/>
      <c r="J141" s="194"/>
      <c r="K141" s="194"/>
      <c r="L141" s="199"/>
      <c r="M141" s="200"/>
      <c r="N141" s="201"/>
      <c r="O141" s="201"/>
      <c r="P141" s="201"/>
      <c r="Q141" s="201"/>
      <c r="R141" s="201"/>
      <c r="S141" s="201"/>
      <c r="T141" s="202"/>
      <c r="AT141" s="203" t="s">
        <v>146</v>
      </c>
      <c r="AU141" s="203" t="s">
        <v>143</v>
      </c>
      <c r="AV141" s="13" t="s">
        <v>143</v>
      </c>
      <c r="AW141" s="13" t="s">
        <v>31</v>
      </c>
      <c r="AX141" s="13" t="s">
        <v>72</v>
      </c>
      <c r="AY141" s="203" t="s">
        <v>135</v>
      </c>
    </row>
    <row r="142" spans="1:65" s="14" customFormat="1" ht="10">
      <c r="B142" s="204"/>
      <c r="C142" s="205"/>
      <c r="D142" s="188" t="s">
        <v>146</v>
      </c>
      <c r="E142" s="206" t="s">
        <v>19</v>
      </c>
      <c r="F142" s="207" t="s">
        <v>148</v>
      </c>
      <c r="G142" s="205"/>
      <c r="H142" s="208">
        <v>2.4</v>
      </c>
      <c r="I142" s="209"/>
      <c r="J142" s="205"/>
      <c r="K142" s="205"/>
      <c r="L142" s="210"/>
      <c r="M142" s="211"/>
      <c r="N142" s="212"/>
      <c r="O142" s="212"/>
      <c r="P142" s="212"/>
      <c r="Q142" s="212"/>
      <c r="R142" s="212"/>
      <c r="S142" s="212"/>
      <c r="T142" s="213"/>
      <c r="AT142" s="214" t="s">
        <v>146</v>
      </c>
      <c r="AU142" s="214" t="s">
        <v>143</v>
      </c>
      <c r="AV142" s="14" t="s">
        <v>142</v>
      </c>
      <c r="AW142" s="14" t="s">
        <v>31</v>
      </c>
      <c r="AX142" s="14" t="s">
        <v>80</v>
      </c>
      <c r="AY142" s="214" t="s">
        <v>135</v>
      </c>
    </row>
    <row r="143" spans="1:65" s="2" customFormat="1" ht="14.4" customHeight="1">
      <c r="A143" s="36"/>
      <c r="B143" s="37"/>
      <c r="C143" s="175" t="s">
        <v>219</v>
      </c>
      <c r="D143" s="175" t="s">
        <v>137</v>
      </c>
      <c r="E143" s="176" t="s">
        <v>220</v>
      </c>
      <c r="F143" s="177" t="s">
        <v>221</v>
      </c>
      <c r="G143" s="178" t="s">
        <v>140</v>
      </c>
      <c r="H143" s="179">
        <v>2.64</v>
      </c>
      <c r="I143" s="180"/>
      <c r="J143" s="181">
        <f>ROUND(I143*H143,2)</f>
        <v>0</v>
      </c>
      <c r="K143" s="177" t="s">
        <v>141</v>
      </c>
      <c r="L143" s="41"/>
      <c r="M143" s="182" t="s">
        <v>19</v>
      </c>
      <c r="N143" s="183" t="s">
        <v>44</v>
      </c>
      <c r="O143" s="66"/>
      <c r="P143" s="184">
        <f>O143*H143</f>
        <v>0</v>
      </c>
      <c r="Q143" s="184">
        <v>0</v>
      </c>
      <c r="R143" s="184">
        <f>Q143*H143</f>
        <v>0</v>
      </c>
      <c r="S143" s="184">
        <v>0</v>
      </c>
      <c r="T143" s="185">
        <f>S143*H143</f>
        <v>0</v>
      </c>
      <c r="U143" s="36"/>
      <c r="V143" s="36"/>
      <c r="W143" s="36"/>
      <c r="X143" s="36"/>
      <c r="Y143" s="36"/>
      <c r="Z143" s="36"/>
      <c r="AA143" s="36"/>
      <c r="AB143" s="36"/>
      <c r="AC143" s="36"/>
      <c r="AD143" s="36"/>
      <c r="AE143" s="36"/>
      <c r="AR143" s="186" t="s">
        <v>142</v>
      </c>
      <c r="AT143" s="186" t="s">
        <v>137</v>
      </c>
      <c r="AU143" s="186" t="s">
        <v>143</v>
      </c>
      <c r="AY143" s="19" t="s">
        <v>135</v>
      </c>
      <c r="BE143" s="187">
        <f>IF(N143="základní",J143,0)</f>
        <v>0</v>
      </c>
      <c r="BF143" s="187">
        <f>IF(N143="snížená",J143,0)</f>
        <v>0</v>
      </c>
      <c r="BG143" s="187">
        <f>IF(N143="zákl. přenesená",J143,0)</f>
        <v>0</v>
      </c>
      <c r="BH143" s="187">
        <f>IF(N143="sníž. přenesená",J143,0)</f>
        <v>0</v>
      </c>
      <c r="BI143" s="187">
        <f>IF(N143="nulová",J143,0)</f>
        <v>0</v>
      </c>
      <c r="BJ143" s="19" t="s">
        <v>143</v>
      </c>
      <c r="BK143" s="187">
        <f>ROUND(I143*H143,2)</f>
        <v>0</v>
      </c>
      <c r="BL143" s="19" t="s">
        <v>142</v>
      </c>
      <c r="BM143" s="186" t="s">
        <v>222</v>
      </c>
    </row>
    <row r="144" spans="1:65" s="2" customFormat="1" ht="27">
      <c r="A144" s="36"/>
      <c r="B144" s="37"/>
      <c r="C144" s="38"/>
      <c r="D144" s="188" t="s">
        <v>144</v>
      </c>
      <c r="E144" s="38"/>
      <c r="F144" s="189" t="s">
        <v>223</v>
      </c>
      <c r="G144" s="38"/>
      <c r="H144" s="38"/>
      <c r="I144" s="190"/>
      <c r="J144" s="38"/>
      <c r="K144" s="38"/>
      <c r="L144" s="41"/>
      <c r="M144" s="191"/>
      <c r="N144" s="192"/>
      <c r="O144" s="66"/>
      <c r="P144" s="66"/>
      <c r="Q144" s="66"/>
      <c r="R144" s="66"/>
      <c r="S144" s="66"/>
      <c r="T144" s="67"/>
      <c r="U144" s="36"/>
      <c r="V144" s="36"/>
      <c r="W144" s="36"/>
      <c r="X144" s="36"/>
      <c r="Y144" s="36"/>
      <c r="Z144" s="36"/>
      <c r="AA144" s="36"/>
      <c r="AB144" s="36"/>
      <c r="AC144" s="36"/>
      <c r="AD144" s="36"/>
      <c r="AE144" s="36"/>
      <c r="AT144" s="19" t="s">
        <v>144</v>
      </c>
      <c r="AU144" s="19" t="s">
        <v>143</v>
      </c>
    </row>
    <row r="145" spans="1:65" s="13" customFormat="1" ht="10">
      <c r="B145" s="193"/>
      <c r="C145" s="194"/>
      <c r="D145" s="188" t="s">
        <v>146</v>
      </c>
      <c r="E145" s="195" t="s">
        <v>19</v>
      </c>
      <c r="F145" s="196" t="s">
        <v>224</v>
      </c>
      <c r="G145" s="194"/>
      <c r="H145" s="197">
        <v>2.64</v>
      </c>
      <c r="I145" s="198"/>
      <c r="J145" s="194"/>
      <c r="K145" s="194"/>
      <c r="L145" s="199"/>
      <c r="M145" s="200"/>
      <c r="N145" s="201"/>
      <c r="O145" s="201"/>
      <c r="P145" s="201"/>
      <c r="Q145" s="201"/>
      <c r="R145" s="201"/>
      <c r="S145" s="201"/>
      <c r="T145" s="202"/>
      <c r="AT145" s="203" t="s">
        <v>146</v>
      </c>
      <c r="AU145" s="203" t="s">
        <v>143</v>
      </c>
      <c r="AV145" s="13" t="s">
        <v>143</v>
      </c>
      <c r="AW145" s="13" t="s">
        <v>31</v>
      </c>
      <c r="AX145" s="13" t="s">
        <v>72</v>
      </c>
      <c r="AY145" s="203" t="s">
        <v>135</v>
      </c>
    </row>
    <row r="146" spans="1:65" s="14" customFormat="1" ht="10">
      <c r="B146" s="204"/>
      <c r="C146" s="205"/>
      <c r="D146" s="188" t="s">
        <v>146</v>
      </c>
      <c r="E146" s="206" t="s">
        <v>19</v>
      </c>
      <c r="F146" s="207" t="s">
        <v>148</v>
      </c>
      <c r="G146" s="205"/>
      <c r="H146" s="208">
        <v>2.64</v>
      </c>
      <c r="I146" s="209"/>
      <c r="J146" s="205"/>
      <c r="K146" s="205"/>
      <c r="L146" s="210"/>
      <c r="M146" s="211"/>
      <c r="N146" s="212"/>
      <c r="O146" s="212"/>
      <c r="P146" s="212"/>
      <c r="Q146" s="212"/>
      <c r="R146" s="212"/>
      <c r="S146" s="212"/>
      <c r="T146" s="213"/>
      <c r="AT146" s="214" t="s">
        <v>146</v>
      </c>
      <c r="AU146" s="214" t="s">
        <v>143</v>
      </c>
      <c r="AV146" s="14" t="s">
        <v>142</v>
      </c>
      <c r="AW146" s="14" t="s">
        <v>31</v>
      </c>
      <c r="AX146" s="14" t="s">
        <v>80</v>
      </c>
      <c r="AY146" s="214" t="s">
        <v>135</v>
      </c>
    </row>
    <row r="147" spans="1:65" s="2" customFormat="1" ht="14.4" customHeight="1">
      <c r="A147" s="36"/>
      <c r="B147" s="37"/>
      <c r="C147" s="175" t="s">
        <v>181</v>
      </c>
      <c r="D147" s="175" t="s">
        <v>137</v>
      </c>
      <c r="E147" s="176" t="s">
        <v>225</v>
      </c>
      <c r="F147" s="177" t="s">
        <v>226</v>
      </c>
      <c r="G147" s="178" t="s">
        <v>140</v>
      </c>
      <c r="H147" s="179">
        <v>2.64</v>
      </c>
      <c r="I147" s="180"/>
      <c r="J147" s="181">
        <f>ROUND(I147*H147,2)</f>
        <v>0</v>
      </c>
      <c r="K147" s="177" t="s">
        <v>141</v>
      </c>
      <c r="L147" s="41"/>
      <c r="M147" s="182" t="s">
        <v>19</v>
      </c>
      <c r="N147" s="183" t="s">
        <v>44</v>
      </c>
      <c r="O147" s="66"/>
      <c r="P147" s="184">
        <f>O147*H147</f>
        <v>0</v>
      </c>
      <c r="Q147" s="184">
        <v>0</v>
      </c>
      <c r="R147" s="184">
        <f>Q147*H147</f>
        <v>0</v>
      </c>
      <c r="S147" s="184">
        <v>0</v>
      </c>
      <c r="T147" s="185">
        <f>S147*H147</f>
        <v>0</v>
      </c>
      <c r="U147" s="36"/>
      <c r="V147" s="36"/>
      <c r="W147" s="36"/>
      <c r="X147" s="36"/>
      <c r="Y147" s="36"/>
      <c r="Z147" s="36"/>
      <c r="AA147" s="36"/>
      <c r="AB147" s="36"/>
      <c r="AC147" s="36"/>
      <c r="AD147" s="36"/>
      <c r="AE147" s="36"/>
      <c r="AR147" s="186" t="s">
        <v>142</v>
      </c>
      <c r="AT147" s="186" t="s">
        <v>137</v>
      </c>
      <c r="AU147" s="186" t="s">
        <v>143</v>
      </c>
      <c r="AY147" s="19" t="s">
        <v>135</v>
      </c>
      <c r="BE147" s="187">
        <f>IF(N147="základní",J147,0)</f>
        <v>0</v>
      </c>
      <c r="BF147" s="187">
        <f>IF(N147="snížená",J147,0)</f>
        <v>0</v>
      </c>
      <c r="BG147" s="187">
        <f>IF(N147="zákl. přenesená",J147,0)</f>
        <v>0</v>
      </c>
      <c r="BH147" s="187">
        <f>IF(N147="sníž. přenesená",J147,0)</f>
        <v>0</v>
      </c>
      <c r="BI147" s="187">
        <f>IF(N147="nulová",J147,0)</f>
        <v>0</v>
      </c>
      <c r="BJ147" s="19" t="s">
        <v>143</v>
      </c>
      <c r="BK147" s="187">
        <f>ROUND(I147*H147,2)</f>
        <v>0</v>
      </c>
      <c r="BL147" s="19" t="s">
        <v>142</v>
      </c>
      <c r="BM147" s="186" t="s">
        <v>227</v>
      </c>
    </row>
    <row r="148" spans="1:65" s="2" customFormat="1" ht="27">
      <c r="A148" s="36"/>
      <c r="B148" s="37"/>
      <c r="C148" s="38"/>
      <c r="D148" s="188" t="s">
        <v>144</v>
      </c>
      <c r="E148" s="38"/>
      <c r="F148" s="189" t="s">
        <v>223</v>
      </c>
      <c r="G148" s="38"/>
      <c r="H148" s="38"/>
      <c r="I148" s="190"/>
      <c r="J148" s="38"/>
      <c r="K148" s="38"/>
      <c r="L148" s="41"/>
      <c r="M148" s="191"/>
      <c r="N148" s="192"/>
      <c r="O148" s="66"/>
      <c r="P148" s="66"/>
      <c r="Q148" s="66"/>
      <c r="R148" s="66"/>
      <c r="S148" s="66"/>
      <c r="T148" s="67"/>
      <c r="U148" s="36"/>
      <c r="V148" s="36"/>
      <c r="W148" s="36"/>
      <c r="X148" s="36"/>
      <c r="Y148" s="36"/>
      <c r="Z148" s="36"/>
      <c r="AA148" s="36"/>
      <c r="AB148" s="36"/>
      <c r="AC148" s="36"/>
      <c r="AD148" s="36"/>
      <c r="AE148" s="36"/>
      <c r="AT148" s="19" t="s">
        <v>144</v>
      </c>
      <c r="AU148" s="19" t="s">
        <v>143</v>
      </c>
    </row>
    <row r="149" spans="1:65" s="2" customFormat="1" ht="14.4" customHeight="1">
      <c r="A149" s="36"/>
      <c r="B149" s="37"/>
      <c r="C149" s="175" t="s">
        <v>228</v>
      </c>
      <c r="D149" s="175" t="s">
        <v>137</v>
      </c>
      <c r="E149" s="176" t="s">
        <v>229</v>
      </c>
      <c r="F149" s="177" t="s">
        <v>230</v>
      </c>
      <c r="G149" s="178" t="s">
        <v>197</v>
      </c>
      <c r="H149" s="179">
        <v>0.3</v>
      </c>
      <c r="I149" s="180"/>
      <c r="J149" s="181">
        <f>ROUND(I149*H149,2)</f>
        <v>0</v>
      </c>
      <c r="K149" s="177" t="s">
        <v>141</v>
      </c>
      <c r="L149" s="41"/>
      <c r="M149" s="182" t="s">
        <v>19</v>
      </c>
      <c r="N149" s="183" t="s">
        <v>44</v>
      </c>
      <c r="O149" s="66"/>
      <c r="P149" s="184">
        <f>O149*H149</f>
        <v>0</v>
      </c>
      <c r="Q149" s="184">
        <v>0</v>
      </c>
      <c r="R149" s="184">
        <f>Q149*H149</f>
        <v>0</v>
      </c>
      <c r="S149" s="184">
        <v>0</v>
      </c>
      <c r="T149" s="185">
        <f>S149*H149</f>
        <v>0</v>
      </c>
      <c r="U149" s="36"/>
      <c r="V149" s="36"/>
      <c r="W149" s="36"/>
      <c r="X149" s="36"/>
      <c r="Y149" s="36"/>
      <c r="Z149" s="36"/>
      <c r="AA149" s="36"/>
      <c r="AB149" s="36"/>
      <c r="AC149" s="36"/>
      <c r="AD149" s="36"/>
      <c r="AE149" s="36"/>
      <c r="AR149" s="186" t="s">
        <v>142</v>
      </c>
      <c r="AT149" s="186" t="s">
        <v>137</v>
      </c>
      <c r="AU149" s="186" t="s">
        <v>143</v>
      </c>
      <c r="AY149" s="19" t="s">
        <v>135</v>
      </c>
      <c r="BE149" s="187">
        <f>IF(N149="základní",J149,0)</f>
        <v>0</v>
      </c>
      <c r="BF149" s="187">
        <f>IF(N149="snížená",J149,0)</f>
        <v>0</v>
      </c>
      <c r="BG149" s="187">
        <f>IF(N149="zákl. přenesená",J149,0)</f>
        <v>0</v>
      </c>
      <c r="BH149" s="187">
        <f>IF(N149="sníž. přenesená",J149,0)</f>
        <v>0</v>
      </c>
      <c r="BI149" s="187">
        <f>IF(N149="nulová",J149,0)</f>
        <v>0</v>
      </c>
      <c r="BJ149" s="19" t="s">
        <v>143</v>
      </c>
      <c r="BK149" s="187">
        <f>ROUND(I149*H149,2)</f>
        <v>0</v>
      </c>
      <c r="BL149" s="19" t="s">
        <v>142</v>
      </c>
      <c r="BM149" s="186" t="s">
        <v>231</v>
      </c>
    </row>
    <row r="150" spans="1:65" s="2" customFormat="1" ht="18">
      <c r="A150" s="36"/>
      <c r="B150" s="37"/>
      <c r="C150" s="38"/>
      <c r="D150" s="188" t="s">
        <v>144</v>
      </c>
      <c r="E150" s="38"/>
      <c r="F150" s="189" t="s">
        <v>232</v>
      </c>
      <c r="G150" s="38"/>
      <c r="H150" s="38"/>
      <c r="I150" s="190"/>
      <c r="J150" s="38"/>
      <c r="K150" s="38"/>
      <c r="L150" s="41"/>
      <c r="M150" s="191"/>
      <c r="N150" s="192"/>
      <c r="O150" s="66"/>
      <c r="P150" s="66"/>
      <c r="Q150" s="66"/>
      <c r="R150" s="66"/>
      <c r="S150" s="66"/>
      <c r="T150" s="67"/>
      <c r="U150" s="36"/>
      <c r="V150" s="36"/>
      <c r="W150" s="36"/>
      <c r="X150" s="36"/>
      <c r="Y150" s="36"/>
      <c r="Z150" s="36"/>
      <c r="AA150" s="36"/>
      <c r="AB150" s="36"/>
      <c r="AC150" s="36"/>
      <c r="AD150" s="36"/>
      <c r="AE150" s="36"/>
      <c r="AT150" s="19" t="s">
        <v>144</v>
      </c>
      <c r="AU150" s="19" t="s">
        <v>143</v>
      </c>
    </row>
    <row r="151" spans="1:65" s="2" customFormat="1" ht="14.4" customHeight="1">
      <c r="A151" s="36"/>
      <c r="B151" s="37"/>
      <c r="C151" s="175" t="s">
        <v>185</v>
      </c>
      <c r="D151" s="175" t="s">
        <v>137</v>
      </c>
      <c r="E151" s="176" t="s">
        <v>233</v>
      </c>
      <c r="F151" s="177" t="s">
        <v>234</v>
      </c>
      <c r="G151" s="178" t="s">
        <v>174</v>
      </c>
      <c r="H151" s="179">
        <v>2.64</v>
      </c>
      <c r="I151" s="180"/>
      <c r="J151" s="181">
        <f>ROUND(I151*H151,2)</f>
        <v>0</v>
      </c>
      <c r="K151" s="177" t="s">
        <v>141</v>
      </c>
      <c r="L151" s="41"/>
      <c r="M151" s="182" t="s">
        <v>19</v>
      </c>
      <c r="N151" s="183" t="s">
        <v>44</v>
      </c>
      <c r="O151" s="66"/>
      <c r="P151" s="184">
        <f>O151*H151</f>
        <v>0</v>
      </c>
      <c r="Q151" s="184">
        <v>0</v>
      </c>
      <c r="R151" s="184">
        <f>Q151*H151</f>
        <v>0</v>
      </c>
      <c r="S151" s="184">
        <v>0</v>
      </c>
      <c r="T151" s="185">
        <f>S151*H151</f>
        <v>0</v>
      </c>
      <c r="U151" s="36"/>
      <c r="V151" s="36"/>
      <c r="W151" s="36"/>
      <c r="X151" s="36"/>
      <c r="Y151" s="36"/>
      <c r="Z151" s="36"/>
      <c r="AA151" s="36"/>
      <c r="AB151" s="36"/>
      <c r="AC151" s="36"/>
      <c r="AD151" s="36"/>
      <c r="AE151" s="36"/>
      <c r="AR151" s="186" t="s">
        <v>142</v>
      </c>
      <c r="AT151" s="186" t="s">
        <v>137</v>
      </c>
      <c r="AU151" s="186" t="s">
        <v>143</v>
      </c>
      <c r="AY151" s="19" t="s">
        <v>135</v>
      </c>
      <c r="BE151" s="187">
        <f>IF(N151="základní",J151,0)</f>
        <v>0</v>
      </c>
      <c r="BF151" s="187">
        <f>IF(N151="snížená",J151,0)</f>
        <v>0</v>
      </c>
      <c r="BG151" s="187">
        <f>IF(N151="zákl. přenesená",J151,0)</f>
        <v>0</v>
      </c>
      <c r="BH151" s="187">
        <f>IF(N151="sníž. přenesená",J151,0)</f>
        <v>0</v>
      </c>
      <c r="BI151" s="187">
        <f>IF(N151="nulová",J151,0)</f>
        <v>0</v>
      </c>
      <c r="BJ151" s="19" t="s">
        <v>143</v>
      </c>
      <c r="BK151" s="187">
        <f>ROUND(I151*H151,2)</f>
        <v>0</v>
      </c>
      <c r="BL151" s="19" t="s">
        <v>142</v>
      </c>
      <c r="BM151" s="186" t="s">
        <v>235</v>
      </c>
    </row>
    <row r="152" spans="1:65" s="2" customFormat="1" ht="45">
      <c r="A152" s="36"/>
      <c r="B152" s="37"/>
      <c r="C152" s="38"/>
      <c r="D152" s="188" t="s">
        <v>144</v>
      </c>
      <c r="E152" s="38"/>
      <c r="F152" s="189" t="s">
        <v>236</v>
      </c>
      <c r="G152" s="38"/>
      <c r="H152" s="38"/>
      <c r="I152" s="190"/>
      <c r="J152" s="38"/>
      <c r="K152" s="38"/>
      <c r="L152" s="41"/>
      <c r="M152" s="191"/>
      <c r="N152" s="192"/>
      <c r="O152" s="66"/>
      <c r="P152" s="66"/>
      <c r="Q152" s="66"/>
      <c r="R152" s="66"/>
      <c r="S152" s="66"/>
      <c r="T152" s="67"/>
      <c r="U152" s="36"/>
      <c r="V152" s="36"/>
      <c r="W152" s="36"/>
      <c r="X152" s="36"/>
      <c r="Y152" s="36"/>
      <c r="Z152" s="36"/>
      <c r="AA152" s="36"/>
      <c r="AB152" s="36"/>
      <c r="AC152" s="36"/>
      <c r="AD152" s="36"/>
      <c r="AE152" s="36"/>
      <c r="AT152" s="19" t="s">
        <v>144</v>
      </c>
      <c r="AU152" s="19" t="s">
        <v>143</v>
      </c>
    </row>
    <row r="153" spans="1:65" s="13" customFormat="1" ht="10">
      <c r="B153" s="193"/>
      <c r="C153" s="194"/>
      <c r="D153" s="188" t="s">
        <v>146</v>
      </c>
      <c r="E153" s="195" t="s">
        <v>19</v>
      </c>
      <c r="F153" s="196" t="s">
        <v>237</v>
      </c>
      <c r="G153" s="194"/>
      <c r="H153" s="197">
        <v>2.64</v>
      </c>
      <c r="I153" s="198"/>
      <c r="J153" s="194"/>
      <c r="K153" s="194"/>
      <c r="L153" s="199"/>
      <c r="M153" s="200"/>
      <c r="N153" s="201"/>
      <c r="O153" s="201"/>
      <c r="P153" s="201"/>
      <c r="Q153" s="201"/>
      <c r="R153" s="201"/>
      <c r="S153" s="201"/>
      <c r="T153" s="202"/>
      <c r="AT153" s="203" t="s">
        <v>146</v>
      </c>
      <c r="AU153" s="203" t="s">
        <v>143</v>
      </c>
      <c r="AV153" s="13" t="s">
        <v>143</v>
      </c>
      <c r="AW153" s="13" t="s">
        <v>31</v>
      </c>
      <c r="AX153" s="13" t="s">
        <v>72</v>
      </c>
      <c r="AY153" s="203" t="s">
        <v>135</v>
      </c>
    </row>
    <row r="154" spans="1:65" s="14" customFormat="1" ht="10">
      <c r="B154" s="204"/>
      <c r="C154" s="205"/>
      <c r="D154" s="188" t="s">
        <v>146</v>
      </c>
      <c r="E154" s="206" t="s">
        <v>19</v>
      </c>
      <c r="F154" s="207" t="s">
        <v>148</v>
      </c>
      <c r="G154" s="205"/>
      <c r="H154" s="208">
        <v>2.64</v>
      </c>
      <c r="I154" s="209"/>
      <c r="J154" s="205"/>
      <c r="K154" s="205"/>
      <c r="L154" s="210"/>
      <c r="M154" s="211"/>
      <c r="N154" s="212"/>
      <c r="O154" s="212"/>
      <c r="P154" s="212"/>
      <c r="Q154" s="212"/>
      <c r="R154" s="212"/>
      <c r="S154" s="212"/>
      <c r="T154" s="213"/>
      <c r="AT154" s="214" t="s">
        <v>146</v>
      </c>
      <c r="AU154" s="214" t="s">
        <v>143</v>
      </c>
      <c r="AV154" s="14" t="s">
        <v>142</v>
      </c>
      <c r="AW154" s="14" t="s">
        <v>31</v>
      </c>
      <c r="AX154" s="14" t="s">
        <v>80</v>
      </c>
      <c r="AY154" s="214" t="s">
        <v>135</v>
      </c>
    </row>
    <row r="155" spans="1:65" s="2" customFormat="1" ht="14.4" customHeight="1">
      <c r="A155" s="36"/>
      <c r="B155" s="37"/>
      <c r="C155" s="175" t="s">
        <v>7</v>
      </c>
      <c r="D155" s="175" t="s">
        <v>137</v>
      </c>
      <c r="E155" s="176" t="s">
        <v>238</v>
      </c>
      <c r="F155" s="177" t="s">
        <v>239</v>
      </c>
      <c r="G155" s="178" t="s">
        <v>140</v>
      </c>
      <c r="H155" s="179">
        <v>13.2</v>
      </c>
      <c r="I155" s="180"/>
      <c r="J155" s="181">
        <f>ROUND(I155*H155,2)</f>
        <v>0</v>
      </c>
      <c r="K155" s="177" t="s">
        <v>141</v>
      </c>
      <c r="L155" s="41"/>
      <c r="M155" s="182" t="s">
        <v>19</v>
      </c>
      <c r="N155" s="183" t="s">
        <v>44</v>
      </c>
      <c r="O155" s="66"/>
      <c r="P155" s="184">
        <f>O155*H155</f>
        <v>0</v>
      </c>
      <c r="Q155" s="184">
        <v>0</v>
      </c>
      <c r="R155" s="184">
        <f>Q155*H155</f>
        <v>0</v>
      </c>
      <c r="S155" s="184">
        <v>0</v>
      </c>
      <c r="T155" s="185">
        <f>S155*H155</f>
        <v>0</v>
      </c>
      <c r="U155" s="36"/>
      <c r="V155" s="36"/>
      <c r="W155" s="36"/>
      <c r="X155" s="36"/>
      <c r="Y155" s="36"/>
      <c r="Z155" s="36"/>
      <c r="AA155" s="36"/>
      <c r="AB155" s="36"/>
      <c r="AC155" s="36"/>
      <c r="AD155" s="36"/>
      <c r="AE155" s="36"/>
      <c r="AR155" s="186" t="s">
        <v>142</v>
      </c>
      <c r="AT155" s="186" t="s">
        <v>137</v>
      </c>
      <c r="AU155" s="186" t="s">
        <v>143</v>
      </c>
      <c r="AY155" s="19" t="s">
        <v>135</v>
      </c>
      <c r="BE155" s="187">
        <f>IF(N155="základní",J155,0)</f>
        <v>0</v>
      </c>
      <c r="BF155" s="187">
        <f>IF(N155="snížená",J155,0)</f>
        <v>0</v>
      </c>
      <c r="BG155" s="187">
        <f>IF(N155="zákl. přenesená",J155,0)</f>
        <v>0</v>
      </c>
      <c r="BH155" s="187">
        <f>IF(N155="sníž. přenesená",J155,0)</f>
        <v>0</v>
      </c>
      <c r="BI155" s="187">
        <f>IF(N155="nulová",J155,0)</f>
        <v>0</v>
      </c>
      <c r="BJ155" s="19" t="s">
        <v>143</v>
      </c>
      <c r="BK155" s="187">
        <f>ROUND(I155*H155,2)</f>
        <v>0</v>
      </c>
      <c r="BL155" s="19" t="s">
        <v>142</v>
      </c>
      <c r="BM155" s="186" t="s">
        <v>240</v>
      </c>
    </row>
    <row r="156" spans="1:65" s="2" customFormat="1" ht="27">
      <c r="A156" s="36"/>
      <c r="B156" s="37"/>
      <c r="C156" s="38"/>
      <c r="D156" s="188" t="s">
        <v>144</v>
      </c>
      <c r="E156" s="38"/>
      <c r="F156" s="189" t="s">
        <v>223</v>
      </c>
      <c r="G156" s="38"/>
      <c r="H156" s="38"/>
      <c r="I156" s="190"/>
      <c r="J156" s="38"/>
      <c r="K156" s="38"/>
      <c r="L156" s="41"/>
      <c r="M156" s="191"/>
      <c r="N156" s="192"/>
      <c r="O156" s="66"/>
      <c r="P156" s="66"/>
      <c r="Q156" s="66"/>
      <c r="R156" s="66"/>
      <c r="S156" s="66"/>
      <c r="T156" s="67"/>
      <c r="U156" s="36"/>
      <c r="V156" s="36"/>
      <c r="W156" s="36"/>
      <c r="X156" s="36"/>
      <c r="Y156" s="36"/>
      <c r="Z156" s="36"/>
      <c r="AA156" s="36"/>
      <c r="AB156" s="36"/>
      <c r="AC156" s="36"/>
      <c r="AD156" s="36"/>
      <c r="AE156" s="36"/>
      <c r="AT156" s="19" t="s">
        <v>144</v>
      </c>
      <c r="AU156" s="19" t="s">
        <v>143</v>
      </c>
    </row>
    <row r="157" spans="1:65" s="13" customFormat="1" ht="10">
      <c r="B157" s="193"/>
      <c r="C157" s="194"/>
      <c r="D157" s="188" t="s">
        <v>146</v>
      </c>
      <c r="E157" s="195" t="s">
        <v>19</v>
      </c>
      <c r="F157" s="196" t="s">
        <v>241</v>
      </c>
      <c r="G157" s="194"/>
      <c r="H157" s="197">
        <v>13.2</v>
      </c>
      <c r="I157" s="198"/>
      <c r="J157" s="194"/>
      <c r="K157" s="194"/>
      <c r="L157" s="199"/>
      <c r="M157" s="200"/>
      <c r="N157" s="201"/>
      <c r="O157" s="201"/>
      <c r="P157" s="201"/>
      <c r="Q157" s="201"/>
      <c r="R157" s="201"/>
      <c r="S157" s="201"/>
      <c r="T157" s="202"/>
      <c r="AT157" s="203" t="s">
        <v>146</v>
      </c>
      <c r="AU157" s="203" t="s">
        <v>143</v>
      </c>
      <c r="AV157" s="13" t="s">
        <v>143</v>
      </c>
      <c r="AW157" s="13" t="s">
        <v>31</v>
      </c>
      <c r="AX157" s="13" t="s">
        <v>72</v>
      </c>
      <c r="AY157" s="203" t="s">
        <v>135</v>
      </c>
    </row>
    <row r="158" spans="1:65" s="14" customFormat="1" ht="10">
      <c r="B158" s="204"/>
      <c r="C158" s="205"/>
      <c r="D158" s="188" t="s">
        <v>146</v>
      </c>
      <c r="E158" s="206" t="s">
        <v>19</v>
      </c>
      <c r="F158" s="207" t="s">
        <v>148</v>
      </c>
      <c r="G158" s="205"/>
      <c r="H158" s="208">
        <v>13.2</v>
      </c>
      <c r="I158" s="209"/>
      <c r="J158" s="205"/>
      <c r="K158" s="205"/>
      <c r="L158" s="210"/>
      <c r="M158" s="211"/>
      <c r="N158" s="212"/>
      <c r="O158" s="212"/>
      <c r="P158" s="212"/>
      <c r="Q158" s="212"/>
      <c r="R158" s="212"/>
      <c r="S158" s="212"/>
      <c r="T158" s="213"/>
      <c r="AT158" s="214" t="s">
        <v>146</v>
      </c>
      <c r="AU158" s="214" t="s">
        <v>143</v>
      </c>
      <c r="AV158" s="14" t="s">
        <v>142</v>
      </c>
      <c r="AW158" s="14" t="s">
        <v>31</v>
      </c>
      <c r="AX158" s="14" t="s">
        <v>80</v>
      </c>
      <c r="AY158" s="214" t="s">
        <v>135</v>
      </c>
    </row>
    <row r="159" spans="1:65" s="2" customFormat="1" ht="14.4" customHeight="1">
      <c r="A159" s="36"/>
      <c r="B159" s="37"/>
      <c r="C159" s="175" t="s">
        <v>191</v>
      </c>
      <c r="D159" s="175" t="s">
        <v>137</v>
      </c>
      <c r="E159" s="176" t="s">
        <v>242</v>
      </c>
      <c r="F159" s="177" t="s">
        <v>243</v>
      </c>
      <c r="G159" s="178" t="s">
        <v>140</v>
      </c>
      <c r="H159" s="179">
        <v>13.2</v>
      </c>
      <c r="I159" s="180"/>
      <c r="J159" s="181">
        <f>ROUND(I159*H159,2)</f>
        <v>0</v>
      </c>
      <c r="K159" s="177" t="s">
        <v>141</v>
      </c>
      <c r="L159" s="41"/>
      <c r="M159" s="182" t="s">
        <v>19</v>
      </c>
      <c r="N159" s="183" t="s">
        <v>44</v>
      </c>
      <c r="O159" s="66"/>
      <c r="P159" s="184">
        <f>O159*H159</f>
        <v>0</v>
      </c>
      <c r="Q159" s="184">
        <v>0</v>
      </c>
      <c r="R159" s="184">
        <f>Q159*H159</f>
        <v>0</v>
      </c>
      <c r="S159" s="184">
        <v>0</v>
      </c>
      <c r="T159" s="185">
        <f>S159*H159</f>
        <v>0</v>
      </c>
      <c r="U159" s="36"/>
      <c r="V159" s="36"/>
      <c r="W159" s="36"/>
      <c r="X159" s="36"/>
      <c r="Y159" s="36"/>
      <c r="Z159" s="36"/>
      <c r="AA159" s="36"/>
      <c r="AB159" s="36"/>
      <c r="AC159" s="36"/>
      <c r="AD159" s="36"/>
      <c r="AE159" s="36"/>
      <c r="AR159" s="186" t="s">
        <v>142</v>
      </c>
      <c r="AT159" s="186" t="s">
        <v>137</v>
      </c>
      <c r="AU159" s="186" t="s">
        <v>143</v>
      </c>
      <c r="AY159" s="19" t="s">
        <v>135</v>
      </c>
      <c r="BE159" s="187">
        <f>IF(N159="základní",J159,0)</f>
        <v>0</v>
      </c>
      <c r="BF159" s="187">
        <f>IF(N159="snížená",J159,0)</f>
        <v>0</v>
      </c>
      <c r="BG159" s="187">
        <f>IF(N159="zákl. přenesená",J159,0)</f>
        <v>0</v>
      </c>
      <c r="BH159" s="187">
        <f>IF(N159="sníž. přenesená",J159,0)</f>
        <v>0</v>
      </c>
      <c r="BI159" s="187">
        <f>IF(N159="nulová",J159,0)</f>
        <v>0</v>
      </c>
      <c r="BJ159" s="19" t="s">
        <v>143</v>
      </c>
      <c r="BK159" s="187">
        <f>ROUND(I159*H159,2)</f>
        <v>0</v>
      </c>
      <c r="BL159" s="19" t="s">
        <v>142</v>
      </c>
      <c r="BM159" s="186" t="s">
        <v>244</v>
      </c>
    </row>
    <row r="160" spans="1:65" s="2" customFormat="1" ht="27">
      <c r="A160" s="36"/>
      <c r="B160" s="37"/>
      <c r="C160" s="38"/>
      <c r="D160" s="188" t="s">
        <v>144</v>
      </c>
      <c r="E160" s="38"/>
      <c r="F160" s="189" t="s">
        <v>223</v>
      </c>
      <c r="G160" s="38"/>
      <c r="H160" s="38"/>
      <c r="I160" s="190"/>
      <c r="J160" s="38"/>
      <c r="K160" s="38"/>
      <c r="L160" s="41"/>
      <c r="M160" s="191"/>
      <c r="N160" s="192"/>
      <c r="O160" s="66"/>
      <c r="P160" s="66"/>
      <c r="Q160" s="66"/>
      <c r="R160" s="66"/>
      <c r="S160" s="66"/>
      <c r="T160" s="67"/>
      <c r="U160" s="36"/>
      <c r="V160" s="36"/>
      <c r="W160" s="36"/>
      <c r="X160" s="36"/>
      <c r="Y160" s="36"/>
      <c r="Z160" s="36"/>
      <c r="AA160" s="36"/>
      <c r="AB160" s="36"/>
      <c r="AC160" s="36"/>
      <c r="AD160" s="36"/>
      <c r="AE160" s="36"/>
      <c r="AT160" s="19" t="s">
        <v>144</v>
      </c>
      <c r="AU160" s="19" t="s">
        <v>143</v>
      </c>
    </row>
    <row r="161" spans="1:65" s="2" customFormat="1" ht="14.4" customHeight="1">
      <c r="A161" s="36"/>
      <c r="B161" s="37"/>
      <c r="C161" s="175" t="s">
        <v>245</v>
      </c>
      <c r="D161" s="175" t="s">
        <v>137</v>
      </c>
      <c r="E161" s="176" t="s">
        <v>246</v>
      </c>
      <c r="F161" s="177" t="s">
        <v>247</v>
      </c>
      <c r="G161" s="178" t="s">
        <v>197</v>
      </c>
      <c r="H161" s="179">
        <v>0.05</v>
      </c>
      <c r="I161" s="180"/>
      <c r="J161" s="181">
        <f>ROUND(I161*H161,2)</f>
        <v>0</v>
      </c>
      <c r="K161" s="177" t="s">
        <v>141</v>
      </c>
      <c r="L161" s="41"/>
      <c r="M161" s="182" t="s">
        <v>19</v>
      </c>
      <c r="N161" s="183" t="s">
        <v>44</v>
      </c>
      <c r="O161" s="66"/>
      <c r="P161" s="184">
        <f>O161*H161</f>
        <v>0</v>
      </c>
      <c r="Q161" s="184">
        <v>0</v>
      </c>
      <c r="R161" s="184">
        <f>Q161*H161</f>
        <v>0</v>
      </c>
      <c r="S161" s="184">
        <v>0</v>
      </c>
      <c r="T161" s="185">
        <f>S161*H161</f>
        <v>0</v>
      </c>
      <c r="U161" s="36"/>
      <c r="V161" s="36"/>
      <c r="W161" s="36"/>
      <c r="X161" s="36"/>
      <c r="Y161" s="36"/>
      <c r="Z161" s="36"/>
      <c r="AA161" s="36"/>
      <c r="AB161" s="36"/>
      <c r="AC161" s="36"/>
      <c r="AD161" s="36"/>
      <c r="AE161" s="36"/>
      <c r="AR161" s="186" t="s">
        <v>142</v>
      </c>
      <c r="AT161" s="186" t="s">
        <v>137</v>
      </c>
      <c r="AU161" s="186" t="s">
        <v>143</v>
      </c>
      <c r="AY161" s="19" t="s">
        <v>135</v>
      </c>
      <c r="BE161" s="187">
        <f>IF(N161="základní",J161,0)</f>
        <v>0</v>
      </c>
      <c r="BF161" s="187">
        <f>IF(N161="snížená",J161,0)</f>
        <v>0</v>
      </c>
      <c r="BG161" s="187">
        <f>IF(N161="zákl. přenesená",J161,0)</f>
        <v>0</v>
      </c>
      <c r="BH161" s="187">
        <f>IF(N161="sníž. přenesená",J161,0)</f>
        <v>0</v>
      </c>
      <c r="BI161" s="187">
        <f>IF(N161="nulová",J161,0)</f>
        <v>0</v>
      </c>
      <c r="BJ161" s="19" t="s">
        <v>143</v>
      </c>
      <c r="BK161" s="187">
        <f>ROUND(I161*H161,2)</f>
        <v>0</v>
      </c>
      <c r="BL161" s="19" t="s">
        <v>142</v>
      </c>
      <c r="BM161" s="186" t="s">
        <v>248</v>
      </c>
    </row>
    <row r="162" spans="1:65" s="2" customFormat="1" ht="18">
      <c r="A162" s="36"/>
      <c r="B162" s="37"/>
      <c r="C162" s="38"/>
      <c r="D162" s="188" t="s">
        <v>144</v>
      </c>
      <c r="E162" s="38"/>
      <c r="F162" s="189" t="s">
        <v>232</v>
      </c>
      <c r="G162" s="38"/>
      <c r="H162" s="38"/>
      <c r="I162" s="190"/>
      <c r="J162" s="38"/>
      <c r="K162" s="38"/>
      <c r="L162" s="41"/>
      <c r="M162" s="191"/>
      <c r="N162" s="192"/>
      <c r="O162" s="66"/>
      <c r="P162" s="66"/>
      <c r="Q162" s="66"/>
      <c r="R162" s="66"/>
      <c r="S162" s="66"/>
      <c r="T162" s="67"/>
      <c r="U162" s="36"/>
      <c r="V162" s="36"/>
      <c r="W162" s="36"/>
      <c r="X162" s="36"/>
      <c r="Y162" s="36"/>
      <c r="Z162" s="36"/>
      <c r="AA162" s="36"/>
      <c r="AB162" s="36"/>
      <c r="AC162" s="36"/>
      <c r="AD162" s="36"/>
      <c r="AE162" s="36"/>
      <c r="AT162" s="19" t="s">
        <v>144</v>
      </c>
      <c r="AU162" s="19" t="s">
        <v>143</v>
      </c>
    </row>
    <row r="163" spans="1:65" s="2" customFormat="1" ht="24.15" customHeight="1">
      <c r="A163" s="36"/>
      <c r="B163" s="37"/>
      <c r="C163" s="175" t="s">
        <v>198</v>
      </c>
      <c r="D163" s="175" t="s">
        <v>137</v>
      </c>
      <c r="E163" s="176" t="s">
        <v>249</v>
      </c>
      <c r="F163" s="177" t="s">
        <v>250</v>
      </c>
      <c r="G163" s="178" t="s">
        <v>140</v>
      </c>
      <c r="H163" s="179">
        <v>33</v>
      </c>
      <c r="I163" s="180"/>
      <c r="J163" s="181">
        <f>ROUND(I163*H163,2)</f>
        <v>0</v>
      </c>
      <c r="K163" s="177" t="s">
        <v>141</v>
      </c>
      <c r="L163" s="41"/>
      <c r="M163" s="182" t="s">
        <v>19</v>
      </c>
      <c r="N163" s="183" t="s">
        <v>44</v>
      </c>
      <c r="O163" s="66"/>
      <c r="P163" s="184">
        <f>O163*H163</f>
        <v>0</v>
      </c>
      <c r="Q163" s="184">
        <v>0</v>
      </c>
      <c r="R163" s="184">
        <f>Q163*H163</f>
        <v>0</v>
      </c>
      <c r="S163" s="184">
        <v>0</v>
      </c>
      <c r="T163" s="185">
        <f>S163*H163</f>
        <v>0</v>
      </c>
      <c r="U163" s="36"/>
      <c r="V163" s="36"/>
      <c r="W163" s="36"/>
      <c r="X163" s="36"/>
      <c r="Y163" s="36"/>
      <c r="Z163" s="36"/>
      <c r="AA163" s="36"/>
      <c r="AB163" s="36"/>
      <c r="AC163" s="36"/>
      <c r="AD163" s="36"/>
      <c r="AE163" s="36"/>
      <c r="AR163" s="186" t="s">
        <v>142</v>
      </c>
      <c r="AT163" s="186" t="s">
        <v>137</v>
      </c>
      <c r="AU163" s="186" t="s">
        <v>143</v>
      </c>
      <c r="AY163" s="19" t="s">
        <v>135</v>
      </c>
      <c r="BE163" s="187">
        <f>IF(N163="základní",J163,0)</f>
        <v>0</v>
      </c>
      <c r="BF163" s="187">
        <f>IF(N163="snížená",J163,0)</f>
        <v>0</v>
      </c>
      <c r="BG163" s="187">
        <f>IF(N163="zákl. přenesená",J163,0)</f>
        <v>0</v>
      </c>
      <c r="BH163" s="187">
        <f>IF(N163="sníž. přenesená",J163,0)</f>
        <v>0</v>
      </c>
      <c r="BI163" s="187">
        <f>IF(N163="nulová",J163,0)</f>
        <v>0</v>
      </c>
      <c r="BJ163" s="19" t="s">
        <v>143</v>
      </c>
      <c r="BK163" s="187">
        <f>ROUND(I163*H163,2)</f>
        <v>0</v>
      </c>
      <c r="BL163" s="19" t="s">
        <v>142</v>
      </c>
      <c r="BM163" s="186" t="s">
        <v>251</v>
      </c>
    </row>
    <row r="164" spans="1:65" s="2" customFormat="1" ht="36">
      <c r="A164" s="36"/>
      <c r="B164" s="37"/>
      <c r="C164" s="38"/>
      <c r="D164" s="188" t="s">
        <v>144</v>
      </c>
      <c r="E164" s="38"/>
      <c r="F164" s="189" t="s">
        <v>252</v>
      </c>
      <c r="G164" s="38"/>
      <c r="H164" s="38"/>
      <c r="I164" s="190"/>
      <c r="J164" s="38"/>
      <c r="K164" s="38"/>
      <c r="L164" s="41"/>
      <c r="M164" s="191"/>
      <c r="N164" s="192"/>
      <c r="O164" s="66"/>
      <c r="P164" s="66"/>
      <c r="Q164" s="66"/>
      <c r="R164" s="66"/>
      <c r="S164" s="66"/>
      <c r="T164" s="67"/>
      <c r="U164" s="36"/>
      <c r="V164" s="36"/>
      <c r="W164" s="36"/>
      <c r="X164" s="36"/>
      <c r="Y164" s="36"/>
      <c r="Z164" s="36"/>
      <c r="AA164" s="36"/>
      <c r="AB164" s="36"/>
      <c r="AC164" s="36"/>
      <c r="AD164" s="36"/>
      <c r="AE164" s="36"/>
      <c r="AT164" s="19" t="s">
        <v>144</v>
      </c>
      <c r="AU164" s="19" t="s">
        <v>143</v>
      </c>
    </row>
    <row r="165" spans="1:65" s="13" customFormat="1" ht="10">
      <c r="B165" s="193"/>
      <c r="C165" s="194"/>
      <c r="D165" s="188" t="s">
        <v>146</v>
      </c>
      <c r="E165" s="195" t="s">
        <v>19</v>
      </c>
      <c r="F165" s="196" t="s">
        <v>253</v>
      </c>
      <c r="G165" s="194"/>
      <c r="H165" s="197">
        <v>33</v>
      </c>
      <c r="I165" s="198"/>
      <c r="J165" s="194"/>
      <c r="K165" s="194"/>
      <c r="L165" s="199"/>
      <c r="M165" s="200"/>
      <c r="N165" s="201"/>
      <c r="O165" s="201"/>
      <c r="P165" s="201"/>
      <c r="Q165" s="201"/>
      <c r="R165" s="201"/>
      <c r="S165" s="201"/>
      <c r="T165" s="202"/>
      <c r="AT165" s="203" t="s">
        <v>146</v>
      </c>
      <c r="AU165" s="203" t="s">
        <v>143</v>
      </c>
      <c r="AV165" s="13" t="s">
        <v>143</v>
      </c>
      <c r="AW165" s="13" t="s">
        <v>31</v>
      </c>
      <c r="AX165" s="13" t="s">
        <v>72</v>
      </c>
      <c r="AY165" s="203" t="s">
        <v>135</v>
      </c>
    </row>
    <row r="166" spans="1:65" s="14" customFormat="1" ht="10">
      <c r="B166" s="204"/>
      <c r="C166" s="205"/>
      <c r="D166" s="188" t="s">
        <v>146</v>
      </c>
      <c r="E166" s="206" t="s">
        <v>19</v>
      </c>
      <c r="F166" s="207" t="s">
        <v>148</v>
      </c>
      <c r="G166" s="205"/>
      <c r="H166" s="208">
        <v>33</v>
      </c>
      <c r="I166" s="209"/>
      <c r="J166" s="205"/>
      <c r="K166" s="205"/>
      <c r="L166" s="210"/>
      <c r="M166" s="211"/>
      <c r="N166" s="212"/>
      <c r="O166" s="212"/>
      <c r="P166" s="212"/>
      <c r="Q166" s="212"/>
      <c r="R166" s="212"/>
      <c r="S166" s="212"/>
      <c r="T166" s="213"/>
      <c r="AT166" s="214" t="s">
        <v>146</v>
      </c>
      <c r="AU166" s="214" t="s">
        <v>143</v>
      </c>
      <c r="AV166" s="14" t="s">
        <v>142</v>
      </c>
      <c r="AW166" s="14" t="s">
        <v>31</v>
      </c>
      <c r="AX166" s="14" t="s">
        <v>80</v>
      </c>
      <c r="AY166" s="214" t="s">
        <v>135</v>
      </c>
    </row>
    <row r="167" spans="1:65" s="12" customFormat="1" ht="22.75" customHeight="1">
      <c r="B167" s="159"/>
      <c r="C167" s="160"/>
      <c r="D167" s="161" t="s">
        <v>71</v>
      </c>
      <c r="E167" s="173" t="s">
        <v>152</v>
      </c>
      <c r="F167" s="173" t="s">
        <v>254</v>
      </c>
      <c r="G167" s="160"/>
      <c r="H167" s="160"/>
      <c r="I167" s="163"/>
      <c r="J167" s="174">
        <f>BK167</f>
        <v>0</v>
      </c>
      <c r="K167" s="160"/>
      <c r="L167" s="165"/>
      <c r="M167" s="166"/>
      <c r="N167" s="167"/>
      <c r="O167" s="167"/>
      <c r="P167" s="168">
        <f>P168</f>
        <v>0</v>
      </c>
      <c r="Q167" s="167"/>
      <c r="R167" s="168">
        <f>R168</f>
        <v>0</v>
      </c>
      <c r="S167" s="167"/>
      <c r="T167" s="169">
        <f>T168</f>
        <v>0</v>
      </c>
      <c r="AR167" s="170" t="s">
        <v>80</v>
      </c>
      <c r="AT167" s="171" t="s">
        <v>71</v>
      </c>
      <c r="AU167" s="171" t="s">
        <v>80</v>
      </c>
      <c r="AY167" s="170" t="s">
        <v>135</v>
      </c>
      <c r="BK167" s="172">
        <f>BK168</f>
        <v>0</v>
      </c>
    </row>
    <row r="168" spans="1:65" s="2" customFormat="1" ht="14.4" customHeight="1">
      <c r="A168" s="36"/>
      <c r="B168" s="37"/>
      <c r="C168" s="175" t="s">
        <v>255</v>
      </c>
      <c r="D168" s="175" t="s">
        <v>137</v>
      </c>
      <c r="E168" s="176" t="s">
        <v>256</v>
      </c>
      <c r="F168" s="177" t="s">
        <v>257</v>
      </c>
      <c r="G168" s="178" t="s">
        <v>169</v>
      </c>
      <c r="H168" s="179">
        <v>208.173</v>
      </c>
      <c r="I168" s="180"/>
      <c r="J168" s="181">
        <f>ROUND(I168*H168,2)</f>
        <v>0</v>
      </c>
      <c r="K168" s="177" t="s">
        <v>141</v>
      </c>
      <c r="L168" s="41"/>
      <c r="M168" s="182" t="s">
        <v>19</v>
      </c>
      <c r="N168" s="183" t="s">
        <v>44</v>
      </c>
      <c r="O168" s="66"/>
      <c r="P168" s="184">
        <f>O168*H168</f>
        <v>0</v>
      </c>
      <c r="Q168" s="184">
        <v>0</v>
      </c>
      <c r="R168" s="184">
        <f>Q168*H168</f>
        <v>0</v>
      </c>
      <c r="S168" s="184">
        <v>0</v>
      </c>
      <c r="T168" s="185">
        <f>S168*H168</f>
        <v>0</v>
      </c>
      <c r="U168" s="36"/>
      <c r="V168" s="36"/>
      <c r="W168" s="36"/>
      <c r="X168" s="36"/>
      <c r="Y168" s="36"/>
      <c r="Z168" s="36"/>
      <c r="AA168" s="36"/>
      <c r="AB168" s="36"/>
      <c r="AC168" s="36"/>
      <c r="AD168" s="36"/>
      <c r="AE168" s="36"/>
      <c r="AR168" s="186" t="s">
        <v>142</v>
      </c>
      <c r="AT168" s="186" t="s">
        <v>137</v>
      </c>
      <c r="AU168" s="186" t="s">
        <v>143</v>
      </c>
      <c r="AY168" s="19" t="s">
        <v>135</v>
      </c>
      <c r="BE168" s="187">
        <f>IF(N168="základní",J168,0)</f>
        <v>0</v>
      </c>
      <c r="BF168" s="187">
        <f>IF(N168="snížená",J168,0)</f>
        <v>0</v>
      </c>
      <c r="BG168" s="187">
        <f>IF(N168="zákl. přenesená",J168,0)</f>
        <v>0</v>
      </c>
      <c r="BH168" s="187">
        <f>IF(N168="sníž. přenesená",J168,0)</f>
        <v>0</v>
      </c>
      <c r="BI168" s="187">
        <f>IF(N168="nulová",J168,0)</f>
        <v>0</v>
      </c>
      <c r="BJ168" s="19" t="s">
        <v>143</v>
      </c>
      <c r="BK168" s="187">
        <f>ROUND(I168*H168,2)</f>
        <v>0</v>
      </c>
      <c r="BL168" s="19" t="s">
        <v>142</v>
      </c>
      <c r="BM168" s="186" t="s">
        <v>204</v>
      </c>
    </row>
    <row r="169" spans="1:65" s="12" customFormat="1" ht="22.75" customHeight="1">
      <c r="B169" s="159"/>
      <c r="C169" s="160"/>
      <c r="D169" s="161" t="s">
        <v>71</v>
      </c>
      <c r="E169" s="173" t="s">
        <v>159</v>
      </c>
      <c r="F169" s="173" t="s">
        <v>258</v>
      </c>
      <c r="G169" s="160"/>
      <c r="H169" s="160"/>
      <c r="I169" s="163"/>
      <c r="J169" s="174">
        <f>BK169</f>
        <v>0</v>
      </c>
      <c r="K169" s="160"/>
      <c r="L169" s="165"/>
      <c r="M169" s="166"/>
      <c r="N169" s="167"/>
      <c r="O169" s="167"/>
      <c r="P169" s="168">
        <f>SUM(P170:P184)</f>
        <v>0</v>
      </c>
      <c r="Q169" s="167"/>
      <c r="R169" s="168">
        <f>SUM(R170:R184)</f>
        <v>0</v>
      </c>
      <c r="S169" s="167"/>
      <c r="T169" s="169">
        <f>SUM(T170:T184)</f>
        <v>0</v>
      </c>
      <c r="AR169" s="170" t="s">
        <v>80</v>
      </c>
      <c r="AT169" s="171" t="s">
        <v>71</v>
      </c>
      <c r="AU169" s="171" t="s">
        <v>80</v>
      </c>
      <c r="AY169" s="170" t="s">
        <v>135</v>
      </c>
      <c r="BK169" s="172">
        <f>SUM(BK170:BK184)</f>
        <v>0</v>
      </c>
    </row>
    <row r="170" spans="1:65" s="2" customFormat="1" ht="14.4" customHeight="1">
      <c r="A170" s="36"/>
      <c r="B170" s="37"/>
      <c r="C170" s="175" t="s">
        <v>202</v>
      </c>
      <c r="D170" s="175" t="s">
        <v>137</v>
      </c>
      <c r="E170" s="176" t="s">
        <v>259</v>
      </c>
      <c r="F170" s="177" t="s">
        <v>260</v>
      </c>
      <c r="G170" s="178" t="s">
        <v>140</v>
      </c>
      <c r="H170" s="179">
        <v>75</v>
      </c>
      <c r="I170" s="180"/>
      <c r="J170" s="181">
        <f>ROUND(I170*H170,2)</f>
        <v>0</v>
      </c>
      <c r="K170" s="177" t="s">
        <v>141</v>
      </c>
      <c r="L170" s="41"/>
      <c r="M170" s="182" t="s">
        <v>19</v>
      </c>
      <c r="N170" s="183" t="s">
        <v>44</v>
      </c>
      <c r="O170" s="66"/>
      <c r="P170" s="184">
        <f>O170*H170</f>
        <v>0</v>
      </c>
      <c r="Q170" s="184">
        <v>0</v>
      </c>
      <c r="R170" s="184">
        <f>Q170*H170</f>
        <v>0</v>
      </c>
      <c r="S170" s="184">
        <v>0</v>
      </c>
      <c r="T170" s="185">
        <f>S170*H170</f>
        <v>0</v>
      </c>
      <c r="U170" s="36"/>
      <c r="V170" s="36"/>
      <c r="W170" s="36"/>
      <c r="X170" s="36"/>
      <c r="Y170" s="36"/>
      <c r="Z170" s="36"/>
      <c r="AA170" s="36"/>
      <c r="AB170" s="36"/>
      <c r="AC170" s="36"/>
      <c r="AD170" s="36"/>
      <c r="AE170" s="36"/>
      <c r="AR170" s="186" t="s">
        <v>142</v>
      </c>
      <c r="AT170" s="186" t="s">
        <v>137</v>
      </c>
      <c r="AU170" s="186" t="s">
        <v>143</v>
      </c>
      <c r="AY170" s="19" t="s">
        <v>135</v>
      </c>
      <c r="BE170" s="187">
        <f>IF(N170="základní",J170,0)</f>
        <v>0</v>
      </c>
      <c r="BF170" s="187">
        <f>IF(N170="snížená",J170,0)</f>
        <v>0</v>
      </c>
      <c r="BG170" s="187">
        <f>IF(N170="zákl. přenesená",J170,0)</f>
        <v>0</v>
      </c>
      <c r="BH170" s="187">
        <f>IF(N170="sníž. přenesená",J170,0)</f>
        <v>0</v>
      </c>
      <c r="BI170" s="187">
        <f>IF(N170="nulová",J170,0)</f>
        <v>0</v>
      </c>
      <c r="BJ170" s="19" t="s">
        <v>143</v>
      </c>
      <c r="BK170" s="187">
        <f>ROUND(I170*H170,2)</f>
        <v>0</v>
      </c>
      <c r="BL170" s="19" t="s">
        <v>142</v>
      </c>
      <c r="BM170" s="186" t="s">
        <v>261</v>
      </c>
    </row>
    <row r="171" spans="1:65" s="13" customFormat="1" ht="10">
      <c r="B171" s="193"/>
      <c r="C171" s="194"/>
      <c r="D171" s="188" t="s">
        <v>146</v>
      </c>
      <c r="E171" s="195" t="s">
        <v>19</v>
      </c>
      <c r="F171" s="196" t="s">
        <v>262</v>
      </c>
      <c r="G171" s="194"/>
      <c r="H171" s="197">
        <v>75</v>
      </c>
      <c r="I171" s="198"/>
      <c r="J171" s="194"/>
      <c r="K171" s="194"/>
      <c r="L171" s="199"/>
      <c r="M171" s="200"/>
      <c r="N171" s="201"/>
      <c r="O171" s="201"/>
      <c r="P171" s="201"/>
      <c r="Q171" s="201"/>
      <c r="R171" s="201"/>
      <c r="S171" s="201"/>
      <c r="T171" s="202"/>
      <c r="AT171" s="203" t="s">
        <v>146</v>
      </c>
      <c r="AU171" s="203" t="s">
        <v>143</v>
      </c>
      <c r="AV171" s="13" t="s">
        <v>143</v>
      </c>
      <c r="AW171" s="13" t="s">
        <v>31</v>
      </c>
      <c r="AX171" s="13" t="s">
        <v>72</v>
      </c>
      <c r="AY171" s="203" t="s">
        <v>135</v>
      </c>
    </row>
    <row r="172" spans="1:65" s="14" customFormat="1" ht="10">
      <c r="B172" s="204"/>
      <c r="C172" s="205"/>
      <c r="D172" s="188" t="s">
        <v>146</v>
      </c>
      <c r="E172" s="206" t="s">
        <v>19</v>
      </c>
      <c r="F172" s="207" t="s">
        <v>148</v>
      </c>
      <c r="G172" s="205"/>
      <c r="H172" s="208">
        <v>75</v>
      </c>
      <c r="I172" s="209"/>
      <c r="J172" s="205"/>
      <c r="K172" s="205"/>
      <c r="L172" s="210"/>
      <c r="M172" s="211"/>
      <c r="N172" s="212"/>
      <c r="O172" s="212"/>
      <c r="P172" s="212"/>
      <c r="Q172" s="212"/>
      <c r="R172" s="212"/>
      <c r="S172" s="212"/>
      <c r="T172" s="213"/>
      <c r="AT172" s="214" t="s">
        <v>146</v>
      </c>
      <c r="AU172" s="214" t="s">
        <v>143</v>
      </c>
      <c r="AV172" s="14" t="s">
        <v>142</v>
      </c>
      <c r="AW172" s="14" t="s">
        <v>31</v>
      </c>
      <c r="AX172" s="14" t="s">
        <v>80</v>
      </c>
      <c r="AY172" s="214" t="s">
        <v>135</v>
      </c>
    </row>
    <row r="173" spans="1:65" s="2" customFormat="1" ht="14.4" customHeight="1">
      <c r="A173" s="36"/>
      <c r="B173" s="37"/>
      <c r="C173" s="175" t="s">
        <v>263</v>
      </c>
      <c r="D173" s="175" t="s">
        <v>137</v>
      </c>
      <c r="E173" s="176" t="s">
        <v>264</v>
      </c>
      <c r="F173" s="177" t="s">
        <v>265</v>
      </c>
      <c r="G173" s="178" t="s">
        <v>140</v>
      </c>
      <c r="H173" s="179">
        <v>50</v>
      </c>
      <c r="I173" s="180"/>
      <c r="J173" s="181">
        <f>ROUND(I173*H173,2)</f>
        <v>0</v>
      </c>
      <c r="K173" s="177" t="s">
        <v>141</v>
      </c>
      <c r="L173" s="41"/>
      <c r="M173" s="182" t="s">
        <v>19</v>
      </c>
      <c r="N173" s="183" t="s">
        <v>44</v>
      </c>
      <c r="O173" s="66"/>
      <c r="P173" s="184">
        <f>O173*H173</f>
        <v>0</v>
      </c>
      <c r="Q173" s="184">
        <v>0</v>
      </c>
      <c r="R173" s="184">
        <f>Q173*H173</f>
        <v>0</v>
      </c>
      <c r="S173" s="184">
        <v>0</v>
      </c>
      <c r="T173" s="185">
        <f>S173*H173</f>
        <v>0</v>
      </c>
      <c r="U173" s="36"/>
      <c r="V173" s="36"/>
      <c r="W173" s="36"/>
      <c r="X173" s="36"/>
      <c r="Y173" s="36"/>
      <c r="Z173" s="36"/>
      <c r="AA173" s="36"/>
      <c r="AB173" s="36"/>
      <c r="AC173" s="36"/>
      <c r="AD173" s="36"/>
      <c r="AE173" s="36"/>
      <c r="AR173" s="186" t="s">
        <v>142</v>
      </c>
      <c r="AT173" s="186" t="s">
        <v>137</v>
      </c>
      <c r="AU173" s="186" t="s">
        <v>143</v>
      </c>
      <c r="AY173" s="19" t="s">
        <v>135</v>
      </c>
      <c r="BE173" s="187">
        <f>IF(N173="základní",J173,0)</f>
        <v>0</v>
      </c>
      <c r="BF173" s="187">
        <f>IF(N173="snížená",J173,0)</f>
        <v>0</v>
      </c>
      <c r="BG173" s="187">
        <f>IF(N173="zákl. přenesená",J173,0)</f>
        <v>0</v>
      </c>
      <c r="BH173" s="187">
        <f>IF(N173="sníž. přenesená",J173,0)</f>
        <v>0</v>
      </c>
      <c r="BI173" s="187">
        <f>IF(N173="nulová",J173,0)</f>
        <v>0</v>
      </c>
      <c r="BJ173" s="19" t="s">
        <v>143</v>
      </c>
      <c r="BK173" s="187">
        <f>ROUND(I173*H173,2)</f>
        <v>0</v>
      </c>
      <c r="BL173" s="19" t="s">
        <v>142</v>
      </c>
      <c r="BM173" s="186" t="s">
        <v>266</v>
      </c>
    </row>
    <row r="174" spans="1:65" s="2" customFormat="1" ht="24.15" customHeight="1">
      <c r="A174" s="36"/>
      <c r="B174" s="37"/>
      <c r="C174" s="175" t="s">
        <v>207</v>
      </c>
      <c r="D174" s="175" t="s">
        <v>137</v>
      </c>
      <c r="E174" s="176" t="s">
        <v>267</v>
      </c>
      <c r="F174" s="177" t="s">
        <v>268</v>
      </c>
      <c r="G174" s="178" t="s">
        <v>140</v>
      </c>
      <c r="H174" s="179">
        <v>50</v>
      </c>
      <c r="I174" s="180"/>
      <c r="J174" s="181">
        <f>ROUND(I174*H174,2)</f>
        <v>0</v>
      </c>
      <c r="K174" s="177" t="s">
        <v>141</v>
      </c>
      <c r="L174" s="41"/>
      <c r="M174" s="182" t="s">
        <v>19</v>
      </c>
      <c r="N174" s="183" t="s">
        <v>44</v>
      </c>
      <c r="O174" s="66"/>
      <c r="P174" s="184">
        <f>O174*H174</f>
        <v>0</v>
      </c>
      <c r="Q174" s="184">
        <v>0</v>
      </c>
      <c r="R174" s="184">
        <f>Q174*H174</f>
        <v>0</v>
      </c>
      <c r="S174" s="184">
        <v>0</v>
      </c>
      <c r="T174" s="185">
        <f>S174*H174</f>
        <v>0</v>
      </c>
      <c r="U174" s="36"/>
      <c r="V174" s="36"/>
      <c r="W174" s="36"/>
      <c r="X174" s="36"/>
      <c r="Y174" s="36"/>
      <c r="Z174" s="36"/>
      <c r="AA174" s="36"/>
      <c r="AB174" s="36"/>
      <c r="AC174" s="36"/>
      <c r="AD174" s="36"/>
      <c r="AE174" s="36"/>
      <c r="AR174" s="186" t="s">
        <v>142</v>
      </c>
      <c r="AT174" s="186" t="s">
        <v>137</v>
      </c>
      <c r="AU174" s="186" t="s">
        <v>143</v>
      </c>
      <c r="AY174" s="19" t="s">
        <v>135</v>
      </c>
      <c r="BE174" s="187">
        <f>IF(N174="základní",J174,0)</f>
        <v>0</v>
      </c>
      <c r="BF174" s="187">
        <f>IF(N174="snížená",J174,0)</f>
        <v>0</v>
      </c>
      <c r="BG174" s="187">
        <f>IF(N174="zákl. přenesená",J174,0)</f>
        <v>0</v>
      </c>
      <c r="BH174" s="187">
        <f>IF(N174="sníž. přenesená",J174,0)</f>
        <v>0</v>
      </c>
      <c r="BI174" s="187">
        <f>IF(N174="nulová",J174,0)</f>
        <v>0</v>
      </c>
      <c r="BJ174" s="19" t="s">
        <v>143</v>
      </c>
      <c r="BK174" s="187">
        <f>ROUND(I174*H174,2)</f>
        <v>0</v>
      </c>
      <c r="BL174" s="19" t="s">
        <v>142</v>
      </c>
      <c r="BM174" s="186" t="s">
        <v>269</v>
      </c>
    </row>
    <row r="175" spans="1:65" s="2" customFormat="1" ht="36">
      <c r="A175" s="36"/>
      <c r="B175" s="37"/>
      <c r="C175" s="38"/>
      <c r="D175" s="188" t="s">
        <v>144</v>
      </c>
      <c r="E175" s="38"/>
      <c r="F175" s="189" t="s">
        <v>270</v>
      </c>
      <c r="G175" s="38"/>
      <c r="H175" s="38"/>
      <c r="I175" s="190"/>
      <c r="J175" s="38"/>
      <c r="K175" s="38"/>
      <c r="L175" s="41"/>
      <c r="M175" s="191"/>
      <c r="N175" s="192"/>
      <c r="O175" s="66"/>
      <c r="P175" s="66"/>
      <c r="Q175" s="66"/>
      <c r="R175" s="66"/>
      <c r="S175" s="66"/>
      <c r="T175" s="67"/>
      <c r="U175" s="36"/>
      <c r="V175" s="36"/>
      <c r="W175" s="36"/>
      <c r="X175" s="36"/>
      <c r="Y175" s="36"/>
      <c r="Z175" s="36"/>
      <c r="AA175" s="36"/>
      <c r="AB175" s="36"/>
      <c r="AC175" s="36"/>
      <c r="AD175" s="36"/>
      <c r="AE175" s="36"/>
      <c r="AT175" s="19" t="s">
        <v>144</v>
      </c>
      <c r="AU175" s="19" t="s">
        <v>143</v>
      </c>
    </row>
    <row r="176" spans="1:65" s="2" customFormat="1" ht="24.15" customHeight="1">
      <c r="A176" s="36"/>
      <c r="B176" s="37"/>
      <c r="C176" s="175" t="s">
        <v>271</v>
      </c>
      <c r="D176" s="175" t="s">
        <v>137</v>
      </c>
      <c r="E176" s="176" t="s">
        <v>272</v>
      </c>
      <c r="F176" s="177" t="s">
        <v>273</v>
      </c>
      <c r="G176" s="178" t="s">
        <v>140</v>
      </c>
      <c r="H176" s="179">
        <v>50</v>
      </c>
      <c r="I176" s="180"/>
      <c r="J176" s="181">
        <f>ROUND(I176*H176,2)</f>
        <v>0</v>
      </c>
      <c r="K176" s="177" t="s">
        <v>141</v>
      </c>
      <c r="L176" s="41"/>
      <c r="M176" s="182" t="s">
        <v>19</v>
      </c>
      <c r="N176" s="183" t="s">
        <v>44</v>
      </c>
      <c r="O176" s="66"/>
      <c r="P176" s="184">
        <f>O176*H176</f>
        <v>0</v>
      </c>
      <c r="Q176" s="184">
        <v>0</v>
      </c>
      <c r="R176" s="184">
        <f>Q176*H176</f>
        <v>0</v>
      </c>
      <c r="S176" s="184">
        <v>0</v>
      </c>
      <c r="T176" s="185">
        <f>S176*H176</f>
        <v>0</v>
      </c>
      <c r="U176" s="36"/>
      <c r="V176" s="36"/>
      <c r="W176" s="36"/>
      <c r="X176" s="36"/>
      <c r="Y176" s="36"/>
      <c r="Z176" s="36"/>
      <c r="AA176" s="36"/>
      <c r="AB176" s="36"/>
      <c r="AC176" s="36"/>
      <c r="AD176" s="36"/>
      <c r="AE176" s="36"/>
      <c r="AR176" s="186" t="s">
        <v>142</v>
      </c>
      <c r="AT176" s="186" t="s">
        <v>137</v>
      </c>
      <c r="AU176" s="186" t="s">
        <v>143</v>
      </c>
      <c r="AY176" s="19" t="s">
        <v>135</v>
      </c>
      <c r="BE176" s="187">
        <f>IF(N176="základní",J176,0)</f>
        <v>0</v>
      </c>
      <c r="BF176" s="187">
        <f>IF(N176="snížená",J176,0)</f>
        <v>0</v>
      </c>
      <c r="BG176" s="187">
        <f>IF(N176="zákl. přenesená",J176,0)</f>
        <v>0</v>
      </c>
      <c r="BH176" s="187">
        <f>IF(N176="sníž. přenesená",J176,0)</f>
        <v>0</v>
      </c>
      <c r="BI176" s="187">
        <f>IF(N176="nulová",J176,0)</f>
        <v>0</v>
      </c>
      <c r="BJ176" s="19" t="s">
        <v>143</v>
      </c>
      <c r="BK176" s="187">
        <f>ROUND(I176*H176,2)</f>
        <v>0</v>
      </c>
      <c r="BL176" s="19" t="s">
        <v>142</v>
      </c>
      <c r="BM176" s="186" t="s">
        <v>274</v>
      </c>
    </row>
    <row r="177" spans="1:65" s="2" customFormat="1" ht="18">
      <c r="A177" s="36"/>
      <c r="B177" s="37"/>
      <c r="C177" s="38"/>
      <c r="D177" s="188" t="s">
        <v>144</v>
      </c>
      <c r="E177" s="38"/>
      <c r="F177" s="189" t="s">
        <v>275</v>
      </c>
      <c r="G177" s="38"/>
      <c r="H177" s="38"/>
      <c r="I177" s="190"/>
      <c r="J177" s="38"/>
      <c r="K177" s="38"/>
      <c r="L177" s="41"/>
      <c r="M177" s="191"/>
      <c r="N177" s="192"/>
      <c r="O177" s="66"/>
      <c r="P177" s="66"/>
      <c r="Q177" s="66"/>
      <c r="R177" s="66"/>
      <c r="S177" s="66"/>
      <c r="T177" s="67"/>
      <c r="U177" s="36"/>
      <c r="V177" s="36"/>
      <c r="W177" s="36"/>
      <c r="X177" s="36"/>
      <c r="Y177" s="36"/>
      <c r="Z177" s="36"/>
      <c r="AA177" s="36"/>
      <c r="AB177" s="36"/>
      <c r="AC177" s="36"/>
      <c r="AD177" s="36"/>
      <c r="AE177" s="36"/>
      <c r="AT177" s="19" t="s">
        <v>144</v>
      </c>
      <c r="AU177" s="19" t="s">
        <v>143</v>
      </c>
    </row>
    <row r="178" spans="1:65" s="2" customFormat="1" ht="14.4" customHeight="1">
      <c r="A178" s="36"/>
      <c r="B178" s="37"/>
      <c r="C178" s="175" t="s">
        <v>211</v>
      </c>
      <c r="D178" s="175" t="s">
        <v>137</v>
      </c>
      <c r="E178" s="176" t="s">
        <v>276</v>
      </c>
      <c r="F178" s="177" t="s">
        <v>277</v>
      </c>
      <c r="G178" s="178" t="s">
        <v>140</v>
      </c>
      <c r="H178" s="179">
        <v>50</v>
      </c>
      <c r="I178" s="180"/>
      <c r="J178" s="181">
        <f>ROUND(I178*H178,2)</f>
        <v>0</v>
      </c>
      <c r="K178" s="177" t="s">
        <v>141</v>
      </c>
      <c r="L178" s="41"/>
      <c r="M178" s="182" t="s">
        <v>19</v>
      </c>
      <c r="N178" s="183" t="s">
        <v>44</v>
      </c>
      <c r="O178" s="66"/>
      <c r="P178" s="184">
        <f>O178*H178</f>
        <v>0</v>
      </c>
      <c r="Q178" s="184">
        <v>0</v>
      </c>
      <c r="R178" s="184">
        <f>Q178*H178</f>
        <v>0</v>
      </c>
      <c r="S178" s="184">
        <v>0</v>
      </c>
      <c r="T178" s="185">
        <f>S178*H178</f>
        <v>0</v>
      </c>
      <c r="U178" s="36"/>
      <c r="V178" s="36"/>
      <c r="W178" s="36"/>
      <c r="X178" s="36"/>
      <c r="Y178" s="36"/>
      <c r="Z178" s="36"/>
      <c r="AA178" s="36"/>
      <c r="AB178" s="36"/>
      <c r="AC178" s="36"/>
      <c r="AD178" s="36"/>
      <c r="AE178" s="36"/>
      <c r="AR178" s="186" t="s">
        <v>142</v>
      </c>
      <c r="AT178" s="186" t="s">
        <v>137</v>
      </c>
      <c r="AU178" s="186" t="s">
        <v>143</v>
      </c>
      <c r="AY178" s="19" t="s">
        <v>135</v>
      </c>
      <c r="BE178" s="187">
        <f>IF(N178="základní",J178,0)</f>
        <v>0</v>
      </c>
      <c r="BF178" s="187">
        <f>IF(N178="snížená",J178,0)</f>
        <v>0</v>
      </c>
      <c r="BG178" s="187">
        <f>IF(N178="zákl. přenesená",J178,0)</f>
        <v>0</v>
      </c>
      <c r="BH178" s="187">
        <f>IF(N178="sníž. přenesená",J178,0)</f>
        <v>0</v>
      </c>
      <c r="BI178" s="187">
        <f>IF(N178="nulová",J178,0)</f>
        <v>0</v>
      </c>
      <c r="BJ178" s="19" t="s">
        <v>143</v>
      </c>
      <c r="BK178" s="187">
        <f>ROUND(I178*H178,2)</f>
        <v>0</v>
      </c>
      <c r="BL178" s="19" t="s">
        <v>142</v>
      </c>
      <c r="BM178" s="186" t="s">
        <v>278</v>
      </c>
    </row>
    <row r="179" spans="1:65" s="2" customFormat="1" ht="24.15" customHeight="1">
      <c r="A179" s="36"/>
      <c r="B179" s="37"/>
      <c r="C179" s="175" t="s">
        <v>279</v>
      </c>
      <c r="D179" s="175" t="s">
        <v>137</v>
      </c>
      <c r="E179" s="176" t="s">
        <v>280</v>
      </c>
      <c r="F179" s="177" t="s">
        <v>281</v>
      </c>
      <c r="G179" s="178" t="s">
        <v>140</v>
      </c>
      <c r="H179" s="179">
        <v>50</v>
      </c>
      <c r="I179" s="180"/>
      <c r="J179" s="181">
        <f>ROUND(I179*H179,2)</f>
        <v>0</v>
      </c>
      <c r="K179" s="177" t="s">
        <v>141</v>
      </c>
      <c r="L179" s="41"/>
      <c r="M179" s="182" t="s">
        <v>19</v>
      </c>
      <c r="N179" s="183" t="s">
        <v>44</v>
      </c>
      <c r="O179" s="66"/>
      <c r="P179" s="184">
        <f>O179*H179</f>
        <v>0</v>
      </c>
      <c r="Q179" s="184">
        <v>0</v>
      </c>
      <c r="R179" s="184">
        <f>Q179*H179</f>
        <v>0</v>
      </c>
      <c r="S179" s="184">
        <v>0</v>
      </c>
      <c r="T179" s="185">
        <f>S179*H179</f>
        <v>0</v>
      </c>
      <c r="U179" s="36"/>
      <c r="V179" s="36"/>
      <c r="W179" s="36"/>
      <c r="X179" s="36"/>
      <c r="Y179" s="36"/>
      <c r="Z179" s="36"/>
      <c r="AA179" s="36"/>
      <c r="AB179" s="36"/>
      <c r="AC179" s="36"/>
      <c r="AD179" s="36"/>
      <c r="AE179" s="36"/>
      <c r="AR179" s="186" t="s">
        <v>142</v>
      </c>
      <c r="AT179" s="186" t="s">
        <v>137</v>
      </c>
      <c r="AU179" s="186" t="s">
        <v>143</v>
      </c>
      <c r="AY179" s="19" t="s">
        <v>135</v>
      </c>
      <c r="BE179" s="187">
        <f>IF(N179="základní",J179,0)</f>
        <v>0</v>
      </c>
      <c r="BF179" s="187">
        <f>IF(N179="snížená",J179,0)</f>
        <v>0</v>
      </c>
      <c r="BG179" s="187">
        <f>IF(N179="zákl. přenesená",J179,0)</f>
        <v>0</v>
      </c>
      <c r="BH179" s="187">
        <f>IF(N179="sníž. přenesená",J179,0)</f>
        <v>0</v>
      </c>
      <c r="BI179" s="187">
        <f>IF(N179="nulová",J179,0)</f>
        <v>0</v>
      </c>
      <c r="BJ179" s="19" t="s">
        <v>143</v>
      </c>
      <c r="BK179" s="187">
        <f>ROUND(I179*H179,2)</f>
        <v>0</v>
      </c>
      <c r="BL179" s="19" t="s">
        <v>142</v>
      </c>
      <c r="BM179" s="186" t="s">
        <v>282</v>
      </c>
    </row>
    <row r="180" spans="1:65" s="2" customFormat="1" ht="37.75" customHeight="1">
      <c r="A180" s="36"/>
      <c r="B180" s="37"/>
      <c r="C180" s="175" t="s">
        <v>216</v>
      </c>
      <c r="D180" s="175" t="s">
        <v>137</v>
      </c>
      <c r="E180" s="176" t="s">
        <v>283</v>
      </c>
      <c r="F180" s="177" t="s">
        <v>284</v>
      </c>
      <c r="G180" s="178" t="s">
        <v>140</v>
      </c>
      <c r="H180" s="179">
        <v>25</v>
      </c>
      <c r="I180" s="180"/>
      <c r="J180" s="181">
        <f>ROUND(I180*H180,2)</f>
        <v>0</v>
      </c>
      <c r="K180" s="177" t="s">
        <v>141</v>
      </c>
      <c r="L180" s="41"/>
      <c r="M180" s="182" t="s">
        <v>19</v>
      </c>
      <c r="N180" s="183" t="s">
        <v>44</v>
      </c>
      <c r="O180" s="66"/>
      <c r="P180" s="184">
        <f>O180*H180</f>
        <v>0</v>
      </c>
      <c r="Q180" s="184">
        <v>0</v>
      </c>
      <c r="R180" s="184">
        <f>Q180*H180</f>
        <v>0</v>
      </c>
      <c r="S180" s="184">
        <v>0</v>
      </c>
      <c r="T180" s="185">
        <f>S180*H180</f>
        <v>0</v>
      </c>
      <c r="U180" s="36"/>
      <c r="V180" s="36"/>
      <c r="W180" s="36"/>
      <c r="X180" s="36"/>
      <c r="Y180" s="36"/>
      <c r="Z180" s="36"/>
      <c r="AA180" s="36"/>
      <c r="AB180" s="36"/>
      <c r="AC180" s="36"/>
      <c r="AD180" s="36"/>
      <c r="AE180" s="36"/>
      <c r="AR180" s="186" t="s">
        <v>142</v>
      </c>
      <c r="AT180" s="186" t="s">
        <v>137</v>
      </c>
      <c r="AU180" s="186" t="s">
        <v>143</v>
      </c>
      <c r="AY180" s="19" t="s">
        <v>135</v>
      </c>
      <c r="BE180" s="187">
        <f>IF(N180="základní",J180,0)</f>
        <v>0</v>
      </c>
      <c r="BF180" s="187">
        <f>IF(N180="snížená",J180,0)</f>
        <v>0</v>
      </c>
      <c r="BG180" s="187">
        <f>IF(N180="zákl. přenesená",J180,0)</f>
        <v>0</v>
      </c>
      <c r="BH180" s="187">
        <f>IF(N180="sníž. přenesená",J180,0)</f>
        <v>0</v>
      </c>
      <c r="BI180" s="187">
        <f>IF(N180="nulová",J180,0)</f>
        <v>0</v>
      </c>
      <c r="BJ180" s="19" t="s">
        <v>143</v>
      </c>
      <c r="BK180" s="187">
        <f>ROUND(I180*H180,2)</f>
        <v>0</v>
      </c>
      <c r="BL180" s="19" t="s">
        <v>142</v>
      </c>
      <c r="BM180" s="186" t="s">
        <v>285</v>
      </c>
    </row>
    <row r="181" spans="1:65" s="2" customFormat="1" ht="63">
      <c r="A181" s="36"/>
      <c r="B181" s="37"/>
      <c r="C181" s="38"/>
      <c r="D181" s="188" t="s">
        <v>144</v>
      </c>
      <c r="E181" s="38"/>
      <c r="F181" s="189" t="s">
        <v>286</v>
      </c>
      <c r="G181" s="38"/>
      <c r="H181" s="38"/>
      <c r="I181" s="190"/>
      <c r="J181" s="38"/>
      <c r="K181" s="38"/>
      <c r="L181" s="41"/>
      <c r="M181" s="191"/>
      <c r="N181" s="192"/>
      <c r="O181" s="66"/>
      <c r="P181" s="66"/>
      <c r="Q181" s="66"/>
      <c r="R181" s="66"/>
      <c r="S181" s="66"/>
      <c r="T181" s="67"/>
      <c r="U181" s="36"/>
      <c r="V181" s="36"/>
      <c r="W181" s="36"/>
      <c r="X181" s="36"/>
      <c r="Y181" s="36"/>
      <c r="Z181" s="36"/>
      <c r="AA181" s="36"/>
      <c r="AB181" s="36"/>
      <c r="AC181" s="36"/>
      <c r="AD181" s="36"/>
      <c r="AE181" s="36"/>
      <c r="AT181" s="19" t="s">
        <v>144</v>
      </c>
      <c r="AU181" s="19" t="s">
        <v>143</v>
      </c>
    </row>
    <row r="182" spans="1:65" s="2" customFormat="1" ht="14.4" customHeight="1">
      <c r="A182" s="36"/>
      <c r="B182" s="37"/>
      <c r="C182" s="215" t="s">
        <v>287</v>
      </c>
      <c r="D182" s="215" t="s">
        <v>194</v>
      </c>
      <c r="E182" s="216" t="s">
        <v>288</v>
      </c>
      <c r="F182" s="217" t="s">
        <v>289</v>
      </c>
      <c r="G182" s="218" t="s">
        <v>140</v>
      </c>
      <c r="H182" s="219">
        <v>26.25</v>
      </c>
      <c r="I182" s="220"/>
      <c r="J182" s="221">
        <f>ROUND(I182*H182,2)</f>
        <v>0</v>
      </c>
      <c r="K182" s="217" t="s">
        <v>141</v>
      </c>
      <c r="L182" s="222"/>
      <c r="M182" s="223" t="s">
        <v>19</v>
      </c>
      <c r="N182" s="224" t="s">
        <v>44</v>
      </c>
      <c r="O182" s="66"/>
      <c r="P182" s="184">
        <f>O182*H182</f>
        <v>0</v>
      </c>
      <c r="Q182" s="184">
        <v>0</v>
      </c>
      <c r="R182" s="184">
        <f>Q182*H182</f>
        <v>0</v>
      </c>
      <c r="S182" s="184">
        <v>0</v>
      </c>
      <c r="T182" s="185">
        <f>S182*H182</f>
        <v>0</v>
      </c>
      <c r="U182" s="36"/>
      <c r="V182" s="36"/>
      <c r="W182" s="36"/>
      <c r="X182" s="36"/>
      <c r="Y182" s="36"/>
      <c r="Z182" s="36"/>
      <c r="AA182" s="36"/>
      <c r="AB182" s="36"/>
      <c r="AC182" s="36"/>
      <c r="AD182" s="36"/>
      <c r="AE182" s="36"/>
      <c r="AR182" s="186" t="s">
        <v>158</v>
      </c>
      <c r="AT182" s="186" t="s">
        <v>194</v>
      </c>
      <c r="AU182" s="186" t="s">
        <v>143</v>
      </c>
      <c r="AY182" s="19" t="s">
        <v>135</v>
      </c>
      <c r="BE182" s="187">
        <f>IF(N182="základní",J182,0)</f>
        <v>0</v>
      </c>
      <c r="BF182" s="187">
        <f>IF(N182="snížená",J182,0)</f>
        <v>0</v>
      </c>
      <c r="BG182" s="187">
        <f>IF(N182="zákl. přenesená",J182,0)</f>
        <v>0</v>
      </c>
      <c r="BH182" s="187">
        <f>IF(N182="sníž. přenesená",J182,0)</f>
        <v>0</v>
      </c>
      <c r="BI182" s="187">
        <f>IF(N182="nulová",J182,0)</f>
        <v>0</v>
      </c>
      <c r="BJ182" s="19" t="s">
        <v>143</v>
      </c>
      <c r="BK182" s="187">
        <f>ROUND(I182*H182,2)</f>
        <v>0</v>
      </c>
      <c r="BL182" s="19" t="s">
        <v>142</v>
      </c>
      <c r="BM182" s="186" t="s">
        <v>290</v>
      </c>
    </row>
    <row r="183" spans="1:65" s="13" customFormat="1" ht="10">
      <c r="B183" s="193"/>
      <c r="C183" s="194"/>
      <c r="D183" s="188" t="s">
        <v>146</v>
      </c>
      <c r="E183" s="195" t="s">
        <v>19</v>
      </c>
      <c r="F183" s="196" t="s">
        <v>291</v>
      </c>
      <c r="G183" s="194"/>
      <c r="H183" s="197">
        <v>26.25</v>
      </c>
      <c r="I183" s="198"/>
      <c r="J183" s="194"/>
      <c r="K183" s="194"/>
      <c r="L183" s="199"/>
      <c r="M183" s="200"/>
      <c r="N183" s="201"/>
      <c r="O183" s="201"/>
      <c r="P183" s="201"/>
      <c r="Q183" s="201"/>
      <c r="R183" s="201"/>
      <c r="S183" s="201"/>
      <c r="T183" s="202"/>
      <c r="AT183" s="203" t="s">
        <v>146</v>
      </c>
      <c r="AU183" s="203" t="s">
        <v>143</v>
      </c>
      <c r="AV183" s="13" t="s">
        <v>143</v>
      </c>
      <c r="AW183" s="13" t="s">
        <v>31</v>
      </c>
      <c r="AX183" s="13" t="s">
        <v>72</v>
      </c>
      <c r="AY183" s="203" t="s">
        <v>135</v>
      </c>
    </row>
    <row r="184" spans="1:65" s="14" customFormat="1" ht="10">
      <c r="B184" s="204"/>
      <c r="C184" s="205"/>
      <c r="D184" s="188" t="s">
        <v>146</v>
      </c>
      <c r="E184" s="206" t="s">
        <v>19</v>
      </c>
      <c r="F184" s="207" t="s">
        <v>148</v>
      </c>
      <c r="G184" s="205"/>
      <c r="H184" s="208">
        <v>26.25</v>
      </c>
      <c r="I184" s="209"/>
      <c r="J184" s="205"/>
      <c r="K184" s="205"/>
      <c r="L184" s="210"/>
      <c r="M184" s="211"/>
      <c r="N184" s="212"/>
      <c r="O184" s="212"/>
      <c r="P184" s="212"/>
      <c r="Q184" s="212"/>
      <c r="R184" s="212"/>
      <c r="S184" s="212"/>
      <c r="T184" s="213"/>
      <c r="AT184" s="214" t="s">
        <v>146</v>
      </c>
      <c r="AU184" s="214" t="s">
        <v>143</v>
      </c>
      <c r="AV184" s="14" t="s">
        <v>142</v>
      </c>
      <c r="AW184" s="14" t="s">
        <v>31</v>
      </c>
      <c r="AX184" s="14" t="s">
        <v>80</v>
      </c>
      <c r="AY184" s="214" t="s">
        <v>135</v>
      </c>
    </row>
    <row r="185" spans="1:65" s="12" customFormat="1" ht="22.75" customHeight="1">
      <c r="B185" s="159"/>
      <c r="C185" s="160"/>
      <c r="D185" s="161" t="s">
        <v>71</v>
      </c>
      <c r="E185" s="173" t="s">
        <v>178</v>
      </c>
      <c r="F185" s="173" t="s">
        <v>292</v>
      </c>
      <c r="G185" s="160"/>
      <c r="H185" s="160"/>
      <c r="I185" s="163"/>
      <c r="J185" s="174">
        <f>BK185</f>
        <v>0</v>
      </c>
      <c r="K185" s="160"/>
      <c r="L185" s="165"/>
      <c r="M185" s="166"/>
      <c r="N185" s="167"/>
      <c r="O185" s="167"/>
      <c r="P185" s="168">
        <f>SUM(P186:P189)</f>
        <v>0</v>
      </c>
      <c r="Q185" s="167"/>
      <c r="R185" s="168">
        <f>SUM(R186:R189)</f>
        <v>0</v>
      </c>
      <c r="S185" s="167"/>
      <c r="T185" s="169">
        <f>SUM(T186:T189)</f>
        <v>0</v>
      </c>
      <c r="AR185" s="170" t="s">
        <v>80</v>
      </c>
      <c r="AT185" s="171" t="s">
        <v>71</v>
      </c>
      <c r="AU185" s="171" t="s">
        <v>80</v>
      </c>
      <c r="AY185" s="170" t="s">
        <v>135</v>
      </c>
      <c r="BK185" s="172">
        <f>SUM(BK186:BK189)</f>
        <v>0</v>
      </c>
    </row>
    <row r="186" spans="1:65" s="2" customFormat="1" ht="24.15" customHeight="1">
      <c r="A186" s="36"/>
      <c r="B186" s="37"/>
      <c r="C186" s="175" t="s">
        <v>222</v>
      </c>
      <c r="D186" s="175" t="s">
        <v>137</v>
      </c>
      <c r="E186" s="176" t="s">
        <v>293</v>
      </c>
      <c r="F186" s="177" t="s">
        <v>294</v>
      </c>
      <c r="G186" s="178" t="s">
        <v>169</v>
      </c>
      <c r="H186" s="179">
        <v>22</v>
      </c>
      <c r="I186" s="180"/>
      <c r="J186" s="181">
        <f>ROUND(I186*H186,2)</f>
        <v>0</v>
      </c>
      <c r="K186" s="177" t="s">
        <v>141</v>
      </c>
      <c r="L186" s="41"/>
      <c r="M186" s="182" t="s">
        <v>19</v>
      </c>
      <c r="N186" s="183" t="s">
        <v>44</v>
      </c>
      <c r="O186" s="66"/>
      <c r="P186" s="184">
        <f>O186*H186</f>
        <v>0</v>
      </c>
      <c r="Q186" s="184">
        <v>0</v>
      </c>
      <c r="R186" s="184">
        <f>Q186*H186</f>
        <v>0</v>
      </c>
      <c r="S186" s="184">
        <v>0</v>
      </c>
      <c r="T186" s="185">
        <f>S186*H186</f>
        <v>0</v>
      </c>
      <c r="U186" s="36"/>
      <c r="V186" s="36"/>
      <c r="W186" s="36"/>
      <c r="X186" s="36"/>
      <c r="Y186" s="36"/>
      <c r="Z186" s="36"/>
      <c r="AA186" s="36"/>
      <c r="AB186" s="36"/>
      <c r="AC186" s="36"/>
      <c r="AD186" s="36"/>
      <c r="AE186" s="36"/>
      <c r="AR186" s="186" t="s">
        <v>142</v>
      </c>
      <c r="AT186" s="186" t="s">
        <v>137</v>
      </c>
      <c r="AU186" s="186" t="s">
        <v>143</v>
      </c>
      <c r="AY186" s="19" t="s">
        <v>135</v>
      </c>
      <c r="BE186" s="187">
        <f>IF(N186="základní",J186,0)</f>
        <v>0</v>
      </c>
      <c r="BF186" s="187">
        <f>IF(N186="snížená",J186,0)</f>
        <v>0</v>
      </c>
      <c r="BG186" s="187">
        <f>IF(N186="zákl. přenesená",J186,0)</f>
        <v>0</v>
      </c>
      <c r="BH186" s="187">
        <f>IF(N186="sníž. přenesená",J186,0)</f>
        <v>0</v>
      </c>
      <c r="BI186" s="187">
        <f>IF(N186="nulová",J186,0)</f>
        <v>0</v>
      </c>
      <c r="BJ186" s="19" t="s">
        <v>143</v>
      </c>
      <c r="BK186" s="187">
        <f>ROUND(I186*H186,2)</f>
        <v>0</v>
      </c>
      <c r="BL186" s="19" t="s">
        <v>142</v>
      </c>
      <c r="BM186" s="186" t="s">
        <v>295</v>
      </c>
    </row>
    <row r="187" spans="1:65" s="2" customFormat="1" ht="54">
      <c r="A187" s="36"/>
      <c r="B187" s="37"/>
      <c r="C187" s="38"/>
      <c r="D187" s="188" t="s">
        <v>144</v>
      </c>
      <c r="E187" s="38"/>
      <c r="F187" s="189" t="s">
        <v>296</v>
      </c>
      <c r="G187" s="38"/>
      <c r="H187" s="38"/>
      <c r="I187" s="190"/>
      <c r="J187" s="38"/>
      <c r="K187" s="38"/>
      <c r="L187" s="41"/>
      <c r="M187" s="191"/>
      <c r="N187" s="192"/>
      <c r="O187" s="66"/>
      <c r="P187" s="66"/>
      <c r="Q187" s="66"/>
      <c r="R187" s="66"/>
      <c r="S187" s="66"/>
      <c r="T187" s="67"/>
      <c r="U187" s="36"/>
      <c r="V187" s="36"/>
      <c r="W187" s="36"/>
      <c r="X187" s="36"/>
      <c r="Y187" s="36"/>
      <c r="Z187" s="36"/>
      <c r="AA187" s="36"/>
      <c r="AB187" s="36"/>
      <c r="AC187" s="36"/>
      <c r="AD187" s="36"/>
      <c r="AE187" s="36"/>
      <c r="AT187" s="19" t="s">
        <v>144</v>
      </c>
      <c r="AU187" s="19" t="s">
        <v>143</v>
      </c>
    </row>
    <row r="188" spans="1:65" s="2" customFormat="1" ht="14.4" customHeight="1">
      <c r="A188" s="36"/>
      <c r="B188" s="37"/>
      <c r="C188" s="215" t="s">
        <v>297</v>
      </c>
      <c r="D188" s="215" t="s">
        <v>194</v>
      </c>
      <c r="E188" s="216" t="s">
        <v>298</v>
      </c>
      <c r="F188" s="217" t="s">
        <v>299</v>
      </c>
      <c r="G188" s="218" t="s">
        <v>169</v>
      </c>
      <c r="H188" s="219">
        <v>26</v>
      </c>
      <c r="I188" s="220"/>
      <c r="J188" s="221">
        <f>ROUND(I188*H188,2)</f>
        <v>0</v>
      </c>
      <c r="K188" s="217" t="s">
        <v>141</v>
      </c>
      <c r="L188" s="222"/>
      <c r="M188" s="223" t="s">
        <v>19</v>
      </c>
      <c r="N188" s="224" t="s">
        <v>44</v>
      </c>
      <c r="O188" s="66"/>
      <c r="P188" s="184">
        <f>O188*H188</f>
        <v>0</v>
      </c>
      <c r="Q188" s="184">
        <v>0</v>
      </c>
      <c r="R188" s="184">
        <f>Q188*H188</f>
        <v>0</v>
      </c>
      <c r="S188" s="184">
        <v>0</v>
      </c>
      <c r="T188" s="185">
        <f>S188*H188</f>
        <v>0</v>
      </c>
      <c r="U188" s="36"/>
      <c r="V188" s="36"/>
      <c r="W188" s="36"/>
      <c r="X188" s="36"/>
      <c r="Y188" s="36"/>
      <c r="Z188" s="36"/>
      <c r="AA188" s="36"/>
      <c r="AB188" s="36"/>
      <c r="AC188" s="36"/>
      <c r="AD188" s="36"/>
      <c r="AE188" s="36"/>
      <c r="AR188" s="186" t="s">
        <v>158</v>
      </c>
      <c r="AT188" s="186" t="s">
        <v>194</v>
      </c>
      <c r="AU188" s="186" t="s">
        <v>143</v>
      </c>
      <c r="AY188" s="19" t="s">
        <v>135</v>
      </c>
      <c r="BE188" s="187">
        <f>IF(N188="základní",J188,0)</f>
        <v>0</v>
      </c>
      <c r="BF188" s="187">
        <f>IF(N188="snížená",J188,0)</f>
        <v>0</v>
      </c>
      <c r="BG188" s="187">
        <f>IF(N188="zákl. přenesená",J188,0)</f>
        <v>0</v>
      </c>
      <c r="BH188" s="187">
        <f>IF(N188="sníž. přenesená",J188,0)</f>
        <v>0</v>
      </c>
      <c r="BI188" s="187">
        <f>IF(N188="nulová",J188,0)</f>
        <v>0</v>
      </c>
      <c r="BJ188" s="19" t="s">
        <v>143</v>
      </c>
      <c r="BK188" s="187">
        <f>ROUND(I188*H188,2)</f>
        <v>0</v>
      </c>
      <c r="BL188" s="19" t="s">
        <v>142</v>
      </c>
      <c r="BM188" s="186" t="s">
        <v>300</v>
      </c>
    </row>
    <row r="189" spans="1:65" s="2" customFormat="1" ht="14.4" customHeight="1">
      <c r="A189" s="36"/>
      <c r="B189" s="37"/>
      <c r="C189" s="175" t="s">
        <v>227</v>
      </c>
      <c r="D189" s="175" t="s">
        <v>137</v>
      </c>
      <c r="E189" s="176" t="s">
        <v>301</v>
      </c>
      <c r="F189" s="177" t="s">
        <v>302</v>
      </c>
      <c r="G189" s="178" t="s">
        <v>174</v>
      </c>
      <c r="H189" s="179">
        <v>0.4</v>
      </c>
      <c r="I189" s="180"/>
      <c r="J189" s="181">
        <f>ROUND(I189*H189,2)</f>
        <v>0</v>
      </c>
      <c r="K189" s="177" t="s">
        <v>141</v>
      </c>
      <c r="L189" s="41"/>
      <c r="M189" s="182" t="s">
        <v>19</v>
      </c>
      <c r="N189" s="183" t="s">
        <v>44</v>
      </c>
      <c r="O189" s="66"/>
      <c r="P189" s="184">
        <f>O189*H189</f>
        <v>0</v>
      </c>
      <c r="Q189" s="184">
        <v>0</v>
      </c>
      <c r="R189" s="184">
        <f>Q189*H189</f>
        <v>0</v>
      </c>
      <c r="S189" s="184">
        <v>0</v>
      </c>
      <c r="T189" s="185">
        <f>S189*H189</f>
        <v>0</v>
      </c>
      <c r="U189" s="36"/>
      <c r="V189" s="36"/>
      <c r="W189" s="36"/>
      <c r="X189" s="36"/>
      <c r="Y189" s="36"/>
      <c r="Z189" s="36"/>
      <c r="AA189" s="36"/>
      <c r="AB189" s="36"/>
      <c r="AC189" s="36"/>
      <c r="AD189" s="36"/>
      <c r="AE189" s="36"/>
      <c r="AR189" s="186" t="s">
        <v>142</v>
      </c>
      <c r="AT189" s="186" t="s">
        <v>137</v>
      </c>
      <c r="AU189" s="186" t="s">
        <v>143</v>
      </c>
      <c r="AY189" s="19" t="s">
        <v>135</v>
      </c>
      <c r="BE189" s="187">
        <f>IF(N189="základní",J189,0)</f>
        <v>0</v>
      </c>
      <c r="BF189" s="187">
        <f>IF(N189="snížená",J189,0)</f>
        <v>0</v>
      </c>
      <c r="BG189" s="187">
        <f>IF(N189="zákl. přenesená",J189,0)</f>
        <v>0</v>
      </c>
      <c r="BH189" s="187">
        <f>IF(N189="sníž. přenesená",J189,0)</f>
        <v>0</v>
      </c>
      <c r="BI189" s="187">
        <f>IF(N189="nulová",J189,0)</f>
        <v>0</v>
      </c>
      <c r="BJ189" s="19" t="s">
        <v>143</v>
      </c>
      <c r="BK189" s="187">
        <f>ROUND(I189*H189,2)</f>
        <v>0</v>
      </c>
      <c r="BL189" s="19" t="s">
        <v>142</v>
      </c>
      <c r="BM189" s="186" t="s">
        <v>303</v>
      </c>
    </row>
    <row r="190" spans="1:65" s="12" customFormat="1" ht="22.75" customHeight="1">
      <c r="B190" s="159"/>
      <c r="C190" s="160"/>
      <c r="D190" s="161" t="s">
        <v>71</v>
      </c>
      <c r="E190" s="173" t="s">
        <v>304</v>
      </c>
      <c r="F190" s="173" t="s">
        <v>305</v>
      </c>
      <c r="G190" s="160"/>
      <c r="H190" s="160"/>
      <c r="I190" s="163"/>
      <c r="J190" s="174">
        <f>BK190</f>
        <v>0</v>
      </c>
      <c r="K190" s="160"/>
      <c r="L190" s="165"/>
      <c r="M190" s="166"/>
      <c r="N190" s="167"/>
      <c r="O190" s="167"/>
      <c r="P190" s="168">
        <f>SUM(P191:P200)</f>
        <v>0</v>
      </c>
      <c r="Q190" s="167"/>
      <c r="R190" s="168">
        <f>SUM(R191:R200)</f>
        <v>0</v>
      </c>
      <c r="S190" s="167"/>
      <c r="T190" s="169">
        <f>SUM(T191:T200)</f>
        <v>0</v>
      </c>
      <c r="AR190" s="170" t="s">
        <v>80</v>
      </c>
      <c r="AT190" s="171" t="s">
        <v>71</v>
      </c>
      <c r="AU190" s="171" t="s">
        <v>80</v>
      </c>
      <c r="AY190" s="170" t="s">
        <v>135</v>
      </c>
      <c r="BK190" s="172">
        <f>SUM(BK191:BK200)</f>
        <v>0</v>
      </c>
    </row>
    <row r="191" spans="1:65" s="2" customFormat="1" ht="24.15" customHeight="1">
      <c r="A191" s="36"/>
      <c r="B191" s="37"/>
      <c r="C191" s="175" t="s">
        <v>306</v>
      </c>
      <c r="D191" s="175" t="s">
        <v>137</v>
      </c>
      <c r="E191" s="176" t="s">
        <v>307</v>
      </c>
      <c r="F191" s="177" t="s">
        <v>308</v>
      </c>
      <c r="G191" s="178" t="s">
        <v>197</v>
      </c>
      <c r="H191" s="179">
        <v>82</v>
      </c>
      <c r="I191" s="180"/>
      <c r="J191" s="181">
        <f>ROUND(I191*H191,2)</f>
        <v>0</v>
      </c>
      <c r="K191" s="177" t="s">
        <v>141</v>
      </c>
      <c r="L191" s="41"/>
      <c r="M191" s="182" t="s">
        <v>19</v>
      </c>
      <c r="N191" s="183" t="s">
        <v>44</v>
      </c>
      <c r="O191" s="66"/>
      <c r="P191" s="184">
        <f>O191*H191</f>
        <v>0</v>
      </c>
      <c r="Q191" s="184">
        <v>0</v>
      </c>
      <c r="R191" s="184">
        <f>Q191*H191</f>
        <v>0</v>
      </c>
      <c r="S191" s="184">
        <v>0</v>
      </c>
      <c r="T191" s="185">
        <f>S191*H191</f>
        <v>0</v>
      </c>
      <c r="U191" s="36"/>
      <c r="V191" s="36"/>
      <c r="W191" s="36"/>
      <c r="X191" s="36"/>
      <c r="Y191" s="36"/>
      <c r="Z191" s="36"/>
      <c r="AA191" s="36"/>
      <c r="AB191" s="36"/>
      <c r="AC191" s="36"/>
      <c r="AD191" s="36"/>
      <c r="AE191" s="36"/>
      <c r="AR191" s="186" t="s">
        <v>142</v>
      </c>
      <c r="AT191" s="186" t="s">
        <v>137</v>
      </c>
      <c r="AU191" s="186" t="s">
        <v>143</v>
      </c>
      <c r="AY191" s="19" t="s">
        <v>135</v>
      </c>
      <c r="BE191" s="187">
        <f>IF(N191="základní",J191,0)</f>
        <v>0</v>
      </c>
      <c r="BF191" s="187">
        <f>IF(N191="snížená",J191,0)</f>
        <v>0</v>
      </c>
      <c r="BG191" s="187">
        <f>IF(N191="zákl. přenesená",J191,0)</f>
        <v>0</v>
      </c>
      <c r="BH191" s="187">
        <f>IF(N191="sníž. přenesená",J191,0)</f>
        <v>0</v>
      </c>
      <c r="BI191" s="187">
        <f>IF(N191="nulová",J191,0)</f>
        <v>0</v>
      </c>
      <c r="BJ191" s="19" t="s">
        <v>143</v>
      </c>
      <c r="BK191" s="187">
        <f>ROUND(I191*H191,2)</f>
        <v>0</v>
      </c>
      <c r="BL191" s="19" t="s">
        <v>142</v>
      </c>
      <c r="BM191" s="186" t="s">
        <v>309</v>
      </c>
    </row>
    <row r="192" spans="1:65" s="2" customFormat="1" ht="63">
      <c r="A192" s="36"/>
      <c r="B192" s="37"/>
      <c r="C192" s="38"/>
      <c r="D192" s="188" t="s">
        <v>144</v>
      </c>
      <c r="E192" s="38"/>
      <c r="F192" s="189" t="s">
        <v>310</v>
      </c>
      <c r="G192" s="38"/>
      <c r="H192" s="38"/>
      <c r="I192" s="190"/>
      <c r="J192" s="38"/>
      <c r="K192" s="38"/>
      <c r="L192" s="41"/>
      <c r="M192" s="191"/>
      <c r="N192" s="192"/>
      <c r="O192" s="66"/>
      <c r="P192" s="66"/>
      <c r="Q192" s="66"/>
      <c r="R192" s="66"/>
      <c r="S192" s="66"/>
      <c r="T192" s="67"/>
      <c r="U192" s="36"/>
      <c r="V192" s="36"/>
      <c r="W192" s="36"/>
      <c r="X192" s="36"/>
      <c r="Y192" s="36"/>
      <c r="Z192" s="36"/>
      <c r="AA192" s="36"/>
      <c r="AB192" s="36"/>
      <c r="AC192" s="36"/>
      <c r="AD192" s="36"/>
      <c r="AE192" s="36"/>
      <c r="AT192" s="19" t="s">
        <v>144</v>
      </c>
      <c r="AU192" s="19" t="s">
        <v>143</v>
      </c>
    </row>
    <row r="193" spans="1:65" s="2" customFormat="1" ht="14.4" customHeight="1">
      <c r="A193" s="36"/>
      <c r="B193" s="37"/>
      <c r="C193" s="175" t="s">
        <v>231</v>
      </c>
      <c r="D193" s="175" t="s">
        <v>137</v>
      </c>
      <c r="E193" s="176" t="s">
        <v>311</v>
      </c>
      <c r="F193" s="177" t="s">
        <v>312</v>
      </c>
      <c r="G193" s="178" t="s">
        <v>197</v>
      </c>
      <c r="H193" s="179">
        <v>82</v>
      </c>
      <c r="I193" s="180"/>
      <c r="J193" s="181">
        <f>ROUND(I193*H193,2)</f>
        <v>0</v>
      </c>
      <c r="K193" s="177" t="s">
        <v>141</v>
      </c>
      <c r="L193" s="41"/>
      <c r="M193" s="182" t="s">
        <v>19</v>
      </c>
      <c r="N193" s="183" t="s">
        <v>44</v>
      </c>
      <c r="O193" s="66"/>
      <c r="P193" s="184">
        <f>O193*H193</f>
        <v>0</v>
      </c>
      <c r="Q193" s="184">
        <v>0</v>
      </c>
      <c r="R193" s="184">
        <f>Q193*H193</f>
        <v>0</v>
      </c>
      <c r="S193" s="184">
        <v>0</v>
      </c>
      <c r="T193" s="185">
        <f>S193*H193</f>
        <v>0</v>
      </c>
      <c r="U193" s="36"/>
      <c r="V193" s="36"/>
      <c r="W193" s="36"/>
      <c r="X193" s="36"/>
      <c r="Y193" s="36"/>
      <c r="Z193" s="36"/>
      <c r="AA193" s="36"/>
      <c r="AB193" s="36"/>
      <c r="AC193" s="36"/>
      <c r="AD193" s="36"/>
      <c r="AE193" s="36"/>
      <c r="AR193" s="186" t="s">
        <v>142</v>
      </c>
      <c r="AT193" s="186" t="s">
        <v>137</v>
      </c>
      <c r="AU193" s="186" t="s">
        <v>143</v>
      </c>
      <c r="AY193" s="19" t="s">
        <v>135</v>
      </c>
      <c r="BE193" s="187">
        <f>IF(N193="základní",J193,0)</f>
        <v>0</v>
      </c>
      <c r="BF193" s="187">
        <f>IF(N193="snížená",J193,0)</f>
        <v>0</v>
      </c>
      <c r="BG193" s="187">
        <f>IF(N193="zákl. přenesená",J193,0)</f>
        <v>0</v>
      </c>
      <c r="BH193" s="187">
        <f>IF(N193="sníž. přenesená",J193,0)</f>
        <v>0</v>
      </c>
      <c r="BI193" s="187">
        <f>IF(N193="nulová",J193,0)</f>
        <v>0</v>
      </c>
      <c r="BJ193" s="19" t="s">
        <v>143</v>
      </c>
      <c r="BK193" s="187">
        <f>ROUND(I193*H193,2)</f>
        <v>0</v>
      </c>
      <c r="BL193" s="19" t="s">
        <v>142</v>
      </c>
      <c r="BM193" s="186" t="s">
        <v>313</v>
      </c>
    </row>
    <row r="194" spans="1:65" s="2" customFormat="1" ht="45">
      <c r="A194" s="36"/>
      <c r="B194" s="37"/>
      <c r="C194" s="38"/>
      <c r="D194" s="188" t="s">
        <v>144</v>
      </c>
      <c r="E194" s="38"/>
      <c r="F194" s="189" t="s">
        <v>314</v>
      </c>
      <c r="G194" s="38"/>
      <c r="H194" s="38"/>
      <c r="I194" s="190"/>
      <c r="J194" s="38"/>
      <c r="K194" s="38"/>
      <c r="L194" s="41"/>
      <c r="M194" s="191"/>
      <c r="N194" s="192"/>
      <c r="O194" s="66"/>
      <c r="P194" s="66"/>
      <c r="Q194" s="66"/>
      <c r="R194" s="66"/>
      <c r="S194" s="66"/>
      <c r="T194" s="67"/>
      <c r="U194" s="36"/>
      <c r="V194" s="36"/>
      <c r="W194" s="36"/>
      <c r="X194" s="36"/>
      <c r="Y194" s="36"/>
      <c r="Z194" s="36"/>
      <c r="AA194" s="36"/>
      <c r="AB194" s="36"/>
      <c r="AC194" s="36"/>
      <c r="AD194" s="36"/>
      <c r="AE194" s="36"/>
      <c r="AT194" s="19" t="s">
        <v>144</v>
      </c>
      <c r="AU194" s="19" t="s">
        <v>143</v>
      </c>
    </row>
    <row r="195" spans="1:65" s="2" customFormat="1" ht="24.15" customHeight="1">
      <c r="A195" s="36"/>
      <c r="B195" s="37"/>
      <c r="C195" s="175" t="s">
        <v>315</v>
      </c>
      <c r="D195" s="175" t="s">
        <v>137</v>
      </c>
      <c r="E195" s="176" t="s">
        <v>316</v>
      </c>
      <c r="F195" s="177" t="s">
        <v>317</v>
      </c>
      <c r="G195" s="178" t="s">
        <v>197</v>
      </c>
      <c r="H195" s="179">
        <v>656</v>
      </c>
      <c r="I195" s="180"/>
      <c r="J195" s="181">
        <f>ROUND(I195*H195,2)</f>
        <v>0</v>
      </c>
      <c r="K195" s="177" t="s">
        <v>141</v>
      </c>
      <c r="L195" s="41"/>
      <c r="M195" s="182" t="s">
        <v>19</v>
      </c>
      <c r="N195" s="183" t="s">
        <v>44</v>
      </c>
      <c r="O195" s="66"/>
      <c r="P195" s="184">
        <f>O195*H195</f>
        <v>0</v>
      </c>
      <c r="Q195" s="184">
        <v>0</v>
      </c>
      <c r="R195" s="184">
        <f>Q195*H195</f>
        <v>0</v>
      </c>
      <c r="S195" s="184">
        <v>0</v>
      </c>
      <c r="T195" s="185">
        <f>S195*H195</f>
        <v>0</v>
      </c>
      <c r="U195" s="36"/>
      <c r="V195" s="36"/>
      <c r="W195" s="36"/>
      <c r="X195" s="36"/>
      <c r="Y195" s="36"/>
      <c r="Z195" s="36"/>
      <c r="AA195" s="36"/>
      <c r="AB195" s="36"/>
      <c r="AC195" s="36"/>
      <c r="AD195" s="36"/>
      <c r="AE195" s="36"/>
      <c r="AR195" s="186" t="s">
        <v>142</v>
      </c>
      <c r="AT195" s="186" t="s">
        <v>137</v>
      </c>
      <c r="AU195" s="186" t="s">
        <v>143</v>
      </c>
      <c r="AY195" s="19" t="s">
        <v>135</v>
      </c>
      <c r="BE195" s="187">
        <f>IF(N195="základní",J195,0)</f>
        <v>0</v>
      </c>
      <c r="BF195" s="187">
        <f>IF(N195="snížená",J195,0)</f>
        <v>0</v>
      </c>
      <c r="BG195" s="187">
        <f>IF(N195="zákl. přenesená",J195,0)</f>
        <v>0</v>
      </c>
      <c r="BH195" s="187">
        <f>IF(N195="sníž. přenesená",J195,0)</f>
        <v>0</v>
      </c>
      <c r="BI195" s="187">
        <f>IF(N195="nulová",J195,0)</f>
        <v>0</v>
      </c>
      <c r="BJ195" s="19" t="s">
        <v>143</v>
      </c>
      <c r="BK195" s="187">
        <f>ROUND(I195*H195,2)</f>
        <v>0</v>
      </c>
      <c r="BL195" s="19" t="s">
        <v>142</v>
      </c>
      <c r="BM195" s="186" t="s">
        <v>318</v>
      </c>
    </row>
    <row r="196" spans="1:65" s="2" customFormat="1" ht="45">
      <c r="A196" s="36"/>
      <c r="B196" s="37"/>
      <c r="C196" s="38"/>
      <c r="D196" s="188" t="s">
        <v>144</v>
      </c>
      <c r="E196" s="38"/>
      <c r="F196" s="189" t="s">
        <v>314</v>
      </c>
      <c r="G196" s="38"/>
      <c r="H196" s="38"/>
      <c r="I196" s="190"/>
      <c r="J196" s="38"/>
      <c r="K196" s="38"/>
      <c r="L196" s="41"/>
      <c r="M196" s="191"/>
      <c r="N196" s="192"/>
      <c r="O196" s="66"/>
      <c r="P196" s="66"/>
      <c r="Q196" s="66"/>
      <c r="R196" s="66"/>
      <c r="S196" s="66"/>
      <c r="T196" s="67"/>
      <c r="U196" s="36"/>
      <c r="V196" s="36"/>
      <c r="W196" s="36"/>
      <c r="X196" s="36"/>
      <c r="Y196" s="36"/>
      <c r="Z196" s="36"/>
      <c r="AA196" s="36"/>
      <c r="AB196" s="36"/>
      <c r="AC196" s="36"/>
      <c r="AD196" s="36"/>
      <c r="AE196" s="36"/>
      <c r="AT196" s="19" t="s">
        <v>144</v>
      </c>
      <c r="AU196" s="19" t="s">
        <v>143</v>
      </c>
    </row>
    <row r="197" spans="1:65" s="13" customFormat="1" ht="10">
      <c r="B197" s="193"/>
      <c r="C197" s="194"/>
      <c r="D197" s="188" t="s">
        <v>146</v>
      </c>
      <c r="E197" s="195" t="s">
        <v>19</v>
      </c>
      <c r="F197" s="196" t="s">
        <v>319</v>
      </c>
      <c r="G197" s="194"/>
      <c r="H197" s="197">
        <v>656</v>
      </c>
      <c r="I197" s="198"/>
      <c r="J197" s="194"/>
      <c r="K197" s="194"/>
      <c r="L197" s="199"/>
      <c r="M197" s="200"/>
      <c r="N197" s="201"/>
      <c r="O197" s="201"/>
      <c r="P197" s="201"/>
      <c r="Q197" s="201"/>
      <c r="R197" s="201"/>
      <c r="S197" s="201"/>
      <c r="T197" s="202"/>
      <c r="AT197" s="203" t="s">
        <v>146</v>
      </c>
      <c r="AU197" s="203" t="s">
        <v>143</v>
      </c>
      <c r="AV197" s="13" t="s">
        <v>143</v>
      </c>
      <c r="AW197" s="13" t="s">
        <v>31</v>
      </c>
      <c r="AX197" s="13" t="s">
        <v>72</v>
      </c>
      <c r="AY197" s="203" t="s">
        <v>135</v>
      </c>
    </row>
    <row r="198" spans="1:65" s="14" customFormat="1" ht="10">
      <c r="B198" s="204"/>
      <c r="C198" s="205"/>
      <c r="D198" s="188" t="s">
        <v>146</v>
      </c>
      <c r="E198" s="206" t="s">
        <v>19</v>
      </c>
      <c r="F198" s="207" t="s">
        <v>148</v>
      </c>
      <c r="G198" s="205"/>
      <c r="H198" s="208">
        <v>656</v>
      </c>
      <c r="I198" s="209"/>
      <c r="J198" s="205"/>
      <c r="K198" s="205"/>
      <c r="L198" s="210"/>
      <c r="M198" s="211"/>
      <c r="N198" s="212"/>
      <c r="O198" s="212"/>
      <c r="P198" s="212"/>
      <c r="Q198" s="212"/>
      <c r="R198" s="212"/>
      <c r="S198" s="212"/>
      <c r="T198" s="213"/>
      <c r="AT198" s="214" t="s">
        <v>146</v>
      </c>
      <c r="AU198" s="214" t="s">
        <v>143</v>
      </c>
      <c r="AV198" s="14" t="s">
        <v>142</v>
      </c>
      <c r="AW198" s="14" t="s">
        <v>31</v>
      </c>
      <c r="AX198" s="14" t="s">
        <v>80</v>
      </c>
      <c r="AY198" s="214" t="s">
        <v>135</v>
      </c>
    </row>
    <row r="199" spans="1:65" s="2" customFormat="1" ht="24.15" customHeight="1">
      <c r="A199" s="36"/>
      <c r="B199" s="37"/>
      <c r="C199" s="175" t="s">
        <v>235</v>
      </c>
      <c r="D199" s="175" t="s">
        <v>137</v>
      </c>
      <c r="E199" s="176" t="s">
        <v>320</v>
      </c>
      <c r="F199" s="177" t="s">
        <v>321</v>
      </c>
      <c r="G199" s="178" t="s">
        <v>197</v>
      </c>
      <c r="H199" s="179">
        <v>82</v>
      </c>
      <c r="I199" s="180"/>
      <c r="J199" s="181">
        <f>ROUND(I199*H199,2)</f>
        <v>0</v>
      </c>
      <c r="K199" s="177" t="s">
        <v>141</v>
      </c>
      <c r="L199" s="41"/>
      <c r="M199" s="182" t="s">
        <v>19</v>
      </c>
      <c r="N199" s="183" t="s">
        <v>44</v>
      </c>
      <c r="O199" s="66"/>
      <c r="P199" s="184">
        <f>O199*H199</f>
        <v>0</v>
      </c>
      <c r="Q199" s="184">
        <v>0</v>
      </c>
      <c r="R199" s="184">
        <f>Q199*H199</f>
        <v>0</v>
      </c>
      <c r="S199" s="184">
        <v>0</v>
      </c>
      <c r="T199" s="185">
        <f>S199*H199</f>
        <v>0</v>
      </c>
      <c r="U199" s="36"/>
      <c r="V199" s="36"/>
      <c r="W199" s="36"/>
      <c r="X199" s="36"/>
      <c r="Y199" s="36"/>
      <c r="Z199" s="36"/>
      <c r="AA199" s="36"/>
      <c r="AB199" s="36"/>
      <c r="AC199" s="36"/>
      <c r="AD199" s="36"/>
      <c r="AE199" s="36"/>
      <c r="AR199" s="186" t="s">
        <v>142</v>
      </c>
      <c r="AT199" s="186" t="s">
        <v>137</v>
      </c>
      <c r="AU199" s="186" t="s">
        <v>143</v>
      </c>
      <c r="AY199" s="19" t="s">
        <v>135</v>
      </c>
      <c r="BE199" s="187">
        <f>IF(N199="základní",J199,0)</f>
        <v>0</v>
      </c>
      <c r="BF199" s="187">
        <f>IF(N199="snížená",J199,0)</f>
        <v>0</v>
      </c>
      <c r="BG199" s="187">
        <f>IF(N199="zákl. přenesená",J199,0)</f>
        <v>0</v>
      </c>
      <c r="BH199" s="187">
        <f>IF(N199="sníž. přenesená",J199,0)</f>
        <v>0</v>
      </c>
      <c r="BI199" s="187">
        <f>IF(N199="nulová",J199,0)</f>
        <v>0</v>
      </c>
      <c r="BJ199" s="19" t="s">
        <v>143</v>
      </c>
      <c r="BK199" s="187">
        <f>ROUND(I199*H199,2)</f>
        <v>0</v>
      </c>
      <c r="BL199" s="19" t="s">
        <v>142</v>
      </c>
      <c r="BM199" s="186" t="s">
        <v>322</v>
      </c>
    </row>
    <row r="200" spans="1:65" s="2" customFormat="1" ht="45">
      <c r="A200" s="36"/>
      <c r="B200" s="37"/>
      <c r="C200" s="38"/>
      <c r="D200" s="188" t="s">
        <v>144</v>
      </c>
      <c r="E200" s="38"/>
      <c r="F200" s="189" t="s">
        <v>323</v>
      </c>
      <c r="G200" s="38"/>
      <c r="H200" s="38"/>
      <c r="I200" s="190"/>
      <c r="J200" s="38"/>
      <c r="K200" s="38"/>
      <c r="L200" s="41"/>
      <c r="M200" s="191"/>
      <c r="N200" s="192"/>
      <c r="O200" s="66"/>
      <c r="P200" s="66"/>
      <c r="Q200" s="66"/>
      <c r="R200" s="66"/>
      <c r="S200" s="66"/>
      <c r="T200" s="67"/>
      <c r="U200" s="36"/>
      <c r="V200" s="36"/>
      <c r="W200" s="36"/>
      <c r="X200" s="36"/>
      <c r="Y200" s="36"/>
      <c r="Z200" s="36"/>
      <c r="AA200" s="36"/>
      <c r="AB200" s="36"/>
      <c r="AC200" s="36"/>
      <c r="AD200" s="36"/>
      <c r="AE200" s="36"/>
      <c r="AT200" s="19" t="s">
        <v>144</v>
      </c>
      <c r="AU200" s="19" t="s">
        <v>143</v>
      </c>
    </row>
    <row r="201" spans="1:65" s="12" customFormat="1" ht="22.75" customHeight="1">
      <c r="B201" s="159"/>
      <c r="C201" s="160"/>
      <c r="D201" s="161" t="s">
        <v>71</v>
      </c>
      <c r="E201" s="173" t="s">
        <v>324</v>
      </c>
      <c r="F201" s="173" t="s">
        <v>325</v>
      </c>
      <c r="G201" s="160"/>
      <c r="H201" s="160"/>
      <c r="I201" s="163"/>
      <c r="J201" s="174">
        <f>BK201</f>
        <v>0</v>
      </c>
      <c r="K201" s="160"/>
      <c r="L201" s="165"/>
      <c r="M201" s="166"/>
      <c r="N201" s="167"/>
      <c r="O201" s="167"/>
      <c r="P201" s="168">
        <f>SUM(P202:P203)</f>
        <v>0</v>
      </c>
      <c r="Q201" s="167"/>
      <c r="R201" s="168">
        <f>SUM(R202:R203)</f>
        <v>0</v>
      </c>
      <c r="S201" s="167"/>
      <c r="T201" s="169">
        <f>SUM(T202:T203)</f>
        <v>0</v>
      </c>
      <c r="AR201" s="170" t="s">
        <v>80</v>
      </c>
      <c r="AT201" s="171" t="s">
        <v>71</v>
      </c>
      <c r="AU201" s="171" t="s">
        <v>80</v>
      </c>
      <c r="AY201" s="170" t="s">
        <v>135</v>
      </c>
      <c r="BK201" s="172">
        <f>SUM(BK202:BK203)</f>
        <v>0</v>
      </c>
    </row>
    <row r="202" spans="1:65" s="2" customFormat="1" ht="24.15" customHeight="1">
      <c r="A202" s="36"/>
      <c r="B202" s="37"/>
      <c r="C202" s="175" t="s">
        <v>326</v>
      </c>
      <c r="D202" s="175" t="s">
        <v>137</v>
      </c>
      <c r="E202" s="176" t="s">
        <v>327</v>
      </c>
      <c r="F202" s="177" t="s">
        <v>328</v>
      </c>
      <c r="G202" s="178" t="s">
        <v>197</v>
      </c>
      <c r="H202" s="179">
        <v>410</v>
      </c>
      <c r="I202" s="180"/>
      <c r="J202" s="181">
        <f>ROUND(I202*H202,2)</f>
        <v>0</v>
      </c>
      <c r="K202" s="177" t="s">
        <v>141</v>
      </c>
      <c r="L202" s="41"/>
      <c r="M202" s="182" t="s">
        <v>19</v>
      </c>
      <c r="N202" s="183" t="s">
        <v>44</v>
      </c>
      <c r="O202" s="66"/>
      <c r="P202" s="184">
        <f>O202*H202</f>
        <v>0</v>
      </c>
      <c r="Q202" s="184">
        <v>0</v>
      </c>
      <c r="R202" s="184">
        <f>Q202*H202</f>
        <v>0</v>
      </c>
      <c r="S202" s="184">
        <v>0</v>
      </c>
      <c r="T202" s="185">
        <f>S202*H202</f>
        <v>0</v>
      </c>
      <c r="U202" s="36"/>
      <c r="V202" s="36"/>
      <c r="W202" s="36"/>
      <c r="X202" s="36"/>
      <c r="Y202" s="36"/>
      <c r="Z202" s="36"/>
      <c r="AA202" s="36"/>
      <c r="AB202" s="36"/>
      <c r="AC202" s="36"/>
      <c r="AD202" s="36"/>
      <c r="AE202" s="36"/>
      <c r="AR202" s="186" t="s">
        <v>142</v>
      </c>
      <c r="AT202" s="186" t="s">
        <v>137</v>
      </c>
      <c r="AU202" s="186" t="s">
        <v>143</v>
      </c>
      <c r="AY202" s="19" t="s">
        <v>135</v>
      </c>
      <c r="BE202" s="187">
        <f>IF(N202="základní",J202,0)</f>
        <v>0</v>
      </c>
      <c r="BF202" s="187">
        <f>IF(N202="snížená",J202,0)</f>
        <v>0</v>
      </c>
      <c r="BG202" s="187">
        <f>IF(N202="zákl. přenesená",J202,0)</f>
        <v>0</v>
      </c>
      <c r="BH202" s="187">
        <f>IF(N202="sníž. přenesená",J202,0)</f>
        <v>0</v>
      </c>
      <c r="BI202" s="187">
        <f>IF(N202="nulová",J202,0)</f>
        <v>0</v>
      </c>
      <c r="BJ202" s="19" t="s">
        <v>143</v>
      </c>
      <c r="BK202" s="187">
        <f>ROUND(I202*H202,2)</f>
        <v>0</v>
      </c>
      <c r="BL202" s="19" t="s">
        <v>142</v>
      </c>
      <c r="BM202" s="186" t="s">
        <v>329</v>
      </c>
    </row>
    <row r="203" spans="1:65" s="2" customFormat="1" ht="45">
      <c r="A203" s="36"/>
      <c r="B203" s="37"/>
      <c r="C203" s="38"/>
      <c r="D203" s="188" t="s">
        <v>144</v>
      </c>
      <c r="E203" s="38"/>
      <c r="F203" s="189" t="s">
        <v>330</v>
      </c>
      <c r="G203" s="38"/>
      <c r="H203" s="38"/>
      <c r="I203" s="190"/>
      <c r="J203" s="38"/>
      <c r="K203" s="38"/>
      <c r="L203" s="41"/>
      <c r="M203" s="191"/>
      <c r="N203" s="192"/>
      <c r="O203" s="66"/>
      <c r="P203" s="66"/>
      <c r="Q203" s="66"/>
      <c r="R203" s="66"/>
      <c r="S203" s="66"/>
      <c r="T203" s="67"/>
      <c r="U203" s="36"/>
      <c r="V203" s="36"/>
      <c r="W203" s="36"/>
      <c r="X203" s="36"/>
      <c r="Y203" s="36"/>
      <c r="Z203" s="36"/>
      <c r="AA203" s="36"/>
      <c r="AB203" s="36"/>
      <c r="AC203" s="36"/>
      <c r="AD203" s="36"/>
      <c r="AE203" s="36"/>
      <c r="AT203" s="19" t="s">
        <v>144</v>
      </c>
      <c r="AU203" s="19" t="s">
        <v>143</v>
      </c>
    </row>
    <row r="204" spans="1:65" s="12" customFormat="1" ht="25.9" customHeight="1">
      <c r="B204" s="159"/>
      <c r="C204" s="160"/>
      <c r="D204" s="161" t="s">
        <v>71</v>
      </c>
      <c r="E204" s="162" t="s">
        <v>331</v>
      </c>
      <c r="F204" s="162" t="s">
        <v>332</v>
      </c>
      <c r="G204" s="160"/>
      <c r="H204" s="160"/>
      <c r="I204" s="163"/>
      <c r="J204" s="164">
        <f>BK204</f>
        <v>0</v>
      </c>
      <c r="K204" s="160"/>
      <c r="L204" s="165"/>
      <c r="M204" s="166"/>
      <c r="N204" s="167"/>
      <c r="O204" s="167"/>
      <c r="P204" s="168">
        <f>P205+P211+P224</f>
        <v>0</v>
      </c>
      <c r="Q204" s="167"/>
      <c r="R204" s="168">
        <f>R205+R211+R224</f>
        <v>0</v>
      </c>
      <c r="S204" s="167"/>
      <c r="T204" s="169">
        <f>T205+T211+T224</f>
        <v>0</v>
      </c>
      <c r="AR204" s="170" t="s">
        <v>143</v>
      </c>
      <c r="AT204" s="171" t="s">
        <v>71</v>
      </c>
      <c r="AU204" s="171" t="s">
        <v>72</v>
      </c>
      <c r="AY204" s="170" t="s">
        <v>135</v>
      </c>
      <c r="BK204" s="172">
        <f>BK205+BK211+BK224</f>
        <v>0</v>
      </c>
    </row>
    <row r="205" spans="1:65" s="12" customFormat="1" ht="22.75" customHeight="1">
      <c r="B205" s="159"/>
      <c r="C205" s="160"/>
      <c r="D205" s="161" t="s">
        <v>71</v>
      </c>
      <c r="E205" s="173" t="s">
        <v>333</v>
      </c>
      <c r="F205" s="173" t="s">
        <v>334</v>
      </c>
      <c r="G205" s="160"/>
      <c r="H205" s="160"/>
      <c r="I205" s="163"/>
      <c r="J205" s="174">
        <f>BK205</f>
        <v>0</v>
      </c>
      <c r="K205" s="160"/>
      <c r="L205" s="165"/>
      <c r="M205" s="166"/>
      <c r="N205" s="167"/>
      <c r="O205" s="167"/>
      <c r="P205" s="168">
        <f>SUM(P206:P210)</f>
        <v>0</v>
      </c>
      <c r="Q205" s="167"/>
      <c r="R205" s="168">
        <f>SUM(R206:R210)</f>
        <v>0</v>
      </c>
      <c r="S205" s="167"/>
      <c r="T205" s="169">
        <f>SUM(T206:T210)</f>
        <v>0</v>
      </c>
      <c r="AR205" s="170" t="s">
        <v>143</v>
      </c>
      <c r="AT205" s="171" t="s">
        <v>71</v>
      </c>
      <c r="AU205" s="171" t="s">
        <v>80</v>
      </c>
      <c r="AY205" s="170" t="s">
        <v>135</v>
      </c>
      <c r="BK205" s="172">
        <f>SUM(BK206:BK210)</f>
        <v>0</v>
      </c>
    </row>
    <row r="206" spans="1:65" s="2" customFormat="1" ht="14.4" customHeight="1">
      <c r="A206" s="36"/>
      <c r="B206" s="37"/>
      <c r="C206" s="175" t="s">
        <v>240</v>
      </c>
      <c r="D206" s="175" t="s">
        <v>137</v>
      </c>
      <c r="E206" s="176" t="s">
        <v>335</v>
      </c>
      <c r="F206" s="177" t="s">
        <v>336</v>
      </c>
      <c r="G206" s="178" t="s">
        <v>140</v>
      </c>
      <c r="H206" s="179">
        <v>16</v>
      </c>
      <c r="I206" s="180"/>
      <c r="J206" s="181">
        <f>ROUND(I206*H206,2)</f>
        <v>0</v>
      </c>
      <c r="K206" s="177" t="s">
        <v>141</v>
      </c>
      <c r="L206" s="41"/>
      <c r="M206" s="182" t="s">
        <v>19</v>
      </c>
      <c r="N206" s="183" t="s">
        <v>44</v>
      </c>
      <c r="O206" s="66"/>
      <c r="P206" s="184">
        <f>O206*H206</f>
        <v>0</v>
      </c>
      <c r="Q206" s="184">
        <v>0</v>
      </c>
      <c r="R206" s="184">
        <f>Q206*H206</f>
        <v>0</v>
      </c>
      <c r="S206" s="184">
        <v>0</v>
      </c>
      <c r="T206" s="185">
        <f>S206*H206</f>
        <v>0</v>
      </c>
      <c r="U206" s="36"/>
      <c r="V206" s="36"/>
      <c r="W206" s="36"/>
      <c r="X206" s="36"/>
      <c r="Y206" s="36"/>
      <c r="Z206" s="36"/>
      <c r="AA206" s="36"/>
      <c r="AB206" s="36"/>
      <c r="AC206" s="36"/>
      <c r="AD206" s="36"/>
      <c r="AE206" s="36"/>
      <c r="AR206" s="186" t="s">
        <v>175</v>
      </c>
      <c r="AT206" s="186" t="s">
        <v>137</v>
      </c>
      <c r="AU206" s="186" t="s">
        <v>143</v>
      </c>
      <c r="AY206" s="19" t="s">
        <v>135</v>
      </c>
      <c r="BE206" s="187">
        <f>IF(N206="základní",J206,0)</f>
        <v>0</v>
      </c>
      <c r="BF206" s="187">
        <f>IF(N206="snížená",J206,0)</f>
        <v>0</v>
      </c>
      <c r="BG206" s="187">
        <f>IF(N206="zákl. přenesená",J206,0)</f>
        <v>0</v>
      </c>
      <c r="BH206" s="187">
        <f>IF(N206="sníž. přenesená",J206,0)</f>
        <v>0</v>
      </c>
      <c r="BI206" s="187">
        <f>IF(N206="nulová",J206,0)</f>
        <v>0</v>
      </c>
      <c r="BJ206" s="19" t="s">
        <v>143</v>
      </c>
      <c r="BK206" s="187">
        <f>ROUND(I206*H206,2)</f>
        <v>0</v>
      </c>
      <c r="BL206" s="19" t="s">
        <v>175</v>
      </c>
      <c r="BM206" s="186" t="s">
        <v>337</v>
      </c>
    </row>
    <row r="207" spans="1:65" s="13" customFormat="1" ht="10">
      <c r="B207" s="193"/>
      <c r="C207" s="194"/>
      <c r="D207" s="188" t="s">
        <v>146</v>
      </c>
      <c r="E207" s="195" t="s">
        <v>19</v>
      </c>
      <c r="F207" s="196" t="s">
        <v>338</v>
      </c>
      <c r="G207" s="194"/>
      <c r="H207" s="197">
        <v>16</v>
      </c>
      <c r="I207" s="198"/>
      <c r="J207" s="194"/>
      <c r="K207" s="194"/>
      <c r="L207" s="199"/>
      <c r="M207" s="200"/>
      <c r="N207" s="201"/>
      <c r="O207" s="201"/>
      <c r="P207" s="201"/>
      <c r="Q207" s="201"/>
      <c r="R207" s="201"/>
      <c r="S207" s="201"/>
      <c r="T207" s="202"/>
      <c r="AT207" s="203" t="s">
        <v>146</v>
      </c>
      <c r="AU207" s="203" t="s">
        <v>143</v>
      </c>
      <c r="AV207" s="13" t="s">
        <v>143</v>
      </c>
      <c r="AW207" s="13" t="s">
        <v>31</v>
      </c>
      <c r="AX207" s="13" t="s">
        <v>72</v>
      </c>
      <c r="AY207" s="203" t="s">
        <v>135</v>
      </c>
    </row>
    <row r="208" spans="1:65" s="14" customFormat="1" ht="10">
      <c r="B208" s="204"/>
      <c r="C208" s="205"/>
      <c r="D208" s="188" t="s">
        <v>146</v>
      </c>
      <c r="E208" s="206" t="s">
        <v>19</v>
      </c>
      <c r="F208" s="207" t="s">
        <v>148</v>
      </c>
      <c r="G208" s="205"/>
      <c r="H208" s="208">
        <v>16</v>
      </c>
      <c r="I208" s="209"/>
      <c r="J208" s="205"/>
      <c r="K208" s="205"/>
      <c r="L208" s="210"/>
      <c r="M208" s="211"/>
      <c r="N208" s="212"/>
      <c r="O208" s="212"/>
      <c r="P208" s="212"/>
      <c r="Q208" s="212"/>
      <c r="R208" s="212"/>
      <c r="S208" s="212"/>
      <c r="T208" s="213"/>
      <c r="AT208" s="214" t="s">
        <v>146</v>
      </c>
      <c r="AU208" s="214" t="s">
        <v>143</v>
      </c>
      <c r="AV208" s="14" t="s">
        <v>142</v>
      </c>
      <c r="AW208" s="14" t="s">
        <v>31</v>
      </c>
      <c r="AX208" s="14" t="s">
        <v>80</v>
      </c>
      <c r="AY208" s="214" t="s">
        <v>135</v>
      </c>
    </row>
    <row r="209" spans="1:65" s="2" customFormat="1" ht="24.15" customHeight="1">
      <c r="A209" s="36"/>
      <c r="B209" s="37"/>
      <c r="C209" s="175" t="s">
        <v>339</v>
      </c>
      <c r="D209" s="175" t="s">
        <v>137</v>
      </c>
      <c r="E209" s="176" t="s">
        <v>340</v>
      </c>
      <c r="F209" s="177" t="s">
        <v>341</v>
      </c>
      <c r="G209" s="178" t="s">
        <v>197</v>
      </c>
      <c r="H209" s="179">
        <v>7.1999999999999995E-2</v>
      </c>
      <c r="I209" s="180"/>
      <c r="J209" s="181">
        <f>ROUND(I209*H209,2)</f>
        <v>0</v>
      </c>
      <c r="K209" s="177" t="s">
        <v>141</v>
      </c>
      <c r="L209" s="41"/>
      <c r="M209" s="182" t="s">
        <v>19</v>
      </c>
      <c r="N209" s="183" t="s">
        <v>44</v>
      </c>
      <c r="O209" s="66"/>
      <c r="P209" s="184">
        <f>O209*H209</f>
        <v>0</v>
      </c>
      <c r="Q209" s="184">
        <v>0</v>
      </c>
      <c r="R209" s="184">
        <f>Q209*H209</f>
        <v>0</v>
      </c>
      <c r="S209" s="184">
        <v>0</v>
      </c>
      <c r="T209" s="185">
        <f>S209*H209</f>
        <v>0</v>
      </c>
      <c r="U209" s="36"/>
      <c r="V209" s="36"/>
      <c r="W209" s="36"/>
      <c r="X209" s="36"/>
      <c r="Y209" s="36"/>
      <c r="Z209" s="36"/>
      <c r="AA209" s="36"/>
      <c r="AB209" s="36"/>
      <c r="AC209" s="36"/>
      <c r="AD209" s="36"/>
      <c r="AE209" s="36"/>
      <c r="AR209" s="186" t="s">
        <v>175</v>
      </c>
      <c r="AT209" s="186" t="s">
        <v>137</v>
      </c>
      <c r="AU209" s="186" t="s">
        <v>143</v>
      </c>
      <c r="AY209" s="19" t="s">
        <v>135</v>
      </c>
      <c r="BE209" s="187">
        <f>IF(N209="základní",J209,0)</f>
        <v>0</v>
      </c>
      <c r="BF209" s="187">
        <f>IF(N209="snížená",J209,0)</f>
        <v>0</v>
      </c>
      <c r="BG209" s="187">
        <f>IF(N209="zákl. přenesená",J209,0)</f>
        <v>0</v>
      </c>
      <c r="BH209" s="187">
        <f>IF(N209="sníž. přenesená",J209,0)</f>
        <v>0</v>
      </c>
      <c r="BI209" s="187">
        <f>IF(N209="nulová",J209,0)</f>
        <v>0</v>
      </c>
      <c r="BJ209" s="19" t="s">
        <v>143</v>
      </c>
      <c r="BK209" s="187">
        <f>ROUND(I209*H209,2)</f>
        <v>0</v>
      </c>
      <c r="BL209" s="19" t="s">
        <v>175</v>
      </c>
      <c r="BM209" s="186" t="s">
        <v>342</v>
      </c>
    </row>
    <row r="210" spans="1:65" s="2" customFormat="1" ht="63">
      <c r="A210" s="36"/>
      <c r="B210" s="37"/>
      <c r="C210" s="38"/>
      <c r="D210" s="188" t="s">
        <v>144</v>
      </c>
      <c r="E210" s="38"/>
      <c r="F210" s="189" t="s">
        <v>343</v>
      </c>
      <c r="G210" s="38"/>
      <c r="H210" s="38"/>
      <c r="I210" s="190"/>
      <c r="J210" s="38"/>
      <c r="K210" s="38"/>
      <c r="L210" s="41"/>
      <c r="M210" s="191"/>
      <c r="N210" s="192"/>
      <c r="O210" s="66"/>
      <c r="P210" s="66"/>
      <c r="Q210" s="66"/>
      <c r="R210" s="66"/>
      <c r="S210" s="66"/>
      <c r="T210" s="67"/>
      <c r="U210" s="36"/>
      <c r="V210" s="36"/>
      <c r="W210" s="36"/>
      <c r="X210" s="36"/>
      <c r="Y210" s="36"/>
      <c r="Z210" s="36"/>
      <c r="AA210" s="36"/>
      <c r="AB210" s="36"/>
      <c r="AC210" s="36"/>
      <c r="AD210" s="36"/>
      <c r="AE210" s="36"/>
      <c r="AT210" s="19" t="s">
        <v>144</v>
      </c>
      <c r="AU210" s="19" t="s">
        <v>143</v>
      </c>
    </row>
    <row r="211" spans="1:65" s="12" customFormat="1" ht="22.75" customHeight="1">
      <c r="B211" s="159"/>
      <c r="C211" s="160"/>
      <c r="D211" s="161" t="s">
        <v>71</v>
      </c>
      <c r="E211" s="173" t="s">
        <v>344</v>
      </c>
      <c r="F211" s="173" t="s">
        <v>345</v>
      </c>
      <c r="G211" s="160"/>
      <c r="H211" s="160"/>
      <c r="I211" s="163"/>
      <c r="J211" s="174">
        <f>BK211</f>
        <v>0</v>
      </c>
      <c r="K211" s="160"/>
      <c r="L211" s="165"/>
      <c r="M211" s="166"/>
      <c r="N211" s="167"/>
      <c r="O211" s="167"/>
      <c r="P211" s="168">
        <f>SUM(P212:P223)</f>
        <v>0</v>
      </c>
      <c r="Q211" s="167"/>
      <c r="R211" s="168">
        <f>SUM(R212:R223)</f>
        <v>0</v>
      </c>
      <c r="S211" s="167"/>
      <c r="T211" s="169">
        <f>SUM(T212:T223)</f>
        <v>0</v>
      </c>
      <c r="AR211" s="170" t="s">
        <v>143</v>
      </c>
      <c r="AT211" s="171" t="s">
        <v>71</v>
      </c>
      <c r="AU211" s="171" t="s">
        <v>80</v>
      </c>
      <c r="AY211" s="170" t="s">
        <v>135</v>
      </c>
      <c r="BK211" s="172">
        <f>SUM(BK212:BK223)</f>
        <v>0</v>
      </c>
    </row>
    <row r="212" spans="1:65" s="2" customFormat="1" ht="14.4" customHeight="1">
      <c r="A212" s="36"/>
      <c r="B212" s="37"/>
      <c r="C212" s="175" t="s">
        <v>244</v>
      </c>
      <c r="D212" s="175" t="s">
        <v>137</v>
      </c>
      <c r="E212" s="176" t="s">
        <v>346</v>
      </c>
      <c r="F212" s="177" t="s">
        <v>347</v>
      </c>
      <c r="G212" s="178" t="s">
        <v>169</v>
      </c>
      <c r="H212" s="179">
        <v>7.83</v>
      </c>
      <c r="I212" s="180"/>
      <c r="J212" s="181">
        <f>ROUND(I212*H212,2)</f>
        <v>0</v>
      </c>
      <c r="K212" s="177" t="s">
        <v>348</v>
      </c>
      <c r="L212" s="41"/>
      <c r="M212" s="182" t="s">
        <v>19</v>
      </c>
      <c r="N212" s="183" t="s">
        <v>44</v>
      </c>
      <c r="O212" s="66"/>
      <c r="P212" s="184">
        <f>O212*H212</f>
        <v>0</v>
      </c>
      <c r="Q212" s="184">
        <v>0</v>
      </c>
      <c r="R212" s="184">
        <f>Q212*H212</f>
        <v>0</v>
      </c>
      <c r="S212" s="184">
        <v>0</v>
      </c>
      <c r="T212" s="185">
        <f>S212*H212</f>
        <v>0</v>
      </c>
      <c r="U212" s="36"/>
      <c r="V212" s="36"/>
      <c r="W212" s="36"/>
      <c r="X212" s="36"/>
      <c r="Y212" s="36"/>
      <c r="Z212" s="36"/>
      <c r="AA212" s="36"/>
      <c r="AB212" s="36"/>
      <c r="AC212" s="36"/>
      <c r="AD212" s="36"/>
      <c r="AE212" s="36"/>
      <c r="AR212" s="186" t="s">
        <v>175</v>
      </c>
      <c r="AT212" s="186" t="s">
        <v>137</v>
      </c>
      <c r="AU212" s="186" t="s">
        <v>143</v>
      </c>
      <c r="AY212" s="19" t="s">
        <v>135</v>
      </c>
      <c r="BE212" s="187">
        <f>IF(N212="základní",J212,0)</f>
        <v>0</v>
      </c>
      <c r="BF212" s="187">
        <f>IF(N212="snížená",J212,0)</f>
        <v>0</v>
      </c>
      <c r="BG212" s="187">
        <f>IF(N212="zákl. přenesená",J212,0)</f>
        <v>0</v>
      </c>
      <c r="BH212" s="187">
        <f>IF(N212="sníž. přenesená",J212,0)</f>
        <v>0</v>
      </c>
      <c r="BI212" s="187">
        <f>IF(N212="nulová",J212,0)</f>
        <v>0</v>
      </c>
      <c r="BJ212" s="19" t="s">
        <v>143</v>
      </c>
      <c r="BK212" s="187">
        <f>ROUND(I212*H212,2)</f>
        <v>0</v>
      </c>
      <c r="BL212" s="19" t="s">
        <v>175</v>
      </c>
      <c r="BM212" s="186" t="s">
        <v>349</v>
      </c>
    </row>
    <row r="213" spans="1:65" s="2" customFormat="1" ht="63">
      <c r="A213" s="36"/>
      <c r="B213" s="37"/>
      <c r="C213" s="38"/>
      <c r="D213" s="188" t="s">
        <v>144</v>
      </c>
      <c r="E213" s="38"/>
      <c r="F213" s="189" t="s">
        <v>350</v>
      </c>
      <c r="G213" s="38"/>
      <c r="H213" s="38"/>
      <c r="I213" s="190"/>
      <c r="J213" s="38"/>
      <c r="K213" s="38"/>
      <c r="L213" s="41"/>
      <c r="M213" s="191"/>
      <c r="N213" s="192"/>
      <c r="O213" s="66"/>
      <c r="P213" s="66"/>
      <c r="Q213" s="66"/>
      <c r="R213" s="66"/>
      <c r="S213" s="66"/>
      <c r="T213" s="67"/>
      <c r="U213" s="36"/>
      <c r="V213" s="36"/>
      <c r="W213" s="36"/>
      <c r="X213" s="36"/>
      <c r="Y213" s="36"/>
      <c r="Z213" s="36"/>
      <c r="AA213" s="36"/>
      <c r="AB213" s="36"/>
      <c r="AC213" s="36"/>
      <c r="AD213" s="36"/>
      <c r="AE213" s="36"/>
      <c r="AT213" s="19" t="s">
        <v>144</v>
      </c>
      <c r="AU213" s="19" t="s">
        <v>143</v>
      </c>
    </row>
    <row r="214" spans="1:65" s="13" customFormat="1" ht="10">
      <c r="B214" s="193"/>
      <c r="C214" s="194"/>
      <c r="D214" s="188" t="s">
        <v>146</v>
      </c>
      <c r="E214" s="195" t="s">
        <v>19</v>
      </c>
      <c r="F214" s="196" t="s">
        <v>351</v>
      </c>
      <c r="G214" s="194"/>
      <c r="H214" s="197">
        <v>7.83</v>
      </c>
      <c r="I214" s="198"/>
      <c r="J214" s="194"/>
      <c r="K214" s="194"/>
      <c r="L214" s="199"/>
      <c r="M214" s="200"/>
      <c r="N214" s="201"/>
      <c r="O214" s="201"/>
      <c r="P214" s="201"/>
      <c r="Q214" s="201"/>
      <c r="R214" s="201"/>
      <c r="S214" s="201"/>
      <c r="T214" s="202"/>
      <c r="AT214" s="203" t="s">
        <v>146</v>
      </c>
      <c r="AU214" s="203" t="s">
        <v>143</v>
      </c>
      <c r="AV214" s="13" t="s">
        <v>143</v>
      </c>
      <c r="AW214" s="13" t="s">
        <v>31</v>
      </c>
      <c r="AX214" s="13" t="s">
        <v>72</v>
      </c>
      <c r="AY214" s="203" t="s">
        <v>135</v>
      </c>
    </row>
    <row r="215" spans="1:65" s="14" customFormat="1" ht="10">
      <c r="B215" s="204"/>
      <c r="C215" s="205"/>
      <c r="D215" s="188" t="s">
        <v>146</v>
      </c>
      <c r="E215" s="206" t="s">
        <v>19</v>
      </c>
      <c r="F215" s="207" t="s">
        <v>148</v>
      </c>
      <c r="G215" s="205"/>
      <c r="H215" s="208">
        <v>7.83</v>
      </c>
      <c r="I215" s="209"/>
      <c r="J215" s="205"/>
      <c r="K215" s="205"/>
      <c r="L215" s="210"/>
      <c r="M215" s="211"/>
      <c r="N215" s="212"/>
      <c r="O215" s="212"/>
      <c r="P215" s="212"/>
      <c r="Q215" s="212"/>
      <c r="R215" s="212"/>
      <c r="S215" s="212"/>
      <c r="T215" s="213"/>
      <c r="AT215" s="214" t="s">
        <v>146</v>
      </c>
      <c r="AU215" s="214" t="s">
        <v>143</v>
      </c>
      <c r="AV215" s="14" t="s">
        <v>142</v>
      </c>
      <c r="AW215" s="14" t="s">
        <v>31</v>
      </c>
      <c r="AX215" s="14" t="s">
        <v>80</v>
      </c>
      <c r="AY215" s="214" t="s">
        <v>135</v>
      </c>
    </row>
    <row r="216" spans="1:65" s="2" customFormat="1" ht="14.4" customHeight="1">
      <c r="A216" s="36"/>
      <c r="B216" s="37"/>
      <c r="C216" s="215" t="s">
        <v>352</v>
      </c>
      <c r="D216" s="215" t="s">
        <v>194</v>
      </c>
      <c r="E216" s="216" t="s">
        <v>353</v>
      </c>
      <c r="F216" s="217" t="s">
        <v>354</v>
      </c>
      <c r="G216" s="218" t="s">
        <v>169</v>
      </c>
      <c r="H216" s="219">
        <v>7.83</v>
      </c>
      <c r="I216" s="220"/>
      <c r="J216" s="221">
        <f>ROUND(I216*H216,2)</f>
        <v>0</v>
      </c>
      <c r="K216" s="217" t="s">
        <v>348</v>
      </c>
      <c r="L216" s="222"/>
      <c r="M216" s="223" t="s">
        <v>19</v>
      </c>
      <c r="N216" s="224" t="s">
        <v>44</v>
      </c>
      <c r="O216" s="66"/>
      <c r="P216" s="184">
        <f>O216*H216</f>
        <v>0</v>
      </c>
      <c r="Q216" s="184">
        <v>0</v>
      </c>
      <c r="R216" s="184">
        <f>Q216*H216</f>
        <v>0</v>
      </c>
      <c r="S216" s="184">
        <v>0</v>
      </c>
      <c r="T216" s="185">
        <f>S216*H216</f>
        <v>0</v>
      </c>
      <c r="U216" s="36"/>
      <c r="V216" s="36"/>
      <c r="W216" s="36"/>
      <c r="X216" s="36"/>
      <c r="Y216" s="36"/>
      <c r="Z216" s="36"/>
      <c r="AA216" s="36"/>
      <c r="AB216" s="36"/>
      <c r="AC216" s="36"/>
      <c r="AD216" s="36"/>
      <c r="AE216" s="36"/>
      <c r="AR216" s="186" t="s">
        <v>216</v>
      </c>
      <c r="AT216" s="186" t="s">
        <v>194</v>
      </c>
      <c r="AU216" s="186" t="s">
        <v>143</v>
      </c>
      <c r="AY216" s="19" t="s">
        <v>135</v>
      </c>
      <c r="BE216" s="187">
        <f>IF(N216="základní",J216,0)</f>
        <v>0</v>
      </c>
      <c r="BF216" s="187">
        <f>IF(N216="snížená",J216,0)</f>
        <v>0</v>
      </c>
      <c r="BG216" s="187">
        <f>IF(N216="zákl. přenesená",J216,0)</f>
        <v>0</v>
      </c>
      <c r="BH216" s="187">
        <f>IF(N216="sníž. přenesená",J216,0)</f>
        <v>0</v>
      </c>
      <c r="BI216" s="187">
        <f>IF(N216="nulová",J216,0)</f>
        <v>0</v>
      </c>
      <c r="BJ216" s="19" t="s">
        <v>143</v>
      </c>
      <c r="BK216" s="187">
        <f>ROUND(I216*H216,2)</f>
        <v>0</v>
      </c>
      <c r="BL216" s="19" t="s">
        <v>175</v>
      </c>
      <c r="BM216" s="186" t="s">
        <v>355</v>
      </c>
    </row>
    <row r="217" spans="1:65" s="2" customFormat="1" ht="24.15" customHeight="1">
      <c r="A217" s="36"/>
      <c r="B217" s="37"/>
      <c r="C217" s="175" t="s">
        <v>248</v>
      </c>
      <c r="D217" s="175" t="s">
        <v>137</v>
      </c>
      <c r="E217" s="176" t="s">
        <v>356</v>
      </c>
      <c r="F217" s="177" t="s">
        <v>357</v>
      </c>
      <c r="G217" s="178" t="s">
        <v>169</v>
      </c>
      <c r="H217" s="179">
        <v>10.47</v>
      </c>
      <c r="I217" s="180"/>
      <c r="J217" s="181">
        <f>ROUND(I217*H217,2)</f>
        <v>0</v>
      </c>
      <c r="K217" s="177" t="s">
        <v>141</v>
      </c>
      <c r="L217" s="41"/>
      <c r="M217" s="182" t="s">
        <v>19</v>
      </c>
      <c r="N217" s="183" t="s">
        <v>44</v>
      </c>
      <c r="O217" s="66"/>
      <c r="P217" s="184">
        <f>O217*H217</f>
        <v>0</v>
      </c>
      <c r="Q217" s="184">
        <v>0</v>
      </c>
      <c r="R217" s="184">
        <f>Q217*H217</f>
        <v>0</v>
      </c>
      <c r="S217" s="184">
        <v>0</v>
      </c>
      <c r="T217" s="185">
        <f>S217*H217</f>
        <v>0</v>
      </c>
      <c r="U217" s="36"/>
      <c r="V217" s="36"/>
      <c r="W217" s="36"/>
      <c r="X217" s="36"/>
      <c r="Y217" s="36"/>
      <c r="Z217" s="36"/>
      <c r="AA217" s="36"/>
      <c r="AB217" s="36"/>
      <c r="AC217" s="36"/>
      <c r="AD217" s="36"/>
      <c r="AE217" s="36"/>
      <c r="AR217" s="186" t="s">
        <v>175</v>
      </c>
      <c r="AT217" s="186" t="s">
        <v>137</v>
      </c>
      <c r="AU217" s="186" t="s">
        <v>143</v>
      </c>
      <c r="AY217" s="19" t="s">
        <v>135</v>
      </c>
      <c r="BE217" s="187">
        <f>IF(N217="základní",J217,0)</f>
        <v>0</v>
      </c>
      <c r="BF217" s="187">
        <f>IF(N217="snížená",J217,0)</f>
        <v>0</v>
      </c>
      <c r="BG217" s="187">
        <f>IF(N217="zákl. přenesená",J217,0)</f>
        <v>0</v>
      </c>
      <c r="BH217" s="187">
        <f>IF(N217="sníž. přenesená",J217,0)</f>
        <v>0</v>
      </c>
      <c r="BI217" s="187">
        <f>IF(N217="nulová",J217,0)</f>
        <v>0</v>
      </c>
      <c r="BJ217" s="19" t="s">
        <v>143</v>
      </c>
      <c r="BK217" s="187">
        <f>ROUND(I217*H217,2)</f>
        <v>0</v>
      </c>
      <c r="BL217" s="19" t="s">
        <v>175</v>
      </c>
      <c r="BM217" s="186" t="s">
        <v>358</v>
      </c>
    </row>
    <row r="218" spans="1:65" s="2" customFormat="1" ht="63">
      <c r="A218" s="36"/>
      <c r="B218" s="37"/>
      <c r="C218" s="38"/>
      <c r="D218" s="188" t="s">
        <v>144</v>
      </c>
      <c r="E218" s="38"/>
      <c r="F218" s="189" t="s">
        <v>359</v>
      </c>
      <c r="G218" s="38"/>
      <c r="H218" s="38"/>
      <c r="I218" s="190"/>
      <c r="J218" s="38"/>
      <c r="K218" s="38"/>
      <c r="L218" s="41"/>
      <c r="M218" s="191"/>
      <c r="N218" s="192"/>
      <c r="O218" s="66"/>
      <c r="P218" s="66"/>
      <c r="Q218" s="66"/>
      <c r="R218" s="66"/>
      <c r="S218" s="66"/>
      <c r="T218" s="67"/>
      <c r="U218" s="36"/>
      <c r="V218" s="36"/>
      <c r="W218" s="36"/>
      <c r="X218" s="36"/>
      <c r="Y218" s="36"/>
      <c r="Z218" s="36"/>
      <c r="AA218" s="36"/>
      <c r="AB218" s="36"/>
      <c r="AC218" s="36"/>
      <c r="AD218" s="36"/>
      <c r="AE218" s="36"/>
      <c r="AT218" s="19" t="s">
        <v>144</v>
      </c>
      <c r="AU218" s="19" t="s">
        <v>143</v>
      </c>
    </row>
    <row r="219" spans="1:65" s="13" customFormat="1" ht="10">
      <c r="B219" s="193"/>
      <c r="C219" s="194"/>
      <c r="D219" s="188" t="s">
        <v>146</v>
      </c>
      <c r="E219" s="195" t="s">
        <v>19</v>
      </c>
      <c r="F219" s="196" t="s">
        <v>360</v>
      </c>
      <c r="G219" s="194"/>
      <c r="H219" s="197">
        <v>10.47</v>
      </c>
      <c r="I219" s="198"/>
      <c r="J219" s="194"/>
      <c r="K219" s="194"/>
      <c r="L219" s="199"/>
      <c r="M219" s="200"/>
      <c r="N219" s="201"/>
      <c r="O219" s="201"/>
      <c r="P219" s="201"/>
      <c r="Q219" s="201"/>
      <c r="R219" s="201"/>
      <c r="S219" s="201"/>
      <c r="T219" s="202"/>
      <c r="AT219" s="203" t="s">
        <v>146</v>
      </c>
      <c r="AU219" s="203" t="s">
        <v>143</v>
      </c>
      <c r="AV219" s="13" t="s">
        <v>143</v>
      </c>
      <c r="AW219" s="13" t="s">
        <v>31</v>
      </c>
      <c r="AX219" s="13" t="s">
        <v>72</v>
      </c>
      <c r="AY219" s="203" t="s">
        <v>135</v>
      </c>
    </row>
    <row r="220" spans="1:65" s="14" customFormat="1" ht="10">
      <c r="B220" s="204"/>
      <c r="C220" s="205"/>
      <c r="D220" s="188" t="s">
        <v>146</v>
      </c>
      <c r="E220" s="206" t="s">
        <v>19</v>
      </c>
      <c r="F220" s="207" t="s">
        <v>148</v>
      </c>
      <c r="G220" s="205"/>
      <c r="H220" s="208">
        <v>10.47</v>
      </c>
      <c r="I220" s="209"/>
      <c r="J220" s="205"/>
      <c r="K220" s="205"/>
      <c r="L220" s="210"/>
      <c r="M220" s="211"/>
      <c r="N220" s="212"/>
      <c r="O220" s="212"/>
      <c r="P220" s="212"/>
      <c r="Q220" s="212"/>
      <c r="R220" s="212"/>
      <c r="S220" s="212"/>
      <c r="T220" s="213"/>
      <c r="AT220" s="214" t="s">
        <v>146</v>
      </c>
      <c r="AU220" s="214" t="s">
        <v>143</v>
      </c>
      <c r="AV220" s="14" t="s">
        <v>142</v>
      </c>
      <c r="AW220" s="14" t="s">
        <v>31</v>
      </c>
      <c r="AX220" s="14" t="s">
        <v>80</v>
      </c>
      <c r="AY220" s="214" t="s">
        <v>135</v>
      </c>
    </row>
    <row r="221" spans="1:65" s="2" customFormat="1" ht="14.4" customHeight="1">
      <c r="A221" s="36"/>
      <c r="B221" s="37"/>
      <c r="C221" s="215" t="s">
        <v>361</v>
      </c>
      <c r="D221" s="215" t="s">
        <v>194</v>
      </c>
      <c r="E221" s="216" t="s">
        <v>362</v>
      </c>
      <c r="F221" s="217" t="s">
        <v>363</v>
      </c>
      <c r="G221" s="218" t="s">
        <v>169</v>
      </c>
      <c r="H221" s="219">
        <v>10.47</v>
      </c>
      <c r="I221" s="220"/>
      <c r="J221" s="221">
        <f>ROUND(I221*H221,2)</f>
        <v>0</v>
      </c>
      <c r="K221" s="217" t="s">
        <v>19</v>
      </c>
      <c r="L221" s="222"/>
      <c r="M221" s="223" t="s">
        <v>19</v>
      </c>
      <c r="N221" s="224" t="s">
        <v>44</v>
      </c>
      <c r="O221" s="66"/>
      <c r="P221" s="184">
        <f>O221*H221</f>
        <v>0</v>
      </c>
      <c r="Q221" s="184">
        <v>0</v>
      </c>
      <c r="R221" s="184">
        <f>Q221*H221</f>
        <v>0</v>
      </c>
      <c r="S221" s="184">
        <v>0</v>
      </c>
      <c r="T221" s="185">
        <f>S221*H221</f>
        <v>0</v>
      </c>
      <c r="U221" s="36"/>
      <c r="V221" s="36"/>
      <c r="W221" s="36"/>
      <c r="X221" s="36"/>
      <c r="Y221" s="36"/>
      <c r="Z221" s="36"/>
      <c r="AA221" s="36"/>
      <c r="AB221" s="36"/>
      <c r="AC221" s="36"/>
      <c r="AD221" s="36"/>
      <c r="AE221" s="36"/>
      <c r="AR221" s="186" t="s">
        <v>216</v>
      </c>
      <c r="AT221" s="186" t="s">
        <v>194</v>
      </c>
      <c r="AU221" s="186" t="s">
        <v>143</v>
      </c>
      <c r="AY221" s="19" t="s">
        <v>135</v>
      </c>
      <c r="BE221" s="187">
        <f>IF(N221="základní",J221,0)</f>
        <v>0</v>
      </c>
      <c r="BF221" s="187">
        <f>IF(N221="snížená",J221,0)</f>
        <v>0</v>
      </c>
      <c r="BG221" s="187">
        <f>IF(N221="zákl. přenesená",J221,0)</f>
        <v>0</v>
      </c>
      <c r="BH221" s="187">
        <f>IF(N221="sníž. přenesená",J221,0)</f>
        <v>0</v>
      </c>
      <c r="BI221" s="187">
        <f>IF(N221="nulová",J221,0)</f>
        <v>0</v>
      </c>
      <c r="BJ221" s="19" t="s">
        <v>143</v>
      </c>
      <c r="BK221" s="187">
        <f>ROUND(I221*H221,2)</f>
        <v>0</v>
      </c>
      <c r="BL221" s="19" t="s">
        <v>175</v>
      </c>
      <c r="BM221" s="186" t="s">
        <v>364</v>
      </c>
    </row>
    <row r="222" spans="1:65" s="2" customFormat="1" ht="24.15" customHeight="1">
      <c r="A222" s="36"/>
      <c r="B222" s="37"/>
      <c r="C222" s="175" t="s">
        <v>251</v>
      </c>
      <c r="D222" s="175" t="s">
        <v>137</v>
      </c>
      <c r="E222" s="176" t="s">
        <v>365</v>
      </c>
      <c r="F222" s="177" t="s">
        <v>366</v>
      </c>
      <c r="G222" s="178" t="s">
        <v>197</v>
      </c>
      <c r="H222" s="179">
        <v>0.42099999999999999</v>
      </c>
      <c r="I222" s="180"/>
      <c r="J222" s="181">
        <f>ROUND(I222*H222,2)</f>
        <v>0</v>
      </c>
      <c r="K222" s="177" t="s">
        <v>141</v>
      </c>
      <c r="L222" s="41"/>
      <c r="M222" s="182" t="s">
        <v>19</v>
      </c>
      <c r="N222" s="183" t="s">
        <v>44</v>
      </c>
      <c r="O222" s="66"/>
      <c r="P222" s="184">
        <f>O222*H222</f>
        <v>0</v>
      </c>
      <c r="Q222" s="184">
        <v>0</v>
      </c>
      <c r="R222" s="184">
        <f>Q222*H222</f>
        <v>0</v>
      </c>
      <c r="S222" s="184">
        <v>0</v>
      </c>
      <c r="T222" s="185">
        <f>S222*H222</f>
        <v>0</v>
      </c>
      <c r="U222" s="36"/>
      <c r="V222" s="36"/>
      <c r="W222" s="36"/>
      <c r="X222" s="36"/>
      <c r="Y222" s="36"/>
      <c r="Z222" s="36"/>
      <c r="AA222" s="36"/>
      <c r="AB222" s="36"/>
      <c r="AC222" s="36"/>
      <c r="AD222" s="36"/>
      <c r="AE222" s="36"/>
      <c r="AR222" s="186" t="s">
        <v>175</v>
      </c>
      <c r="AT222" s="186" t="s">
        <v>137</v>
      </c>
      <c r="AU222" s="186" t="s">
        <v>143</v>
      </c>
      <c r="AY222" s="19" t="s">
        <v>135</v>
      </c>
      <c r="BE222" s="187">
        <f>IF(N222="základní",J222,0)</f>
        <v>0</v>
      </c>
      <c r="BF222" s="187">
        <f>IF(N222="snížená",J222,0)</f>
        <v>0</v>
      </c>
      <c r="BG222" s="187">
        <f>IF(N222="zákl. přenesená",J222,0)</f>
        <v>0</v>
      </c>
      <c r="BH222" s="187">
        <f>IF(N222="sníž. přenesená",J222,0)</f>
        <v>0</v>
      </c>
      <c r="BI222" s="187">
        <f>IF(N222="nulová",J222,0)</f>
        <v>0</v>
      </c>
      <c r="BJ222" s="19" t="s">
        <v>143</v>
      </c>
      <c r="BK222" s="187">
        <f>ROUND(I222*H222,2)</f>
        <v>0</v>
      </c>
      <c r="BL222" s="19" t="s">
        <v>175</v>
      </c>
      <c r="BM222" s="186" t="s">
        <v>367</v>
      </c>
    </row>
    <row r="223" spans="1:65" s="2" customFormat="1" ht="63">
      <c r="A223" s="36"/>
      <c r="B223" s="37"/>
      <c r="C223" s="38"/>
      <c r="D223" s="188" t="s">
        <v>144</v>
      </c>
      <c r="E223" s="38"/>
      <c r="F223" s="189" t="s">
        <v>368</v>
      </c>
      <c r="G223" s="38"/>
      <c r="H223" s="38"/>
      <c r="I223" s="190"/>
      <c r="J223" s="38"/>
      <c r="K223" s="38"/>
      <c r="L223" s="41"/>
      <c r="M223" s="191"/>
      <c r="N223" s="192"/>
      <c r="O223" s="66"/>
      <c r="P223" s="66"/>
      <c r="Q223" s="66"/>
      <c r="R223" s="66"/>
      <c r="S223" s="66"/>
      <c r="T223" s="67"/>
      <c r="U223" s="36"/>
      <c r="V223" s="36"/>
      <c r="W223" s="36"/>
      <c r="X223" s="36"/>
      <c r="Y223" s="36"/>
      <c r="Z223" s="36"/>
      <c r="AA223" s="36"/>
      <c r="AB223" s="36"/>
      <c r="AC223" s="36"/>
      <c r="AD223" s="36"/>
      <c r="AE223" s="36"/>
      <c r="AT223" s="19" t="s">
        <v>144</v>
      </c>
      <c r="AU223" s="19" t="s">
        <v>143</v>
      </c>
    </row>
    <row r="224" spans="1:65" s="12" customFormat="1" ht="22.75" customHeight="1">
      <c r="B224" s="159"/>
      <c r="C224" s="160"/>
      <c r="D224" s="161" t="s">
        <v>71</v>
      </c>
      <c r="E224" s="173" t="s">
        <v>369</v>
      </c>
      <c r="F224" s="173" t="s">
        <v>370</v>
      </c>
      <c r="G224" s="160"/>
      <c r="H224" s="160"/>
      <c r="I224" s="163"/>
      <c r="J224" s="174">
        <f>BK224</f>
        <v>0</v>
      </c>
      <c r="K224" s="160"/>
      <c r="L224" s="165"/>
      <c r="M224" s="166"/>
      <c r="N224" s="167"/>
      <c r="O224" s="167"/>
      <c r="P224" s="168">
        <f>SUM(P225:P241)</f>
        <v>0</v>
      </c>
      <c r="Q224" s="167"/>
      <c r="R224" s="168">
        <f>SUM(R225:R241)</f>
        <v>0</v>
      </c>
      <c r="S224" s="167"/>
      <c r="T224" s="169">
        <f>SUM(T225:T241)</f>
        <v>0</v>
      </c>
      <c r="AR224" s="170" t="s">
        <v>143</v>
      </c>
      <c r="AT224" s="171" t="s">
        <v>71</v>
      </c>
      <c r="AU224" s="171" t="s">
        <v>80</v>
      </c>
      <c r="AY224" s="170" t="s">
        <v>135</v>
      </c>
      <c r="BK224" s="172">
        <f>SUM(BK225:BK241)</f>
        <v>0</v>
      </c>
    </row>
    <row r="225" spans="1:65" s="2" customFormat="1" ht="14.4" customHeight="1">
      <c r="A225" s="36"/>
      <c r="B225" s="37"/>
      <c r="C225" s="175" t="s">
        <v>371</v>
      </c>
      <c r="D225" s="175" t="s">
        <v>137</v>
      </c>
      <c r="E225" s="176" t="s">
        <v>372</v>
      </c>
      <c r="F225" s="177" t="s">
        <v>373</v>
      </c>
      <c r="G225" s="178" t="s">
        <v>140</v>
      </c>
      <c r="H225" s="179">
        <v>16</v>
      </c>
      <c r="I225" s="180"/>
      <c r="J225" s="181">
        <f>ROUND(I225*H225,2)</f>
        <v>0</v>
      </c>
      <c r="K225" s="177" t="s">
        <v>141</v>
      </c>
      <c r="L225" s="41"/>
      <c r="M225" s="182" t="s">
        <v>19</v>
      </c>
      <c r="N225" s="183" t="s">
        <v>44</v>
      </c>
      <c r="O225" s="66"/>
      <c r="P225" s="184">
        <f>O225*H225</f>
        <v>0</v>
      </c>
      <c r="Q225" s="184">
        <v>0</v>
      </c>
      <c r="R225" s="184">
        <f>Q225*H225</f>
        <v>0</v>
      </c>
      <c r="S225" s="184">
        <v>0</v>
      </c>
      <c r="T225" s="185">
        <f>S225*H225</f>
        <v>0</v>
      </c>
      <c r="U225" s="36"/>
      <c r="V225" s="36"/>
      <c r="W225" s="36"/>
      <c r="X225" s="36"/>
      <c r="Y225" s="36"/>
      <c r="Z225" s="36"/>
      <c r="AA225" s="36"/>
      <c r="AB225" s="36"/>
      <c r="AC225" s="36"/>
      <c r="AD225" s="36"/>
      <c r="AE225" s="36"/>
      <c r="AR225" s="186" t="s">
        <v>175</v>
      </c>
      <c r="AT225" s="186" t="s">
        <v>137</v>
      </c>
      <c r="AU225" s="186" t="s">
        <v>143</v>
      </c>
      <c r="AY225" s="19" t="s">
        <v>135</v>
      </c>
      <c r="BE225" s="187">
        <f>IF(N225="základní",J225,0)</f>
        <v>0</v>
      </c>
      <c r="BF225" s="187">
        <f>IF(N225="snížená",J225,0)</f>
        <v>0</v>
      </c>
      <c r="BG225" s="187">
        <f>IF(N225="zákl. přenesená",J225,0)</f>
        <v>0</v>
      </c>
      <c r="BH225" s="187">
        <f>IF(N225="sníž. přenesená",J225,0)</f>
        <v>0</v>
      </c>
      <c r="BI225" s="187">
        <f>IF(N225="nulová",J225,0)</f>
        <v>0</v>
      </c>
      <c r="BJ225" s="19" t="s">
        <v>143</v>
      </c>
      <c r="BK225" s="187">
        <f>ROUND(I225*H225,2)</f>
        <v>0</v>
      </c>
      <c r="BL225" s="19" t="s">
        <v>175</v>
      </c>
      <c r="BM225" s="186" t="s">
        <v>374</v>
      </c>
    </row>
    <row r="226" spans="1:65" s="2" customFormat="1" ht="36">
      <c r="A226" s="36"/>
      <c r="B226" s="37"/>
      <c r="C226" s="38"/>
      <c r="D226" s="188" t="s">
        <v>144</v>
      </c>
      <c r="E226" s="38"/>
      <c r="F226" s="189" t="s">
        <v>375</v>
      </c>
      <c r="G226" s="38"/>
      <c r="H226" s="38"/>
      <c r="I226" s="190"/>
      <c r="J226" s="38"/>
      <c r="K226" s="38"/>
      <c r="L226" s="41"/>
      <c r="M226" s="191"/>
      <c r="N226" s="192"/>
      <c r="O226" s="66"/>
      <c r="P226" s="66"/>
      <c r="Q226" s="66"/>
      <c r="R226" s="66"/>
      <c r="S226" s="66"/>
      <c r="T226" s="67"/>
      <c r="U226" s="36"/>
      <c r="V226" s="36"/>
      <c r="W226" s="36"/>
      <c r="X226" s="36"/>
      <c r="Y226" s="36"/>
      <c r="Z226" s="36"/>
      <c r="AA226" s="36"/>
      <c r="AB226" s="36"/>
      <c r="AC226" s="36"/>
      <c r="AD226" s="36"/>
      <c r="AE226" s="36"/>
      <c r="AT226" s="19" t="s">
        <v>144</v>
      </c>
      <c r="AU226" s="19" t="s">
        <v>143</v>
      </c>
    </row>
    <row r="227" spans="1:65" s="2" customFormat="1" ht="14.4" customHeight="1">
      <c r="A227" s="36"/>
      <c r="B227" s="37"/>
      <c r="C227" s="175" t="s">
        <v>204</v>
      </c>
      <c r="D227" s="175" t="s">
        <v>137</v>
      </c>
      <c r="E227" s="176" t="s">
        <v>376</v>
      </c>
      <c r="F227" s="177" t="s">
        <v>377</v>
      </c>
      <c r="G227" s="178" t="s">
        <v>169</v>
      </c>
      <c r="H227" s="179">
        <v>10</v>
      </c>
      <c r="I227" s="180"/>
      <c r="J227" s="181">
        <f>ROUND(I227*H227,2)</f>
        <v>0</v>
      </c>
      <c r="K227" s="177" t="s">
        <v>141</v>
      </c>
      <c r="L227" s="41"/>
      <c r="M227" s="182" t="s">
        <v>19</v>
      </c>
      <c r="N227" s="183" t="s">
        <v>44</v>
      </c>
      <c r="O227" s="66"/>
      <c r="P227" s="184">
        <f>O227*H227</f>
        <v>0</v>
      </c>
      <c r="Q227" s="184">
        <v>0</v>
      </c>
      <c r="R227" s="184">
        <f>Q227*H227</f>
        <v>0</v>
      </c>
      <c r="S227" s="184">
        <v>0</v>
      </c>
      <c r="T227" s="185">
        <f>S227*H227</f>
        <v>0</v>
      </c>
      <c r="U227" s="36"/>
      <c r="V227" s="36"/>
      <c r="W227" s="36"/>
      <c r="X227" s="36"/>
      <c r="Y227" s="36"/>
      <c r="Z227" s="36"/>
      <c r="AA227" s="36"/>
      <c r="AB227" s="36"/>
      <c r="AC227" s="36"/>
      <c r="AD227" s="36"/>
      <c r="AE227" s="36"/>
      <c r="AR227" s="186" t="s">
        <v>175</v>
      </c>
      <c r="AT227" s="186" t="s">
        <v>137</v>
      </c>
      <c r="AU227" s="186" t="s">
        <v>143</v>
      </c>
      <c r="AY227" s="19" t="s">
        <v>135</v>
      </c>
      <c r="BE227" s="187">
        <f>IF(N227="základní",J227,0)</f>
        <v>0</v>
      </c>
      <c r="BF227" s="187">
        <f>IF(N227="snížená",J227,0)</f>
        <v>0</v>
      </c>
      <c r="BG227" s="187">
        <f>IF(N227="zákl. přenesená",J227,0)</f>
        <v>0</v>
      </c>
      <c r="BH227" s="187">
        <f>IF(N227="sníž. přenesená",J227,0)</f>
        <v>0</v>
      </c>
      <c r="BI227" s="187">
        <f>IF(N227="nulová",J227,0)</f>
        <v>0</v>
      </c>
      <c r="BJ227" s="19" t="s">
        <v>143</v>
      </c>
      <c r="BK227" s="187">
        <f>ROUND(I227*H227,2)</f>
        <v>0</v>
      </c>
      <c r="BL227" s="19" t="s">
        <v>175</v>
      </c>
      <c r="BM227" s="186" t="s">
        <v>378</v>
      </c>
    </row>
    <row r="228" spans="1:65" s="2" customFormat="1" ht="14.4" customHeight="1">
      <c r="A228" s="36"/>
      <c r="B228" s="37"/>
      <c r="C228" s="215" t="s">
        <v>379</v>
      </c>
      <c r="D228" s="215" t="s">
        <v>194</v>
      </c>
      <c r="E228" s="216" t="s">
        <v>380</v>
      </c>
      <c r="F228" s="217" t="s">
        <v>381</v>
      </c>
      <c r="G228" s="218" t="s">
        <v>382</v>
      </c>
      <c r="H228" s="219">
        <v>36.665999999999997</v>
      </c>
      <c r="I228" s="220"/>
      <c r="J228" s="221">
        <f>ROUND(I228*H228,2)</f>
        <v>0</v>
      </c>
      <c r="K228" s="217" t="s">
        <v>141</v>
      </c>
      <c r="L228" s="222"/>
      <c r="M228" s="223" t="s">
        <v>19</v>
      </c>
      <c r="N228" s="224" t="s">
        <v>44</v>
      </c>
      <c r="O228" s="66"/>
      <c r="P228" s="184">
        <f>O228*H228</f>
        <v>0</v>
      </c>
      <c r="Q228" s="184">
        <v>0</v>
      </c>
      <c r="R228" s="184">
        <f>Q228*H228</f>
        <v>0</v>
      </c>
      <c r="S228" s="184">
        <v>0</v>
      </c>
      <c r="T228" s="185">
        <f>S228*H228</f>
        <v>0</v>
      </c>
      <c r="U228" s="36"/>
      <c r="V228" s="36"/>
      <c r="W228" s="36"/>
      <c r="X228" s="36"/>
      <c r="Y228" s="36"/>
      <c r="Z228" s="36"/>
      <c r="AA228" s="36"/>
      <c r="AB228" s="36"/>
      <c r="AC228" s="36"/>
      <c r="AD228" s="36"/>
      <c r="AE228" s="36"/>
      <c r="AR228" s="186" t="s">
        <v>216</v>
      </c>
      <c r="AT228" s="186" t="s">
        <v>194</v>
      </c>
      <c r="AU228" s="186" t="s">
        <v>143</v>
      </c>
      <c r="AY228" s="19" t="s">
        <v>135</v>
      </c>
      <c r="BE228" s="187">
        <f>IF(N228="základní",J228,0)</f>
        <v>0</v>
      </c>
      <c r="BF228" s="187">
        <f>IF(N228="snížená",J228,0)</f>
        <v>0</v>
      </c>
      <c r="BG228" s="187">
        <f>IF(N228="zákl. přenesená",J228,0)</f>
        <v>0</v>
      </c>
      <c r="BH228" s="187">
        <f>IF(N228="sníž. přenesená",J228,0)</f>
        <v>0</v>
      </c>
      <c r="BI228" s="187">
        <f>IF(N228="nulová",J228,0)</f>
        <v>0</v>
      </c>
      <c r="BJ228" s="19" t="s">
        <v>143</v>
      </c>
      <c r="BK228" s="187">
        <f>ROUND(I228*H228,2)</f>
        <v>0</v>
      </c>
      <c r="BL228" s="19" t="s">
        <v>175</v>
      </c>
      <c r="BM228" s="186" t="s">
        <v>383</v>
      </c>
    </row>
    <row r="229" spans="1:65" s="2" customFormat="1" ht="24.15" customHeight="1">
      <c r="A229" s="36"/>
      <c r="B229" s="37"/>
      <c r="C229" s="175" t="s">
        <v>261</v>
      </c>
      <c r="D229" s="175" t="s">
        <v>137</v>
      </c>
      <c r="E229" s="176" t="s">
        <v>384</v>
      </c>
      <c r="F229" s="177" t="s">
        <v>385</v>
      </c>
      <c r="G229" s="178" t="s">
        <v>140</v>
      </c>
      <c r="H229" s="179">
        <v>16</v>
      </c>
      <c r="I229" s="180"/>
      <c r="J229" s="181">
        <f>ROUND(I229*H229,2)</f>
        <v>0</v>
      </c>
      <c r="K229" s="177" t="s">
        <v>141</v>
      </c>
      <c r="L229" s="41"/>
      <c r="M229" s="182" t="s">
        <v>19</v>
      </c>
      <c r="N229" s="183" t="s">
        <v>44</v>
      </c>
      <c r="O229" s="66"/>
      <c r="P229" s="184">
        <f>O229*H229</f>
        <v>0</v>
      </c>
      <c r="Q229" s="184">
        <v>0</v>
      </c>
      <c r="R229" s="184">
        <f>Q229*H229</f>
        <v>0</v>
      </c>
      <c r="S229" s="184">
        <v>0</v>
      </c>
      <c r="T229" s="185">
        <f>S229*H229</f>
        <v>0</v>
      </c>
      <c r="U229" s="36"/>
      <c r="V229" s="36"/>
      <c r="W229" s="36"/>
      <c r="X229" s="36"/>
      <c r="Y229" s="36"/>
      <c r="Z229" s="36"/>
      <c r="AA229" s="36"/>
      <c r="AB229" s="36"/>
      <c r="AC229" s="36"/>
      <c r="AD229" s="36"/>
      <c r="AE229" s="36"/>
      <c r="AR229" s="186" t="s">
        <v>175</v>
      </c>
      <c r="AT229" s="186" t="s">
        <v>137</v>
      </c>
      <c r="AU229" s="186" t="s">
        <v>143</v>
      </c>
      <c r="AY229" s="19" t="s">
        <v>135</v>
      </c>
      <c r="BE229" s="187">
        <f>IF(N229="základní",J229,0)</f>
        <v>0</v>
      </c>
      <c r="BF229" s="187">
        <f>IF(N229="snížená",J229,0)</f>
        <v>0</v>
      </c>
      <c r="BG229" s="187">
        <f>IF(N229="zákl. přenesená",J229,0)</f>
        <v>0</v>
      </c>
      <c r="BH229" s="187">
        <f>IF(N229="sníž. přenesená",J229,0)</f>
        <v>0</v>
      </c>
      <c r="BI229" s="187">
        <f>IF(N229="nulová",J229,0)</f>
        <v>0</v>
      </c>
      <c r="BJ229" s="19" t="s">
        <v>143</v>
      </c>
      <c r="BK229" s="187">
        <f>ROUND(I229*H229,2)</f>
        <v>0</v>
      </c>
      <c r="BL229" s="19" t="s">
        <v>175</v>
      </c>
      <c r="BM229" s="186" t="s">
        <v>386</v>
      </c>
    </row>
    <row r="230" spans="1:65" s="2" customFormat="1" ht="18">
      <c r="A230" s="36"/>
      <c r="B230" s="37"/>
      <c r="C230" s="38"/>
      <c r="D230" s="188" t="s">
        <v>144</v>
      </c>
      <c r="E230" s="38"/>
      <c r="F230" s="189" t="s">
        <v>387</v>
      </c>
      <c r="G230" s="38"/>
      <c r="H230" s="38"/>
      <c r="I230" s="190"/>
      <c r="J230" s="38"/>
      <c r="K230" s="38"/>
      <c r="L230" s="41"/>
      <c r="M230" s="191"/>
      <c r="N230" s="192"/>
      <c r="O230" s="66"/>
      <c r="P230" s="66"/>
      <c r="Q230" s="66"/>
      <c r="R230" s="66"/>
      <c r="S230" s="66"/>
      <c r="T230" s="67"/>
      <c r="U230" s="36"/>
      <c r="V230" s="36"/>
      <c r="W230" s="36"/>
      <c r="X230" s="36"/>
      <c r="Y230" s="36"/>
      <c r="Z230" s="36"/>
      <c r="AA230" s="36"/>
      <c r="AB230" s="36"/>
      <c r="AC230" s="36"/>
      <c r="AD230" s="36"/>
      <c r="AE230" s="36"/>
      <c r="AT230" s="19" t="s">
        <v>144</v>
      </c>
      <c r="AU230" s="19" t="s">
        <v>143</v>
      </c>
    </row>
    <row r="231" spans="1:65" s="2" customFormat="1" ht="24.15" customHeight="1">
      <c r="A231" s="36"/>
      <c r="B231" s="37"/>
      <c r="C231" s="215" t="s">
        <v>388</v>
      </c>
      <c r="D231" s="215" t="s">
        <v>194</v>
      </c>
      <c r="E231" s="216" t="s">
        <v>389</v>
      </c>
      <c r="F231" s="217" t="s">
        <v>390</v>
      </c>
      <c r="G231" s="218" t="s">
        <v>140</v>
      </c>
      <c r="H231" s="219">
        <v>17.600000000000001</v>
      </c>
      <c r="I231" s="220"/>
      <c r="J231" s="221">
        <f>ROUND(I231*H231,2)</f>
        <v>0</v>
      </c>
      <c r="K231" s="217" t="s">
        <v>141</v>
      </c>
      <c r="L231" s="222"/>
      <c r="M231" s="223" t="s">
        <v>19</v>
      </c>
      <c r="N231" s="224" t="s">
        <v>44</v>
      </c>
      <c r="O231" s="66"/>
      <c r="P231" s="184">
        <f>O231*H231</f>
        <v>0</v>
      </c>
      <c r="Q231" s="184">
        <v>0</v>
      </c>
      <c r="R231" s="184">
        <f>Q231*H231</f>
        <v>0</v>
      </c>
      <c r="S231" s="184">
        <v>0</v>
      </c>
      <c r="T231" s="185">
        <f>S231*H231</f>
        <v>0</v>
      </c>
      <c r="U231" s="36"/>
      <c r="V231" s="36"/>
      <c r="W231" s="36"/>
      <c r="X231" s="36"/>
      <c r="Y231" s="36"/>
      <c r="Z231" s="36"/>
      <c r="AA231" s="36"/>
      <c r="AB231" s="36"/>
      <c r="AC231" s="36"/>
      <c r="AD231" s="36"/>
      <c r="AE231" s="36"/>
      <c r="AR231" s="186" t="s">
        <v>216</v>
      </c>
      <c r="AT231" s="186" t="s">
        <v>194</v>
      </c>
      <c r="AU231" s="186" t="s">
        <v>143</v>
      </c>
      <c r="AY231" s="19" t="s">
        <v>135</v>
      </c>
      <c r="BE231" s="187">
        <f>IF(N231="základní",J231,0)</f>
        <v>0</v>
      </c>
      <c r="BF231" s="187">
        <f>IF(N231="snížená",J231,0)</f>
        <v>0</v>
      </c>
      <c r="BG231" s="187">
        <f>IF(N231="zákl. přenesená",J231,0)</f>
        <v>0</v>
      </c>
      <c r="BH231" s="187">
        <f>IF(N231="sníž. přenesená",J231,0)</f>
        <v>0</v>
      </c>
      <c r="BI231" s="187">
        <f>IF(N231="nulová",J231,0)</f>
        <v>0</v>
      </c>
      <c r="BJ231" s="19" t="s">
        <v>143</v>
      </c>
      <c r="BK231" s="187">
        <f>ROUND(I231*H231,2)</f>
        <v>0</v>
      </c>
      <c r="BL231" s="19" t="s">
        <v>175</v>
      </c>
      <c r="BM231" s="186" t="s">
        <v>391</v>
      </c>
    </row>
    <row r="232" spans="1:65" s="13" customFormat="1" ht="10">
      <c r="B232" s="193"/>
      <c r="C232" s="194"/>
      <c r="D232" s="188" t="s">
        <v>146</v>
      </c>
      <c r="E232" s="195" t="s">
        <v>19</v>
      </c>
      <c r="F232" s="196" t="s">
        <v>392</v>
      </c>
      <c r="G232" s="194"/>
      <c r="H232" s="197">
        <v>17.600000000000001</v>
      </c>
      <c r="I232" s="198"/>
      <c r="J232" s="194"/>
      <c r="K232" s="194"/>
      <c r="L232" s="199"/>
      <c r="M232" s="200"/>
      <c r="N232" s="201"/>
      <c r="O232" s="201"/>
      <c r="P232" s="201"/>
      <c r="Q232" s="201"/>
      <c r="R232" s="201"/>
      <c r="S232" s="201"/>
      <c r="T232" s="202"/>
      <c r="AT232" s="203" t="s">
        <v>146</v>
      </c>
      <c r="AU232" s="203" t="s">
        <v>143</v>
      </c>
      <c r="AV232" s="13" t="s">
        <v>143</v>
      </c>
      <c r="AW232" s="13" t="s">
        <v>31</v>
      </c>
      <c r="AX232" s="13" t="s">
        <v>72</v>
      </c>
      <c r="AY232" s="203" t="s">
        <v>135</v>
      </c>
    </row>
    <row r="233" spans="1:65" s="14" customFormat="1" ht="10">
      <c r="B233" s="204"/>
      <c r="C233" s="205"/>
      <c r="D233" s="188" t="s">
        <v>146</v>
      </c>
      <c r="E233" s="206" t="s">
        <v>19</v>
      </c>
      <c r="F233" s="207" t="s">
        <v>148</v>
      </c>
      <c r="G233" s="205"/>
      <c r="H233" s="208">
        <v>17.600000000000001</v>
      </c>
      <c r="I233" s="209"/>
      <c r="J233" s="205"/>
      <c r="K233" s="205"/>
      <c r="L233" s="210"/>
      <c r="M233" s="211"/>
      <c r="N233" s="212"/>
      <c r="O233" s="212"/>
      <c r="P233" s="212"/>
      <c r="Q233" s="212"/>
      <c r="R233" s="212"/>
      <c r="S233" s="212"/>
      <c r="T233" s="213"/>
      <c r="AT233" s="214" t="s">
        <v>146</v>
      </c>
      <c r="AU233" s="214" t="s">
        <v>143</v>
      </c>
      <c r="AV233" s="14" t="s">
        <v>142</v>
      </c>
      <c r="AW233" s="14" t="s">
        <v>31</v>
      </c>
      <c r="AX233" s="14" t="s">
        <v>80</v>
      </c>
      <c r="AY233" s="214" t="s">
        <v>135</v>
      </c>
    </row>
    <row r="234" spans="1:65" s="2" customFormat="1" ht="24.15" customHeight="1">
      <c r="A234" s="36"/>
      <c r="B234" s="37"/>
      <c r="C234" s="175" t="s">
        <v>266</v>
      </c>
      <c r="D234" s="175" t="s">
        <v>137</v>
      </c>
      <c r="E234" s="176" t="s">
        <v>393</v>
      </c>
      <c r="F234" s="177" t="s">
        <v>394</v>
      </c>
      <c r="G234" s="178" t="s">
        <v>140</v>
      </c>
      <c r="H234" s="179">
        <v>16</v>
      </c>
      <c r="I234" s="180"/>
      <c r="J234" s="181">
        <f>ROUND(I234*H234,2)</f>
        <v>0</v>
      </c>
      <c r="K234" s="177" t="s">
        <v>141</v>
      </c>
      <c r="L234" s="41"/>
      <c r="M234" s="182" t="s">
        <v>19</v>
      </c>
      <c r="N234" s="183" t="s">
        <v>44</v>
      </c>
      <c r="O234" s="66"/>
      <c r="P234" s="184">
        <f>O234*H234</f>
        <v>0</v>
      </c>
      <c r="Q234" s="184">
        <v>0</v>
      </c>
      <c r="R234" s="184">
        <f>Q234*H234</f>
        <v>0</v>
      </c>
      <c r="S234" s="184">
        <v>0</v>
      </c>
      <c r="T234" s="185">
        <f>S234*H234</f>
        <v>0</v>
      </c>
      <c r="U234" s="36"/>
      <c r="V234" s="36"/>
      <c r="W234" s="36"/>
      <c r="X234" s="36"/>
      <c r="Y234" s="36"/>
      <c r="Z234" s="36"/>
      <c r="AA234" s="36"/>
      <c r="AB234" s="36"/>
      <c r="AC234" s="36"/>
      <c r="AD234" s="36"/>
      <c r="AE234" s="36"/>
      <c r="AR234" s="186" t="s">
        <v>175</v>
      </c>
      <c r="AT234" s="186" t="s">
        <v>137</v>
      </c>
      <c r="AU234" s="186" t="s">
        <v>143</v>
      </c>
      <c r="AY234" s="19" t="s">
        <v>135</v>
      </c>
      <c r="BE234" s="187">
        <f>IF(N234="základní",J234,0)</f>
        <v>0</v>
      </c>
      <c r="BF234" s="187">
        <f>IF(N234="snížená",J234,0)</f>
        <v>0</v>
      </c>
      <c r="BG234" s="187">
        <f>IF(N234="zákl. přenesená",J234,0)</f>
        <v>0</v>
      </c>
      <c r="BH234" s="187">
        <f>IF(N234="sníž. přenesená",J234,0)</f>
        <v>0</v>
      </c>
      <c r="BI234" s="187">
        <f>IF(N234="nulová",J234,0)</f>
        <v>0</v>
      </c>
      <c r="BJ234" s="19" t="s">
        <v>143</v>
      </c>
      <c r="BK234" s="187">
        <f>ROUND(I234*H234,2)</f>
        <v>0</v>
      </c>
      <c r="BL234" s="19" t="s">
        <v>175</v>
      </c>
      <c r="BM234" s="186" t="s">
        <v>395</v>
      </c>
    </row>
    <row r="235" spans="1:65" s="2" customFormat="1" ht="18">
      <c r="A235" s="36"/>
      <c r="B235" s="37"/>
      <c r="C235" s="38"/>
      <c r="D235" s="188" t="s">
        <v>144</v>
      </c>
      <c r="E235" s="38"/>
      <c r="F235" s="189" t="s">
        <v>387</v>
      </c>
      <c r="G235" s="38"/>
      <c r="H235" s="38"/>
      <c r="I235" s="190"/>
      <c r="J235" s="38"/>
      <c r="K235" s="38"/>
      <c r="L235" s="41"/>
      <c r="M235" s="191"/>
      <c r="N235" s="192"/>
      <c r="O235" s="66"/>
      <c r="P235" s="66"/>
      <c r="Q235" s="66"/>
      <c r="R235" s="66"/>
      <c r="S235" s="66"/>
      <c r="T235" s="67"/>
      <c r="U235" s="36"/>
      <c r="V235" s="36"/>
      <c r="W235" s="36"/>
      <c r="X235" s="36"/>
      <c r="Y235" s="36"/>
      <c r="Z235" s="36"/>
      <c r="AA235" s="36"/>
      <c r="AB235" s="36"/>
      <c r="AC235" s="36"/>
      <c r="AD235" s="36"/>
      <c r="AE235" s="36"/>
      <c r="AT235" s="19" t="s">
        <v>144</v>
      </c>
      <c r="AU235" s="19" t="s">
        <v>143</v>
      </c>
    </row>
    <row r="236" spans="1:65" s="2" customFormat="1" ht="14.4" customHeight="1">
      <c r="A236" s="36"/>
      <c r="B236" s="37"/>
      <c r="C236" s="175" t="s">
        <v>396</v>
      </c>
      <c r="D236" s="175" t="s">
        <v>137</v>
      </c>
      <c r="E236" s="176" t="s">
        <v>397</v>
      </c>
      <c r="F236" s="177" t="s">
        <v>398</v>
      </c>
      <c r="G236" s="178" t="s">
        <v>140</v>
      </c>
      <c r="H236" s="179">
        <v>16</v>
      </c>
      <c r="I236" s="180"/>
      <c r="J236" s="181">
        <f>ROUND(I236*H236,2)</f>
        <v>0</v>
      </c>
      <c r="K236" s="177" t="s">
        <v>141</v>
      </c>
      <c r="L236" s="41"/>
      <c r="M236" s="182" t="s">
        <v>19</v>
      </c>
      <c r="N236" s="183" t="s">
        <v>44</v>
      </c>
      <c r="O236" s="66"/>
      <c r="P236" s="184">
        <f>O236*H236</f>
        <v>0</v>
      </c>
      <c r="Q236" s="184">
        <v>0</v>
      </c>
      <c r="R236" s="184">
        <f>Q236*H236</f>
        <v>0</v>
      </c>
      <c r="S236" s="184">
        <v>0</v>
      </c>
      <c r="T236" s="185">
        <f>S236*H236</f>
        <v>0</v>
      </c>
      <c r="U236" s="36"/>
      <c r="V236" s="36"/>
      <c r="W236" s="36"/>
      <c r="X236" s="36"/>
      <c r="Y236" s="36"/>
      <c r="Z236" s="36"/>
      <c r="AA236" s="36"/>
      <c r="AB236" s="36"/>
      <c r="AC236" s="36"/>
      <c r="AD236" s="36"/>
      <c r="AE236" s="36"/>
      <c r="AR236" s="186" t="s">
        <v>175</v>
      </c>
      <c r="AT236" s="186" t="s">
        <v>137</v>
      </c>
      <c r="AU236" s="186" t="s">
        <v>143</v>
      </c>
      <c r="AY236" s="19" t="s">
        <v>135</v>
      </c>
      <c r="BE236" s="187">
        <f>IF(N236="základní",J236,0)</f>
        <v>0</v>
      </c>
      <c r="BF236" s="187">
        <f>IF(N236="snížená",J236,0)</f>
        <v>0</v>
      </c>
      <c r="BG236" s="187">
        <f>IF(N236="zákl. přenesená",J236,0)</f>
        <v>0</v>
      </c>
      <c r="BH236" s="187">
        <f>IF(N236="sníž. přenesená",J236,0)</f>
        <v>0</v>
      </c>
      <c r="BI236" s="187">
        <f>IF(N236="nulová",J236,0)</f>
        <v>0</v>
      </c>
      <c r="BJ236" s="19" t="s">
        <v>143</v>
      </c>
      <c r="BK236" s="187">
        <f>ROUND(I236*H236,2)</f>
        <v>0</v>
      </c>
      <c r="BL236" s="19" t="s">
        <v>175</v>
      </c>
      <c r="BM236" s="186" t="s">
        <v>399</v>
      </c>
    </row>
    <row r="237" spans="1:65" s="2" customFormat="1" ht="18">
      <c r="A237" s="36"/>
      <c r="B237" s="37"/>
      <c r="C237" s="38"/>
      <c r="D237" s="188" t="s">
        <v>144</v>
      </c>
      <c r="E237" s="38"/>
      <c r="F237" s="189" t="s">
        <v>387</v>
      </c>
      <c r="G237" s="38"/>
      <c r="H237" s="38"/>
      <c r="I237" s="190"/>
      <c r="J237" s="38"/>
      <c r="K237" s="38"/>
      <c r="L237" s="41"/>
      <c r="M237" s="191"/>
      <c r="N237" s="192"/>
      <c r="O237" s="66"/>
      <c r="P237" s="66"/>
      <c r="Q237" s="66"/>
      <c r="R237" s="66"/>
      <c r="S237" s="66"/>
      <c r="T237" s="67"/>
      <c r="U237" s="36"/>
      <c r="V237" s="36"/>
      <c r="W237" s="36"/>
      <c r="X237" s="36"/>
      <c r="Y237" s="36"/>
      <c r="Z237" s="36"/>
      <c r="AA237" s="36"/>
      <c r="AB237" s="36"/>
      <c r="AC237" s="36"/>
      <c r="AD237" s="36"/>
      <c r="AE237" s="36"/>
      <c r="AT237" s="19" t="s">
        <v>144</v>
      </c>
      <c r="AU237" s="19" t="s">
        <v>143</v>
      </c>
    </row>
    <row r="238" spans="1:65" s="2" customFormat="1" ht="14.4" customHeight="1">
      <c r="A238" s="36"/>
      <c r="B238" s="37"/>
      <c r="C238" s="175" t="s">
        <v>269</v>
      </c>
      <c r="D238" s="175" t="s">
        <v>137</v>
      </c>
      <c r="E238" s="176" t="s">
        <v>400</v>
      </c>
      <c r="F238" s="177" t="s">
        <v>401</v>
      </c>
      <c r="G238" s="178" t="s">
        <v>169</v>
      </c>
      <c r="H238" s="179">
        <v>20</v>
      </c>
      <c r="I238" s="180"/>
      <c r="J238" s="181">
        <f>ROUND(I238*H238,2)</f>
        <v>0</v>
      </c>
      <c r="K238" s="177" t="s">
        <v>141</v>
      </c>
      <c r="L238" s="41"/>
      <c r="M238" s="182" t="s">
        <v>19</v>
      </c>
      <c r="N238" s="183" t="s">
        <v>44</v>
      </c>
      <c r="O238" s="66"/>
      <c r="P238" s="184">
        <f>O238*H238</f>
        <v>0</v>
      </c>
      <c r="Q238" s="184">
        <v>0</v>
      </c>
      <c r="R238" s="184">
        <f>Q238*H238</f>
        <v>0</v>
      </c>
      <c r="S238" s="184">
        <v>0</v>
      </c>
      <c r="T238" s="185">
        <f>S238*H238</f>
        <v>0</v>
      </c>
      <c r="U238" s="36"/>
      <c r="V238" s="36"/>
      <c r="W238" s="36"/>
      <c r="X238" s="36"/>
      <c r="Y238" s="36"/>
      <c r="Z238" s="36"/>
      <c r="AA238" s="36"/>
      <c r="AB238" s="36"/>
      <c r="AC238" s="36"/>
      <c r="AD238" s="36"/>
      <c r="AE238" s="36"/>
      <c r="AR238" s="186" t="s">
        <v>175</v>
      </c>
      <c r="AT238" s="186" t="s">
        <v>137</v>
      </c>
      <c r="AU238" s="186" t="s">
        <v>143</v>
      </c>
      <c r="AY238" s="19" t="s">
        <v>135</v>
      </c>
      <c r="BE238" s="187">
        <f>IF(N238="základní",J238,0)</f>
        <v>0</v>
      </c>
      <c r="BF238" s="187">
        <f>IF(N238="snížená",J238,0)</f>
        <v>0</v>
      </c>
      <c r="BG238" s="187">
        <f>IF(N238="zákl. přenesená",J238,0)</f>
        <v>0</v>
      </c>
      <c r="BH238" s="187">
        <f>IF(N238="sníž. přenesená",J238,0)</f>
        <v>0</v>
      </c>
      <c r="BI238" s="187">
        <f>IF(N238="nulová",J238,0)</f>
        <v>0</v>
      </c>
      <c r="BJ238" s="19" t="s">
        <v>143</v>
      </c>
      <c r="BK238" s="187">
        <f>ROUND(I238*H238,2)</f>
        <v>0</v>
      </c>
      <c r="BL238" s="19" t="s">
        <v>175</v>
      </c>
      <c r="BM238" s="186" t="s">
        <v>402</v>
      </c>
    </row>
    <row r="239" spans="1:65" s="2" customFormat="1" ht="27">
      <c r="A239" s="36"/>
      <c r="B239" s="37"/>
      <c r="C239" s="38"/>
      <c r="D239" s="188" t="s">
        <v>144</v>
      </c>
      <c r="E239" s="38"/>
      <c r="F239" s="189" t="s">
        <v>403</v>
      </c>
      <c r="G239" s="38"/>
      <c r="H239" s="38"/>
      <c r="I239" s="190"/>
      <c r="J239" s="38"/>
      <c r="K239" s="38"/>
      <c r="L239" s="41"/>
      <c r="M239" s="191"/>
      <c r="N239" s="192"/>
      <c r="O239" s="66"/>
      <c r="P239" s="66"/>
      <c r="Q239" s="66"/>
      <c r="R239" s="66"/>
      <c r="S239" s="66"/>
      <c r="T239" s="67"/>
      <c r="U239" s="36"/>
      <c r="V239" s="36"/>
      <c r="W239" s="36"/>
      <c r="X239" s="36"/>
      <c r="Y239" s="36"/>
      <c r="Z239" s="36"/>
      <c r="AA239" s="36"/>
      <c r="AB239" s="36"/>
      <c r="AC239" s="36"/>
      <c r="AD239" s="36"/>
      <c r="AE239" s="36"/>
      <c r="AT239" s="19" t="s">
        <v>144</v>
      </c>
      <c r="AU239" s="19" t="s">
        <v>143</v>
      </c>
    </row>
    <row r="240" spans="1:65" s="2" customFormat="1" ht="24.15" customHeight="1">
      <c r="A240" s="36"/>
      <c r="B240" s="37"/>
      <c r="C240" s="175" t="s">
        <v>404</v>
      </c>
      <c r="D240" s="175" t="s">
        <v>137</v>
      </c>
      <c r="E240" s="176" t="s">
        <v>405</v>
      </c>
      <c r="F240" s="177" t="s">
        <v>406</v>
      </c>
      <c r="G240" s="178" t="s">
        <v>197</v>
      </c>
      <c r="H240" s="179">
        <v>0.47599999999999998</v>
      </c>
      <c r="I240" s="180"/>
      <c r="J240" s="181">
        <f>ROUND(I240*H240,2)</f>
        <v>0</v>
      </c>
      <c r="K240" s="177" t="s">
        <v>141</v>
      </c>
      <c r="L240" s="41"/>
      <c r="M240" s="182" t="s">
        <v>19</v>
      </c>
      <c r="N240" s="183" t="s">
        <v>44</v>
      </c>
      <c r="O240" s="66"/>
      <c r="P240" s="184">
        <f>O240*H240</f>
        <v>0</v>
      </c>
      <c r="Q240" s="184">
        <v>0</v>
      </c>
      <c r="R240" s="184">
        <f>Q240*H240</f>
        <v>0</v>
      </c>
      <c r="S240" s="184">
        <v>0</v>
      </c>
      <c r="T240" s="185">
        <f>S240*H240</f>
        <v>0</v>
      </c>
      <c r="U240" s="36"/>
      <c r="V240" s="36"/>
      <c r="W240" s="36"/>
      <c r="X240" s="36"/>
      <c r="Y240" s="36"/>
      <c r="Z240" s="36"/>
      <c r="AA240" s="36"/>
      <c r="AB240" s="36"/>
      <c r="AC240" s="36"/>
      <c r="AD240" s="36"/>
      <c r="AE240" s="36"/>
      <c r="AR240" s="186" t="s">
        <v>175</v>
      </c>
      <c r="AT240" s="186" t="s">
        <v>137</v>
      </c>
      <c r="AU240" s="186" t="s">
        <v>143</v>
      </c>
      <c r="AY240" s="19" t="s">
        <v>135</v>
      </c>
      <c r="BE240" s="187">
        <f>IF(N240="základní",J240,0)</f>
        <v>0</v>
      </c>
      <c r="BF240" s="187">
        <f>IF(N240="snížená",J240,0)</f>
        <v>0</v>
      </c>
      <c r="BG240" s="187">
        <f>IF(N240="zákl. přenesená",J240,0)</f>
        <v>0</v>
      </c>
      <c r="BH240" s="187">
        <f>IF(N240="sníž. přenesená",J240,0)</f>
        <v>0</v>
      </c>
      <c r="BI240" s="187">
        <f>IF(N240="nulová",J240,0)</f>
        <v>0</v>
      </c>
      <c r="BJ240" s="19" t="s">
        <v>143</v>
      </c>
      <c r="BK240" s="187">
        <f>ROUND(I240*H240,2)</f>
        <v>0</v>
      </c>
      <c r="BL240" s="19" t="s">
        <v>175</v>
      </c>
      <c r="BM240" s="186" t="s">
        <v>407</v>
      </c>
    </row>
    <row r="241" spans="1:65" s="2" customFormat="1" ht="63">
      <c r="A241" s="36"/>
      <c r="B241" s="37"/>
      <c r="C241" s="38"/>
      <c r="D241" s="188" t="s">
        <v>144</v>
      </c>
      <c r="E241" s="38"/>
      <c r="F241" s="189" t="s">
        <v>343</v>
      </c>
      <c r="G241" s="38"/>
      <c r="H241" s="38"/>
      <c r="I241" s="190"/>
      <c r="J241" s="38"/>
      <c r="K241" s="38"/>
      <c r="L241" s="41"/>
      <c r="M241" s="191"/>
      <c r="N241" s="192"/>
      <c r="O241" s="66"/>
      <c r="P241" s="66"/>
      <c r="Q241" s="66"/>
      <c r="R241" s="66"/>
      <c r="S241" s="66"/>
      <c r="T241" s="67"/>
      <c r="U241" s="36"/>
      <c r="V241" s="36"/>
      <c r="W241" s="36"/>
      <c r="X241" s="36"/>
      <c r="Y241" s="36"/>
      <c r="Z241" s="36"/>
      <c r="AA241" s="36"/>
      <c r="AB241" s="36"/>
      <c r="AC241" s="36"/>
      <c r="AD241" s="36"/>
      <c r="AE241" s="36"/>
      <c r="AT241" s="19" t="s">
        <v>144</v>
      </c>
      <c r="AU241" s="19" t="s">
        <v>143</v>
      </c>
    </row>
    <row r="242" spans="1:65" s="12" customFormat="1" ht="25.9" customHeight="1">
      <c r="B242" s="159"/>
      <c r="C242" s="160"/>
      <c r="D242" s="161" t="s">
        <v>71</v>
      </c>
      <c r="E242" s="162" t="s">
        <v>408</v>
      </c>
      <c r="F242" s="162" t="s">
        <v>409</v>
      </c>
      <c r="G242" s="160"/>
      <c r="H242" s="160"/>
      <c r="I242" s="163"/>
      <c r="J242" s="164">
        <f>BK242</f>
        <v>0</v>
      </c>
      <c r="K242" s="160"/>
      <c r="L242" s="165"/>
      <c r="M242" s="166"/>
      <c r="N242" s="167"/>
      <c r="O242" s="167"/>
      <c r="P242" s="168">
        <f>SUM(P243:P245)</f>
        <v>0</v>
      </c>
      <c r="Q242" s="167"/>
      <c r="R242" s="168">
        <f>SUM(R243:R245)</f>
        <v>0</v>
      </c>
      <c r="S242" s="167"/>
      <c r="T242" s="169">
        <f>SUM(T243:T245)</f>
        <v>0</v>
      </c>
      <c r="AR242" s="170" t="s">
        <v>142</v>
      </c>
      <c r="AT242" s="171" t="s">
        <v>71</v>
      </c>
      <c r="AU242" s="171" t="s">
        <v>72</v>
      </c>
      <c r="AY242" s="170" t="s">
        <v>135</v>
      </c>
      <c r="BK242" s="172">
        <f>SUM(BK243:BK245)</f>
        <v>0</v>
      </c>
    </row>
    <row r="243" spans="1:65" s="2" customFormat="1" ht="14.4" customHeight="1">
      <c r="A243" s="36"/>
      <c r="B243" s="37"/>
      <c r="C243" s="175" t="s">
        <v>274</v>
      </c>
      <c r="D243" s="175" t="s">
        <v>137</v>
      </c>
      <c r="E243" s="176" t="s">
        <v>410</v>
      </c>
      <c r="F243" s="177" t="s">
        <v>411</v>
      </c>
      <c r="G243" s="178" t="s">
        <v>412</v>
      </c>
      <c r="H243" s="179">
        <v>100</v>
      </c>
      <c r="I243" s="180"/>
      <c r="J243" s="181">
        <f>ROUND(I243*H243,2)</f>
        <v>0</v>
      </c>
      <c r="K243" s="177" t="s">
        <v>141</v>
      </c>
      <c r="L243" s="41"/>
      <c r="M243" s="182" t="s">
        <v>19</v>
      </c>
      <c r="N243" s="183" t="s">
        <v>44</v>
      </c>
      <c r="O243" s="66"/>
      <c r="P243" s="184">
        <f>O243*H243</f>
        <v>0</v>
      </c>
      <c r="Q243" s="184">
        <v>0</v>
      </c>
      <c r="R243" s="184">
        <f>Q243*H243</f>
        <v>0</v>
      </c>
      <c r="S243" s="184">
        <v>0</v>
      </c>
      <c r="T243" s="185">
        <f>S243*H243</f>
        <v>0</v>
      </c>
      <c r="U243" s="36"/>
      <c r="V243" s="36"/>
      <c r="W243" s="36"/>
      <c r="X243" s="36"/>
      <c r="Y243" s="36"/>
      <c r="Z243" s="36"/>
      <c r="AA243" s="36"/>
      <c r="AB243" s="36"/>
      <c r="AC243" s="36"/>
      <c r="AD243" s="36"/>
      <c r="AE243" s="36"/>
      <c r="AR243" s="186" t="s">
        <v>413</v>
      </c>
      <c r="AT243" s="186" t="s">
        <v>137</v>
      </c>
      <c r="AU243" s="186" t="s">
        <v>80</v>
      </c>
      <c r="AY243" s="19" t="s">
        <v>135</v>
      </c>
      <c r="BE243" s="187">
        <f>IF(N243="základní",J243,0)</f>
        <v>0</v>
      </c>
      <c r="BF243" s="187">
        <f>IF(N243="snížená",J243,0)</f>
        <v>0</v>
      </c>
      <c r="BG243" s="187">
        <f>IF(N243="zákl. přenesená",J243,0)</f>
        <v>0</v>
      </c>
      <c r="BH243" s="187">
        <f>IF(N243="sníž. přenesená",J243,0)</f>
        <v>0</v>
      </c>
      <c r="BI243" s="187">
        <f>IF(N243="nulová",J243,0)</f>
        <v>0</v>
      </c>
      <c r="BJ243" s="19" t="s">
        <v>143</v>
      </c>
      <c r="BK243" s="187">
        <f>ROUND(I243*H243,2)</f>
        <v>0</v>
      </c>
      <c r="BL243" s="19" t="s">
        <v>413</v>
      </c>
      <c r="BM243" s="186" t="s">
        <v>414</v>
      </c>
    </row>
    <row r="244" spans="1:65" s="13" customFormat="1" ht="10">
      <c r="B244" s="193"/>
      <c r="C244" s="194"/>
      <c r="D244" s="188" t="s">
        <v>146</v>
      </c>
      <c r="E244" s="195" t="s">
        <v>19</v>
      </c>
      <c r="F244" s="196" t="s">
        <v>415</v>
      </c>
      <c r="G244" s="194"/>
      <c r="H244" s="197">
        <v>100</v>
      </c>
      <c r="I244" s="198"/>
      <c r="J244" s="194"/>
      <c r="K244" s="194"/>
      <c r="L244" s="199"/>
      <c r="M244" s="200"/>
      <c r="N244" s="201"/>
      <c r="O244" s="201"/>
      <c r="P244" s="201"/>
      <c r="Q244" s="201"/>
      <c r="R244" s="201"/>
      <c r="S244" s="201"/>
      <c r="T244" s="202"/>
      <c r="AT244" s="203" t="s">
        <v>146</v>
      </c>
      <c r="AU244" s="203" t="s">
        <v>80</v>
      </c>
      <c r="AV244" s="13" t="s">
        <v>143</v>
      </c>
      <c r="AW244" s="13" t="s">
        <v>31</v>
      </c>
      <c r="AX244" s="13" t="s">
        <v>72</v>
      </c>
      <c r="AY244" s="203" t="s">
        <v>135</v>
      </c>
    </row>
    <row r="245" spans="1:65" s="14" customFormat="1" ht="10">
      <c r="B245" s="204"/>
      <c r="C245" s="205"/>
      <c r="D245" s="188" t="s">
        <v>146</v>
      </c>
      <c r="E245" s="206" t="s">
        <v>19</v>
      </c>
      <c r="F245" s="207" t="s">
        <v>148</v>
      </c>
      <c r="G245" s="205"/>
      <c r="H245" s="208">
        <v>100</v>
      </c>
      <c r="I245" s="209"/>
      <c r="J245" s="205"/>
      <c r="K245" s="205"/>
      <c r="L245" s="210"/>
      <c r="M245" s="225"/>
      <c r="N245" s="226"/>
      <c r="O245" s="226"/>
      <c r="P245" s="226"/>
      <c r="Q245" s="226"/>
      <c r="R245" s="226"/>
      <c r="S245" s="226"/>
      <c r="T245" s="227"/>
      <c r="AT245" s="214" t="s">
        <v>146</v>
      </c>
      <c r="AU245" s="214" t="s">
        <v>80</v>
      </c>
      <c r="AV245" s="14" t="s">
        <v>142</v>
      </c>
      <c r="AW245" s="14" t="s">
        <v>31</v>
      </c>
      <c r="AX245" s="14" t="s">
        <v>80</v>
      </c>
      <c r="AY245" s="214" t="s">
        <v>135</v>
      </c>
    </row>
    <row r="246" spans="1:65" s="2" customFormat="1" ht="7" customHeight="1">
      <c r="A246" s="36"/>
      <c r="B246" s="49"/>
      <c r="C246" s="50"/>
      <c r="D246" s="50"/>
      <c r="E246" s="50"/>
      <c r="F246" s="50"/>
      <c r="G246" s="50"/>
      <c r="H246" s="50"/>
      <c r="I246" s="50"/>
      <c r="J246" s="50"/>
      <c r="K246" s="50"/>
      <c r="L246" s="41"/>
      <c r="M246" s="36"/>
      <c r="O246" s="36"/>
      <c r="P246" s="36"/>
      <c r="Q246" s="36"/>
      <c r="R246" s="36"/>
      <c r="S246" s="36"/>
      <c r="T246" s="36"/>
      <c r="U246" s="36"/>
      <c r="V246" s="36"/>
      <c r="W246" s="36"/>
      <c r="X246" s="36"/>
      <c r="Y246" s="36"/>
      <c r="Z246" s="36"/>
      <c r="AA246" s="36"/>
      <c r="AB246" s="36"/>
      <c r="AC246" s="36"/>
      <c r="AD246" s="36"/>
      <c r="AE246" s="36"/>
    </row>
  </sheetData>
  <sheetProtection algorithmName="SHA-512" hashValue="Rsg6rYa+pcOYrRa6tzy94qOnhVqJHIu4TVLzcjWR5BaxyiUwjYVJWL4Dy21R2oQ4ncWjFGKC06fbwUmyEtK4HQ==" saltValue="1ahVLN/R8FPPLPyv1uP6BUvs1GHD01lHiUWQ5R+L0XgBnGRCuWhpjHR19GLjK0lJu3QOeznEVGfT36i33om0iw==" spinCount="100000" sheet="1" objects="1" scenarios="1" formatColumns="0" formatRows="0" autoFilter="0"/>
  <autoFilter ref="C91:K245"/>
  <mergeCells count="9">
    <mergeCell ref="E50:H50"/>
    <mergeCell ref="E82:H82"/>
    <mergeCell ref="E84:H84"/>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635"/>
  <sheetViews>
    <sheetView showGridLines="0" tabSelected="1" topLeftCell="A821"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84</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416</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ROUND(J110,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ROUND((SUM(BE110:BE1634)),  2)</f>
        <v>0</v>
      </c>
      <c r="G33" s="36"/>
      <c r="H33" s="36"/>
      <c r="I33" s="120">
        <v>0.21</v>
      </c>
      <c r="J33" s="119">
        <f>ROUND(((SUM(BE110:BE1634))*I33),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ROUND((SUM(BF110:BF1634)),  2)</f>
        <v>0</v>
      </c>
      <c r="G34" s="36"/>
      <c r="H34" s="36"/>
      <c r="I34" s="120">
        <v>0.15</v>
      </c>
      <c r="J34" s="119">
        <f>ROUND(((SUM(BF110:BF1634))*I34),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ROUND((SUM(BG110:BG1634)),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ROUND((SUM(BH110:BH1634)),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ROUND((SUM(BI110:BI1634)),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SO 01 - Stavební část</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J110</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107</v>
      </c>
      <c r="E60" s="139"/>
      <c r="F60" s="139"/>
      <c r="G60" s="139"/>
      <c r="H60" s="139"/>
      <c r="I60" s="139"/>
      <c r="J60" s="140">
        <f>J111</f>
        <v>0</v>
      </c>
      <c r="K60" s="137"/>
      <c r="L60" s="141"/>
    </row>
    <row r="61" spans="1:47" s="10" customFormat="1" ht="19.899999999999999" customHeight="1">
      <c r="B61" s="142"/>
      <c r="C61" s="143"/>
      <c r="D61" s="144" t="s">
        <v>108</v>
      </c>
      <c r="E61" s="145"/>
      <c r="F61" s="145"/>
      <c r="G61" s="145"/>
      <c r="H61" s="145"/>
      <c r="I61" s="145"/>
      <c r="J61" s="146">
        <f>J112</f>
        <v>0</v>
      </c>
      <c r="K61" s="143"/>
      <c r="L61" s="147"/>
    </row>
    <row r="62" spans="1:47" s="10" customFormat="1" ht="19.899999999999999" customHeight="1">
      <c r="B62" s="142"/>
      <c r="C62" s="143"/>
      <c r="D62" s="144" t="s">
        <v>109</v>
      </c>
      <c r="E62" s="145"/>
      <c r="F62" s="145"/>
      <c r="G62" s="145"/>
      <c r="H62" s="145"/>
      <c r="I62" s="145"/>
      <c r="J62" s="146">
        <f>J118</f>
        <v>0</v>
      </c>
      <c r="K62" s="143"/>
      <c r="L62" s="147"/>
    </row>
    <row r="63" spans="1:47" s="10" customFormat="1" ht="19.899999999999999" customHeight="1">
      <c r="B63" s="142"/>
      <c r="C63" s="143"/>
      <c r="D63" s="144" t="s">
        <v>110</v>
      </c>
      <c r="E63" s="145"/>
      <c r="F63" s="145"/>
      <c r="G63" s="145"/>
      <c r="H63" s="145"/>
      <c r="I63" s="145"/>
      <c r="J63" s="146">
        <f>J132</f>
        <v>0</v>
      </c>
      <c r="K63" s="143"/>
      <c r="L63" s="147"/>
    </row>
    <row r="64" spans="1:47" s="10" customFormat="1" ht="19.899999999999999" customHeight="1">
      <c r="B64" s="142"/>
      <c r="C64" s="143"/>
      <c r="D64" s="144" t="s">
        <v>417</v>
      </c>
      <c r="E64" s="145"/>
      <c r="F64" s="145"/>
      <c r="G64" s="145"/>
      <c r="H64" s="145"/>
      <c r="I64" s="145"/>
      <c r="J64" s="146">
        <f>J198</f>
        <v>0</v>
      </c>
      <c r="K64" s="143"/>
      <c r="L64" s="147"/>
    </row>
    <row r="65" spans="2:12" s="10" customFormat="1" ht="19.899999999999999" customHeight="1">
      <c r="B65" s="142"/>
      <c r="C65" s="143"/>
      <c r="D65" s="144" t="s">
        <v>418</v>
      </c>
      <c r="E65" s="145"/>
      <c r="F65" s="145"/>
      <c r="G65" s="145"/>
      <c r="H65" s="145"/>
      <c r="I65" s="145"/>
      <c r="J65" s="146">
        <f>J221</f>
        <v>0</v>
      </c>
      <c r="K65" s="143"/>
      <c r="L65" s="147"/>
    </row>
    <row r="66" spans="2:12" s="10" customFormat="1" ht="19.899999999999999" customHeight="1">
      <c r="B66" s="142"/>
      <c r="C66" s="143"/>
      <c r="D66" s="144" t="s">
        <v>112</v>
      </c>
      <c r="E66" s="145"/>
      <c r="F66" s="145"/>
      <c r="G66" s="145"/>
      <c r="H66" s="145"/>
      <c r="I66" s="145"/>
      <c r="J66" s="146">
        <f>J439</f>
        <v>0</v>
      </c>
      <c r="K66" s="143"/>
      <c r="L66" s="147"/>
    </row>
    <row r="67" spans="2:12" s="10" customFormat="1" ht="19.899999999999999" customHeight="1">
      <c r="B67" s="142"/>
      <c r="C67" s="143"/>
      <c r="D67" s="144" t="s">
        <v>113</v>
      </c>
      <c r="E67" s="145"/>
      <c r="F67" s="145"/>
      <c r="G67" s="145"/>
      <c r="H67" s="145"/>
      <c r="I67" s="145"/>
      <c r="J67" s="146">
        <f>J627</f>
        <v>0</v>
      </c>
      <c r="K67" s="143"/>
      <c r="L67" s="147"/>
    </row>
    <row r="68" spans="2:12" s="10" customFormat="1" ht="19.899999999999999" customHeight="1">
      <c r="B68" s="142"/>
      <c r="C68" s="143"/>
      <c r="D68" s="144" t="s">
        <v>114</v>
      </c>
      <c r="E68" s="145"/>
      <c r="F68" s="145"/>
      <c r="G68" s="145"/>
      <c r="H68" s="145"/>
      <c r="I68" s="145"/>
      <c r="J68" s="146">
        <f>J642</f>
        <v>0</v>
      </c>
      <c r="K68" s="143"/>
      <c r="L68" s="147"/>
    </row>
    <row r="69" spans="2:12" s="9" customFormat="1" ht="25" customHeight="1">
      <c r="B69" s="136"/>
      <c r="C69" s="137"/>
      <c r="D69" s="138" t="s">
        <v>115</v>
      </c>
      <c r="E69" s="139"/>
      <c r="F69" s="139"/>
      <c r="G69" s="139"/>
      <c r="H69" s="139"/>
      <c r="I69" s="139"/>
      <c r="J69" s="140">
        <f>J645</f>
        <v>0</v>
      </c>
      <c r="K69" s="137"/>
      <c r="L69" s="141"/>
    </row>
    <row r="70" spans="2:12" s="10" customFormat="1" ht="19.899999999999999" customHeight="1">
      <c r="B70" s="142"/>
      <c r="C70" s="143"/>
      <c r="D70" s="144" t="s">
        <v>116</v>
      </c>
      <c r="E70" s="145"/>
      <c r="F70" s="145"/>
      <c r="G70" s="145"/>
      <c r="H70" s="145"/>
      <c r="I70" s="145"/>
      <c r="J70" s="146">
        <f>J646</f>
        <v>0</v>
      </c>
      <c r="K70" s="143"/>
      <c r="L70" s="147"/>
    </row>
    <row r="71" spans="2:12" s="10" customFormat="1" ht="19.899999999999999" customHeight="1">
      <c r="B71" s="142"/>
      <c r="C71" s="143"/>
      <c r="D71" s="144" t="s">
        <v>419</v>
      </c>
      <c r="E71" s="145"/>
      <c r="F71" s="145"/>
      <c r="G71" s="145"/>
      <c r="H71" s="145"/>
      <c r="I71" s="145"/>
      <c r="J71" s="146">
        <f>J708</f>
        <v>0</v>
      </c>
      <c r="K71" s="143"/>
      <c r="L71" s="147"/>
    </row>
    <row r="72" spans="2:12" s="10" customFormat="1" ht="19.899999999999999" customHeight="1">
      <c r="B72" s="142"/>
      <c r="C72" s="143"/>
      <c r="D72" s="144" t="s">
        <v>420</v>
      </c>
      <c r="E72" s="145"/>
      <c r="F72" s="145"/>
      <c r="G72" s="145"/>
      <c r="H72" s="145"/>
      <c r="I72" s="145"/>
      <c r="J72" s="146">
        <f>J730</f>
        <v>0</v>
      </c>
      <c r="K72" s="143"/>
      <c r="L72" s="147"/>
    </row>
    <row r="73" spans="2:12" s="10" customFormat="1" ht="19.899999999999999" customHeight="1">
      <c r="B73" s="142"/>
      <c r="C73" s="143"/>
      <c r="D73" s="144" t="s">
        <v>421</v>
      </c>
      <c r="E73" s="145"/>
      <c r="F73" s="145"/>
      <c r="G73" s="145"/>
      <c r="H73" s="145"/>
      <c r="I73" s="145"/>
      <c r="J73" s="146">
        <f>J800</f>
        <v>0</v>
      </c>
      <c r="K73" s="143"/>
      <c r="L73" s="147"/>
    </row>
    <row r="74" spans="2:12" s="10" customFormat="1" ht="19.899999999999999" customHeight="1">
      <c r="B74" s="142"/>
      <c r="C74" s="143"/>
      <c r="D74" s="144" t="s">
        <v>422</v>
      </c>
      <c r="E74" s="145"/>
      <c r="F74" s="145"/>
      <c r="G74" s="145"/>
      <c r="H74" s="145"/>
      <c r="I74" s="145"/>
      <c r="J74" s="146">
        <f>J806</f>
        <v>0</v>
      </c>
      <c r="K74" s="143"/>
      <c r="L74" s="147"/>
    </row>
    <row r="75" spans="2:12" s="10" customFormat="1" ht="19.899999999999999" customHeight="1">
      <c r="B75" s="142"/>
      <c r="C75" s="143"/>
      <c r="D75" s="144" t="s">
        <v>423</v>
      </c>
      <c r="E75" s="145"/>
      <c r="F75" s="145"/>
      <c r="G75" s="145"/>
      <c r="H75" s="145"/>
      <c r="I75" s="145"/>
      <c r="J75" s="146">
        <f>J813</f>
        <v>0</v>
      </c>
      <c r="K75" s="143"/>
      <c r="L75" s="147"/>
    </row>
    <row r="76" spans="2:12" s="10" customFormat="1" ht="19.899999999999999" customHeight="1">
      <c r="B76" s="142"/>
      <c r="C76" s="143"/>
      <c r="D76" s="144" t="s">
        <v>424</v>
      </c>
      <c r="E76" s="145"/>
      <c r="F76" s="145"/>
      <c r="G76" s="145"/>
      <c r="H76" s="145"/>
      <c r="I76" s="145"/>
      <c r="J76" s="146">
        <f>J816</f>
        <v>0</v>
      </c>
      <c r="K76" s="143"/>
      <c r="L76" s="147"/>
    </row>
    <row r="77" spans="2:12" s="10" customFormat="1" ht="19.899999999999999" customHeight="1">
      <c r="B77" s="142"/>
      <c r="C77" s="143"/>
      <c r="D77" s="144" t="s">
        <v>425</v>
      </c>
      <c r="E77" s="145"/>
      <c r="F77" s="145"/>
      <c r="G77" s="145"/>
      <c r="H77" s="145"/>
      <c r="I77" s="145"/>
      <c r="J77" s="146">
        <f>J819</f>
        <v>0</v>
      </c>
      <c r="K77" s="143"/>
      <c r="L77" s="147"/>
    </row>
    <row r="78" spans="2:12" s="10" customFormat="1" ht="19.899999999999999" customHeight="1">
      <c r="B78" s="142"/>
      <c r="C78" s="143"/>
      <c r="D78" s="144" t="s">
        <v>426</v>
      </c>
      <c r="E78" s="145"/>
      <c r="F78" s="145"/>
      <c r="G78" s="145"/>
      <c r="H78" s="145"/>
      <c r="I78" s="145"/>
      <c r="J78" s="146">
        <f>J822</f>
        <v>0</v>
      </c>
      <c r="K78" s="143"/>
      <c r="L78" s="147"/>
    </row>
    <row r="79" spans="2:12" s="10" customFormat="1" ht="19.899999999999999" customHeight="1">
      <c r="B79" s="142"/>
      <c r="C79" s="143"/>
      <c r="D79" s="144" t="s">
        <v>427</v>
      </c>
      <c r="E79" s="145"/>
      <c r="F79" s="145"/>
      <c r="G79" s="145"/>
      <c r="H79" s="145"/>
      <c r="I79" s="145"/>
      <c r="J79" s="146">
        <f>J928</f>
        <v>0</v>
      </c>
      <c r="K79" s="143"/>
      <c r="L79" s="147"/>
    </row>
    <row r="80" spans="2:12" s="10" customFormat="1" ht="19.899999999999999" customHeight="1">
      <c r="B80" s="142"/>
      <c r="C80" s="143"/>
      <c r="D80" s="144" t="s">
        <v>428</v>
      </c>
      <c r="E80" s="145"/>
      <c r="F80" s="145"/>
      <c r="G80" s="145"/>
      <c r="H80" s="145"/>
      <c r="I80" s="145"/>
      <c r="J80" s="146">
        <f>J1203</f>
        <v>0</v>
      </c>
      <c r="K80" s="143"/>
      <c r="L80" s="147"/>
    </row>
    <row r="81" spans="1:31" s="10" customFormat="1" ht="19.899999999999999" customHeight="1">
      <c r="B81" s="142"/>
      <c r="C81" s="143"/>
      <c r="D81" s="144" t="s">
        <v>429</v>
      </c>
      <c r="E81" s="145"/>
      <c r="F81" s="145"/>
      <c r="G81" s="145"/>
      <c r="H81" s="145"/>
      <c r="I81" s="145"/>
      <c r="J81" s="146">
        <f>J1244</f>
        <v>0</v>
      </c>
      <c r="K81" s="143"/>
      <c r="L81" s="147"/>
    </row>
    <row r="82" spans="1:31" s="10" customFormat="1" ht="19.899999999999999" customHeight="1">
      <c r="B82" s="142"/>
      <c r="C82" s="143"/>
      <c r="D82" s="144" t="s">
        <v>430</v>
      </c>
      <c r="E82" s="145"/>
      <c r="F82" s="145"/>
      <c r="G82" s="145"/>
      <c r="H82" s="145"/>
      <c r="I82" s="145"/>
      <c r="J82" s="146">
        <f>J1248</f>
        <v>0</v>
      </c>
      <c r="K82" s="143"/>
      <c r="L82" s="147"/>
    </row>
    <row r="83" spans="1:31" s="10" customFormat="1" ht="19.899999999999999" customHeight="1">
      <c r="B83" s="142"/>
      <c r="C83" s="143"/>
      <c r="D83" s="144" t="s">
        <v>117</v>
      </c>
      <c r="E83" s="145"/>
      <c r="F83" s="145"/>
      <c r="G83" s="145"/>
      <c r="H83" s="145"/>
      <c r="I83" s="145"/>
      <c r="J83" s="146">
        <f>J1328</f>
        <v>0</v>
      </c>
      <c r="K83" s="143"/>
      <c r="L83" s="147"/>
    </row>
    <row r="84" spans="1:31" s="10" customFormat="1" ht="19.899999999999999" customHeight="1">
      <c r="B84" s="142"/>
      <c r="C84" s="143"/>
      <c r="D84" s="144" t="s">
        <v>118</v>
      </c>
      <c r="E84" s="145"/>
      <c r="F84" s="145"/>
      <c r="G84" s="145"/>
      <c r="H84" s="145"/>
      <c r="I84" s="145"/>
      <c r="J84" s="146">
        <f>J1370</f>
        <v>0</v>
      </c>
      <c r="K84" s="143"/>
      <c r="L84" s="147"/>
    </row>
    <row r="85" spans="1:31" s="10" customFormat="1" ht="19.899999999999999" customHeight="1">
      <c r="B85" s="142"/>
      <c r="C85" s="143"/>
      <c r="D85" s="144" t="s">
        <v>431</v>
      </c>
      <c r="E85" s="145"/>
      <c r="F85" s="145"/>
      <c r="G85" s="145"/>
      <c r="H85" s="145"/>
      <c r="I85" s="145"/>
      <c r="J85" s="146">
        <f>J1420</f>
        <v>0</v>
      </c>
      <c r="K85" s="143"/>
      <c r="L85" s="147"/>
    </row>
    <row r="86" spans="1:31" s="10" customFormat="1" ht="19.899999999999999" customHeight="1">
      <c r="B86" s="142"/>
      <c r="C86" s="143"/>
      <c r="D86" s="144" t="s">
        <v>432</v>
      </c>
      <c r="E86" s="145"/>
      <c r="F86" s="145"/>
      <c r="G86" s="145"/>
      <c r="H86" s="145"/>
      <c r="I86" s="145"/>
      <c r="J86" s="146">
        <f>J1543</f>
        <v>0</v>
      </c>
      <c r="K86" s="143"/>
      <c r="L86" s="147"/>
    </row>
    <row r="87" spans="1:31" s="10" customFormat="1" ht="19.899999999999999" customHeight="1">
      <c r="B87" s="142"/>
      <c r="C87" s="143"/>
      <c r="D87" s="144" t="s">
        <v>433</v>
      </c>
      <c r="E87" s="145"/>
      <c r="F87" s="145"/>
      <c r="G87" s="145"/>
      <c r="H87" s="145"/>
      <c r="I87" s="145"/>
      <c r="J87" s="146">
        <f>J1611</f>
        <v>0</v>
      </c>
      <c r="K87" s="143"/>
      <c r="L87" s="147"/>
    </row>
    <row r="88" spans="1:31" s="10" customFormat="1" ht="19.899999999999999" customHeight="1">
      <c r="B88" s="142"/>
      <c r="C88" s="143"/>
      <c r="D88" s="144" t="s">
        <v>434</v>
      </c>
      <c r="E88" s="145"/>
      <c r="F88" s="145"/>
      <c r="G88" s="145"/>
      <c r="H88" s="145"/>
      <c r="I88" s="145"/>
      <c r="J88" s="146">
        <f>J1623</f>
        <v>0</v>
      </c>
      <c r="K88" s="143"/>
      <c r="L88" s="147"/>
    </row>
    <row r="89" spans="1:31" s="9" customFormat="1" ht="25" customHeight="1">
      <c r="B89" s="136"/>
      <c r="C89" s="137"/>
      <c r="D89" s="138" t="s">
        <v>435</v>
      </c>
      <c r="E89" s="139"/>
      <c r="F89" s="139"/>
      <c r="G89" s="139"/>
      <c r="H89" s="139"/>
      <c r="I89" s="139"/>
      <c r="J89" s="140">
        <f>J1632</f>
        <v>0</v>
      </c>
      <c r="K89" s="137"/>
      <c r="L89" s="141"/>
    </row>
    <row r="90" spans="1:31" s="10" customFormat="1" ht="19.899999999999999" customHeight="1">
      <c r="B90" s="142"/>
      <c r="C90" s="143"/>
      <c r="D90" s="144" t="s">
        <v>436</v>
      </c>
      <c r="E90" s="145"/>
      <c r="F90" s="145"/>
      <c r="G90" s="145"/>
      <c r="H90" s="145"/>
      <c r="I90" s="145"/>
      <c r="J90" s="146">
        <f>J1633</f>
        <v>0</v>
      </c>
      <c r="K90" s="143"/>
      <c r="L90" s="147"/>
    </row>
    <row r="91" spans="1:31" s="2" customFormat="1" ht="21.75" customHeight="1">
      <c r="A91" s="36"/>
      <c r="B91" s="37"/>
      <c r="C91" s="38"/>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7" customHeight="1">
      <c r="A92" s="36"/>
      <c r="B92" s="49"/>
      <c r="C92" s="50"/>
      <c r="D92" s="50"/>
      <c r="E92" s="50"/>
      <c r="F92" s="50"/>
      <c r="G92" s="50"/>
      <c r="H92" s="50"/>
      <c r="I92" s="50"/>
      <c r="J92" s="50"/>
      <c r="K92" s="50"/>
      <c r="L92" s="108"/>
      <c r="S92" s="36"/>
      <c r="T92" s="36"/>
      <c r="U92" s="36"/>
      <c r="V92" s="36"/>
      <c r="W92" s="36"/>
      <c r="X92" s="36"/>
      <c r="Y92" s="36"/>
      <c r="Z92" s="36"/>
      <c r="AA92" s="36"/>
      <c r="AB92" s="36"/>
      <c r="AC92" s="36"/>
      <c r="AD92" s="36"/>
      <c r="AE92" s="36"/>
    </row>
    <row r="96" spans="1:31" s="2" customFormat="1" ht="7" customHeight="1">
      <c r="A96" s="36"/>
      <c r="B96" s="51"/>
      <c r="C96" s="52"/>
      <c r="D96" s="52"/>
      <c r="E96" s="52"/>
      <c r="F96" s="52"/>
      <c r="G96" s="52"/>
      <c r="H96" s="52"/>
      <c r="I96" s="52"/>
      <c r="J96" s="52"/>
      <c r="K96" s="52"/>
      <c r="L96" s="108"/>
      <c r="S96" s="36"/>
      <c r="T96" s="36"/>
      <c r="U96" s="36"/>
      <c r="V96" s="36"/>
      <c r="W96" s="36"/>
      <c r="X96" s="36"/>
      <c r="Y96" s="36"/>
      <c r="Z96" s="36"/>
      <c r="AA96" s="36"/>
      <c r="AB96" s="36"/>
      <c r="AC96" s="36"/>
      <c r="AD96" s="36"/>
      <c r="AE96" s="36"/>
    </row>
    <row r="97" spans="1:63" s="2" customFormat="1" ht="25" customHeight="1">
      <c r="A97" s="36"/>
      <c r="B97" s="37"/>
      <c r="C97" s="25" t="s">
        <v>120</v>
      </c>
      <c r="D97" s="38"/>
      <c r="E97" s="38"/>
      <c r="F97" s="38"/>
      <c r="G97" s="38"/>
      <c r="H97" s="38"/>
      <c r="I97" s="38"/>
      <c r="J97" s="38"/>
      <c r="K97" s="38"/>
      <c r="L97" s="108"/>
      <c r="S97" s="36"/>
      <c r="T97" s="36"/>
      <c r="U97" s="36"/>
      <c r="V97" s="36"/>
      <c r="W97" s="36"/>
      <c r="X97" s="36"/>
      <c r="Y97" s="36"/>
      <c r="Z97" s="36"/>
      <c r="AA97" s="36"/>
      <c r="AB97" s="36"/>
      <c r="AC97" s="36"/>
      <c r="AD97" s="36"/>
      <c r="AE97" s="36"/>
    </row>
    <row r="98" spans="1:63" s="2" customFormat="1" ht="7"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3" s="2" customFormat="1" ht="12" customHeight="1">
      <c r="A99" s="36"/>
      <c r="B99" s="37"/>
      <c r="C99" s="31" t="s">
        <v>16</v>
      </c>
      <c r="D99" s="38"/>
      <c r="E99" s="38"/>
      <c r="F99" s="38"/>
      <c r="G99" s="38"/>
      <c r="H99" s="38"/>
      <c r="I99" s="38"/>
      <c r="J99" s="38"/>
      <c r="K99" s="38"/>
      <c r="L99" s="108"/>
      <c r="S99" s="36"/>
      <c r="T99" s="36"/>
      <c r="U99" s="36"/>
      <c r="V99" s="36"/>
      <c r="W99" s="36"/>
      <c r="X99" s="36"/>
      <c r="Y99" s="36"/>
      <c r="Z99" s="36"/>
      <c r="AA99" s="36"/>
      <c r="AB99" s="36"/>
      <c r="AC99" s="36"/>
      <c r="AD99" s="36"/>
      <c r="AE99" s="36"/>
    </row>
    <row r="100" spans="1:63" s="2" customFormat="1" ht="16.5" customHeight="1">
      <c r="A100" s="36"/>
      <c r="B100" s="37"/>
      <c r="C100" s="38"/>
      <c r="D100" s="38"/>
      <c r="E100" s="390" t="str">
        <f>E7</f>
        <v>ROZPOČET RPD - Rekonstrukce objektu bývalé MŠ na sociál. bydlení č.p. 765, ul. Nám. Republiky, Lom 10.9.</v>
      </c>
      <c r="F100" s="391"/>
      <c r="G100" s="391"/>
      <c r="H100" s="391"/>
      <c r="I100" s="38"/>
      <c r="J100" s="38"/>
      <c r="K100" s="38"/>
      <c r="L100" s="108"/>
      <c r="S100" s="36"/>
      <c r="T100" s="36"/>
      <c r="U100" s="36"/>
      <c r="V100" s="36"/>
      <c r="W100" s="36"/>
      <c r="X100" s="36"/>
      <c r="Y100" s="36"/>
      <c r="Z100" s="36"/>
      <c r="AA100" s="36"/>
      <c r="AB100" s="36"/>
      <c r="AC100" s="36"/>
      <c r="AD100" s="36"/>
      <c r="AE100" s="36"/>
    </row>
    <row r="101" spans="1:63" s="2" customFormat="1" ht="12" customHeight="1">
      <c r="A101" s="36"/>
      <c r="B101" s="37"/>
      <c r="C101" s="31" t="s">
        <v>101</v>
      </c>
      <c r="D101" s="38"/>
      <c r="E101" s="38"/>
      <c r="F101" s="38"/>
      <c r="G101" s="38"/>
      <c r="H101" s="38"/>
      <c r="I101" s="38"/>
      <c r="J101" s="38"/>
      <c r="K101" s="38"/>
      <c r="L101" s="108"/>
      <c r="S101" s="36"/>
      <c r="T101" s="36"/>
      <c r="U101" s="36"/>
      <c r="V101" s="36"/>
      <c r="W101" s="36"/>
      <c r="X101" s="36"/>
      <c r="Y101" s="36"/>
      <c r="Z101" s="36"/>
      <c r="AA101" s="36"/>
      <c r="AB101" s="36"/>
      <c r="AC101" s="36"/>
      <c r="AD101" s="36"/>
      <c r="AE101" s="36"/>
    </row>
    <row r="102" spans="1:63" s="2" customFormat="1" ht="16.5" customHeight="1">
      <c r="A102" s="36"/>
      <c r="B102" s="37"/>
      <c r="C102" s="38"/>
      <c r="D102" s="38"/>
      <c r="E102" s="343" t="str">
        <f>E9</f>
        <v>SO 01 - Stavební část</v>
      </c>
      <c r="F102" s="392"/>
      <c r="G102" s="392"/>
      <c r="H102" s="392"/>
      <c r="I102" s="38"/>
      <c r="J102" s="38"/>
      <c r="K102" s="38"/>
      <c r="L102" s="108"/>
      <c r="S102" s="36"/>
      <c r="T102" s="36"/>
      <c r="U102" s="36"/>
      <c r="V102" s="36"/>
      <c r="W102" s="36"/>
      <c r="X102" s="36"/>
      <c r="Y102" s="36"/>
      <c r="Z102" s="36"/>
      <c r="AA102" s="36"/>
      <c r="AB102" s="36"/>
      <c r="AC102" s="36"/>
      <c r="AD102" s="36"/>
      <c r="AE102" s="36"/>
    </row>
    <row r="103" spans="1:63" s="2" customFormat="1" ht="7" customHeight="1">
      <c r="A103" s="36"/>
      <c r="B103" s="37"/>
      <c r="C103" s="38"/>
      <c r="D103" s="38"/>
      <c r="E103" s="38"/>
      <c r="F103" s="38"/>
      <c r="G103" s="38"/>
      <c r="H103" s="38"/>
      <c r="I103" s="38"/>
      <c r="J103" s="38"/>
      <c r="K103" s="38"/>
      <c r="L103" s="108"/>
      <c r="S103" s="36"/>
      <c r="T103" s="36"/>
      <c r="U103" s="36"/>
      <c r="V103" s="36"/>
      <c r="W103" s="36"/>
      <c r="X103" s="36"/>
      <c r="Y103" s="36"/>
      <c r="Z103" s="36"/>
      <c r="AA103" s="36"/>
      <c r="AB103" s="36"/>
      <c r="AC103" s="36"/>
      <c r="AD103" s="36"/>
      <c r="AE103" s="36"/>
    </row>
    <row r="104" spans="1:63" s="2" customFormat="1" ht="12" customHeight="1">
      <c r="A104" s="36"/>
      <c r="B104" s="37"/>
      <c r="C104" s="31" t="s">
        <v>21</v>
      </c>
      <c r="D104" s="38"/>
      <c r="E104" s="38"/>
      <c r="F104" s="29" t="str">
        <f>F12</f>
        <v xml:space="preserve"> </v>
      </c>
      <c r="G104" s="38"/>
      <c r="H104" s="38"/>
      <c r="I104" s="31" t="s">
        <v>23</v>
      </c>
      <c r="J104" s="61" t="str">
        <f>IF(J12="","",J12)</f>
        <v>16. 10. 2020</v>
      </c>
      <c r="K104" s="38"/>
      <c r="L104" s="108"/>
      <c r="S104" s="36"/>
      <c r="T104" s="36"/>
      <c r="U104" s="36"/>
      <c r="V104" s="36"/>
      <c r="W104" s="36"/>
      <c r="X104" s="36"/>
      <c r="Y104" s="36"/>
      <c r="Z104" s="36"/>
      <c r="AA104" s="36"/>
      <c r="AB104" s="36"/>
      <c r="AC104" s="36"/>
      <c r="AD104" s="36"/>
      <c r="AE104" s="36"/>
    </row>
    <row r="105" spans="1:63" s="2" customFormat="1" ht="7" customHeight="1">
      <c r="A105" s="36"/>
      <c r="B105" s="37"/>
      <c r="C105" s="38"/>
      <c r="D105" s="38"/>
      <c r="E105" s="38"/>
      <c r="F105" s="38"/>
      <c r="G105" s="38"/>
      <c r="H105" s="38"/>
      <c r="I105" s="38"/>
      <c r="J105" s="38"/>
      <c r="K105" s="38"/>
      <c r="L105" s="108"/>
      <c r="S105" s="36"/>
      <c r="T105" s="36"/>
      <c r="U105" s="36"/>
      <c r="V105" s="36"/>
      <c r="W105" s="36"/>
      <c r="X105" s="36"/>
      <c r="Y105" s="36"/>
      <c r="Z105" s="36"/>
      <c r="AA105" s="36"/>
      <c r="AB105" s="36"/>
      <c r="AC105" s="36"/>
      <c r="AD105" s="36"/>
      <c r="AE105" s="36"/>
    </row>
    <row r="106" spans="1:63" s="2" customFormat="1" ht="15.15" customHeight="1">
      <c r="A106" s="36"/>
      <c r="B106" s="37"/>
      <c r="C106" s="31" t="s">
        <v>25</v>
      </c>
      <c r="D106" s="38"/>
      <c r="E106" s="38"/>
      <c r="F106" s="29" t="str">
        <f>E15</f>
        <v xml:space="preserve"> </v>
      </c>
      <c r="G106" s="38"/>
      <c r="H106" s="38"/>
      <c r="I106" s="31" t="s">
        <v>30</v>
      </c>
      <c r="J106" s="34" t="str">
        <f>E21</f>
        <v xml:space="preserve"> </v>
      </c>
      <c r="K106" s="38"/>
      <c r="L106" s="108"/>
      <c r="S106" s="36"/>
      <c r="T106" s="36"/>
      <c r="U106" s="36"/>
      <c r="V106" s="36"/>
      <c r="W106" s="36"/>
      <c r="X106" s="36"/>
      <c r="Y106" s="36"/>
      <c r="Z106" s="36"/>
      <c r="AA106" s="36"/>
      <c r="AB106" s="36"/>
      <c r="AC106" s="36"/>
      <c r="AD106" s="36"/>
      <c r="AE106" s="36"/>
    </row>
    <row r="107" spans="1:63" s="2" customFormat="1" ht="25.65" customHeight="1">
      <c r="A107" s="36"/>
      <c r="B107" s="37"/>
      <c r="C107" s="31" t="s">
        <v>28</v>
      </c>
      <c r="D107" s="38"/>
      <c r="E107" s="38"/>
      <c r="F107" s="29" t="str">
        <f>IF(E18="","",E18)</f>
        <v>Vyplň údaj</v>
      </c>
      <c r="G107" s="38"/>
      <c r="H107" s="38"/>
      <c r="I107" s="31" t="s">
        <v>32</v>
      </c>
      <c r="J107" s="34" t="str">
        <f>E24</f>
        <v>STAVEBNÍ ROZPOČTY s.r.o.</v>
      </c>
      <c r="K107" s="38"/>
      <c r="L107" s="108"/>
      <c r="S107" s="36"/>
      <c r="T107" s="36"/>
      <c r="U107" s="36"/>
      <c r="V107" s="36"/>
      <c r="W107" s="36"/>
      <c r="X107" s="36"/>
      <c r="Y107" s="36"/>
      <c r="Z107" s="36"/>
      <c r="AA107" s="36"/>
      <c r="AB107" s="36"/>
      <c r="AC107" s="36"/>
      <c r="AD107" s="36"/>
      <c r="AE107" s="36"/>
    </row>
    <row r="108" spans="1:63" s="2" customFormat="1" ht="10.25" customHeight="1">
      <c r="A108" s="36"/>
      <c r="B108" s="37"/>
      <c r="C108" s="38"/>
      <c r="D108" s="38"/>
      <c r="E108" s="38"/>
      <c r="F108" s="38"/>
      <c r="G108" s="38"/>
      <c r="H108" s="38"/>
      <c r="I108" s="38"/>
      <c r="J108" s="38"/>
      <c r="K108" s="38"/>
      <c r="L108" s="108"/>
      <c r="S108" s="36"/>
      <c r="T108" s="36"/>
      <c r="U108" s="36"/>
      <c r="V108" s="36"/>
      <c r="W108" s="36"/>
      <c r="X108" s="36"/>
      <c r="Y108" s="36"/>
      <c r="Z108" s="36"/>
      <c r="AA108" s="36"/>
      <c r="AB108" s="36"/>
      <c r="AC108" s="36"/>
      <c r="AD108" s="36"/>
      <c r="AE108" s="36"/>
    </row>
    <row r="109" spans="1:63" s="11" customFormat="1" ht="29.25" customHeight="1">
      <c r="A109" s="148"/>
      <c r="B109" s="149"/>
      <c r="C109" s="150" t="s">
        <v>121</v>
      </c>
      <c r="D109" s="151" t="s">
        <v>57</v>
      </c>
      <c r="E109" s="151" t="s">
        <v>53</v>
      </c>
      <c r="F109" s="151" t="s">
        <v>54</v>
      </c>
      <c r="G109" s="151" t="s">
        <v>122</v>
      </c>
      <c r="H109" s="151" t="s">
        <v>123</v>
      </c>
      <c r="I109" s="151" t="s">
        <v>124</v>
      </c>
      <c r="J109" s="151" t="s">
        <v>105</v>
      </c>
      <c r="K109" s="152" t="s">
        <v>125</v>
      </c>
      <c r="L109" s="153"/>
      <c r="M109" s="70" t="s">
        <v>19</v>
      </c>
      <c r="N109" s="71" t="s">
        <v>42</v>
      </c>
      <c r="O109" s="71" t="s">
        <v>126</v>
      </c>
      <c r="P109" s="71" t="s">
        <v>127</v>
      </c>
      <c r="Q109" s="71" t="s">
        <v>128</v>
      </c>
      <c r="R109" s="71" t="s">
        <v>129</v>
      </c>
      <c r="S109" s="71" t="s">
        <v>130</v>
      </c>
      <c r="T109" s="72" t="s">
        <v>131</v>
      </c>
      <c r="U109" s="148"/>
      <c r="V109" s="148"/>
      <c r="W109" s="148"/>
      <c r="X109" s="148"/>
      <c r="Y109" s="148"/>
      <c r="Z109" s="148"/>
      <c r="AA109" s="148"/>
      <c r="AB109" s="148"/>
      <c r="AC109" s="148"/>
      <c r="AD109" s="148"/>
      <c r="AE109" s="148"/>
    </row>
    <row r="110" spans="1:63" s="2" customFormat="1" ht="22.75" customHeight="1">
      <c r="A110" s="36"/>
      <c r="B110" s="37"/>
      <c r="C110" s="77" t="s">
        <v>132</v>
      </c>
      <c r="D110" s="38"/>
      <c r="E110" s="38"/>
      <c r="F110" s="38"/>
      <c r="G110" s="38"/>
      <c r="H110" s="38"/>
      <c r="I110" s="38"/>
      <c r="J110" s="154">
        <f>BK110</f>
        <v>0</v>
      </c>
      <c r="K110" s="38"/>
      <c r="L110" s="41"/>
      <c r="M110" s="73"/>
      <c r="N110" s="155"/>
      <c r="O110" s="74"/>
      <c r="P110" s="156">
        <f>P111+P645+P1632</f>
        <v>0</v>
      </c>
      <c r="Q110" s="74"/>
      <c r="R110" s="156">
        <f>R111+R645+R1632</f>
        <v>355.47815458999997</v>
      </c>
      <c r="S110" s="74"/>
      <c r="T110" s="157">
        <f>T111+T645+T1632</f>
        <v>266.34551389000001</v>
      </c>
      <c r="U110" s="36"/>
      <c r="V110" s="36"/>
      <c r="W110" s="36"/>
      <c r="X110" s="36"/>
      <c r="Y110" s="36"/>
      <c r="Z110" s="36"/>
      <c r="AA110" s="36"/>
      <c r="AB110" s="36"/>
      <c r="AC110" s="36"/>
      <c r="AD110" s="36"/>
      <c r="AE110" s="36"/>
      <c r="AT110" s="19" t="s">
        <v>71</v>
      </c>
      <c r="AU110" s="19" t="s">
        <v>106</v>
      </c>
      <c r="BK110" s="158">
        <f>BK111+BK645+BK1632</f>
        <v>0</v>
      </c>
    </row>
    <row r="111" spans="1:63" s="12" customFormat="1" ht="25.9" customHeight="1">
      <c r="B111" s="159"/>
      <c r="C111" s="160"/>
      <c r="D111" s="161" t="s">
        <v>71</v>
      </c>
      <c r="E111" s="162" t="s">
        <v>133</v>
      </c>
      <c r="F111" s="162" t="s">
        <v>134</v>
      </c>
      <c r="G111" s="160"/>
      <c r="H111" s="160"/>
      <c r="I111" s="163"/>
      <c r="J111" s="164">
        <f>BK111</f>
        <v>0</v>
      </c>
      <c r="K111" s="160"/>
      <c r="L111" s="165"/>
      <c r="M111" s="166"/>
      <c r="N111" s="167"/>
      <c r="O111" s="167"/>
      <c r="P111" s="168">
        <f>P112+P118+P132+P198+P221+P439+P627+P642</f>
        <v>0</v>
      </c>
      <c r="Q111" s="167"/>
      <c r="R111" s="168">
        <f>R112+R118+R132+R198+R221+R439+R627+R642</f>
        <v>268.92848558999998</v>
      </c>
      <c r="S111" s="167"/>
      <c r="T111" s="169">
        <f>T112+T118+T132+T198+T221+T439+T627+T642</f>
        <v>196.829521</v>
      </c>
      <c r="AR111" s="170" t="s">
        <v>80</v>
      </c>
      <c r="AT111" s="171" t="s">
        <v>71</v>
      </c>
      <c r="AU111" s="171" t="s">
        <v>72</v>
      </c>
      <c r="AY111" s="170" t="s">
        <v>135</v>
      </c>
      <c r="BK111" s="172">
        <f>BK112+BK118+BK132+BK198+BK221+BK439+BK627+BK642</f>
        <v>0</v>
      </c>
    </row>
    <row r="112" spans="1:63" s="12" customFormat="1" ht="22.75" customHeight="1">
      <c r="B112" s="159"/>
      <c r="C112" s="160"/>
      <c r="D112" s="161" t="s">
        <v>71</v>
      </c>
      <c r="E112" s="173" t="s">
        <v>80</v>
      </c>
      <c r="F112" s="173" t="s">
        <v>136</v>
      </c>
      <c r="G112" s="160"/>
      <c r="H112" s="160"/>
      <c r="I112" s="163"/>
      <c r="J112" s="174">
        <f>BK112</f>
        <v>0</v>
      </c>
      <c r="K112" s="160"/>
      <c r="L112" s="165"/>
      <c r="M112" s="166"/>
      <c r="N112" s="167"/>
      <c r="O112" s="167"/>
      <c r="P112" s="168">
        <f>SUM(P113:P117)</f>
        <v>0</v>
      </c>
      <c r="Q112" s="167"/>
      <c r="R112" s="168">
        <f>SUM(R113:R117)</f>
        <v>0</v>
      </c>
      <c r="S112" s="167"/>
      <c r="T112" s="169">
        <f>SUM(T113:T117)</f>
        <v>0</v>
      </c>
      <c r="AR112" s="170" t="s">
        <v>80</v>
      </c>
      <c r="AT112" s="171" t="s">
        <v>71</v>
      </c>
      <c r="AU112" s="171" t="s">
        <v>80</v>
      </c>
      <c r="AY112" s="170" t="s">
        <v>135</v>
      </c>
      <c r="BK112" s="172">
        <f>SUM(BK113:BK117)</f>
        <v>0</v>
      </c>
    </row>
    <row r="113" spans="1:65" s="2" customFormat="1" ht="24.15" customHeight="1">
      <c r="A113" s="36"/>
      <c r="B113" s="37"/>
      <c r="C113" s="175" t="s">
        <v>80</v>
      </c>
      <c r="D113" s="175" t="s">
        <v>137</v>
      </c>
      <c r="E113" s="176" t="s">
        <v>437</v>
      </c>
      <c r="F113" s="177" t="s">
        <v>438</v>
      </c>
      <c r="G113" s="178" t="s">
        <v>174</v>
      </c>
      <c r="H113" s="179">
        <v>41.646000000000001</v>
      </c>
      <c r="I113" s="180"/>
      <c r="J113" s="181">
        <f>ROUND(I113*H113,2)</f>
        <v>0</v>
      </c>
      <c r="K113" s="177" t="s">
        <v>141</v>
      </c>
      <c r="L113" s="41"/>
      <c r="M113" s="182" t="s">
        <v>19</v>
      </c>
      <c r="N113" s="183" t="s">
        <v>44</v>
      </c>
      <c r="O113" s="66"/>
      <c r="P113" s="184">
        <f>O113*H113</f>
        <v>0</v>
      </c>
      <c r="Q113" s="184">
        <v>0</v>
      </c>
      <c r="R113" s="184">
        <f>Q113*H113</f>
        <v>0</v>
      </c>
      <c r="S113" s="184">
        <v>0</v>
      </c>
      <c r="T113" s="185">
        <f>S113*H113</f>
        <v>0</v>
      </c>
      <c r="U113" s="36"/>
      <c r="V113" s="36"/>
      <c r="W113" s="36"/>
      <c r="X113" s="36"/>
      <c r="Y113" s="36"/>
      <c r="Z113" s="36"/>
      <c r="AA113" s="36"/>
      <c r="AB113" s="36"/>
      <c r="AC113" s="36"/>
      <c r="AD113" s="36"/>
      <c r="AE113" s="36"/>
      <c r="AR113" s="186" t="s">
        <v>142</v>
      </c>
      <c r="AT113" s="186" t="s">
        <v>137</v>
      </c>
      <c r="AU113" s="186" t="s">
        <v>143</v>
      </c>
      <c r="AY113" s="19" t="s">
        <v>135</v>
      </c>
      <c r="BE113" s="187">
        <f>IF(N113="základní",J113,0)</f>
        <v>0</v>
      </c>
      <c r="BF113" s="187">
        <f>IF(N113="snížená",J113,0)</f>
        <v>0</v>
      </c>
      <c r="BG113" s="187">
        <f>IF(N113="zákl. přenesená",J113,0)</f>
        <v>0</v>
      </c>
      <c r="BH113" s="187">
        <f>IF(N113="sníž. přenesená",J113,0)</f>
        <v>0</v>
      </c>
      <c r="BI113" s="187">
        <f>IF(N113="nulová",J113,0)</f>
        <v>0</v>
      </c>
      <c r="BJ113" s="19" t="s">
        <v>143</v>
      </c>
      <c r="BK113" s="187">
        <f>ROUND(I113*H113,2)</f>
        <v>0</v>
      </c>
      <c r="BL113" s="19" t="s">
        <v>142</v>
      </c>
      <c r="BM113" s="186" t="s">
        <v>143</v>
      </c>
    </row>
    <row r="114" spans="1:65" s="2" customFormat="1" ht="36">
      <c r="A114" s="36"/>
      <c r="B114" s="37"/>
      <c r="C114" s="38"/>
      <c r="D114" s="188" t="s">
        <v>144</v>
      </c>
      <c r="E114" s="38"/>
      <c r="F114" s="189" t="s">
        <v>186</v>
      </c>
      <c r="G114" s="38"/>
      <c r="H114" s="38"/>
      <c r="I114" s="190"/>
      <c r="J114" s="38"/>
      <c r="K114" s="38"/>
      <c r="L114" s="41"/>
      <c r="M114" s="191"/>
      <c r="N114" s="192"/>
      <c r="O114" s="66"/>
      <c r="P114" s="66"/>
      <c r="Q114" s="66"/>
      <c r="R114" s="66"/>
      <c r="S114" s="66"/>
      <c r="T114" s="67"/>
      <c r="U114" s="36"/>
      <c r="V114" s="36"/>
      <c r="W114" s="36"/>
      <c r="X114" s="36"/>
      <c r="Y114" s="36"/>
      <c r="Z114" s="36"/>
      <c r="AA114" s="36"/>
      <c r="AB114" s="36"/>
      <c r="AC114" s="36"/>
      <c r="AD114" s="36"/>
      <c r="AE114" s="36"/>
      <c r="AT114" s="19" t="s">
        <v>144</v>
      </c>
      <c r="AU114" s="19" t="s">
        <v>143</v>
      </c>
    </row>
    <row r="115" spans="1:65" s="13" customFormat="1" ht="10">
      <c r="B115" s="193"/>
      <c r="C115" s="194"/>
      <c r="D115" s="188" t="s">
        <v>146</v>
      </c>
      <c r="E115" s="195" t="s">
        <v>19</v>
      </c>
      <c r="F115" s="196" t="s">
        <v>439</v>
      </c>
      <c r="G115" s="194"/>
      <c r="H115" s="197">
        <v>40.270000000000003</v>
      </c>
      <c r="I115" s="198"/>
      <c r="J115" s="194"/>
      <c r="K115" s="194"/>
      <c r="L115" s="199"/>
      <c r="M115" s="200"/>
      <c r="N115" s="201"/>
      <c r="O115" s="201"/>
      <c r="P115" s="201"/>
      <c r="Q115" s="201"/>
      <c r="R115" s="201"/>
      <c r="S115" s="201"/>
      <c r="T115" s="202"/>
      <c r="AT115" s="203" t="s">
        <v>146</v>
      </c>
      <c r="AU115" s="203" t="s">
        <v>143</v>
      </c>
      <c r="AV115" s="13" t="s">
        <v>143</v>
      </c>
      <c r="AW115" s="13" t="s">
        <v>31</v>
      </c>
      <c r="AX115" s="13" t="s">
        <v>72</v>
      </c>
      <c r="AY115" s="203" t="s">
        <v>135</v>
      </c>
    </row>
    <row r="116" spans="1:65" s="13" customFormat="1" ht="10">
      <c r="B116" s="193"/>
      <c r="C116" s="194"/>
      <c r="D116" s="188" t="s">
        <v>146</v>
      </c>
      <c r="E116" s="195" t="s">
        <v>19</v>
      </c>
      <c r="F116" s="196" t="s">
        <v>440</v>
      </c>
      <c r="G116" s="194"/>
      <c r="H116" s="197">
        <v>1.3759999999999999</v>
      </c>
      <c r="I116" s="198"/>
      <c r="J116" s="194"/>
      <c r="K116" s="194"/>
      <c r="L116" s="199"/>
      <c r="M116" s="200"/>
      <c r="N116" s="201"/>
      <c r="O116" s="201"/>
      <c r="P116" s="201"/>
      <c r="Q116" s="201"/>
      <c r="R116" s="201"/>
      <c r="S116" s="201"/>
      <c r="T116" s="202"/>
      <c r="AT116" s="203" t="s">
        <v>146</v>
      </c>
      <c r="AU116" s="203" t="s">
        <v>143</v>
      </c>
      <c r="AV116" s="13" t="s">
        <v>143</v>
      </c>
      <c r="AW116" s="13" t="s">
        <v>31</v>
      </c>
      <c r="AX116" s="13" t="s">
        <v>72</v>
      </c>
      <c r="AY116" s="203" t="s">
        <v>135</v>
      </c>
    </row>
    <row r="117" spans="1:65" s="14" customFormat="1" ht="10">
      <c r="B117" s="204"/>
      <c r="C117" s="205"/>
      <c r="D117" s="188" t="s">
        <v>146</v>
      </c>
      <c r="E117" s="206" t="s">
        <v>19</v>
      </c>
      <c r="F117" s="207" t="s">
        <v>148</v>
      </c>
      <c r="G117" s="205"/>
      <c r="H117" s="208">
        <v>41.646000000000001</v>
      </c>
      <c r="I117" s="209"/>
      <c r="J117" s="205"/>
      <c r="K117" s="205"/>
      <c r="L117" s="210"/>
      <c r="M117" s="211"/>
      <c r="N117" s="212"/>
      <c r="O117" s="212"/>
      <c r="P117" s="212"/>
      <c r="Q117" s="212"/>
      <c r="R117" s="212"/>
      <c r="S117" s="212"/>
      <c r="T117" s="213"/>
      <c r="AT117" s="214" t="s">
        <v>146</v>
      </c>
      <c r="AU117" s="214" t="s">
        <v>143</v>
      </c>
      <c r="AV117" s="14" t="s">
        <v>142</v>
      </c>
      <c r="AW117" s="14" t="s">
        <v>31</v>
      </c>
      <c r="AX117" s="14" t="s">
        <v>80</v>
      </c>
      <c r="AY117" s="214" t="s">
        <v>135</v>
      </c>
    </row>
    <row r="118" spans="1:65" s="12" customFormat="1" ht="22.75" customHeight="1">
      <c r="B118" s="159"/>
      <c r="C118" s="160"/>
      <c r="D118" s="161" t="s">
        <v>71</v>
      </c>
      <c r="E118" s="173" t="s">
        <v>143</v>
      </c>
      <c r="F118" s="173" t="s">
        <v>208</v>
      </c>
      <c r="G118" s="160"/>
      <c r="H118" s="160"/>
      <c r="I118" s="163"/>
      <c r="J118" s="174">
        <f>BK118</f>
        <v>0</v>
      </c>
      <c r="K118" s="160"/>
      <c r="L118" s="165"/>
      <c r="M118" s="166"/>
      <c r="N118" s="167"/>
      <c r="O118" s="167"/>
      <c r="P118" s="168">
        <f>SUM(P119:P131)</f>
        <v>0</v>
      </c>
      <c r="Q118" s="167"/>
      <c r="R118" s="168">
        <f>SUM(R119:R131)</f>
        <v>4.9765510399999995</v>
      </c>
      <c r="S118" s="167"/>
      <c r="T118" s="169">
        <f>SUM(T119:T131)</f>
        <v>0</v>
      </c>
      <c r="AR118" s="170" t="s">
        <v>80</v>
      </c>
      <c r="AT118" s="171" t="s">
        <v>71</v>
      </c>
      <c r="AU118" s="171" t="s">
        <v>80</v>
      </c>
      <c r="AY118" s="170" t="s">
        <v>135</v>
      </c>
      <c r="BK118" s="172">
        <f>SUM(BK119:BK131)</f>
        <v>0</v>
      </c>
    </row>
    <row r="119" spans="1:65" s="2" customFormat="1" ht="14.4" customHeight="1">
      <c r="A119" s="36"/>
      <c r="B119" s="37"/>
      <c r="C119" s="175" t="s">
        <v>143</v>
      </c>
      <c r="D119" s="175" t="s">
        <v>137</v>
      </c>
      <c r="E119" s="176" t="s">
        <v>209</v>
      </c>
      <c r="F119" s="177" t="s">
        <v>210</v>
      </c>
      <c r="G119" s="178" t="s">
        <v>174</v>
      </c>
      <c r="H119" s="179">
        <v>0.17199999999999999</v>
      </c>
      <c r="I119" s="180"/>
      <c r="J119" s="181">
        <f>ROUND(I119*H119,2)</f>
        <v>0</v>
      </c>
      <c r="K119" s="177" t="s">
        <v>141</v>
      </c>
      <c r="L119" s="41"/>
      <c r="M119" s="182" t="s">
        <v>19</v>
      </c>
      <c r="N119" s="183" t="s">
        <v>44</v>
      </c>
      <c r="O119" s="66"/>
      <c r="P119" s="184">
        <f>O119*H119</f>
        <v>0</v>
      </c>
      <c r="Q119" s="184">
        <v>2.16</v>
      </c>
      <c r="R119" s="184">
        <f>Q119*H119</f>
        <v>0.37152000000000002</v>
      </c>
      <c r="S119" s="184">
        <v>0</v>
      </c>
      <c r="T119" s="185">
        <f>S119*H119</f>
        <v>0</v>
      </c>
      <c r="U119" s="36"/>
      <c r="V119" s="36"/>
      <c r="W119" s="36"/>
      <c r="X119" s="36"/>
      <c r="Y119" s="36"/>
      <c r="Z119" s="36"/>
      <c r="AA119" s="36"/>
      <c r="AB119" s="36"/>
      <c r="AC119" s="36"/>
      <c r="AD119" s="36"/>
      <c r="AE119" s="36"/>
      <c r="AR119" s="186" t="s">
        <v>142</v>
      </c>
      <c r="AT119" s="186" t="s">
        <v>137</v>
      </c>
      <c r="AU119" s="186" t="s">
        <v>143</v>
      </c>
      <c r="AY119" s="19" t="s">
        <v>135</v>
      </c>
      <c r="BE119" s="187">
        <f>IF(N119="základní",J119,0)</f>
        <v>0</v>
      </c>
      <c r="BF119" s="187">
        <f>IF(N119="snížená",J119,0)</f>
        <v>0</v>
      </c>
      <c r="BG119" s="187">
        <f>IF(N119="zákl. přenesená",J119,0)</f>
        <v>0</v>
      </c>
      <c r="BH119" s="187">
        <f>IF(N119="sníž. přenesená",J119,0)</f>
        <v>0</v>
      </c>
      <c r="BI119" s="187">
        <f>IF(N119="nulová",J119,0)</f>
        <v>0</v>
      </c>
      <c r="BJ119" s="19" t="s">
        <v>143</v>
      </c>
      <c r="BK119" s="187">
        <f>ROUND(I119*H119,2)</f>
        <v>0</v>
      </c>
      <c r="BL119" s="19" t="s">
        <v>142</v>
      </c>
      <c r="BM119" s="186" t="s">
        <v>142</v>
      </c>
    </row>
    <row r="120" spans="1:65" s="2" customFormat="1" ht="36">
      <c r="A120" s="36"/>
      <c r="B120" s="37"/>
      <c r="C120" s="38"/>
      <c r="D120" s="188" t="s">
        <v>144</v>
      </c>
      <c r="E120" s="38"/>
      <c r="F120" s="189" t="s">
        <v>212</v>
      </c>
      <c r="G120" s="38"/>
      <c r="H120" s="38"/>
      <c r="I120" s="190"/>
      <c r="J120" s="38"/>
      <c r="K120" s="38"/>
      <c r="L120" s="41"/>
      <c r="M120" s="191"/>
      <c r="N120" s="192"/>
      <c r="O120" s="66"/>
      <c r="P120" s="66"/>
      <c r="Q120" s="66"/>
      <c r="R120" s="66"/>
      <c r="S120" s="66"/>
      <c r="T120" s="67"/>
      <c r="U120" s="36"/>
      <c r="V120" s="36"/>
      <c r="W120" s="36"/>
      <c r="X120" s="36"/>
      <c r="Y120" s="36"/>
      <c r="Z120" s="36"/>
      <c r="AA120" s="36"/>
      <c r="AB120" s="36"/>
      <c r="AC120" s="36"/>
      <c r="AD120" s="36"/>
      <c r="AE120" s="36"/>
      <c r="AT120" s="19" t="s">
        <v>144</v>
      </c>
      <c r="AU120" s="19" t="s">
        <v>143</v>
      </c>
    </row>
    <row r="121" spans="1:65" s="13" customFormat="1" ht="10">
      <c r="B121" s="193"/>
      <c r="C121" s="194"/>
      <c r="D121" s="188" t="s">
        <v>146</v>
      </c>
      <c r="E121" s="195" t="s">
        <v>19</v>
      </c>
      <c r="F121" s="196" t="s">
        <v>441</v>
      </c>
      <c r="G121" s="194"/>
      <c r="H121" s="197">
        <v>0.17199999999999999</v>
      </c>
      <c r="I121" s="198"/>
      <c r="J121" s="194"/>
      <c r="K121" s="194"/>
      <c r="L121" s="199"/>
      <c r="M121" s="200"/>
      <c r="N121" s="201"/>
      <c r="O121" s="201"/>
      <c r="P121" s="201"/>
      <c r="Q121" s="201"/>
      <c r="R121" s="201"/>
      <c r="S121" s="201"/>
      <c r="T121" s="202"/>
      <c r="AT121" s="203" t="s">
        <v>146</v>
      </c>
      <c r="AU121" s="203" t="s">
        <v>143</v>
      </c>
      <c r="AV121" s="13" t="s">
        <v>143</v>
      </c>
      <c r="AW121" s="13" t="s">
        <v>31</v>
      </c>
      <c r="AX121" s="13" t="s">
        <v>72</v>
      </c>
      <c r="AY121" s="203" t="s">
        <v>135</v>
      </c>
    </row>
    <row r="122" spans="1:65" s="14" customFormat="1" ht="10">
      <c r="B122" s="204"/>
      <c r="C122" s="205"/>
      <c r="D122" s="188" t="s">
        <v>146</v>
      </c>
      <c r="E122" s="206" t="s">
        <v>19</v>
      </c>
      <c r="F122" s="207" t="s">
        <v>148</v>
      </c>
      <c r="G122" s="205"/>
      <c r="H122" s="208">
        <v>0.17199999999999999</v>
      </c>
      <c r="I122" s="209"/>
      <c r="J122" s="205"/>
      <c r="K122" s="205"/>
      <c r="L122" s="210"/>
      <c r="M122" s="211"/>
      <c r="N122" s="212"/>
      <c r="O122" s="212"/>
      <c r="P122" s="212"/>
      <c r="Q122" s="212"/>
      <c r="R122" s="212"/>
      <c r="S122" s="212"/>
      <c r="T122" s="213"/>
      <c r="AT122" s="214" t="s">
        <v>146</v>
      </c>
      <c r="AU122" s="214" t="s">
        <v>143</v>
      </c>
      <c r="AV122" s="14" t="s">
        <v>142</v>
      </c>
      <c r="AW122" s="14" t="s">
        <v>31</v>
      </c>
      <c r="AX122" s="14" t="s">
        <v>80</v>
      </c>
      <c r="AY122" s="214" t="s">
        <v>135</v>
      </c>
    </row>
    <row r="123" spans="1:65" s="2" customFormat="1" ht="14.4" customHeight="1">
      <c r="A123" s="36"/>
      <c r="B123" s="37"/>
      <c r="C123" s="175" t="s">
        <v>152</v>
      </c>
      <c r="D123" s="175" t="s">
        <v>137</v>
      </c>
      <c r="E123" s="176" t="s">
        <v>442</v>
      </c>
      <c r="F123" s="177" t="s">
        <v>443</v>
      </c>
      <c r="G123" s="178" t="s">
        <v>174</v>
      </c>
      <c r="H123" s="179">
        <v>1.3759999999999999</v>
      </c>
      <c r="I123" s="180"/>
      <c r="J123" s="181">
        <f>ROUND(I123*H123,2)</f>
        <v>0</v>
      </c>
      <c r="K123" s="177" t="s">
        <v>141</v>
      </c>
      <c r="L123" s="41"/>
      <c r="M123" s="182" t="s">
        <v>19</v>
      </c>
      <c r="N123" s="183" t="s">
        <v>44</v>
      </c>
      <c r="O123" s="66"/>
      <c r="P123" s="184">
        <f>O123*H123</f>
        <v>0</v>
      </c>
      <c r="Q123" s="184">
        <v>2.45329</v>
      </c>
      <c r="R123" s="184">
        <f>Q123*H123</f>
        <v>3.3757270399999997</v>
      </c>
      <c r="S123" s="184">
        <v>0</v>
      </c>
      <c r="T123" s="185">
        <f>S123*H123</f>
        <v>0</v>
      </c>
      <c r="U123" s="36"/>
      <c r="V123" s="36"/>
      <c r="W123" s="36"/>
      <c r="X123" s="36"/>
      <c r="Y123" s="36"/>
      <c r="Z123" s="36"/>
      <c r="AA123" s="36"/>
      <c r="AB123" s="36"/>
      <c r="AC123" s="36"/>
      <c r="AD123" s="36"/>
      <c r="AE123" s="36"/>
      <c r="AR123" s="186" t="s">
        <v>142</v>
      </c>
      <c r="AT123" s="186" t="s">
        <v>137</v>
      </c>
      <c r="AU123" s="186" t="s">
        <v>143</v>
      </c>
      <c r="AY123" s="19" t="s">
        <v>135</v>
      </c>
      <c r="BE123" s="187">
        <f>IF(N123="základní",J123,0)</f>
        <v>0</v>
      </c>
      <c r="BF123" s="187">
        <f>IF(N123="snížená",J123,0)</f>
        <v>0</v>
      </c>
      <c r="BG123" s="187">
        <f>IF(N123="zákl. přenesená",J123,0)</f>
        <v>0</v>
      </c>
      <c r="BH123" s="187">
        <f>IF(N123="sníž. přenesená",J123,0)</f>
        <v>0</v>
      </c>
      <c r="BI123" s="187">
        <f>IF(N123="nulová",J123,0)</f>
        <v>0</v>
      </c>
      <c r="BJ123" s="19" t="s">
        <v>143</v>
      </c>
      <c r="BK123" s="187">
        <f>ROUND(I123*H123,2)</f>
        <v>0</v>
      </c>
      <c r="BL123" s="19" t="s">
        <v>142</v>
      </c>
      <c r="BM123" s="186" t="s">
        <v>155</v>
      </c>
    </row>
    <row r="124" spans="1:65" s="2" customFormat="1" ht="45">
      <c r="A124" s="36"/>
      <c r="B124" s="37"/>
      <c r="C124" s="38"/>
      <c r="D124" s="188" t="s">
        <v>144</v>
      </c>
      <c r="E124" s="38"/>
      <c r="F124" s="189" t="s">
        <v>236</v>
      </c>
      <c r="G124" s="38"/>
      <c r="H124" s="38"/>
      <c r="I124" s="190"/>
      <c r="J124" s="38"/>
      <c r="K124" s="38"/>
      <c r="L124" s="41"/>
      <c r="M124" s="191"/>
      <c r="N124" s="192"/>
      <c r="O124" s="66"/>
      <c r="P124" s="66"/>
      <c r="Q124" s="66"/>
      <c r="R124" s="66"/>
      <c r="S124" s="66"/>
      <c r="T124" s="67"/>
      <c r="U124" s="36"/>
      <c r="V124" s="36"/>
      <c r="W124" s="36"/>
      <c r="X124" s="36"/>
      <c r="Y124" s="36"/>
      <c r="Z124" s="36"/>
      <c r="AA124" s="36"/>
      <c r="AB124" s="36"/>
      <c r="AC124" s="36"/>
      <c r="AD124" s="36"/>
      <c r="AE124" s="36"/>
      <c r="AT124" s="19" t="s">
        <v>144</v>
      </c>
      <c r="AU124" s="19" t="s">
        <v>143</v>
      </c>
    </row>
    <row r="125" spans="1:65" s="13" customFormat="1" ht="10">
      <c r="B125" s="193"/>
      <c r="C125" s="194"/>
      <c r="D125" s="188" t="s">
        <v>146</v>
      </c>
      <c r="E125" s="195" t="s">
        <v>19</v>
      </c>
      <c r="F125" s="196" t="s">
        <v>440</v>
      </c>
      <c r="G125" s="194"/>
      <c r="H125" s="197">
        <v>1.3759999999999999</v>
      </c>
      <c r="I125" s="198"/>
      <c r="J125" s="194"/>
      <c r="K125" s="194"/>
      <c r="L125" s="199"/>
      <c r="M125" s="200"/>
      <c r="N125" s="201"/>
      <c r="O125" s="201"/>
      <c r="P125" s="201"/>
      <c r="Q125" s="201"/>
      <c r="R125" s="201"/>
      <c r="S125" s="201"/>
      <c r="T125" s="202"/>
      <c r="AT125" s="203" t="s">
        <v>146</v>
      </c>
      <c r="AU125" s="203" t="s">
        <v>143</v>
      </c>
      <c r="AV125" s="13" t="s">
        <v>143</v>
      </c>
      <c r="AW125" s="13" t="s">
        <v>31</v>
      </c>
      <c r="AX125" s="13" t="s">
        <v>72</v>
      </c>
      <c r="AY125" s="203" t="s">
        <v>135</v>
      </c>
    </row>
    <row r="126" spans="1:65" s="14" customFormat="1" ht="10">
      <c r="B126" s="204"/>
      <c r="C126" s="205"/>
      <c r="D126" s="188" t="s">
        <v>146</v>
      </c>
      <c r="E126" s="206" t="s">
        <v>19</v>
      </c>
      <c r="F126" s="207" t="s">
        <v>148</v>
      </c>
      <c r="G126" s="205"/>
      <c r="H126" s="208">
        <v>1.3759999999999999</v>
      </c>
      <c r="I126" s="209"/>
      <c r="J126" s="205"/>
      <c r="K126" s="205"/>
      <c r="L126" s="210"/>
      <c r="M126" s="211"/>
      <c r="N126" s="212"/>
      <c r="O126" s="212"/>
      <c r="P126" s="212"/>
      <c r="Q126" s="212"/>
      <c r="R126" s="212"/>
      <c r="S126" s="212"/>
      <c r="T126" s="213"/>
      <c r="AT126" s="214" t="s">
        <v>146</v>
      </c>
      <c r="AU126" s="214" t="s">
        <v>143</v>
      </c>
      <c r="AV126" s="14" t="s">
        <v>142</v>
      </c>
      <c r="AW126" s="14" t="s">
        <v>31</v>
      </c>
      <c r="AX126" s="14" t="s">
        <v>80</v>
      </c>
      <c r="AY126" s="214" t="s">
        <v>135</v>
      </c>
    </row>
    <row r="127" spans="1:65" s="2" customFormat="1" ht="24.15" customHeight="1">
      <c r="A127" s="36"/>
      <c r="B127" s="37"/>
      <c r="C127" s="175" t="s">
        <v>142</v>
      </c>
      <c r="D127" s="175" t="s">
        <v>137</v>
      </c>
      <c r="E127" s="176" t="s">
        <v>444</v>
      </c>
      <c r="F127" s="177" t="s">
        <v>445</v>
      </c>
      <c r="G127" s="178" t="s">
        <v>140</v>
      </c>
      <c r="H127" s="179">
        <v>2.72</v>
      </c>
      <c r="I127" s="180"/>
      <c r="J127" s="181">
        <f>ROUND(I127*H127,2)</f>
        <v>0</v>
      </c>
      <c r="K127" s="177" t="s">
        <v>141</v>
      </c>
      <c r="L127" s="41"/>
      <c r="M127" s="182" t="s">
        <v>19</v>
      </c>
      <c r="N127" s="183" t="s">
        <v>44</v>
      </c>
      <c r="O127" s="66"/>
      <c r="P127" s="184">
        <f>O127*H127</f>
        <v>0</v>
      </c>
      <c r="Q127" s="184">
        <v>0.45195000000000002</v>
      </c>
      <c r="R127" s="184">
        <f>Q127*H127</f>
        <v>1.2293040000000002</v>
      </c>
      <c r="S127" s="184">
        <v>0</v>
      </c>
      <c r="T127" s="185">
        <f>S127*H127</f>
        <v>0</v>
      </c>
      <c r="U127" s="36"/>
      <c r="V127" s="36"/>
      <c r="W127" s="36"/>
      <c r="X127" s="36"/>
      <c r="Y127" s="36"/>
      <c r="Z127" s="36"/>
      <c r="AA127" s="36"/>
      <c r="AB127" s="36"/>
      <c r="AC127" s="36"/>
      <c r="AD127" s="36"/>
      <c r="AE127" s="36"/>
      <c r="AR127" s="186" t="s">
        <v>142</v>
      </c>
      <c r="AT127" s="186" t="s">
        <v>137</v>
      </c>
      <c r="AU127" s="186" t="s">
        <v>143</v>
      </c>
      <c r="AY127" s="19" t="s">
        <v>135</v>
      </c>
      <c r="BE127" s="187">
        <f>IF(N127="základní",J127,0)</f>
        <v>0</v>
      </c>
      <c r="BF127" s="187">
        <f>IF(N127="snížená",J127,0)</f>
        <v>0</v>
      </c>
      <c r="BG127" s="187">
        <f>IF(N127="zákl. přenesená",J127,0)</f>
        <v>0</v>
      </c>
      <c r="BH127" s="187">
        <f>IF(N127="sníž. přenesená",J127,0)</f>
        <v>0</v>
      </c>
      <c r="BI127" s="187">
        <f>IF(N127="nulová",J127,0)</f>
        <v>0</v>
      </c>
      <c r="BJ127" s="19" t="s">
        <v>143</v>
      </c>
      <c r="BK127" s="187">
        <f>ROUND(I127*H127,2)</f>
        <v>0</v>
      </c>
      <c r="BL127" s="19" t="s">
        <v>142</v>
      </c>
      <c r="BM127" s="186" t="s">
        <v>158</v>
      </c>
    </row>
    <row r="128" spans="1:65" s="2" customFormat="1" ht="36">
      <c r="A128" s="36"/>
      <c r="B128" s="37"/>
      <c r="C128" s="38"/>
      <c r="D128" s="188" t="s">
        <v>144</v>
      </c>
      <c r="E128" s="38"/>
      <c r="F128" s="189" t="s">
        <v>252</v>
      </c>
      <c r="G128" s="38"/>
      <c r="H128" s="38"/>
      <c r="I128" s="190"/>
      <c r="J128" s="38"/>
      <c r="K128" s="38"/>
      <c r="L128" s="41"/>
      <c r="M128" s="191"/>
      <c r="N128" s="192"/>
      <c r="O128" s="66"/>
      <c r="P128" s="66"/>
      <c r="Q128" s="66"/>
      <c r="R128" s="66"/>
      <c r="S128" s="66"/>
      <c r="T128" s="67"/>
      <c r="U128" s="36"/>
      <c r="V128" s="36"/>
      <c r="W128" s="36"/>
      <c r="X128" s="36"/>
      <c r="Y128" s="36"/>
      <c r="Z128" s="36"/>
      <c r="AA128" s="36"/>
      <c r="AB128" s="36"/>
      <c r="AC128" s="36"/>
      <c r="AD128" s="36"/>
      <c r="AE128" s="36"/>
      <c r="AT128" s="19" t="s">
        <v>144</v>
      </c>
      <c r="AU128" s="19" t="s">
        <v>143</v>
      </c>
    </row>
    <row r="129" spans="1:65" s="13" customFormat="1" ht="10">
      <c r="B129" s="193"/>
      <c r="C129" s="194"/>
      <c r="D129" s="188" t="s">
        <v>146</v>
      </c>
      <c r="E129" s="195" t="s">
        <v>19</v>
      </c>
      <c r="F129" s="196" t="s">
        <v>446</v>
      </c>
      <c r="G129" s="194"/>
      <c r="H129" s="197">
        <v>1.72</v>
      </c>
      <c r="I129" s="198"/>
      <c r="J129" s="194"/>
      <c r="K129" s="194"/>
      <c r="L129" s="199"/>
      <c r="M129" s="200"/>
      <c r="N129" s="201"/>
      <c r="O129" s="201"/>
      <c r="P129" s="201"/>
      <c r="Q129" s="201"/>
      <c r="R129" s="201"/>
      <c r="S129" s="201"/>
      <c r="T129" s="202"/>
      <c r="AT129" s="203" t="s">
        <v>146</v>
      </c>
      <c r="AU129" s="203" t="s">
        <v>143</v>
      </c>
      <c r="AV129" s="13" t="s">
        <v>143</v>
      </c>
      <c r="AW129" s="13" t="s">
        <v>31</v>
      </c>
      <c r="AX129" s="13" t="s">
        <v>72</v>
      </c>
      <c r="AY129" s="203" t="s">
        <v>135</v>
      </c>
    </row>
    <row r="130" spans="1:65" s="13" customFormat="1" ht="10">
      <c r="B130" s="193"/>
      <c r="C130" s="194"/>
      <c r="D130" s="188" t="s">
        <v>146</v>
      </c>
      <c r="E130" s="195" t="s">
        <v>19</v>
      </c>
      <c r="F130" s="196" t="s">
        <v>447</v>
      </c>
      <c r="G130" s="194"/>
      <c r="H130" s="197">
        <v>1</v>
      </c>
      <c r="I130" s="198"/>
      <c r="J130" s="194"/>
      <c r="K130" s="194"/>
      <c r="L130" s="199"/>
      <c r="M130" s="200"/>
      <c r="N130" s="201"/>
      <c r="O130" s="201"/>
      <c r="P130" s="201"/>
      <c r="Q130" s="201"/>
      <c r="R130" s="201"/>
      <c r="S130" s="201"/>
      <c r="T130" s="202"/>
      <c r="AT130" s="203" t="s">
        <v>146</v>
      </c>
      <c r="AU130" s="203" t="s">
        <v>143</v>
      </c>
      <c r="AV130" s="13" t="s">
        <v>143</v>
      </c>
      <c r="AW130" s="13" t="s">
        <v>31</v>
      </c>
      <c r="AX130" s="13" t="s">
        <v>72</v>
      </c>
      <c r="AY130" s="203" t="s">
        <v>135</v>
      </c>
    </row>
    <row r="131" spans="1:65" s="14" customFormat="1" ht="10">
      <c r="B131" s="204"/>
      <c r="C131" s="205"/>
      <c r="D131" s="188" t="s">
        <v>146</v>
      </c>
      <c r="E131" s="206" t="s">
        <v>19</v>
      </c>
      <c r="F131" s="207" t="s">
        <v>148</v>
      </c>
      <c r="G131" s="205"/>
      <c r="H131" s="208">
        <v>2.7199999999999998</v>
      </c>
      <c r="I131" s="209"/>
      <c r="J131" s="205"/>
      <c r="K131" s="205"/>
      <c r="L131" s="210"/>
      <c r="M131" s="211"/>
      <c r="N131" s="212"/>
      <c r="O131" s="212"/>
      <c r="P131" s="212"/>
      <c r="Q131" s="212"/>
      <c r="R131" s="212"/>
      <c r="S131" s="212"/>
      <c r="T131" s="213"/>
      <c r="AT131" s="214" t="s">
        <v>146</v>
      </c>
      <c r="AU131" s="214" t="s">
        <v>143</v>
      </c>
      <c r="AV131" s="14" t="s">
        <v>142</v>
      </c>
      <c r="AW131" s="14" t="s">
        <v>31</v>
      </c>
      <c r="AX131" s="14" t="s">
        <v>80</v>
      </c>
      <c r="AY131" s="214" t="s">
        <v>135</v>
      </c>
    </row>
    <row r="132" spans="1:65" s="12" customFormat="1" ht="22.75" customHeight="1">
      <c r="B132" s="159"/>
      <c r="C132" s="160"/>
      <c r="D132" s="161" t="s">
        <v>71</v>
      </c>
      <c r="E132" s="173" t="s">
        <v>152</v>
      </c>
      <c r="F132" s="173" t="s">
        <v>254</v>
      </c>
      <c r="G132" s="160"/>
      <c r="H132" s="160"/>
      <c r="I132" s="163"/>
      <c r="J132" s="174">
        <f>BK132</f>
        <v>0</v>
      </c>
      <c r="K132" s="160"/>
      <c r="L132" s="165"/>
      <c r="M132" s="166"/>
      <c r="N132" s="167"/>
      <c r="O132" s="167"/>
      <c r="P132" s="168">
        <f>SUM(P133:P197)</f>
        <v>0</v>
      </c>
      <c r="Q132" s="167"/>
      <c r="R132" s="168">
        <f>SUM(R133:R197)</f>
        <v>128.92122139999998</v>
      </c>
      <c r="S132" s="167"/>
      <c r="T132" s="169">
        <f>SUM(T133:T197)</f>
        <v>0</v>
      </c>
      <c r="AR132" s="170" t="s">
        <v>80</v>
      </c>
      <c r="AT132" s="171" t="s">
        <v>71</v>
      </c>
      <c r="AU132" s="171" t="s">
        <v>80</v>
      </c>
      <c r="AY132" s="170" t="s">
        <v>135</v>
      </c>
      <c r="BK132" s="172">
        <f>SUM(BK133:BK197)</f>
        <v>0</v>
      </c>
    </row>
    <row r="133" spans="1:65" s="2" customFormat="1" ht="24.15" customHeight="1">
      <c r="A133" s="36"/>
      <c r="B133" s="37"/>
      <c r="C133" s="175" t="s">
        <v>159</v>
      </c>
      <c r="D133" s="175" t="s">
        <v>137</v>
      </c>
      <c r="E133" s="176" t="s">
        <v>448</v>
      </c>
      <c r="F133" s="177" t="s">
        <v>449</v>
      </c>
      <c r="G133" s="178" t="s">
        <v>174</v>
      </c>
      <c r="H133" s="179">
        <v>11.54</v>
      </c>
      <c r="I133" s="180"/>
      <c r="J133" s="181">
        <f>ROUND(I133*H133,2)</f>
        <v>0</v>
      </c>
      <c r="K133" s="177" t="s">
        <v>141</v>
      </c>
      <c r="L133" s="41"/>
      <c r="M133" s="182" t="s">
        <v>19</v>
      </c>
      <c r="N133" s="183" t="s">
        <v>44</v>
      </c>
      <c r="O133" s="66"/>
      <c r="P133" s="184">
        <f>O133*H133</f>
        <v>0</v>
      </c>
      <c r="Q133" s="184">
        <v>1.3271500000000001</v>
      </c>
      <c r="R133" s="184">
        <f>Q133*H133</f>
        <v>15.315310999999999</v>
      </c>
      <c r="S133" s="184">
        <v>0</v>
      </c>
      <c r="T133" s="185">
        <f>S133*H133</f>
        <v>0</v>
      </c>
      <c r="U133" s="36"/>
      <c r="V133" s="36"/>
      <c r="W133" s="36"/>
      <c r="X133" s="36"/>
      <c r="Y133" s="36"/>
      <c r="Z133" s="36"/>
      <c r="AA133" s="36"/>
      <c r="AB133" s="36"/>
      <c r="AC133" s="36"/>
      <c r="AD133" s="36"/>
      <c r="AE133" s="36"/>
      <c r="AR133" s="186" t="s">
        <v>142</v>
      </c>
      <c r="AT133" s="186" t="s">
        <v>137</v>
      </c>
      <c r="AU133" s="186" t="s">
        <v>143</v>
      </c>
      <c r="AY133" s="19" t="s">
        <v>135</v>
      </c>
      <c r="BE133" s="187">
        <f>IF(N133="základní",J133,0)</f>
        <v>0</v>
      </c>
      <c r="BF133" s="187">
        <f>IF(N133="snížená",J133,0)</f>
        <v>0</v>
      </c>
      <c r="BG133" s="187">
        <f>IF(N133="zákl. přenesená",J133,0)</f>
        <v>0</v>
      </c>
      <c r="BH133" s="187">
        <f>IF(N133="sníž. přenesená",J133,0)</f>
        <v>0</v>
      </c>
      <c r="BI133" s="187">
        <f>IF(N133="nulová",J133,0)</f>
        <v>0</v>
      </c>
      <c r="BJ133" s="19" t="s">
        <v>143</v>
      </c>
      <c r="BK133" s="187">
        <f>ROUND(I133*H133,2)</f>
        <v>0</v>
      </c>
      <c r="BL133" s="19" t="s">
        <v>142</v>
      </c>
      <c r="BM133" s="186" t="s">
        <v>162</v>
      </c>
    </row>
    <row r="134" spans="1:65" s="13" customFormat="1" ht="10">
      <c r="B134" s="193"/>
      <c r="C134" s="194"/>
      <c r="D134" s="188" t="s">
        <v>146</v>
      </c>
      <c r="E134" s="195" t="s">
        <v>19</v>
      </c>
      <c r="F134" s="196" t="s">
        <v>450</v>
      </c>
      <c r="G134" s="194"/>
      <c r="H134" s="197">
        <v>9.5039999999999996</v>
      </c>
      <c r="I134" s="198"/>
      <c r="J134" s="194"/>
      <c r="K134" s="194"/>
      <c r="L134" s="199"/>
      <c r="M134" s="200"/>
      <c r="N134" s="201"/>
      <c r="O134" s="201"/>
      <c r="P134" s="201"/>
      <c r="Q134" s="201"/>
      <c r="R134" s="201"/>
      <c r="S134" s="201"/>
      <c r="T134" s="202"/>
      <c r="AT134" s="203" t="s">
        <v>146</v>
      </c>
      <c r="AU134" s="203" t="s">
        <v>143</v>
      </c>
      <c r="AV134" s="13" t="s">
        <v>143</v>
      </c>
      <c r="AW134" s="13" t="s">
        <v>31</v>
      </c>
      <c r="AX134" s="13" t="s">
        <v>72</v>
      </c>
      <c r="AY134" s="203" t="s">
        <v>135</v>
      </c>
    </row>
    <row r="135" spans="1:65" s="13" customFormat="1" ht="10">
      <c r="B135" s="193"/>
      <c r="C135" s="194"/>
      <c r="D135" s="188" t="s">
        <v>146</v>
      </c>
      <c r="E135" s="195" t="s">
        <v>19</v>
      </c>
      <c r="F135" s="196" t="s">
        <v>451</v>
      </c>
      <c r="G135" s="194"/>
      <c r="H135" s="197">
        <v>0.41599999999999998</v>
      </c>
      <c r="I135" s="198"/>
      <c r="J135" s="194"/>
      <c r="K135" s="194"/>
      <c r="L135" s="199"/>
      <c r="M135" s="200"/>
      <c r="N135" s="201"/>
      <c r="O135" s="201"/>
      <c r="P135" s="201"/>
      <c r="Q135" s="201"/>
      <c r="R135" s="201"/>
      <c r="S135" s="201"/>
      <c r="T135" s="202"/>
      <c r="AT135" s="203" t="s">
        <v>146</v>
      </c>
      <c r="AU135" s="203" t="s">
        <v>143</v>
      </c>
      <c r="AV135" s="13" t="s">
        <v>143</v>
      </c>
      <c r="AW135" s="13" t="s">
        <v>31</v>
      </c>
      <c r="AX135" s="13" t="s">
        <v>72</v>
      </c>
      <c r="AY135" s="203" t="s">
        <v>135</v>
      </c>
    </row>
    <row r="136" spans="1:65" s="13" customFormat="1" ht="10">
      <c r="B136" s="193"/>
      <c r="C136" s="194"/>
      <c r="D136" s="188" t="s">
        <v>146</v>
      </c>
      <c r="E136" s="195" t="s">
        <v>19</v>
      </c>
      <c r="F136" s="196" t="s">
        <v>452</v>
      </c>
      <c r="G136" s="194"/>
      <c r="H136" s="197">
        <v>0.9</v>
      </c>
      <c r="I136" s="198"/>
      <c r="J136" s="194"/>
      <c r="K136" s="194"/>
      <c r="L136" s="199"/>
      <c r="M136" s="200"/>
      <c r="N136" s="201"/>
      <c r="O136" s="201"/>
      <c r="P136" s="201"/>
      <c r="Q136" s="201"/>
      <c r="R136" s="201"/>
      <c r="S136" s="201"/>
      <c r="T136" s="202"/>
      <c r="AT136" s="203" t="s">
        <v>146</v>
      </c>
      <c r="AU136" s="203" t="s">
        <v>143</v>
      </c>
      <c r="AV136" s="13" t="s">
        <v>143</v>
      </c>
      <c r="AW136" s="13" t="s">
        <v>31</v>
      </c>
      <c r="AX136" s="13" t="s">
        <v>72</v>
      </c>
      <c r="AY136" s="203" t="s">
        <v>135</v>
      </c>
    </row>
    <row r="137" spans="1:65" s="13" customFormat="1" ht="10">
      <c r="B137" s="193"/>
      <c r="C137" s="194"/>
      <c r="D137" s="188" t="s">
        <v>146</v>
      </c>
      <c r="E137" s="195" t="s">
        <v>19</v>
      </c>
      <c r="F137" s="196" t="s">
        <v>453</v>
      </c>
      <c r="G137" s="194"/>
      <c r="H137" s="197">
        <v>0.72</v>
      </c>
      <c r="I137" s="198"/>
      <c r="J137" s="194"/>
      <c r="K137" s="194"/>
      <c r="L137" s="199"/>
      <c r="M137" s="200"/>
      <c r="N137" s="201"/>
      <c r="O137" s="201"/>
      <c r="P137" s="201"/>
      <c r="Q137" s="201"/>
      <c r="R137" s="201"/>
      <c r="S137" s="201"/>
      <c r="T137" s="202"/>
      <c r="AT137" s="203" t="s">
        <v>146</v>
      </c>
      <c r="AU137" s="203" t="s">
        <v>143</v>
      </c>
      <c r="AV137" s="13" t="s">
        <v>143</v>
      </c>
      <c r="AW137" s="13" t="s">
        <v>31</v>
      </c>
      <c r="AX137" s="13" t="s">
        <v>72</v>
      </c>
      <c r="AY137" s="203" t="s">
        <v>135</v>
      </c>
    </row>
    <row r="138" spans="1:65" s="14" customFormat="1" ht="10">
      <c r="B138" s="204"/>
      <c r="C138" s="205"/>
      <c r="D138" s="188" t="s">
        <v>146</v>
      </c>
      <c r="E138" s="206" t="s">
        <v>19</v>
      </c>
      <c r="F138" s="207" t="s">
        <v>148</v>
      </c>
      <c r="G138" s="205"/>
      <c r="H138" s="208">
        <v>11.540000000000001</v>
      </c>
      <c r="I138" s="209"/>
      <c r="J138" s="205"/>
      <c r="K138" s="205"/>
      <c r="L138" s="210"/>
      <c r="M138" s="211"/>
      <c r="N138" s="212"/>
      <c r="O138" s="212"/>
      <c r="P138" s="212"/>
      <c r="Q138" s="212"/>
      <c r="R138" s="212"/>
      <c r="S138" s="212"/>
      <c r="T138" s="213"/>
      <c r="AT138" s="214" t="s">
        <v>146</v>
      </c>
      <c r="AU138" s="214" t="s">
        <v>143</v>
      </c>
      <c r="AV138" s="14" t="s">
        <v>142</v>
      </c>
      <c r="AW138" s="14" t="s">
        <v>31</v>
      </c>
      <c r="AX138" s="14" t="s">
        <v>80</v>
      </c>
      <c r="AY138" s="214" t="s">
        <v>135</v>
      </c>
    </row>
    <row r="139" spans="1:65" s="2" customFormat="1" ht="24.15" customHeight="1">
      <c r="A139" s="36"/>
      <c r="B139" s="37"/>
      <c r="C139" s="175" t="s">
        <v>155</v>
      </c>
      <c r="D139" s="175" t="s">
        <v>137</v>
      </c>
      <c r="E139" s="176" t="s">
        <v>454</v>
      </c>
      <c r="F139" s="177" t="s">
        <v>455</v>
      </c>
      <c r="G139" s="178" t="s">
        <v>140</v>
      </c>
      <c r="H139" s="179">
        <v>153.36000000000001</v>
      </c>
      <c r="I139" s="180"/>
      <c r="J139" s="181">
        <f>ROUND(I139*H139,2)</f>
        <v>0</v>
      </c>
      <c r="K139" s="177" t="s">
        <v>141</v>
      </c>
      <c r="L139" s="41"/>
      <c r="M139" s="182" t="s">
        <v>19</v>
      </c>
      <c r="N139" s="183" t="s">
        <v>44</v>
      </c>
      <c r="O139" s="66"/>
      <c r="P139" s="184">
        <f>O139*H139</f>
        <v>0</v>
      </c>
      <c r="Q139" s="184">
        <v>0.33129999999999998</v>
      </c>
      <c r="R139" s="184">
        <f>Q139*H139</f>
        <v>50.808168000000002</v>
      </c>
      <c r="S139" s="184">
        <v>0</v>
      </c>
      <c r="T139" s="185">
        <f>S139*H139</f>
        <v>0</v>
      </c>
      <c r="U139" s="36"/>
      <c r="V139" s="36"/>
      <c r="W139" s="36"/>
      <c r="X139" s="36"/>
      <c r="Y139" s="36"/>
      <c r="Z139" s="36"/>
      <c r="AA139" s="36"/>
      <c r="AB139" s="36"/>
      <c r="AC139" s="36"/>
      <c r="AD139" s="36"/>
      <c r="AE139" s="36"/>
      <c r="AR139" s="186" t="s">
        <v>142</v>
      </c>
      <c r="AT139" s="186" t="s">
        <v>137</v>
      </c>
      <c r="AU139" s="186" t="s">
        <v>143</v>
      </c>
      <c r="AY139" s="19" t="s">
        <v>135</v>
      </c>
      <c r="BE139" s="187">
        <f>IF(N139="základní",J139,0)</f>
        <v>0</v>
      </c>
      <c r="BF139" s="187">
        <f>IF(N139="snížená",J139,0)</f>
        <v>0</v>
      </c>
      <c r="BG139" s="187">
        <f>IF(N139="zákl. přenesená",J139,0)</f>
        <v>0</v>
      </c>
      <c r="BH139" s="187">
        <f>IF(N139="sníž. přenesená",J139,0)</f>
        <v>0</v>
      </c>
      <c r="BI139" s="187">
        <f>IF(N139="nulová",J139,0)</f>
        <v>0</v>
      </c>
      <c r="BJ139" s="19" t="s">
        <v>143</v>
      </c>
      <c r="BK139" s="187">
        <f>ROUND(I139*H139,2)</f>
        <v>0</v>
      </c>
      <c r="BL139" s="19" t="s">
        <v>142</v>
      </c>
      <c r="BM139" s="186" t="s">
        <v>165</v>
      </c>
    </row>
    <row r="140" spans="1:65" s="13" customFormat="1" ht="10">
      <c r="B140" s="193"/>
      <c r="C140" s="194"/>
      <c r="D140" s="188" t="s">
        <v>146</v>
      </c>
      <c r="E140" s="195" t="s">
        <v>19</v>
      </c>
      <c r="F140" s="196" t="s">
        <v>456</v>
      </c>
      <c r="G140" s="194"/>
      <c r="H140" s="197">
        <v>26.46</v>
      </c>
      <c r="I140" s="198"/>
      <c r="J140" s="194"/>
      <c r="K140" s="194"/>
      <c r="L140" s="199"/>
      <c r="M140" s="200"/>
      <c r="N140" s="201"/>
      <c r="O140" s="201"/>
      <c r="P140" s="201"/>
      <c r="Q140" s="201"/>
      <c r="R140" s="201"/>
      <c r="S140" s="201"/>
      <c r="T140" s="202"/>
      <c r="AT140" s="203" t="s">
        <v>146</v>
      </c>
      <c r="AU140" s="203" t="s">
        <v>143</v>
      </c>
      <c r="AV140" s="13" t="s">
        <v>143</v>
      </c>
      <c r="AW140" s="13" t="s">
        <v>31</v>
      </c>
      <c r="AX140" s="13" t="s">
        <v>72</v>
      </c>
      <c r="AY140" s="203" t="s">
        <v>135</v>
      </c>
    </row>
    <row r="141" spans="1:65" s="13" customFormat="1" ht="10">
      <c r="B141" s="193"/>
      <c r="C141" s="194"/>
      <c r="D141" s="188" t="s">
        <v>146</v>
      </c>
      <c r="E141" s="195" t="s">
        <v>19</v>
      </c>
      <c r="F141" s="196" t="s">
        <v>457</v>
      </c>
      <c r="G141" s="194"/>
      <c r="H141" s="197">
        <v>5.76</v>
      </c>
      <c r="I141" s="198"/>
      <c r="J141" s="194"/>
      <c r="K141" s="194"/>
      <c r="L141" s="199"/>
      <c r="M141" s="200"/>
      <c r="N141" s="201"/>
      <c r="O141" s="201"/>
      <c r="P141" s="201"/>
      <c r="Q141" s="201"/>
      <c r="R141" s="201"/>
      <c r="S141" s="201"/>
      <c r="T141" s="202"/>
      <c r="AT141" s="203" t="s">
        <v>146</v>
      </c>
      <c r="AU141" s="203" t="s">
        <v>143</v>
      </c>
      <c r="AV141" s="13" t="s">
        <v>143</v>
      </c>
      <c r="AW141" s="13" t="s">
        <v>31</v>
      </c>
      <c r="AX141" s="13" t="s">
        <v>72</v>
      </c>
      <c r="AY141" s="203" t="s">
        <v>135</v>
      </c>
    </row>
    <row r="142" spans="1:65" s="13" customFormat="1" ht="10">
      <c r="B142" s="193"/>
      <c r="C142" s="194"/>
      <c r="D142" s="188" t="s">
        <v>146</v>
      </c>
      <c r="E142" s="195" t="s">
        <v>19</v>
      </c>
      <c r="F142" s="196" t="s">
        <v>458</v>
      </c>
      <c r="G142" s="194"/>
      <c r="H142" s="197">
        <v>37.409999999999997</v>
      </c>
      <c r="I142" s="198"/>
      <c r="J142" s="194"/>
      <c r="K142" s="194"/>
      <c r="L142" s="199"/>
      <c r="M142" s="200"/>
      <c r="N142" s="201"/>
      <c r="O142" s="201"/>
      <c r="P142" s="201"/>
      <c r="Q142" s="201"/>
      <c r="R142" s="201"/>
      <c r="S142" s="201"/>
      <c r="T142" s="202"/>
      <c r="AT142" s="203" t="s">
        <v>146</v>
      </c>
      <c r="AU142" s="203" t="s">
        <v>143</v>
      </c>
      <c r="AV142" s="13" t="s">
        <v>143</v>
      </c>
      <c r="AW142" s="13" t="s">
        <v>31</v>
      </c>
      <c r="AX142" s="13" t="s">
        <v>72</v>
      </c>
      <c r="AY142" s="203" t="s">
        <v>135</v>
      </c>
    </row>
    <row r="143" spans="1:65" s="13" customFormat="1" ht="10">
      <c r="B143" s="193"/>
      <c r="C143" s="194"/>
      <c r="D143" s="188" t="s">
        <v>146</v>
      </c>
      <c r="E143" s="195" t="s">
        <v>19</v>
      </c>
      <c r="F143" s="196" t="s">
        <v>458</v>
      </c>
      <c r="G143" s="194"/>
      <c r="H143" s="197">
        <v>37.409999999999997</v>
      </c>
      <c r="I143" s="198"/>
      <c r="J143" s="194"/>
      <c r="K143" s="194"/>
      <c r="L143" s="199"/>
      <c r="M143" s="200"/>
      <c r="N143" s="201"/>
      <c r="O143" s="201"/>
      <c r="P143" s="201"/>
      <c r="Q143" s="201"/>
      <c r="R143" s="201"/>
      <c r="S143" s="201"/>
      <c r="T143" s="202"/>
      <c r="AT143" s="203" t="s">
        <v>146</v>
      </c>
      <c r="AU143" s="203" t="s">
        <v>143</v>
      </c>
      <c r="AV143" s="13" t="s">
        <v>143</v>
      </c>
      <c r="AW143" s="13" t="s">
        <v>31</v>
      </c>
      <c r="AX143" s="13" t="s">
        <v>72</v>
      </c>
      <c r="AY143" s="203" t="s">
        <v>135</v>
      </c>
    </row>
    <row r="144" spans="1:65" s="13" customFormat="1" ht="10">
      <c r="B144" s="193"/>
      <c r="C144" s="194"/>
      <c r="D144" s="188" t="s">
        <v>146</v>
      </c>
      <c r="E144" s="195" t="s">
        <v>19</v>
      </c>
      <c r="F144" s="196" t="s">
        <v>459</v>
      </c>
      <c r="G144" s="194"/>
      <c r="H144" s="197">
        <v>8.91</v>
      </c>
      <c r="I144" s="198"/>
      <c r="J144" s="194"/>
      <c r="K144" s="194"/>
      <c r="L144" s="199"/>
      <c r="M144" s="200"/>
      <c r="N144" s="201"/>
      <c r="O144" s="201"/>
      <c r="P144" s="201"/>
      <c r="Q144" s="201"/>
      <c r="R144" s="201"/>
      <c r="S144" s="201"/>
      <c r="T144" s="202"/>
      <c r="AT144" s="203" t="s">
        <v>146</v>
      </c>
      <c r="AU144" s="203" t="s">
        <v>143</v>
      </c>
      <c r="AV144" s="13" t="s">
        <v>143</v>
      </c>
      <c r="AW144" s="13" t="s">
        <v>31</v>
      </c>
      <c r="AX144" s="13" t="s">
        <v>72</v>
      </c>
      <c r="AY144" s="203" t="s">
        <v>135</v>
      </c>
    </row>
    <row r="145" spans="1:65" s="13" customFormat="1" ht="10">
      <c r="B145" s="193"/>
      <c r="C145" s="194"/>
      <c r="D145" s="188" t="s">
        <v>146</v>
      </c>
      <c r="E145" s="195" t="s">
        <v>19</v>
      </c>
      <c r="F145" s="196" t="s">
        <v>458</v>
      </c>
      <c r="G145" s="194"/>
      <c r="H145" s="197">
        <v>37.409999999999997</v>
      </c>
      <c r="I145" s="198"/>
      <c r="J145" s="194"/>
      <c r="K145" s="194"/>
      <c r="L145" s="199"/>
      <c r="M145" s="200"/>
      <c r="N145" s="201"/>
      <c r="O145" s="201"/>
      <c r="P145" s="201"/>
      <c r="Q145" s="201"/>
      <c r="R145" s="201"/>
      <c r="S145" s="201"/>
      <c r="T145" s="202"/>
      <c r="AT145" s="203" t="s">
        <v>146</v>
      </c>
      <c r="AU145" s="203" t="s">
        <v>143</v>
      </c>
      <c r="AV145" s="13" t="s">
        <v>143</v>
      </c>
      <c r="AW145" s="13" t="s">
        <v>31</v>
      </c>
      <c r="AX145" s="13" t="s">
        <v>72</v>
      </c>
      <c r="AY145" s="203" t="s">
        <v>135</v>
      </c>
    </row>
    <row r="146" spans="1:65" s="14" customFormat="1" ht="10">
      <c r="B146" s="204"/>
      <c r="C146" s="205"/>
      <c r="D146" s="188" t="s">
        <v>146</v>
      </c>
      <c r="E146" s="206" t="s">
        <v>19</v>
      </c>
      <c r="F146" s="207" t="s">
        <v>148</v>
      </c>
      <c r="G146" s="205"/>
      <c r="H146" s="208">
        <v>153.35999999999999</v>
      </c>
      <c r="I146" s="209"/>
      <c r="J146" s="205"/>
      <c r="K146" s="205"/>
      <c r="L146" s="210"/>
      <c r="M146" s="211"/>
      <c r="N146" s="212"/>
      <c r="O146" s="212"/>
      <c r="P146" s="212"/>
      <c r="Q146" s="212"/>
      <c r="R146" s="212"/>
      <c r="S146" s="212"/>
      <c r="T146" s="213"/>
      <c r="AT146" s="214" t="s">
        <v>146</v>
      </c>
      <c r="AU146" s="214" t="s">
        <v>143</v>
      </c>
      <c r="AV146" s="14" t="s">
        <v>142</v>
      </c>
      <c r="AW146" s="14" t="s">
        <v>31</v>
      </c>
      <c r="AX146" s="14" t="s">
        <v>80</v>
      </c>
      <c r="AY146" s="214" t="s">
        <v>135</v>
      </c>
    </row>
    <row r="147" spans="1:65" s="2" customFormat="1" ht="24.15" customHeight="1">
      <c r="A147" s="36"/>
      <c r="B147" s="37"/>
      <c r="C147" s="175" t="s">
        <v>166</v>
      </c>
      <c r="D147" s="175" t="s">
        <v>137</v>
      </c>
      <c r="E147" s="176" t="s">
        <v>460</v>
      </c>
      <c r="F147" s="177" t="s">
        <v>461</v>
      </c>
      <c r="G147" s="178" t="s">
        <v>140</v>
      </c>
      <c r="H147" s="179">
        <v>216.55</v>
      </c>
      <c r="I147" s="180"/>
      <c r="J147" s="181">
        <f>ROUND(I147*H147,2)</f>
        <v>0</v>
      </c>
      <c r="K147" s="177" t="s">
        <v>141</v>
      </c>
      <c r="L147" s="41"/>
      <c r="M147" s="182" t="s">
        <v>19</v>
      </c>
      <c r="N147" s="183" t="s">
        <v>44</v>
      </c>
      <c r="O147" s="66"/>
      <c r="P147" s="184">
        <f>O147*H147</f>
        <v>0</v>
      </c>
      <c r="Q147" s="184">
        <v>0.17663999999999999</v>
      </c>
      <c r="R147" s="184">
        <f>Q147*H147</f>
        <v>38.251392000000003</v>
      </c>
      <c r="S147" s="184">
        <v>0</v>
      </c>
      <c r="T147" s="185">
        <f>S147*H147</f>
        <v>0</v>
      </c>
      <c r="U147" s="36"/>
      <c r="V147" s="36"/>
      <c r="W147" s="36"/>
      <c r="X147" s="36"/>
      <c r="Y147" s="36"/>
      <c r="Z147" s="36"/>
      <c r="AA147" s="36"/>
      <c r="AB147" s="36"/>
      <c r="AC147" s="36"/>
      <c r="AD147" s="36"/>
      <c r="AE147" s="36"/>
      <c r="AR147" s="186" t="s">
        <v>142</v>
      </c>
      <c r="AT147" s="186" t="s">
        <v>137</v>
      </c>
      <c r="AU147" s="186" t="s">
        <v>143</v>
      </c>
      <c r="AY147" s="19" t="s">
        <v>135</v>
      </c>
      <c r="BE147" s="187">
        <f>IF(N147="základní",J147,0)</f>
        <v>0</v>
      </c>
      <c r="BF147" s="187">
        <f>IF(N147="snížená",J147,0)</f>
        <v>0</v>
      </c>
      <c r="BG147" s="187">
        <f>IF(N147="zákl. přenesená",J147,0)</f>
        <v>0</v>
      </c>
      <c r="BH147" s="187">
        <f>IF(N147="sníž. přenesená",J147,0)</f>
        <v>0</v>
      </c>
      <c r="BI147" s="187">
        <f>IF(N147="nulová",J147,0)</f>
        <v>0</v>
      </c>
      <c r="BJ147" s="19" t="s">
        <v>143</v>
      </c>
      <c r="BK147" s="187">
        <f>ROUND(I147*H147,2)</f>
        <v>0</v>
      </c>
      <c r="BL147" s="19" t="s">
        <v>142</v>
      </c>
      <c r="BM147" s="186" t="s">
        <v>170</v>
      </c>
    </row>
    <row r="148" spans="1:65" s="13" customFormat="1" ht="10">
      <c r="B148" s="193"/>
      <c r="C148" s="194"/>
      <c r="D148" s="188" t="s">
        <v>146</v>
      </c>
      <c r="E148" s="195" t="s">
        <v>19</v>
      </c>
      <c r="F148" s="196" t="s">
        <v>462</v>
      </c>
      <c r="G148" s="194"/>
      <c r="H148" s="197">
        <v>32.6</v>
      </c>
      <c r="I148" s="198"/>
      <c r="J148" s="194"/>
      <c r="K148" s="194"/>
      <c r="L148" s="199"/>
      <c r="M148" s="200"/>
      <c r="N148" s="201"/>
      <c r="O148" s="201"/>
      <c r="P148" s="201"/>
      <c r="Q148" s="201"/>
      <c r="R148" s="201"/>
      <c r="S148" s="201"/>
      <c r="T148" s="202"/>
      <c r="AT148" s="203" t="s">
        <v>146</v>
      </c>
      <c r="AU148" s="203" t="s">
        <v>143</v>
      </c>
      <c r="AV148" s="13" t="s">
        <v>143</v>
      </c>
      <c r="AW148" s="13" t="s">
        <v>31</v>
      </c>
      <c r="AX148" s="13" t="s">
        <v>72</v>
      </c>
      <c r="AY148" s="203" t="s">
        <v>135</v>
      </c>
    </row>
    <row r="149" spans="1:65" s="13" customFormat="1" ht="10">
      <c r="B149" s="193"/>
      <c r="C149" s="194"/>
      <c r="D149" s="188" t="s">
        <v>146</v>
      </c>
      <c r="E149" s="195" t="s">
        <v>19</v>
      </c>
      <c r="F149" s="196" t="s">
        <v>463</v>
      </c>
      <c r="G149" s="194"/>
      <c r="H149" s="197">
        <v>4.6500000000000004</v>
      </c>
      <c r="I149" s="198"/>
      <c r="J149" s="194"/>
      <c r="K149" s="194"/>
      <c r="L149" s="199"/>
      <c r="M149" s="200"/>
      <c r="N149" s="201"/>
      <c r="O149" s="201"/>
      <c r="P149" s="201"/>
      <c r="Q149" s="201"/>
      <c r="R149" s="201"/>
      <c r="S149" s="201"/>
      <c r="T149" s="202"/>
      <c r="AT149" s="203" t="s">
        <v>146</v>
      </c>
      <c r="AU149" s="203" t="s">
        <v>143</v>
      </c>
      <c r="AV149" s="13" t="s">
        <v>143</v>
      </c>
      <c r="AW149" s="13" t="s">
        <v>31</v>
      </c>
      <c r="AX149" s="13" t="s">
        <v>72</v>
      </c>
      <c r="AY149" s="203" t="s">
        <v>135</v>
      </c>
    </row>
    <row r="150" spans="1:65" s="13" customFormat="1" ht="10">
      <c r="B150" s="193"/>
      <c r="C150" s="194"/>
      <c r="D150" s="188" t="s">
        <v>146</v>
      </c>
      <c r="E150" s="195" t="s">
        <v>19</v>
      </c>
      <c r="F150" s="196" t="s">
        <v>464</v>
      </c>
      <c r="G150" s="194"/>
      <c r="H150" s="197">
        <v>3.3</v>
      </c>
      <c r="I150" s="198"/>
      <c r="J150" s="194"/>
      <c r="K150" s="194"/>
      <c r="L150" s="199"/>
      <c r="M150" s="200"/>
      <c r="N150" s="201"/>
      <c r="O150" s="201"/>
      <c r="P150" s="201"/>
      <c r="Q150" s="201"/>
      <c r="R150" s="201"/>
      <c r="S150" s="201"/>
      <c r="T150" s="202"/>
      <c r="AT150" s="203" t="s">
        <v>146</v>
      </c>
      <c r="AU150" s="203" t="s">
        <v>143</v>
      </c>
      <c r="AV150" s="13" t="s">
        <v>143</v>
      </c>
      <c r="AW150" s="13" t="s">
        <v>31</v>
      </c>
      <c r="AX150" s="13" t="s">
        <v>72</v>
      </c>
      <c r="AY150" s="203" t="s">
        <v>135</v>
      </c>
    </row>
    <row r="151" spans="1:65" s="13" customFormat="1" ht="10">
      <c r="B151" s="193"/>
      <c r="C151" s="194"/>
      <c r="D151" s="188" t="s">
        <v>146</v>
      </c>
      <c r="E151" s="195" t="s">
        <v>19</v>
      </c>
      <c r="F151" s="196" t="s">
        <v>465</v>
      </c>
      <c r="G151" s="194"/>
      <c r="H151" s="197">
        <v>219.36</v>
      </c>
      <c r="I151" s="198"/>
      <c r="J151" s="194"/>
      <c r="K151" s="194"/>
      <c r="L151" s="199"/>
      <c r="M151" s="200"/>
      <c r="N151" s="201"/>
      <c r="O151" s="201"/>
      <c r="P151" s="201"/>
      <c r="Q151" s="201"/>
      <c r="R151" s="201"/>
      <c r="S151" s="201"/>
      <c r="T151" s="202"/>
      <c r="AT151" s="203" t="s">
        <v>146</v>
      </c>
      <c r="AU151" s="203" t="s">
        <v>143</v>
      </c>
      <c r="AV151" s="13" t="s">
        <v>143</v>
      </c>
      <c r="AW151" s="13" t="s">
        <v>31</v>
      </c>
      <c r="AX151" s="13" t="s">
        <v>72</v>
      </c>
      <c r="AY151" s="203" t="s">
        <v>135</v>
      </c>
    </row>
    <row r="152" spans="1:65" s="13" customFormat="1" ht="10">
      <c r="B152" s="193"/>
      <c r="C152" s="194"/>
      <c r="D152" s="188" t="s">
        <v>146</v>
      </c>
      <c r="E152" s="195" t="s">
        <v>19</v>
      </c>
      <c r="F152" s="196" t="s">
        <v>466</v>
      </c>
      <c r="G152" s="194"/>
      <c r="H152" s="197">
        <v>-30.72</v>
      </c>
      <c r="I152" s="198"/>
      <c r="J152" s="194"/>
      <c r="K152" s="194"/>
      <c r="L152" s="199"/>
      <c r="M152" s="200"/>
      <c r="N152" s="201"/>
      <c r="O152" s="201"/>
      <c r="P152" s="201"/>
      <c r="Q152" s="201"/>
      <c r="R152" s="201"/>
      <c r="S152" s="201"/>
      <c r="T152" s="202"/>
      <c r="AT152" s="203" t="s">
        <v>146</v>
      </c>
      <c r="AU152" s="203" t="s">
        <v>143</v>
      </c>
      <c r="AV152" s="13" t="s">
        <v>143</v>
      </c>
      <c r="AW152" s="13" t="s">
        <v>31</v>
      </c>
      <c r="AX152" s="13" t="s">
        <v>72</v>
      </c>
      <c r="AY152" s="203" t="s">
        <v>135</v>
      </c>
    </row>
    <row r="153" spans="1:65" s="13" customFormat="1" ht="10">
      <c r="B153" s="193"/>
      <c r="C153" s="194"/>
      <c r="D153" s="188" t="s">
        <v>146</v>
      </c>
      <c r="E153" s="195" t="s">
        <v>19</v>
      </c>
      <c r="F153" s="196" t="s">
        <v>467</v>
      </c>
      <c r="G153" s="194"/>
      <c r="H153" s="197">
        <v>-8.64</v>
      </c>
      <c r="I153" s="198"/>
      <c r="J153" s="194"/>
      <c r="K153" s="194"/>
      <c r="L153" s="199"/>
      <c r="M153" s="200"/>
      <c r="N153" s="201"/>
      <c r="O153" s="201"/>
      <c r="P153" s="201"/>
      <c r="Q153" s="201"/>
      <c r="R153" s="201"/>
      <c r="S153" s="201"/>
      <c r="T153" s="202"/>
      <c r="AT153" s="203" t="s">
        <v>146</v>
      </c>
      <c r="AU153" s="203" t="s">
        <v>143</v>
      </c>
      <c r="AV153" s="13" t="s">
        <v>143</v>
      </c>
      <c r="AW153" s="13" t="s">
        <v>31</v>
      </c>
      <c r="AX153" s="13" t="s">
        <v>72</v>
      </c>
      <c r="AY153" s="203" t="s">
        <v>135</v>
      </c>
    </row>
    <row r="154" spans="1:65" s="13" customFormat="1" ht="10">
      <c r="B154" s="193"/>
      <c r="C154" s="194"/>
      <c r="D154" s="188" t="s">
        <v>146</v>
      </c>
      <c r="E154" s="195" t="s">
        <v>19</v>
      </c>
      <c r="F154" s="196" t="s">
        <v>468</v>
      </c>
      <c r="G154" s="194"/>
      <c r="H154" s="197">
        <v>-4</v>
      </c>
      <c r="I154" s="198"/>
      <c r="J154" s="194"/>
      <c r="K154" s="194"/>
      <c r="L154" s="199"/>
      <c r="M154" s="200"/>
      <c r="N154" s="201"/>
      <c r="O154" s="201"/>
      <c r="P154" s="201"/>
      <c r="Q154" s="201"/>
      <c r="R154" s="201"/>
      <c r="S154" s="201"/>
      <c r="T154" s="202"/>
      <c r="AT154" s="203" t="s">
        <v>146</v>
      </c>
      <c r="AU154" s="203" t="s">
        <v>143</v>
      </c>
      <c r="AV154" s="13" t="s">
        <v>143</v>
      </c>
      <c r="AW154" s="13" t="s">
        <v>31</v>
      </c>
      <c r="AX154" s="13" t="s">
        <v>72</v>
      </c>
      <c r="AY154" s="203" t="s">
        <v>135</v>
      </c>
    </row>
    <row r="155" spans="1:65" s="14" customFormat="1" ht="10">
      <c r="B155" s="204"/>
      <c r="C155" s="205"/>
      <c r="D155" s="188" t="s">
        <v>146</v>
      </c>
      <c r="E155" s="206" t="s">
        <v>19</v>
      </c>
      <c r="F155" s="207" t="s">
        <v>148</v>
      </c>
      <c r="G155" s="205"/>
      <c r="H155" s="208">
        <v>216.55</v>
      </c>
      <c r="I155" s="209"/>
      <c r="J155" s="205"/>
      <c r="K155" s="205"/>
      <c r="L155" s="210"/>
      <c r="M155" s="211"/>
      <c r="N155" s="212"/>
      <c r="O155" s="212"/>
      <c r="P155" s="212"/>
      <c r="Q155" s="212"/>
      <c r="R155" s="212"/>
      <c r="S155" s="212"/>
      <c r="T155" s="213"/>
      <c r="AT155" s="214" t="s">
        <v>146</v>
      </c>
      <c r="AU155" s="214" t="s">
        <v>143</v>
      </c>
      <c r="AV155" s="14" t="s">
        <v>142</v>
      </c>
      <c r="AW155" s="14" t="s">
        <v>31</v>
      </c>
      <c r="AX155" s="14" t="s">
        <v>80</v>
      </c>
      <c r="AY155" s="214" t="s">
        <v>135</v>
      </c>
    </row>
    <row r="156" spans="1:65" s="2" customFormat="1" ht="37.75" customHeight="1">
      <c r="A156" s="36"/>
      <c r="B156" s="37"/>
      <c r="C156" s="175" t="s">
        <v>158</v>
      </c>
      <c r="D156" s="175" t="s">
        <v>137</v>
      </c>
      <c r="E156" s="176" t="s">
        <v>469</v>
      </c>
      <c r="F156" s="177" t="s">
        <v>470</v>
      </c>
      <c r="G156" s="178" t="s">
        <v>382</v>
      </c>
      <c r="H156" s="179">
        <v>12</v>
      </c>
      <c r="I156" s="180"/>
      <c r="J156" s="181">
        <f>ROUND(I156*H156,2)</f>
        <v>0</v>
      </c>
      <c r="K156" s="177" t="s">
        <v>141</v>
      </c>
      <c r="L156" s="41"/>
      <c r="M156" s="182" t="s">
        <v>19</v>
      </c>
      <c r="N156" s="183" t="s">
        <v>44</v>
      </c>
      <c r="O156" s="66"/>
      <c r="P156" s="184">
        <f>O156*H156</f>
        <v>0</v>
      </c>
      <c r="Q156" s="184">
        <v>1.9619999999999999E-2</v>
      </c>
      <c r="R156" s="184">
        <f>Q156*H156</f>
        <v>0.23543999999999998</v>
      </c>
      <c r="S156" s="184">
        <v>0</v>
      </c>
      <c r="T156" s="185">
        <f>S156*H156</f>
        <v>0</v>
      </c>
      <c r="U156" s="36"/>
      <c r="V156" s="36"/>
      <c r="W156" s="36"/>
      <c r="X156" s="36"/>
      <c r="Y156" s="36"/>
      <c r="Z156" s="36"/>
      <c r="AA156" s="36"/>
      <c r="AB156" s="36"/>
      <c r="AC156" s="36"/>
      <c r="AD156" s="36"/>
      <c r="AE156" s="36"/>
      <c r="AR156" s="186" t="s">
        <v>142</v>
      </c>
      <c r="AT156" s="186" t="s">
        <v>137</v>
      </c>
      <c r="AU156" s="186" t="s">
        <v>143</v>
      </c>
      <c r="AY156" s="19" t="s">
        <v>135</v>
      </c>
      <c r="BE156" s="187">
        <f>IF(N156="základní",J156,0)</f>
        <v>0</v>
      </c>
      <c r="BF156" s="187">
        <f>IF(N156="snížená",J156,0)</f>
        <v>0</v>
      </c>
      <c r="BG156" s="187">
        <f>IF(N156="zákl. přenesená",J156,0)</f>
        <v>0</v>
      </c>
      <c r="BH156" s="187">
        <f>IF(N156="sníž. přenesená",J156,0)</f>
        <v>0</v>
      </c>
      <c r="BI156" s="187">
        <f>IF(N156="nulová",J156,0)</f>
        <v>0</v>
      </c>
      <c r="BJ156" s="19" t="s">
        <v>143</v>
      </c>
      <c r="BK156" s="187">
        <f>ROUND(I156*H156,2)</f>
        <v>0</v>
      </c>
      <c r="BL156" s="19" t="s">
        <v>142</v>
      </c>
      <c r="BM156" s="186" t="s">
        <v>175</v>
      </c>
    </row>
    <row r="157" spans="1:65" s="2" customFormat="1" ht="36">
      <c r="A157" s="36"/>
      <c r="B157" s="37"/>
      <c r="C157" s="38"/>
      <c r="D157" s="188" t="s">
        <v>144</v>
      </c>
      <c r="E157" s="38"/>
      <c r="F157" s="189" t="s">
        <v>471</v>
      </c>
      <c r="G157" s="38"/>
      <c r="H157" s="38"/>
      <c r="I157" s="190"/>
      <c r="J157" s="38"/>
      <c r="K157" s="38"/>
      <c r="L157" s="41"/>
      <c r="M157" s="191"/>
      <c r="N157" s="192"/>
      <c r="O157" s="66"/>
      <c r="P157" s="66"/>
      <c r="Q157" s="66"/>
      <c r="R157" s="66"/>
      <c r="S157" s="66"/>
      <c r="T157" s="67"/>
      <c r="U157" s="36"/>
      <c r="V157" s="36"/>
      <c r="W157" s="36"/>
      <c r="X157" s="36"/>
      <c r="Y157" s="36"/>
      <c r="Z157" s="36"/>
      <c r="AA157" s="36"/>
      <c r="AB157" s="36"/>
      <c r="AC157" s="36"/>
      <c r="AD157" s="36"/>
      <c r="AE157" s="36"/>
      <c r="AT157" s="19" t="s">
        <v>144</v>
      </c>
      <c r="AU157" s="19" t="s">
        <v>143</v>
      </c>
    </row>
    <row r="158" spans="1:65" s="13" customFormat="1" ht="10">
      <c r="B158" s="193"/>
      <c r="C158" s="194"/>
      <c r="D158" s="188" t="s">
        <v>146</v>
      </c>
      <c r="E158" s="195" t="s">
        <v>19</v>
      </c>
      <c r="F158" s="196" t="s">
        <v>472</v>
      </c>
      <c r="G158" s="194"/>
      <c r="H158" s="197">
        <v>12</v>
      </c>
      <c r="I158" s="198"/>
      <c r="J158" s="194"/>
      <c r="K158" s="194"/>
      <c r="L158" s="199"/>
      <c r="M158" s="200"/>
      <c r="N158" s="201"/>
      <c r="O158" s="201"/>
      <c r="P158" s="201"/>
      <c r="Q158" s="201"/>
      <c r="R158" s="201"/>
      <c r="S158" s="201"/>
      <c r="T158" s="202"/>
      <c r="AT158" s="203" t="s">
        <v>146</v>
      </c>
      <c r="AU158" s="203" t="s">
        <v>143</v>
      </c>
      <c r="AV158" s="13" t="s">
        <v>143</v>
      </c>
      <c r="AW158" s="13" t="s">
        <v>31</v>
      </c>
      <c r="AX158" s="13" t="s">
        <v>72</v>
      </c>
      <c r="AY158" s="203" t="s">
        <v>135</v>
      </c>
    </row>
    <row r="159" spans="1:65" s="14" customFormat="1" ht="10">
      <c r="B159" s="204"/>
      <c r="C159" s="205"/>
      <c r="D159" s="188" t="s">
        <v>146</v>
      </c>
      <c r="E159" s="206" t="s">
        <v>19</v>
      </c>
      <c r="F159" s="207" t="s">
        <v>148</v>
      </c>
      <c r="G159" s="205"/>
      <c r="H159" s="208">
        <v>12</v>
      </c>
      <c r="I159" s="209"/>
      <c r="J159" s="205"/>
      <c r="K159" s="205"/>
      <c r="L159" s="210"/>
      <c r="M159" s="211"/>
      <c r="N159" s="212"/>
      <c r="O159" s="212"/>
      <c r="P159" s="212"/>
      <c r="Q159" s="212"/>
      <c r="R159" s="212"/>
      <c r="S159" s="212"/>
      <c r="T159" s="213"/>
      <c r="AT159" s="214" t="s">
        <v>146</v>
      </c>
      <c r="AU159" s="214" t="s">
        <v>143</v>
      </c>
      <c r="AV159" s="14" t="s">
        <v>142</v>
      </c>
      <c r="AW159" s="14" t="s">
        <v>31</v>
      </c>
      <c r="AX159" s="14" t="s">
        <v>80</v>
      </c>
      <c r="AY159" s="214" t="s">
        <v>135</v>
      </c>
    </row>
    <row r="160" spans="1:65" s="2" customFormat="1" ht="37.75" customHeight="1">
      <c r="A160" s="36"/>
      <c r="B160" s="37"/>
      <c r="C160" s="175" t="s">
        <v>178</v>
      </c>
      <c r="D160" s="175" t="s">
        <v>137</v>
      </c>
      <c r="E160" s="176" t="s">
        <v>473</v>
      </c>
      <c r="F160" s="177" t="s">
        <v>474</v>
      </c>
      <c r="G160" s="178" t="s">
        <v>382</v>
      </c>
      <c r="H160" s="179">
        <v>40</v>
      </c>
      <c r="I160" s="180"/>
      <c r="J160" s="181">
        <f>ROUND(I160*H160,2)</f>
        <v>0</v>
      </c>
      <c r="K160" s="177" t="s">
        <v>141</v>
      </c>
      <c r="L160" s="41"/>
      <c r="M160" s="182" t="s">
        <v>19</v>
      </c>
      <c r="N160" s="183" t="s">
        <v>44</v>
      </c>
      <c r="O160" s="66"/>
      <c r="P160" s="184">
        <f>O160*H160</f>
        <v>0</v>
      </c>
      <c r="Q160" s="184">
        <v>3.4520000000000002E-2</v>
      </c>
      <c r="R160" s="184">
        <f>Q160*H160</f>
        <v>1.3808</v>
      </c>
      <c r="S160" s="184">
        <v>0</v>
      </c>
      <c r="T160" s="185">
        <f>S160*H160</f>
        <v>0</v>
      </c>
      <c r="U160" s="36"/>
      <c r="V160" s="36"/>
      <c r="W160" s="36"/>
      <c r="X160" s="36"/>
      <c r="Y160" s="36"/>
      <c r="Z160" s="36"/>
      <c r="AA160" s="36"/>
      <c r="AB160" s="36"/>
      <c r="AC160" s="36"/>
      <c r="AD160" s="36"/>
      <c r="AE160" s="36"/>
      <c r="AR160" s="186" t="s">
        <v>142</v>
      </c>
      <c r="AT160" s="186" t="s">
        <v>137</v>
      </c>
      <c r="AU160" s="186" t="s">
        <v>143</v>
      </c>
      <c r="AY160" s="19" t="s">
        <v>135</v>
      </c>
      <c r="BE160" s="187">
        <f>IF(N160="základní",J160,0)</f>
        <v>0</v>
      </c>
      <c r="BF160" s="187">
        <f>IF(N160="snížená",J160,0)</f>
        <v>0</v>
      </c>
      <c r="BG160" s="187">
        <f>IF(N160="zákl. přenesená",J160,0)</f>
        <v>0</v>
      </c>
      <c r="BH160" s="187">
        <f>IF(N160="sníž. přenesená",J160,0)</f>
        <v>0</v>
      </c>
      <c r="BI160" s="187">
        <f>IF(N160="nulová",J160,0)</f>
        <v>0</v>
      </c>
      <c r="BJ160" s="19" t="s">
        <v>143</v>
      </c>
      <c r="BK160" s="187">
        <f>ROUND(I160*H160,2)</f>
        <v>0</v>
      </c>
      <c r="BL160" s="19" t="s">
        <v>142</v>
      </c>
      <c r="BM160" s="186" t="s">
        <v>181</v>
      </c>
    </row>
    <row r="161" spans="1:65" s="2" customFormat="1" ht="36">
      <c r="A161" s="36"/>
      <c r="B161" s="37"/>
      <c r="C161" s="38"/>
      <c r="D161" s="188" t="s">
        <v>144</v>
      </c>
      <c r="E161" s="38"/>
      <c r="F161" s="189" t="s">
        <v>471</v>
      </c>
      <c r="G161" s="38"/>
      <c r="H161" s="38"/>
      <c r="I161" s="190"/>
      <c r="J161" s="38"/>
      <c r="K161" s="38"/>
      <c r="L161" s="41"/>
      <c r="M161" s="191"/>
      <c r="N161" s="192"/>
      <c r="O161" s="66"/>
      <c r="P161" s="66"/>
      <c r="Q161" s="66"/>
      <c r="R161" s="66"/>
      <c r="S161" s="66"/>
      <c r="T161" s="67"/>
      <c r="U161" s="36"/>
      <c r="V161" s="36"/>
      <c r="W161" s="36"/>
      <c r="X161" s="36"/>
      <c r="Y161" s="36"/>
      <c r="Z161" s="36"/>
      <c r="AA161" s="36"/>
      <c r="AB161" s="36"/>
      <c r="AC161" s="36"/>
      <c r="AD161" s="36"/>
      <c r="AE161" s="36"/>
      <c r="AT161" s="19" t="s">
        <v>144</v>
      </c>
      <c r="AU161" s="19" t="s">
        <v>143</v>
      </c>
    </row>
    <row r="162" spans="1:65" s="13" customFormat="1" ht="10">
      <c r="B162" s="193"/>
      <c r="C162" s="194"/>
      <c r="D162" s="188" t="s">
        <v>146</v>
      </c>
      <c r="E162" s="195" t="s">
        <v>19</v>
      </c>
      <c r="F162" s="196" t="s">
        <v>475</v>
      </c>
      <c r="G162" s="194"/>
      <c r="H162" s="197">
        <v>36</v>
      </c>
      <c r="I162" s="198"/>
      <c r="J162" s="194"/>
      <c r="K162" s="194"/>
      <c r="L162" s="199"/>
      <c r="M162" s="200"/>
      <c r="N162" s="201"/>
      <c r="O162" s="201"/>
      <c r="P162" s="201"/>
      <c r="Q162" s="201"/>
      <c r="R162" s="201"/>
      <c r="S162" s="201"/>
      <c r="T162" s="202"/>
      <c r="AT162" s="203" t="s">
        <v>146</v>
      </c>
      <c r="AU162" s="203" t="s">
        <v>143</v>
      </c>
      <c r="AV162" s="13" t="s">
        <v>143</v>
      </c>
      <c r="AW162" s="13" t="s">
        <v>31</v>
      </c>
      <c r="AX162" s="13" t="s">
        <v>72</v>
      </c>
      <c r="AY162" s="203" t="s">
        <v>135</v>
      </c>
    </row>
    <row r="163" spans="1:65" s="13" customFormat="1" ht="10">
      <c r="B163" s="193"/>
      <c r="C163" s="194"/>
      <c r="D163" s="188" t="s">
        <v>146</v>
      </c>
      <c r="E163" s="195" t="s">
        <v>19</v>
      </c>
      <c r="F163" s="196" t="s">
        <v>476</v>
      </c>
      <c r="G163" s="194"/>
      <c r="H163" s="197">
        <v>4</v>
      </c>
      <c r="I163" s="198"/>
      <c r="J163" s="194"/>
      <c r="K163" s="194"/>
      <c r="L163" s="199"/>
      <c r="M163" s="200"/>
      <c r="N163" s="201"/>
      <c r="O163" s="201"/>
      <c r="P163" s="201"/>
      <c r="Q163" s="201"/>
      <c r="R163" s="201"/>
      <c r="S163" s="201"/>
      <c r="T163" s="202"/>
      <c r="AT163" s="203" t="s">
        <v>146</v>
      </c>
      <c r="AU163" s="203" t="s">
        <v>143</v>
      </c>
      <c r="AV163" s="13" t="s">
        <v>143</v>
      </c>
      <c r="AW163" s="13" t="s">
        <v>31</v>
      </c>
      <c r="AX163" s="13" t="s">
        <v>72</v>
      </c>
      <c r="AY163" s="203" t="s">
        <v>135</v>
      </c>
    </row>
    <row r="164" spans="1:65" s="14" customFormat="1" ht="10">
      <c r="B164" s="204"/>
      <c r="C164" s="205"/>
      <c r="D164" s="188" t="s">
        <v>146</v>
      </c>
      <c r="E164" s="206" t="s">
        <v>19</v>
      </c>
      <c r="F164" s="207" t="s">
        <v>148</v>
      </c>
      <c r="G164" s="205"/>
      <c r="H164" s="208">
        <v>40</v>
      </c>
      <c r="I164" s="209"/>
      <c r="J164" s="205"/>
      <c r="K164" s="205"/>
      <c r="L164" s="210"/>
      <c r="M164" s="211"/>
      <c r="N164" s="212"/>
      <c r="O164" s="212"/>
      <c r="P164" s="212"/>
      <c r="Q164" s="212"/>
      <c r="R164" s="212"/>
      <c r="S164" s="212"/>
      <c r="T164" s="213"/>
      <c r="AT164" s="214" t="s">
        <v>146</v>
      </c>
      <c r="AU164" s="214" t="s">
        <v>143</v>
      </c>
      <c r="AV164" s="14" t="s">
        <v>142</v>
      </c>
      <c r="AW164" s="14" t="s">
        <v>31</v>
      </c>
      <c r="AX164" s="14" t="s">
        <v>80</v>
      </c>
      <c r="AY164" s="214" t="s">
        <v>135</v>
      </c>
    </row>
    <row r="165" spans="1:65" s="2" customFormat="1" ht="24.15" customHeight="1">
      <c r="A165" s="36"/>
      <c r="B165" s="37"/>
      <c r="C165" s="175" t="s">
        <v>162</v>
      </c>
      <c r="D165" s="175" t="s">
        <v>137</v>
      </c>
      <c r="E165" s="176" t="s">
        <v>477</v>
      </c>
      <c r="F165" s="177" t="s">
        <v>478</v>
      </c>
      <c r="G165" s="178" t="s">
        <v>382</v>
      </c>
      <c r="H165" s="179">
        <v>1</v>
      </c>
      <c r="I165" s="180"/>
      <c r="J165" s="181">
        <f>ROUND(I165*H165,2)</f>
        <v>0</v>
      </c>
      <c r="K165" s="177" t="s">
        <v>141</v>
      </c>
      <c r="L165" s="41"/>
      <c r="M165" s="182" t="s">
        <v>19</v>
      </c>
      <c r="N165" s="183" t="s">
        <v>44</v>
      </c>
      <c r="O165" s="66"/>
      <c r="P165" s="184">
        <f>O165*H165</f>
        <v>0</v>
      </c>
      <c r="Q165" s="184">
        <v>3.8350000000000002E-2</v>
      </c>
      <c r="R165" s="184">
        <f>Q165*H165</f>
        <v>3.8350000000000002E-2</v>
      </c>
      <c r="S165" s="184">
        <v>0</v>
      </c>
      <c r="T165" s="185">
        <f>S165*H165</f>
        <v>0</v>
      </c>
      <c r="U165" s="36"/>
      <c r="V165" s="36"/>
      <c r="W165" s="36"/>
      <c r="X165" s="36"/>
      <c r="Y165" s="36"/>
      <c r="Z165" s="36"/>
      <c r="AA165" s="36"/>
      <c r="AB165" s="36"/>
      <c r="AC165" s="36"/>
      <c r="AD165" s="36"/>
      <c r="AE165" s="36"/>
      <c r="AR165" s="186" t="s">
        <v>142</v>
      </c>
      <c r="AT165" s="186" t="s">
        <v>137</v>
      </c>
      <c r="AU165" s="186" t="s">
        <v>143</v>
      </c>
      <c r="AY165" s="19" t="s">
        <v>135</v>
      </c>
      <c r="BE165" s="187">
        <f>IF(N165="základní",J165,0)</f>
        <v>0</v>
      </c>
      <c r="BF165" s="187">
        <f>IF(N165="snížená",J165,0)</f>
        <v>0</v>
      </c>
      <c r="BG165" s="187">
        <f>IF(N165="zákl. přenesená",J165,0)</f>
        <v>0</v>
      </c>
      <c r="BH165" s="187">
        <f>IF(N165="sníž. přenesená",J165,0)</f>
        <v>0</v>
      </c>
      <c r="BI165" s="187">
        <f>IF(N165="nulová",J165,0)</f>
        <v>0</v>
      </c>
      <c r="BJ165" s="19" t="s">
        <v>143</v>
      </c>
      <c r="BK165" s="187">
        <f>ROUND(I165*H165,2)</f>
        <v>0</v>
      </c>
      <c r="BL165" s="19" t="s">
        <v>142</v>
      </c>
      <c r="BM165" s="186" t="s">
        <v>185</v>
      </c>
    </row>
    <row r="166" spans="1:65" s="2" customFormat="1" ht="27">
      <c r="A166" s="36"/>
      <c r="B166" s="37"/>
      <c r="C166" s="38"/>
      <c r="D166" s="188" t="s">
        <v>144</v>
      </c>
      <c r="E166" s="38"/>
      <c r="F166" s="189" t="s">
        <v>479</v>
      </c>
      <c r="G166" s="38"/>
      <c r="H166" s="38"/>
      <c r="I166" s="190"/>
      <c r="J166" s="38"/>
      <c r="K166" s="38"/>
      <c r="L166" s="41"/>
      <c r="M166" s="191"/>
      <c r="N166" s="192"/>
      <c r="O166" s="66"/>
      <c r="P166" s="66"/>
      <c r="Q166" s="66"/>
      <c r="R166" s="66"/>
      <c r="S166" s="66"/>
      <c r="T166" s="67"/>
      <c r="U166" s="36"/>
      <c r="V166" s="36"/>
      <c r="W166" s="36"/>
      <c r="X166" s="36"/>
      <c r="Y166" s="36"/>
      <c r="Z166" s="36"/>
      <c r="AA166" s="36"/>
      <c r="AB166" s="36"/>
      <c r="AC166" s="36"/>
      <c r="AD166" s="36"/>
      <c r="AE166" s="36"/>
      <c r="AT166" s="19" t="s">
        <v>144</v>
      </c>
      <c r="AU166" s="19" t="s">
        <v>143</v>
      </c>
    </row>
    <row r="167" spans="1:65" s="2" customFormat="1" ht="24.15" customHeight="1">
      <c r="A167" s="36"/>
      <c r="B167" s="37"/>
      <c r="C167" s="175" t="s">
        <v>188</v>
      </c>
      <c r="D167" s="175" t="s">
        <v>137</v>
      </c>
      <c r="E167" s="176" t="s">
        <v>480</v>
      </c>
      <c r="F167" s="177" t="s">
        <v>481</v>
      </c>
      <c r="G167" s="178" t="s">
        <v>382</v>
      </c>
      <c r="H167" s="179">
        <v>32</v>
      </c>
      <c r="I167" s="180"/>
      <c r="J167" s="181">
        <f>ROUND(I167*H167,2)</f>
        <v>0</v>
      </c>
      <c r="K167" s="177" t="s">
        <v>141</v>
      </c>
      <c r="L167" s="41"/>
      <c r="M167" s="182" t="s">
        <v>19</v>
      </c>
      <c r="N167" s="183" t="s">
        <v>44</v>
      </c>
      <c r="O167" s="66"/>
      <c r="P167" s="184">
        <f>O167*H167</f>
        <v>0</v>
      </c>
      <c r="Q167" s="184">
        <v>3.9629999999999999E-2</v>
      </c>
      <c r="R167" s="184">
        <f>Q167*H167</f>
        <v>1.26816</v>
      </c>
      <c r="S167" s="184">
        <v>0</v>
      </c>
      <c r="T167" s="185">
        <f>S167*H167</f>
        <v>0</v>
      </c>
      <c r="U167" s="36"/>
      <c r="V167" s="36"/>
      <c r="W167" s="36"/>
      <c r="X167" s="36"/>
      <c r="Y167" s="36"/>
      <c r="Z167" s="36"/>
      <c r="AA167" s="36"/>
      <c r="AB167" s="36"/>
      <c r="AC167" s="36"/>
      <c r="AD167" s="36"/>
      <c r="AE167" s="36"/>
      <c r="AR167" s="186" t="s">
        <v>142</v>
      </c>
      <c r="AT167" s="186" t="s">
        <v>137</v>
      </c>
      <c r="AU167" s="186" t="s">
        <v>143</v>
      </c>
      <c r="AY167" s="19" t="s">
        <v>135</v>
      </c>
      <c r="BE167" s="187">
        <f>IF(N167="základní",J167,0)</f>
        <v>0</v>
      </c>
      <c r="BF167" s="187">
        <f>IF(N167="snížená",J167,0)</f>
        <v>0</v>
      </c>
      <c r="BG167" s="187">
        <f>IF(N167="zákl. přenesená",J167,0)</f>
        <v>0</v>
      </c>
      <c r="BH167" s="187">
        <f>IF(N167="sníž. přenesená",J167,0)</f>
        <v>0</v>
      </c>
      <c r="BI167" s="187">
        <f>IF(N167="nulová",J167,0)</f>
        <v>0</v>
      </c>
      <c r="BJ167" s="19" t="s">
        <v>143</v>
      </c>
      <c r="BK167" s="187">
        <f>ROUND(I167*H167,2)</f>
        <v>0</v>
      </c>
      <c r="BL167" s="19" t="s">
        <v>142</v>
      </c>
      <c r="BM167" s="186" t="s">
        <v>191</v>
      </c>
    </row>
    <row r="168" spans="1:65" s="2" customFormat="1" ht="27">
      <c r="A168" s="36"/>
      <c r="B168" s="37"/>
      <c r="C168" s="38"/>
      <c r="D168" s="188" t="s">
        <v>144</v>
      </c>
      <c r="E168" s="38"/>
      <c r="F168" s="189" t="s">
        <v>479</v>
      </c>
      <c r="G168" s="38"/>
      <c r="H168" s="38"/>
      <c r="I168" s="190"/>
      <c r="J168" s="38"/>
      <c r="K168" s="38"/>
      <c r="L168" s="41"/>
      <c r="M168" s="191"/>
      <c r="N168" s="192"/>
      <c r="O168" s="66"/>
      <c r="P168" s="66"/>
      <c r="Q168" s="66"/>
      <c r="R168" s="66"/>
      <c r="S168" s="66"/>
      <c r="T168" s="67"/>
      <c r="U168" s="36"/>
      <c r="V168" s="36"/>
      <c r="W168" s="36"/>
      <c r="X168" s="36"/>
      <c r="Y168" s="36"/>
      <c r="Z168" s="36"/>
      <c r="AA168" s="36"/>
      <c r="AB168" s="36"/>
      <c r="AC168" s="36"/>
      <c r="AD168" s="36"/>
      <c r="AE168" s="36"/>
      <c r="AT168" s="19" t="s">
        <v>144</v>
      </c>
      <c r="AU168" s="19" t="s">
        <v>143</v>
      </c>
    </row>
    <row r="169" spans="1:65" s="13" customFormat="1" ht="10">
      <c r="B169" s="193"/>
      <c r="C169" s="194"/>
      <c r="D169" s="188" t="s">
        <v>146</v>
      </c>
      <c r="E169" s="195" t="s">
        <v>19</v>
      </c>
      <c r="F169" s="196" t="s">
        <v>181</v>
      </c>
      <c r="G169" s="194"/>
      <c r="H169" s="197">
        <v>18</v>
      </c>
      <c r="I169" s="198"/>
      <c r="J169" s="194"/>
      <c r="K169" s="194"/>
      <c r="L169" s="199"/>
      <c r="M169" s="200"/>
      <c r="N169" s="201"/>
      <c r="O169" s="201"/>
      <c r="P169" s="201"/>
      <c r="Q169" s="201"/>
      <c r="R169" s="201"/>
      <c r="S169" s="201"/>
      <c r="T169" s="202"/>
      <c r="AT169" s="203" t="s">
        <v>146</v>
      </c>
      <c r="AU169" s="203" t="s">
        <v>143</v>
      </c>
      <c r="AV169" s="13" t="s">
        <v>143</v>
      </c>
      <c r="AW169" s="13" t="s">
        <v>31</v>
      </c>
      <c r="AX169" s="13" t="s">
        <v>72</v>
      </c>
      <c r="AY169" s="203" t="s">
        <v>135</v>
      </c>
    </row>
    <row r="170" spans="1:65" s="13" customFormat="1" ht="10">
      <c r="B170" s="193"/>
      <c r="C170" s="194"/>
      <c r="D170" s="188" t="s">
        <v>146</v>
      </c>
      <c r="E170" s="195" t="s">
        <v>19</v>
      </c>
      <c r="F170" s="196" t="s">
        <v>170</v>
      </c>
      <c r="G170" s="194"/>
      <c r="H170" s="197">
        <v>14</v>
      </c>
      <c r="I170" s="198"/>
      <c r="J170" s="194"/>
      <c r="K170" s="194"/>
      <c r="L170" s="199"/>
      <c r="M170" s="200"/>
      <c r="N170" s="201"/>
      <c r="O170" s="201"/>
      <c r="P170" s="201"/>
      <c r="Q170" s="201"/>
      <c r="R170" s="201"/>
      <c r="S170" s="201"/>
      <c r="T170" s="202"/>
      <c r="AT170" s="203" t="s">
        <v>146</v>
      </c>
      <c r="AU170" s="203" t="s">
        <v>143</v>
      </c>
      <c r="AV170" s="13" t="s">
        <v>143</v>
      </c>
      <c r="AW170" s="13" t="s">
        <v>31</v>
      </c>
      <c r="AX170" s="13" t="s">
        <v>72</v>
      </c>
      <c r="AY170" s="203" t="s">
        <v>135</v>
      </c>
    </row>
    <row r="171" spans="1:65" s="14" customFormat="1" ht="10">
      <c r="B171" s="204"/>
      <c r="C171" s="205"/>
      <c r="D171" s="188" t="s">
        <v>146</v>
      </c>
      <c r="E171" s="206" t="s">
        <v>19</v>
      </c>
      <c r="F171" s="207" t="s">
        <v>148</v>
      </c>
      <c r="G171" s="205"/>
      <c r="H171" s="208">
        <v>32</v>
      </c>
      <c r="I171" s="209"/>
      <c r="J171" s="205"/>
      <c r="K171" s="205"/>
      <c r="L171" s="210"/>
      <c r="M171" s="211"/>
      <c r="N171" s="212"/>
      <c r="O171" s="212"/>
      <c r="P171" s="212"/>
      <c r="Q171" s="212"/>
      <c r="R171" s="212"/>
      <c r="S171" s="212"/>
      <c r="T171" s="213"/>
      <c r="AT171" s="214" t="s">
        <v>146</v>
      </c>
      <c r="AU171" s="214" t="s">
        <v>143</v>
      </c>
      <c r="AV171" s="14" t="s">
        <v>142</v>
      </c>
      <c r="AW171" s="14" t="s">
        <v>31</v>
      </c>
      <c r="AX171" s="14" t="s">
        <v>80</v>
      </c>
      <c r="AY171" s="214" t="s">
        <v>135</v>
      </c>
    </row>
    <row r="172" spans="1:65" s="2" customFormat="1" ht="24.15" customHeight="1">
      <c r="A172" s="36"/>
      <c r="B172" s="37"/>
      <c r="C172" s="175" t="s">
        <v>165</v>
      </c>
      <c r="D172" s="175" t="s">
        <v>137</v>
      </c>
      <c r="E172" s="176" t="s">
        <v>482</v>
      </c>
      <c r="F172" s="177" t="s">
        <v>483</v>
      </c>
      <c r="G172" s="178" t="s">
        <v>382</v>
      </c>
      <c r="H172" s="179">
        <v>48</v>
      </c>
      <c r="I172" s="180"/>
      <c r="J172" s="181">
        <f>ROUND(I172*H172,2)</f>
        <v>0</v>
      </c>
      <c r="K172" s="177" t="s">
        <v>19</v>
      </c>
      <c r="L172" s="41"/>
      <c r="M172" s="182" t="s">
        <v>19</v>
      </c>
      <c r="N172" s="183" t="s">
        <v>44</v>
      </c>
      <c r="O172" s="66"/>
      <c r="P172" s="184">
        <f>O172*H172</f>
        <v>0</v>
      </c>
      <c r="Q172" s="184">
        <v>0</v>
      </c>
      <c r="R172" s="184">
        <f>Q172*H172</f>
        <v>0</v>
      </c>
      <c r="S172" s="184">
        <v>0</v>
      </c>
      <c r="T172" s="185">
        <f>S172*H172</f>
        <v>0</v>
      </c>
      <c r="U172" s="36"/>
      <c r="V172" s="36"/>
      <c r="W172" s="36"/>
      <c r="X172" s="36"/>
      <c r="Y172" s="36"/>
      <c r="Z172" s="36"/>
      <c r="AA172" s="36"/>
      <c r="AB172" s="36"/>
      <c r="AC172" s="36"/>
      <c r="AD172" s="36"/>
      <c r="AE172" s="36"/>
      <c r="AR172" s="186" t="s">
        <v>142</v>
      </c>
      <c r="AT172" s="186" t="s">
        <v>137</v>
      </c>
      <c r="AU172" s="186" t="s">
        <v>143</v>
      </c>
      <c r="AY172" s="19" t="s">
        <v>135</v>
      </c>
      <c r="BE172" s="187">
        <f>IF(N172="základní",J172,0)</f>
        <v>0</v>
      </c>
      <c r="BF172" s="187">
        <f>IF(N172="snížená",J172,0)</f>
        <v>0</v>
      </c>
      <c r="BG172" s="187">
        <f>IF(N172="zákl. přenesená",J172,0)</f>
        <v>0</v>
      </c>
      <c r="BH172" s="187">
        <f>IF(N172="sníž. přenesená",J172,0)</f>
        <v>0</v>
      </c>
      <c r="BI172" s="187">
        <f>IF(N172="nulová",J172,0)</f>
        <v>0</v>
      </c>
      <c r="BJ172" s="19" t="s">
        <v>143</v>
      </c>
      <c r="BK172" s="187">
        <f>ROUND(I172*H172,2)</f>
        <v>0</v>
      </c>
      <c r="BL172" s="19" t="s">
        <v>142</v>
      </c>
      <c r="BM172" s="186" t="s">
        <v>198</v>
      </c>
    </row>
    <row r="173" spans="1:65" s="2" customFormat="1" ht="27">
      <c r="A173" s="36"/>
      <c r="B173" s="37"/>
      <c r="C173" s="38"/>
      <c r="D173" s="188" t="s">
        <v>144</v>
      </c>
      <c r="E173" s="38"/>
      <c r="F173" s="189" t="s">
        <v>479</v>
      </c>
      <c r="G173" s="38"/>
      <c r="H173" s="38"/>
      <c r="I173" s="190"/>
      <c r="J173" s="38"/>
      <c r="K173" s="38"/>
      <c r="L173" s="41"/>
      <c r="M173" s="191"/>
      <c r="N173" s="192"/>
      <c r="O173" s="66"/>
      <c r="P173" s="66"/>
      <c r="Q173" s="66"/>
      <c r="R173" s="66"/>
      <c r="S173" s="66"/>
      <c r="T173" s="67"/>
      <c r="U173" s="36"/>
      <c r="V173" s="36"/>
      <c r="W173" s="36"/>
      <c r="X173" s="36"/>
      <c r="Y173" s="36"/>
      <c r="Z173" s="36"/>
      <c r="AA173" s="36"/>
      <c r="AB173" s="36"/>
      <c r="AC173" s="36"/>
      <c r="AD173" s="36"/>
      <c r="AE173" s="36"/>
      <c r="AT173" s="19" t="s">
        <v>144</v>
      </c>
      <c r="AU173" s="19" t="s">
        <v>143</v>
      </c>
    </row>
    <row r="174" spans="1:65" s="2" customFormat="1" ht="24.15" customHeight="1">
      <c r="A174" s="36"/>
      <c r="B174" s="37"/>
      <c r="C174" s="175" t="s">
        <v>199</v>
      </c>
      <c r="D174" s="175" t="s">
        <v>137</v>
      </c>
      <c r="E174" s="176" t="s">
        <v>484</v>
      </c>
      <c r="F174" s="177" t="s">
        <v>485</v>
      </c>
      <c r="G174" s="178" t="s">
        <v>140</v>
      </c>
      <c r="H174" s="179">
        <v>285.24</v>
      </c>
      <c r="I174" s="180"/>
      <c r="J174" s="181">
        <f>ROUND(I174*H174,2)</f>
        <v>0</v>
      </c>
      <c r="K174" s="177" t="s">
        <v>141</v>
      </c>
      <c r="L174" s="41"/>
      <c r="M174" s="182" t="s">
        <v>19</v>
      </c>
      <c r="N174" s="183" t="s">
        <v>44</v>
      </c>
      <c r="O174" s="66"/>
      <c r="P174" s="184">
        <f>O174*H174</f>
        <v>0</v>
      </c>
      <c r="Q174" s="184">
        <v>7.571E-2</v>
      </c>
      <c r="R174" s="184">
        <f>Q174*H174</f>
        <v>21.595520400000002</v>
      </c>
      <c r="S174" s="184">
        <v>0</v>
      </c>
      <c r="T174" s="185">
        <f>S174*H174</f>
        <v>0</v>
      </c>
      <c r="U174" s="36"/>
      <c r="V174" s="36"/>
      <c r="W174" s="36"/>
      <c r="X174" s="36"/>
      <c r="Y174" s="36"/>
      <c r="Z174" s="36"/>
      <c r="AA174" s="36"/>
      <c r="AB174" s="36"/>
      <c r="AC174" s="36"/>
      <c r="AD174" s="36"/>
      <c r="AE174" s="36"/>
      <c r="AR174" s="186" t="s">
        <v>142</v>
      </c>
      <c r="AT174" s="186" t="s">
        <v>137</v>
      </c>
      <c r="AU174" s="186" t="s">
        <v>143</v>
      </c>
      <c r="AY174" s="19" t="s">
        <v>135</v>
      </c>
      <c r="BE174" s="187">
        <f>IF(N174="základní",J174,0)</f>
        <v>0</v>
      </c>
      <c r="BF174" s="187">
        <f>IF(N174="snížená",J174,0)</f>
        <v>0</v>
      </c>
      <c r="BG174" s="187">
        <f>IF(N174="zákl. přenesená",J174,0)</f>
        <v>0</v>
      </c>
      <c r="BH174" s="187">
        <f>IF(N174="sníž. přenesená",J174,0)</f>
        <v>0</v>
      </c>
      <c r="BI174" s="187">
        <f>IF(N174="nulová",J174,0)</f>
        <v>0</v>
      </c>
      <c r="BJ174" s="19" t="s">
        <v>143</v>
      </c>
      <c r="BK174" s="187">
        <f>ROUND(I174*H174,2)</f>
        <v>0</v>
      </c>
      <c r="BL174" s="19" t="s">
        <v>142</v>
      </c>
      <c r="BM174" s="186" t="s">
        <v>202</v>
      </c>
    </row>
    <row r="175" spans="1:65" s="13" customFormat="1" ht="10">
      <c r="B175" s="193"/>
      <c r="C175" s="194"/>
      <c r="D175" s="188" t="s">
        <v>146</v>
      </c>
      <c r="E175" s="195" t="s">
        <v>19</v>
      </c>
      <c r="F175" s="196" t="s">
        <v>486</v>
      </c>
      <c r="G175" s="194"/>
      <c r="H175" s="197">
        <v>35.82</v>
      </c>
      <c r="I175" s="198"/>
      <c r="J175" s="194"/>
      <c r="K175" s="194"/>
      <c r="L175" s="199"/>
      <c r="M175" s="200"/>
      <c r="N175" s="201"/>
      <c r="O175" s="201"/>
      <c r="P175" s="201"/>
      <c r="Q175" s="201"/>
      <c r="R175" s="201"/>
      <c r="S175" s="201"/>
      <c r="T175" s="202"/>
      <c r="AT175" s="203" t="s">
        <v>146</v>
      </c>
      <c r="AU175" s="203" t="s">
        <v>143</v>
      </c>
      <c r="AV175" s="13" t="s">
        <v>143</v>
      </c>
      <c r="AW175" s="13" t="s">
        <v>31</v>
      </c>
      <c r="AX175" s="13" t="s">
        <v>72</v>
      </c>
      <c r="AY175" s="203" t="s">
        <v>135</v>
      </c>
    </row>
    <row r="176" spans="1:65" s="13" customFormat="1" ht="10">
      <c r="B176" s="193"/>
      <c r="C176" s="194"/>
      <c r="D176" s="188" t="s">
        <v>146</v>
      </c>
      <c r="E176" s="195" t="s">
        <v>19</v>
      </c>
      <c r="F176" s="196" t="s">
        <v>487</v>
      </c>
      <c r="G176" s="194"/>
      <c r="H176" s="197">
        <v>24.3</v>
      </c>
      <c r="I176" s="198"/>
      <c r="J176" s="194"/>
      <c r="K176" s="194"/>
      <c r="L176" s="199"/>
      <c r="M176" s="200"/>
      <c r="N176" s="201"/>
      <c r="O176" s="201"/>
      <c r="P176" s="201"/>
      <c r="Q176" s="201"/>
      <c r="R176" s="201"/>
      <c r="S176" s="201"/>
      <c r="T176" s="202"/>
      <c r="AT176" s="203" t="s">
        <v>146</v>
      </c>
      <c r="AU176" s="203" t="s">
        <v>143</v>
      </c>
      <c r="AV176" s="13" t="s">
        <v>143</v>
      </c>
      <c r="AW176" s="13" t="s">
        <v>31</v>
      </c>
      <c r="AX176" s="13" t="s">
        <v>72</v>
      </c>
      <c r="AY176" s="203" t="s">
        <v>135</v>
      </c>
    </row>
    <row r="177" spans="2:51" s="13" customFormat="1" ht="10">
      <c r="B177" s="193"/>
      <c r="C177" s="194"/>
      <c r="D177" s="188" t="s">
        <v>146</v>
      </c>
      <c r="E177" s="195" t="s">
        <v>19</v>
      </c>
      <c r="F177" s="196" t="s">
        <v>488</v>
      </c>
      <c r="G177" s="194"/>
      <c r="H177" s="197">
        <v>5.91</v>
      </c>
      <c r="I177" s="198"/>
      <c r="J177" s="194"/>
      <c r="K177" s="194"/>
      <c r="L177" s="199"/>
      <c r="M177" s="200"/>
      <c r="N177" s="201"/>
      <c r="O177" s="201"/>
      <c r="P177" s="201"/>
      <c r="Q177" s="201"/>
      <c r="R177" s="201"/>
      <c r="S177" s="201"/>
      <c r="T177" s="202"/>
      <c r="AT177" s="203" t="s">
        <v>146</v>
      </c>
      <c r="AU177" s="203" t="s">
        <v>143</v>
      </c>
      <c r="AV177" s="13" t="s">
        <v>143</v>
      </c>
      <c r="AW177" s="13" t="s">
        <v>31</v>
      </c>
      <c r="AX177" s="13" t="s">
        <v>72</v>
      </c>
      <c r="AY177" s="203" t="s">
        <v>135</v>
      </c>
    </row>
    <row r="178" spans="2:51" s="13" customFormat="1" ht="10">
      <c r="B178" s="193"/>
      <c r="C178" s="194"/>
      <c r="D178" s="188" t="s">
        <v>146</v>
      </c>
      <c r="E178" s="195" t="s">
        <v>19</v>
      </c>
      <c r="F178" s="196" t="s">
        <v>489</v>
      </c>
      <c r="G178" s="194"/>
      <c r="H178" s="197">
        <v>26.85</v>
      </c>
      <c r="I178" s="198"/>
      <c r="J178" s="194"/>
      <c r="K178" s="194"/>
      <c r="L178" s="199"/>
      <c r="M178" s="200"/>
      <c r="N178" s="201"/>
      <c r="O178" s="201"/>
      <c r="P178" s="201"/>
      <c r="Q178" s="201"/>
      <c r="R178" s="201"/>
      <c r="S178" s="201"/>
      <c r="T178" s="202"/>
      <c r="AT178" s="203" t="s">
        <v>146</v>
      </c>
      <c r="AU178" s="203" t="s">
        <v>143</v>
      </c>
      <c r="AV178" s="13" t="s">
        <v>143</v>
      </c>
      <c r="AW178" s="13" t="s">
        <v>31</v>
      </c>
      <c r="AX178" s="13" t="s">
        <v>72</v>
      </c>
      <c r="AY178" s="203" t="s">
        <v>135</v>
      </c>
    </row>
    <row r="179" spans="2:51" s="13" customFormat="1" ht="10">
      <c r="B179" s="193"/>
      <c r="C179" s="194"/>
      <c r="D179" s="188" t="s">
        <v>146</v>
      </c>
      <c r="E179" s="195" t="s">
        <v>19</v>
      </c>
      <c r="F179" s="196" t="s">
        <v>490</v>
      </c>
      <c r="G179" s="194"/>
      <c r="H179" s="197">
        <v>12.15</v>
      </c>
      <c r="I179" s="198"/>
      <c r="J179" s="194"/>
      <c r="K179" s="194"/>
      <c r="L179" s="199"/>
      <c r="M179" s="200"/>
      <c r="N179" s="201"/>
      <c r="O179" s="201"/>
      <c r="P179" s="201"/>
      <c r="Q179" s="201"/>
      <c r="R179" s="201"/>
      <c r="S179" s="201"/>
      <c r="T179" s="202"/>
      <c r="AT179" s="203" t="s">
        <v>146</v>
      </c>
      <c r="AU179" s="203" t="s">
        <v>143</v>
      </c>
      <c r="AV179" s="13" t="s">
        <v>143</v>
      </c>
      <c r="AW179" s="13" t="s">
        <v>31</v>
      </c>
      <c r="AX179" s="13" t="s">
        <v>72</v>
      </c>
      <c r="AY179" s="203" t="s">
        <v>135</v>
      </c>
    </row>
    <row r="180" spans="2:51" s="13" customFormat="1" ht="10">
      <c r="B180" s="193"/>
      <c r="C180" s="194"/>
      <c r="D180" s="188" t="s">
        <v>146</v>
      </c>
      <c r="E180" s="195" t="s">
        <v>19</v>
      </c>
      <c r="F180" s="196" t="s">
        <v>490</v>
      </c>
      <c r="G180" s="194"/>
      <c r="H180" s="197">
        <v>12.15</v>
      </c>
      <c r="I180" s="198"/>
      <c r="J180" s="194"/>
      <c r="K180" s="194"/>
      <c r="L180" s="199"/>
      <c r="M180" s="200"/>
      <c r="N180" s="201"/>
      <c r="O180" s="201"/>
      <c r="P180" s="201"/>
      <c r="Q180" s="201"/>
      <c r="R180" s="201"/>
      <c r="S180" s="201"/>
      <c r="T180" s="202"/>
      <c r="AT180" s="203" t="s">
        <v>146</v>
      </c>
      <c r="AU180" s="203" t="s">
        <v>143</v>
      </c>
      <c r="AV180" s="13" t="s">
        <v>143</v>
      </c>
      <c r="AW180" s="13" t="s">
        <v>31</v>
      </c>
      <c r="AX180" s="13" t="s">
        <v>72</v>
      </c>
      <c r="AY180" s="203" t="s">
        <v>135</v>
      </c>
    </row>
    <row r="181" spans="2:51" s="13" customFormat="1" ht="10">
      <c r="B181" s="193"/>
      <c r="C181" s="194"/>
      <c r="D181" s="188" t="s">
        <v>146</v>
      </c>
      <c r="E181" s="195" t="s">
        <v>19</v>
      </c>
      <c r="F181" s="196" t="s">
        <v>491</v>
      </c>
      <c r="G181" s="194"/>
      <c r="H181" s="197">
        <v>17.100000000000001</v>
      </c>
      <c r="I181" s="198"/>
      <c r="J181" s="194"/>
      <c r="K181" s="194"/>
      <c r="L181" s="199"/>
      <c r="M181" s="200"/>
      <c r="N181" s="201"/>
      <c r="O181" s="201"/>
      <c r="P181" s="201"/>
      <c r="Q181" s="201"/>
      <c r="R181" s="201"/>
      <c r="S181" s="201"/>
      <c r="T181" s="202"/>
      <c r="AT181" s="203" t="s">
        <v>146</v>
      </c>
      <c r="AU181" s="203" t="s">
        <v>143</v>
      </c>
      <c r="AV181" s="13" t="s">
        <v>143</v>
      </c>
      <c r="AW181" s="13" t="s">
        <v>31</v>
      </c>
      <c r="AX181" s="13" t="s">
        <v>72</v>
      </c>
      <c r="AY181" s="203" t="s">
        <v>135</v>
      </c>
    </row>
    <row r="182" spans="2:51" s="13" customFormat="1" ht="10">
      <c r="B182" s="193"/>
      <c r="C182" s="194"/>
      <c r="D182" s="188" t="s">
        <v>146</v>
      </c>
      <c r="E182" s="195" t="s">
        <v>19</v>
      </c>
      <c r="F182" s="196" t="s">
        <v>492</v>
      </c>
      <c r="G182" s="194"/>
      <c r="H182" s="197">
        <v>11.7</v>
      </c>
      <c r="I182" s="198"/>
      <c r="J182" s="194"/>
      <c r="K182" s="194"/>
      <c r="L182" s="199"/>
      <c r="M182" s="200"/>
      <c r="N182" s="201"/>
      <c r="O182" s="201"/>
      <c r="P182" s="201"/>
      <c r="Q182" s="201"/>
      <c r="R182" s="201"/>
      <c r="S182" s="201"/>
      <c r="T182" s="202"/>
      <c r="AT182" s="203" t="s">
        <v>146</v>
      </c>
      <c r="AU182" s="203" t="s">
        <v>143</v>
      </c>
      <c r="AV182" s="13" t="s">
        <v>143</v>
      </c>
      <c r="AW182" s="13" t="s">
        <v>31</v>
      </c>
      <c r="AX182" s="13" t="s">
        <v>72</v>
      </c>
      <c r="AY182" s="203" t="s">
        <v>135</v>
      </c>
    </row>
    <row r="183" spans="2:51" s="13" customFormat="1" ht="10">
      <c r="B183" s="193"/>
      <c r="C183" s="194"/>
      <c r="D183" s="188" t="s">
        <v>146</v>
      </c>
      <c r="E183" s="195" t="s">
        <v>19</v>
      </c>
      <c r="F183" s="196" t="s">
        <v>493</v>
      </c>
      <c r="G183" s="194"/>
      <c r="H183" s="197">
        <v>1.8</v>
      </c>
      <c r="I183" s="198"/>
      <c r="J183" s="194"/>
      <c r="K183" s="194"/>
      <c r="L183" s="199"/>
      <c r="M183" s="200"/>
      <c r="N183" s="201"/>
      <c r="O183" s="201"/>
      <c r="P183" s="201"/>
      <c r="Q183" s="201"/>
      <c r="R183" s="201"/>
      <c r="S183" s="201"/>
      <c r="T183" s="202"/>
      <c r="AT183" s="203" t="s">
        <v>146</v>
      </c>
      <c r="AU183" s="203" t="s">
        <v>143</v>
      </c>
      <c r="AV183" s="13" t="s">
        <v>143</v>
      </c>
      <c r="AW183" s="13" t="s">
        <v>31</v>
      </c>
      <c r="AX183" s="13" t="s">
        <v>72</v>
      </c>
      <c r="AY183" s="203" t="s">
        <v>135</v>
      </c>
    </row>
    <row r="184" spans="2:51" s="13" customFormat="1" ht="10">
      <c r="B184" s="193"/>
      <c r="C184" s="194"/>
      <c r="D184" s="188" t="s">
        <v>146</v>
      </c>
      <c r="E184" s="195" t="s">
        <v>19</v>
      </c>
      <c r="F184" s="196" t="s">
        <v>494</v>
      </c>
      <c r="G184" s="194"/>
      <c r="H184" s="197">
        <v>9.7200000000000006</v>
      </c>
      <c r="I184" s="198"/>
      <c r="J184" s="194"/>
      <c r="K184" s="194"/>
      <c r="L184" s="199"/>
      <c r="M184" s="200"/>
      <c r="N184" s="201"/>
      <c r="O184" s="201"/>
      <c r="P184" s="201"/>
      <c r="Q184" s="201"/>
      <c r="R184" s="201"/>
      <c r="S184" s="201"/>
      <c r="T184" s="202"/>
      <c r="AT184" s="203" t="s">
        <v>146</v>
      </c>
      <c r="AU184" s="203" t="s">
        <v>143</v>
      </c>
      <c r="AV184" s="13" t="s">
        <v>143</v>
      </c>
      <c r="AW184" s="13" t="s">
        <v>31</v>
      </c>
      <c r="AX184" s="13" t="s">
        <v>72</v>
      </c>
      <c r="AY184" s="203" t="s">
        <v>135</v>
      </c>
    </row>
    <row r="185" spans="2:51" s="13" customFormat="1" ht="10">
      <c r="B185" s="193"/>
      <c r="C185" s="194"/>
      <c r="D185" s="188" t="s">
        <v>146</v>
      </c>
      <c r="E185" s="195" t="s">
        <v>19</v>
      </c>
      <c r="F185" s="196" t="s">
        <v>495</v>
      </c>
      <c r="G185" s="194"/>
      <c r="H185" s="197">
        <v>10.95</v>
      </c>
      <c r="I185" s="198"/>
      <c r="J185" s="194"/>
      <c r="K185" s="194"/>
      <c r="L185" s="199"/>
      <c r="M185" s="200"/>
      <c r="N185" s="201"/>
      <c r="O185" s="201"/>
      <c r="P185" s="201"/>
      <c r="Q185" s="201"/>
      <c r="R185" s="201"/>
      <c r="S185" s="201"/>
      <c r="T185" s="202"/>
      <c r="AT185" s="203" t="s">
        <v>146</v>
      </c>
      <c r="AU185" s="203" t="s">
        <v>143</v>
      </c>
      <c r="AV185" s="13" t="s">
        <v>143</v>
      </c>
      <c r="AW185" s="13" t="s">
        <v>31</v>
      </c>
      <c r="AX185" s="13" t="s">
        <v>72</v>
      </c>
      <c r="AY185" s="203" t="s">
        <v>135</v>
      </c>
    </row>
    <row r="186" spans="2:51" s="13" customFormat="1" ht="10">
      <c r="B186" s="193"/>
      <c r="C186" s="194"/>
      <c r="D186" s="188" t="s">
        <v>146</v>
      </c>
      <c r="E186" s="195" t="s">
        <v>19</v>
      </c>
      <c r="F186" s="196" t="s">
        <v>496</v>
      </c>
      <c r="G186" s="194"/>
      <c r="H186" s="197">
        <v>48.6</v>
      </c>
      <c r="I186" s="198"/>
      <c r="J186" s="194"/>
      <c r="K186" s="194"/>
      <c r="L186" s="199"/>
      <c r="M186" s="200"/>
      <c r="N186" s="201"/>
      <c r="O186" s="201"/>
      <c r="P186" s="201"/>
      <c r="Q186" s="201"/>
      <c r="R186" s="201"/>
      <c r="S186" s="201"/>
      <c r="T186" s="202"/>
      <c r="AT186" s="203" t="s">
        <v>146</v>
      </c>
      <c r="AU186" s="203" t="s">
        <v>143</v>
      </c>
      <c r="AV186" s="13" t="s">
        <v>143</v>
      </c>
      <c r="AW186" s="13" t="s">
        <v>31</v>
      </c>
      <c r="AX186" s="13" t="s">
        <v>72</v>
      </c>
      <c r="AY186" s="203" t="s">
        <v>135</v>
      </c>
    </row>
    <row r="187" spans="2:51" s="13" customFormat="1" ht="10">
      <c r="B187" s="193"/>
      <c r="C187" s="194"/>
      <c r="D187" s="188" t="s">
        <v>146</v>
      </c>
      <c r="E187" s="195" t="s">
        <v>19</v>
      </c>
      <c r="F187" s="196" t="s">
        <v>497</v>
      </c>
      <c r="G187" s="194"/>
      <c r="H187" s="197">
        <v>3.6</v>
      </c>
      <c r="I187" s="198"/>
      <c r="J187" s="194"/>
      <c r="K187" s="194"/>
      <c r="L187" s="199"/>
      <c r="M187" s="200"/>
      <c r="N187" s="201"/>
      <c r="O187" s="201"/>
      <c r="P187" s="201"/>
      <c r="Q187" s="201"/>
      <c r="R187" s="201"/>
      <c r="S187" s="201"/>
      <c r="T187" s="202"/>
      <c r="AT187" s="203" t="s">
        <v>146</v>
      </c>
      <c r="AU187" s="203" t="s">
        <v>143</v>
      </c>
      <c r="AV187" s="13" t="s">
        <v>143</v>
      </c>
      <c r="AW187" s="13" t="s">
        <v>31</v>
      </c>
      <c r="AX187" s="13" t="s">
        <v>72</v>
      </c>
      <c r="AY187" s="203" t="s">
        <v>135</v>
      </c>
    </row>
    <row r="188" spans="2:51" s="13" customFormat="1" ht="10">
      <c r="B188" s="193"/>
      <c r="C188" s="194"/>
      <c r="D188" s="188" t="s">
        <v>146</v>
      </c>
      <c r="E188" s="195" t="s">
        <v>19</v>
      </c>
      <c r="F188" s="196" t="s">
        <v>498</v>
      </c>
      <c r="G188" s="194"/>
      <c r="H188" s="197">
        <v>34.26</v>
      </c>
      <c r="I188" s="198"/>
      <c r="J188" s="194"/>
      <c r="K188" s="194"/>
      <c r="L188" s="199"/>
      <c r="M188" s="200"/>
      <c r="N188" s="201"/>
      <c r="O188" s="201"/>
      <c r="P188" s="201"/>
      <c r="Q188" s="201"/>
      <c r="R188" s="201"/>
      <c r="S188" s="201"/>
      <c r="T188" s="202"/>
      <c r="AT188" s="203" t="s">
        <v>146</v>
      </c>
      <c r="AU188" s="203" t="s">
        <v>143</v>
      </c>
      <c r="AV188" s="13" t="s">
        <v>143</v>
      </c>
      <c r="AW188" s="13" t="s">
        <v>31</v>
      </c>
      <c r="AX188" s="13" t="s">
        <v>72</v>
      </c>
      <c r="AY188" s="203" t="s">
        <v>135</v>
      </c>
    </row>
    <row r="189" spans="2:51" s="15" customFormat="1" ht="10">
      <c r="B189" s="228"/>
      <c r="C189" s="229"/>
      <c r="D189" s="188" t="s">
        <v>146</v>
      </c>
      <c r="E189" s="230" t="s">
        <v>19</v>
      </c>
      <c r="F189" s="231" t="s">
        <v>499</v>
      </c>
      <c r="G189" s="229"/>
      <c r="H189" s="232">
        <v>254.90999999999997</v>
      </c>
      <c r="I189" s="233"/>
      <c r="J189" s="229"/>
      <c r="K189" s="229"/>
      <c r="L189" s="234"/>
      <c r="M189" s="235"/>
      <c r="N189" s="236"/>
      <c r="O189" s="236"/>
      <c r="P189" s="236"/>
      <c r="Q189" s="236"/>
      <c r="R189" s="236"/>
      <c r="S189" s="236"/>
      <c r="T189" s="237"/>
      <c r="AT189" s="238" t="s">
        <v>146</v>
      </c>
      <c r="AU189" s="238" t="s">
        <v>143</v>
      </c>
      <c r="AV189" s="15" t="s">
        <v>152</v>
      </c>
      <c r="AW189" s="15" t="s">
        <v>31</v>
      </c>
      <c r="AX189" s="15" t="s">
        <v>72</v>
      </c>
      <c r="AY189" s="238" t="s">
        <v>135</v>
      </c>
    </row>
    <row r="190" spans="2:51" s="13" customFormat="1" ht="10">
      <c r="B190" s="193"/>
      <c r="C190" s="194"/>
      <c r="D190" s="188" t="s">
        <v>146</v>
      </c>
      <c r="E190" s="195" t="s">
        <v>19</v>
      </c>
      <c r="F190" s="196" t="s">
        <v>500</v>
      </c>
      <c r="G190" s="194"/>
      <c r="H190" s="197">
        <v>19.62</v>
      </c>
      <c r="I190" s="198"/>
      <c r="J190" s="194"/>
      <c r="K190" s="194"/>
      <c r="L190" s="199"/>
      <c r="M190" s="200"/>
      <c r="N190" s="201"/>
      <c r="O190" s="201"/>
      <c r="P190" s="201"/>
      <c r="Q190" s="201"/>
      <c r="R190" s="201"/>
      <c r="S190" s="201"/>
      <c r="T190" s="202"/>
      <c r="AT190" s="203" t="s">
        <v>146</v>
      </c>
      <c r="AU190" s="203" t="s">
        <v>143</v>
      </c>
      <c r="AV190" s="13" t="s">
        <v>143</v>
      </c>
      <c r="AW190" s="13" t="s">
        <v>31</v>
      </c>
      <c r="AX190" s="13" t="s">
        <v>72</v>
      </c>
      <c r="AY190" s="203" t="s">
        <v>135</v>
      </c>
    </row>
    <row r="191" spans="2:51" s="13" customFormat="1" ht="10">
      <c r="B191" s="193"/>
      <c r="C191" s="194"/>
      <c r="D191" s="188" t="s">
        <v>146</v>
      </c>
      <c r="E191" s="195" t="s">
        <v>19</v>
      </c>
      <c r="F191" s="196" t="s">
        <v>493</v>
      </c>
      <c r="G191" s="194"/>
      <c r="H191" s="197">
        <v>1.8</v>
      </c>
      <c r="I191" s="198"/>
      <c r="J191" s="194"/>
      <c r="K191" s="194"/>
      <c r="L191" s="199"/>
      <c r="M191" s="200"/>
      <c r="N191" s="201"/>
      <c r="O191" s="201"/>
      <c r="P191" s="201"/>
      <c r="Q191" s="201"/>
      <c r="R191" s="201"/>
      <c r="S191" s="201"/>
      <c r="T191" s="202"/>
      <c r="AT191" s="203" t="s">
        <v>146</v>
      </c>
      <c r="AU191" s="203" t="s">
        <v>143</v>
      </c>
      <c r="AV191" s="13" t="s">
        <v>143</v>
      </c>
      <c r="AW191" s="13" t="s">
        <v>31</v>
      </c>
      <c r="AX191" s="13" t="s">
        <v>72</v>
      </c>
      <c r="AY191" s="203" t="s">
        <v>135</v>
      </c>
    </row>
    <row r="192" spans="2:51" s="13" customFormat="1" ht="10">
      <c r="B192" s="193"/>
      <c r="C192" s="194"/>
      <c r="D192" s="188" t="s">
        <v>146</v>
      </c>
      <c r="E192" s="195" t="s">
        <v>19</v>
      </c>
      <c r="F192" s="196" t="s">
        <v>459</v>
      </c>
      <c r="G192" s="194"/>
      <c r="H192" s="197">
        <v>8.91</v>
      </c>
      <c r="I192" s="198"/>
      <c r="J192" s="194"/>
      <c r="K192" s="194"/>
      <c r="L192" s="199"/>
      <c r="M192" s="200"/>
      <c r="N192" s="201"/>
      <c r="O192" s="201"/>
      <c r="P192" s="201"/>
      <c r="Q192" s="201"/>
      <c r="R192" s="201"/>
      <c r="S192" s="201"/>
      <c r="T192" s="202"/>
      <c r="AT192" s="203" t="s">
        <v>146</v>
      </c>
      <c r="AU192" s="203" t="s">
        <v>143</v>
      </c>
      <c r="AV192" s="13" t="s">
        <v>143</v>
      </c>
      <c r="AW192" s="13" t="s">
        <v>31</v>
      </c>
      <c r="AX192" s="13" t="s">
        <v>72</v>
      </c>
      <c r="AY192" s="203" t="s">
        <v>135</v>
      </c>
    </row>
    <row r="193" spans="1:65" s="15" customFormat="1" ht="10">
      <c r="B193" s="228"/>
      <c r="C193" s="229"/>
      <c r="D193" s="188" t="s">
        <v>146</v>
      </c>
      <c r="E193" s="230" t="s">
        <v>19</v>
      </c>
      <c r="F193" s="231" t="s">
        <v>499</v>
      </c>
      <c r="G193" s="229"/>
      <c r="H193" s="232">
        <v>30.330000000000002</v>
      </c>
      <c r="I193" s="233"/>
      <c r="J193" s="229"/>
      <c r="K193" s="229"/>
      <c r="L193" s="234"/>
      <c r="M193" s="235"/>
      <c r="N193" s="236"/>
      <c r="O193" s="236"/>
      <c r="P193" s="236"/>
      <c r="Q193" s="236"/>
      <c r="R193" s="236"/>
      <c r="S193" s="236"/>
      <c r="T193" s="237"/>
      <c r="AT193" s="238" t="s">
        <v>146</v>
      </c>
      <c r="AU193" s="238" t="s">
        <v>143</v>
      </c>
      <c r="AV193" s="15" t="s">
        <v>152</v>
      </c>
      <c r="AW193" s="15" t="s">
        <v>31</v>
      </c>
      <c r="AX193" s="15" t="s">
        <v>72</v>
      </c>
      <c r="AY193" s="238" t="s">
        <v>135</v>
      </c>
    </row>
    <row r="194" spans="1:65" s="14" customFormat="1" ht="10">
      <c r="B194" s="204"/>
      <c r="C194" s="205"/>
      <c r="D194" s="188" t="s">
        <v>146</v>
      </c>
      <c r="E194" s="206" t="s">
        <v>19</v>
      </c>
      <c r="F194" s="207" t="s">
        <v>148</v>
      </c>
      <c r="G194" s="205"/>
      <c r="H194" s="208">
        <v>285.24</v>
      </c>
      <c r="I194" s="209"/>
      <c r="J194" s="205"/>
      <c r="K194" s="205"/>
      <c r="L194" s="210"/>
      <c r="M194" s="211"/>
      <c r="N194" s="212"/>
      <c r="O194" s="212"/>
      <c r="P194" s="212"/>
      <c r="Q194" s="212"/>
      <c r="R194" s="212"/>
      <c r="S194" s="212"/>
      <c r="T194" s="213"/>
      <c r="AT194" s="214" t="s">
        <v>146</v>
      </c>
      <c r="AU194" s="214" t="s">
        <v>143</v>
      </c>
      <c r="AV194" s="14" t="s">
        <v>142</v>
      </c>
      <c r="AW194" s="14" t="s">
        <v>31</v>
      </c>
      <c r="AX194" s="14" t="s">
        <v>80</v>
      </c>
      <c r="AY194" s="214" t="s">
        <v>135</v>
      </c>
    </row>
    <row r="195" spans="1:65" s="2" customFormat="1" ht="14.4" customHeight="1">
      <c r="A195" s="36"/>
      <c r="B195" s="37"/>
      <c r="C195" s="175" t="s">
        <v>170</v>
      </c>
      <c r="D195" s="175" t="s">
        <v>137</v>
      </c>
      <c r="E195" s="176" t="s">
        <v>501</v>
      </c>
      <c r="F195" s="177" t="s">
        <v>502</v>
      </c>
      <c r="G195" s="178" t="s">
        <v>169</v>
      </c>
      <c r="H195" s="179">
        <v>216</v>
      </c>
      <c r="I195" s="180"/>
      <c r="J195" s="181">
        <f>ROUND(I195*H195,2)</f>
        <v>0</v>
      </c>
      <c r="K195" s="177" t="s">
        <v>141</v>
      </c>
      <c r="L195" s="41"/>
      <c r="M195" s="182" t="s">
        <v>19</v>
      </c>
      <c r="N195" s="183" t="s">
        <v>44</v>
      </c>
      <c r="O195" s="66"/>
      <c r="P195" s="184">
        <f>O195*H195</f>
        <v>0</v>
      </c>
      <c r="Q195" s="184">
        <v>1.2999999999999999E-4</v>
      </c>
      <c r="R195" s="184">
        <f>Q195*H195</f>
        <v>2.8079999999999997E-2</v>
      </c>
      <c r="S195" s="184">
        <v>0</v>
      </c>
      <c r="T195" s="185">
        <f>S195*H195</f>
        <v>0</v>
      </c>
      <c r="U195" s="36"/>
      <c r="V195" s="36"/>
      <c r="W195" s="36"/>
      <c r="X195" s="36"/>
      <c r="Y195" s="36"/>
      <c r="Z195" s="36"/>
      <c r="AA195" s="36"/>
      <c r="AB195" s="36"/>
      <c r="AC195" s="36"/>
      <c r="AD195" s="36"/>
      <c r="AE195" s="36"/>
      <c r="AR195" s="186" t="s">
        <v>142</v>
      </c>
      <c r="AT195" s="186" t="s">
        <v>137</v>
      </c>
      <c r="AU195" s="186" t="s">
        <v>143</v>
      </c>
      <c r="AY195" s="19" t="s">
        <v>135</v>
      </c>
      <c r="BE195" s="187">
        <f>IF(N195="základní",J195,0)</f>
        <v>0</v>
      </c>
      <c r="BF195" s="187">
        <f>IF(N195="snížená",J195,0)</f>
        <v>0</v>
      </c>
      <c r="BG195" s="187">
        <f>IF(N195="zákl. přenesená",J195,0)</f>
        <v>0</v>
      </c>
      <c r="BH195" s="187">
        <f>IF(N195="sníž. přenesená",J195,0)</f>
        <v>0</v>
      </c>
      <c r="BI195" s="187">
        <f>IF(N195="nulová",J195,0)</f>
        <v>0</v>
      </c>
      <c r="BJ195" s="19" t="s">
        <v>143</v>
      </c>
      <c r="BK195" s="187">
        <f>ROUND(I195*H195,2)</f>
        <v>0</v>
      </c>
      <c r="BL195" s="19" t="s">
        <v>142</v>
      </c>
      <c r="BM195" s="186" t="s">
        <v>207</v>
      </c>
    </row>
    <row r="196" spans="1:65" s="2" customFormat="1" ht="36">
      <c r="A196" s="36"/>
      <c r="B196" s="37"/>
      <c r="C196" s="38"/>
      <c r="D196" s="188" t="s">
        <v>144</v>
      </c>
      <c r="E196" s="38"/>
      <c r="F196" s="189" t="s">
        <v>503</v>
      </c>
      <c r="G196" s="38"/>
      <c r="H196" s="38"/>
      <c r="I196" s="190"/>
      <c r="J196" s="38"/>
      <c r="K196" s="38"/>
      <c r="L196" s="41"/>
      <c r="M196" s="191"/>
      <c r="N196" s="192"/>
      <c r="O196" s="66"/>
      <c r="P196" s="66"/>
      <c r="Q196" s="66"/>
      <c r="R196" s="66"/>
      <c r="S196" s="66"/>
      <c r="T196" s="67"/>
      <c r="U196" s="36"/>
      <c r="V196" s="36"/>
      <c r="W196" s="36"/>
      <c r="X196" s="36"/>
      <c r="Y196" s="36"/>
      <c r="Z196" s="36"/>
      <c r="AA196" s="36"/>
      <c r="AB196" s="36"/>
      <c r="AC196" s="36"/>
      <c r="AD196" s="36"/>
      <c r="AE196" s="36"/>
      <c r="AT196" s="19" t="s">
        <v>144</v>
      </c>
      <c r="AU196" s="19" t="s">
        <v>143</v>
      </c>
    </row>
    <row r="197" spans="1:65" s="2" customFormat="1" ht="14.4" customHeight="1">
      <c r="A197" s="36"/>
      <c r="B197" s="37"/>
      <c r="C197" s="175" t="s">
        <v>8</v>
      </c>
      <c r="D197" s="175" t="s">
        <v>137</v>
      </c>
      <c r="E197" s="176" t="s">
        <v>504</v>
      </c>
      <c r="F197" s="177" t="s">
        <v>505</v>
      </c>
      <c r="G197" s="178" t="s">
        <v>506</v>
      </c>
      <c r="H197" s="179">
        <v>1</v>
      </c>
      <c r="I197" s="180"/>
      <c r="J197" s="181">
        <f>ROUND(I197*H197,2)</f>
        <v>0</v>
      </c>
      <c r="K197" s="177" t="s">
        <v>19</v>
      </c>
      <c r="L197" s="41"/>
      <c r="M197" s="182" t="s">
        <v>19</v>
      </c>
      <c r="N197" s="183" t="s">
        <v>44</v>
      </c>
      <c r="O197" s="66"/>
      <c r="P197" s="184">
        <f>O197*H197</f>
        <v>0</v>
      </c>
      <c r="Q197" s="184">
        <v>0</v>
      </c>
      <c r="R197" s="184">
        <f>Q197*H197</f>
        <v>0</v>
      </c>
      <c r="S197" s="184">
        <v>0</v>
      </c>
      <c r="T197" s="185">
        <f>S197*H197</f>
        <v>0</v>
      </c>
      <c r="U197" s="36"/>
      <c r="V197" s="36"/>
      <c r="W197" s="36"/>
      <c r="X197" s="36"/>
      <c r="Y197" s="36"/>
      <c r="Z197" s="36"/>
      <c r="AA197" s="36"/>
      <c r="AB197" s="36"/>
      <c r="AC197" s="36"/>
      <c r="AD197" s="36"/>
      <c r="AE197" s="36"/>
      <c r="AR197" s="186" t="s">
        <v>142</v>
      </c>
      <c r="AT197" s="186" t="s">
        <v>137</v>
      </c>
      <c r="AU197" s="186" t="s">
        <v>143</v>
      </c>
      <c r="AY197" s="19" t="s">
        <v>135</v>
      </c>
      <c r="BE197" s="187">
        <f>IF(N197="základní",J197,0)</f>
        <v>0</v>
      </c>
      <c r="BF197" s="187">
        <f>IF(N197="snížená",J197,0)</f>
        <v>0</v>
      </c>
      <c r="BG197" s="187">
        <f>IF(N197="zákl. přenesená",J197,0)</f>
        <v>0</v>
      </c>
      <c r="BH197" s="187">
        <f>IF(N197="sníž. přenesená",J197,0)</f>
        <v>0</v>
      </c>
      <c r="BI197" s="187">
        <f>IF(N197="nulová",J197,0)</f>
        <v>0</v>
      </c>
      <c r="BJ197" s="19" t="s">
        <v>143</v>
      </c>
      <c r="BK197" s="187">
        <f>ROUND(I197*H197,2)</f>
        <v>0</v>
      </c>
      <c r="BL197" s="19" t="s">
        <v>142</v>
      </c>
      <c r="BM197" s="186" t="s">
        <v>507</v>
      </c>
    </row>
    <row r="198" spans="1:65" s="12" customFormat="1" ht="22.75" customHeight="1">
      <c r="B198" s="159"/>
      <c r="C198" s="160"/>
      <c r="D198" s="161" t="s">
        <v>71</v>
      </c>
      <c r="E198" s="173" t="s">
        <v>142</v>
      </c>
      <c r="F198" s="173" t="s">
        <v>508</v>
      </c>
      <c r="G198" s="160"/>
      <c r="H198" s="160"/>
      <c r="I198" s="163"/>
      <c r="J198" s="174">
        <f>BK198</f>
        <v>0</v>
      </c>
      <c r="K198" s="160"/>
      <c r="L198" s="165"/>
      <c r="M198" s="166"/>
      <c r="N198" s="167"/>
      <c r="O198" s="167"/>
      <c r="P198" s="168">
        <f>SUM(P199:P220)</f>
        <v>0</v>
      </c>
      <c r="Q198" s="167"/>
      <c r="R198" s="168">
        <f>SUM(R199:R220)</f>
        <v>23.616738780000002</v>
      </c>
      <c r="S198" s="167"/>
      <c r="T198" s="169">
        <f>SUM(T199:T220)</f>
        <v>0</v>
      </c>
      <c r="AR198" s="170" t="s">
        <v>80</v>
      </c>
      <c r="AT198" s="171" t="s">
        <v>71</v>
      </c>
      <c r="AU198" s="171" t="s">
        <v>80</v>
      </c>
      <c r="AY198" s="170" t="s">
        <v>135</v>
      </c>
      <c r="BK198" s="172">
        <f>SUM(BK199:BK220)</f>
        <v>0</v>
      </c>
    </row>
    <row r="199" spans="1:65" s="2" customFormat="1" ht="24.15" customHeight="1">
      <c r="A199" s="36"/>
      <c r="B199" s="37"/>
      <c r="C199" s="175" t="s">
        <v>175</v>
      </c>
      <c r="D199" s="175" t="s">
        <v>137</v>
      </c>
      <c r="E199" s="176" t="s">
        <v>509</v>
      </c>
      <c r="F199" s="177" t="s">
        <v>510</v>
      </c>
      <c r="G199" s="178" t="s">
        <v>169</v>
      </c>
      <c r="H199" s="179">
        <v>222.22</v>
      </c>
      <c r="I199" s="180"/>
      <c r="J199" s="181">
        <f>ROUND(I199*H199,2)</f>
        <v>0</v>
      </c>
      <c r="K199" s="177" t="s">
        <v>141</v>
      </c>
      <c r="L199" s="41"/>
      <c r="M199" s="182" t="s">
        <v>19</v>
      </c>
      <c r="N199" s="183" t="s">
        <v>44</v>
      </c>
      <c r="O199" s="66"/>
      <c r="P199" s="184">
        <f>O199*H199</f>
        <v>0</v>
      </c>
      <c r="Q199" s="184">
        <v>3.108E-2</v>
      </c>
      <c r="R199" s="184">
        <f>Q199*H199</f>
        <v>6.9065975999999996</v>
      </c>
      <c r="S199" s="184">
        <v>0</v>
      </c>
      <c r="T199" s="185">
        <f>S199*H199</f>
        <v>0</v>
      </c>
      <c r="U199" s="36"/>
      <c r="V199" s="36"/>
      <c r="W199" s="36"/>
      <c r="X199" s="36"/>
      <c r="Y199" s="36"/>
      <c r="Z199" s="36"/>
      <c r="AA199" s="36"/>
      <c r="AB199" s="36"/>
      <c r="AC199" s="36"/>
      <c r="AD199" s="36"/>
      <c r="AE199" s="36"/>
      <c r="AR199" s="186" t="s">
        <v>142</v>
      </c>
      <c r="AT199" s="186" t="s">
        <v>137</v>
      </c>
      <c r="AU199" s="186" t="s">
        <v>143</v>
      </c>
      <c r="AY199" s="19" t="s">
        <v>135</v>
      </c>
      <c r="BE199" s="187">
        <f>IF(N199="základní",J199,0)</f>
        <v>0</v>
      </c>
      <c r="BF199" s="187">
        <f>IF(N199="snížená",J199,0)</f>
        <v>0</v>
      </c>
      <c r="BG199" s="187">
        <f>IF(N199="zákl. přenesená",J199,0)</f>
        <v>0</v>
      </c>
      <c r="BH199" s="187">
        <f>IF(N199="sníž. přenesená",J199,0)</f>
        <v>0</v>
      </c>
      <c r="BI199" s="187">
        <f>IF(N199="nulová",J199,0)</f>
        <v>0</v>
      </c>
      <c r="BJ199" s="19" t="s">
        <v>143</v>
      </c>
      <c r="BK199" s="187">
        <f>ROUND(I199*H199,2)</f>
        <v>0</v>
      </c>
      <c r="BL199" s="19" t="s">
        <v>142</v>
      </c>
      <c r="BM199" s="186" t="s">
        <v>211</v>
      </c>
    </row>
    <row r="200" spans="1:65" s="2" customFormat="1" ht="27">
      <c r="A200" s="36"/>
      <c r="B200" s="37"/>
      <c r="C200" s="38"/>
      <c r="D200" s="188" t="s">
        <v>144</v>
      </c>
      <c r="E200" s="38"/>
      <c r="F200" s="189" t="s">
        <v>511</v>
      </c>
      <c r="G200" s="38"/>
      <c r="H200" s="38"/>
      <c r="I200" s="190"/>
      <c r="J200" s="38"/>
      <c r="K200" s="38"/>
      <c r="L200" s="41"/>
      <c r="M200" s="191"/>
      <c r="N200" s="192"/>
      <c r="O200" s="66"/>
      <c r="P200" s="66"/>
      <c r="Q200" s="66"/>
      <c r="R200" s="66"/>
      <c r="S200" s="66"/>
      <c r="T200" s="67"/>
      <c r="U200" s="36"/>
      <c r="V200" s="36"/>
      <c r="W200" s="36"/>
      <c r="X200" s="36"/>
      <c r="Y200" s="36"/>
      <c r="Z200" s="36"/>
      <c r="AA200" s="36"/>
      <c r="AB200" s="36"/>
      <c r="AC200" s="36"/>
      <c r="AD200" s="36"/>
      <c r="AE200" s="36"/>
      <c r="AT200" s="19" t="s">
        <v>144</v>
      </c>
      <c r="AU200" s="19" t="s">
        <v>143</v>
      </c>
    </row>
    <row r="201" spans="1:65" s="13" customFormat="1" ht="10">
      <c r="B201" s="193"/>
      <c r="C201" s="194"/>
      <c r="D201" s="188" t="s">
        <v>146</v>
      </c>
      <c r="E201" s="195" t="s">
        <v>19</v>
      </c>
      <c r="F201" s="196" t="s">
        <v>512</v>
      </c>
      <c r="G201" s="194"/>
      <c r="H201" s="197">
        <v>222.22</v>
      </c>
      <c r="I201" s="198"/>
      <c r="J201" s="194"/>
      <c r="K201" s="194"/>
      <c r="L201" s="199"/>
      <c r="M201" s="200"/>
      <c r="N201" s="201"/>
      <c r="O201" s="201"/>
      <c r="P201" s="201"/>
      <c r="Q201" s="201"/>
      <c r="R201" s="201"/>
      <c r="S201" s="201"/>
      <c r="T201" s="202"/>
      <c r="AT201" s="203" t="s">
        <v>146</v>
      </c>
      <c r="AU201" s="203" t="s">
        <v>143</v>
      </c>
      <c r="AV201" s="13" t="s">
        <v>143</v>
      </c>
      <c r="AW201" s="13" t="s">
        <v>31</v>
      </c>
      <c r="AX201" s="13" t="s">
        <v>72</v>
      </c>
      <c r="AY201" s="203" t="s">
        <v>135</v>
      </c>
    </row>
    <row r="202" spans="1:65" s="14" customFormat="1" ht="10">
      <c r="B202" s="204"/>
      <c r="C202" s="205"/>
      <c r="D202" s="188" t="s">
        <v>146</v>
      </c>
      <c r="E202" s="206" t="s">
        <v>19</v>
      </c>
      <c r="F202" s="207" t="s">
        <v>148</v>
      </c>
      <c r="G202" s="205"/>
      <c r="H202" s="208">
        <v>222.22</v>
      </c>
      <c r="I202" s="209"/>
      <c r="J202" s="205"/>
      <c r="K202" s="205"/>
      <c r="L202" s="210"/>
      <c r="M202" s="211"/>
      <c r="N202" s="212"/>
      <c r="O202" s="212"/>
      <c r="P202" s="212"/>
      <c r="Q202" s="212"/>
      <c r="R202" s="212"/>
      <c r="S202" s="212"/>
      <c r="T202" s="213"/>
      <c r="AT202" s="214" t="s">
        <v>146</v>
      </c>
      <c r="AU202" s="214" t="s">
        <v>143</v>
      </c>
      <c r="AV202" s="14" t="s">
        <v>142</v>
      </c>
      <c r="AW202" s="14" t="s">
        <v>31</v>
      </c>
      <c r="AX202" s="14" t="s">
        <v>80</v>
      </c>
      <c r="AY202" s="214" t="s">
        <v>135</v>
      </c>
    </row>
    <row r="203" spans="1:65" s="2" customFormat="1" ht="14.4" customHeight="1">
      <c r="A203" s="36"/>
      <c r="B203" s="37"/>
      <c r="C203" s="175" t="s">
        <v>219</v>
      </c>
      <c r="D203" s="175" t="s">
        <v>137</v>
      </c>
      <c r="E203" s="176" t="s">
        <v>513</v>
      </c>
      <c r="F203" s="177" t="s">
        <v>514</v>
      </c>
      <c r="G203" s="178" t="s">
        <v>174</v>
      </c>
      <c r="H203" s="179">
        <v>6.2220000000000004</v>
      </c>
      <c r="I203" s="180"/>
      <c r="J203" s="181">
        <f>ROUND(I203*H203,2)</f>
        <v>0</v>
      </c>
      <c r="K203" s="177" t="s">
        <v>141</v>
      </c>
      <c r="L203" s="41"/>
      <c r="M203" s="182" t="s">
        <v>19</v>
      </c>
      <c r="N203" s="183" t="s">
        <v>44</v>
      </c>
      <c r="O203" s="66"/>
      <c r="P203" s="184">
        <f>O203*H203</f>
        <v>0</v>
      </c>
      <c r="Q203" s="184">
        <v>2.2564500000000001</v>
      </c>
      <c r="R203" s="184">
        <f>Q203*H203</f>
        <v>14.039631900000002</v>
      </c>
      <c r="S203" s="184">
        <v>0</v>
      </c>
      <c r="T203" s="185">
        <f>S203*H203</f>
        <v>0</v>
      </c>
      <c r="U203" s="36"/>
      <c r="V203" s="36"/>
      <c r="W203" s="36"/>
      <c r="X203" s="36"/>
      <c r="Y203" s="36"/>
      <c r="Z203" s="36"/>
      <c r="AA203" s="36"/>
      <c r="AB203" s="36"/>
      <c r="AC203" s="36"/>
      <c r="AD203" s="36"/>
      <c r="AE203" s="36"/>
      <c r="AR203" s="186" t="s">
        <v>142</v>
      </c>
      <c r="AT203" s="186" t="s">
        <v>137</v>
      </c>
      <c r="AU203" s="186" t="s">
        <v>143</v>
      </c>
      <c r="AY203" s="19" t="s">
        <v>135</v>
      </c>
      <c r="BE203" s="187">
        <f>IF(N203="základní",J203,0)</f>
        <v>0</v>
      </c>
      <c r="BF203" s="187">
        <f>IF(N203="snížená",J203,0)</f>
        <v>0</v>
      </c>
      <c r="BG203" s="187">
        <f>IF(N203="zákl. přenesená",J203,0)</f>
        <v>0</v>
      </c>
      <c r="BH203" s="187">
        <f>IF(N203="sníž. přenesená",J203,0)</f>
        <v>0</v>
      </c>
      <c r="BI203" s="187">
        <f>IF(N203="nulová",J203,0)</f>
        <v>0</v>
      </c>
      <c r="BJ203" s="19" t="s">
        <v>143</v>
      </c>
      <c r="BK203" s="187">
        <f>ROUND(I203*H203,2)</f>
        <v>0</v>
      </c>
      <c r="BL203" s="19" t="s">
        <v>142</v>
      </c>
      <c r="BM203" s="186" t="s">
        <v>216</v>
      </c>
    </row>
    <row r="204" spans="1:65" s="13" customFormat="1" ht="10">
      <c r="B204" s="193"/>
      <c r="C204" s="194"/>
      <c r="D204" s="188" t="s">
        <v>146</v>
      </c>
      <c r="E204" s="195" t="s">
        <v>19</v>
      </c>
      <c r="F204" s="196" t="s">
        <v>515</v>
      </c>
      <c r="G204" s="194"/>
      <c r="H204" s="197">
        <v>6.2220000000000004</v>
      </c>
      <c r="I204" s="198"/>
      <c r="J204" s="194"/>
      <c r="K204" s="194"/>
      <c r="L204" s="199"/>
      <c r="M204" s="200"/>
      <c r="N204" s="201"/>
      <c r="O204" s="201"/>
      <c r="P204" s="201"/>
      <c r="Q204" s="201"/>
      <c r="R204" s="201"/>
      <c r="S204" s="201"/>
      <c r="T204" s="202"/>
      <c r="AT204" s="203" t="s">
        <v>146</v>
      </c>
      <c r="AU204" s="203" t="s">
        <v>143</v>
      </c>
      <c r="AV204" s="13" t="s">
        <v>143</v>
      </c>
      <c r="AW204" s="13" t="s">
        <v>31</v>
      </c>
      <c r="AX204" s="13" t="s">
        <v>72</v>
      </c>
      <c r="AY204" s="203" t="s">
        <v>135</v>
      </c>
    </row>
    <row r="205" spans="1:65" s="14" customFormat="1" ht="10">
      <c r="B205" s="204"/>
      <c r="C205" s="205"/>
      <c r="D205" s="188" t="s">
        <v>146</v>
      </c>
      <c r="E205" s="206" t="s">
        <v>19</v>
      </c>
      <c r="F205" s="207" t="s">
        <v>148</v>
      </c>
      <c r="G205" s="205"/>
      <c r="H205" s="208">
        <v>6.2220000000000004</v>
      </c>
      <c r="I205" s="209"/>
      <c r="J205" s="205"/>
      <c r="K205" s="205"/>
      <c r="L205" s="210"/>
      <c r="M205" s="211"/>
      <c r="N205" s="212"/>
      <c r="O205" s="212"/>
      <c r="P205" s="212"/>
      <c r="Q205" s="212"/>
      <c r="R205" s="212"/>
      <c r="S205" s="212"/>
      <c r="T205" s="213"/>
      <c r="AT205" s="214" t="s">
        <v>146</v>
      </c>
      <c r="AU205" s="214" t="s">
        <v>143</v>
      </c>
      <c r="AV205" s="14" t="s">
        <v>142</v>
      </c>
      <c r="AW205" s="14" t="s">
        <v>31</v>
      </c>
      <c r="AX205" s="14" t="s">
        <v>80</v>
      </c>
      <c r="AY205" s="214" t="s">
        <v>135</v>
      </c>
    </row>
    <row r="206" spans="1:65" s="2" customFormat="1" ht="14.4" customHeight="1">
      <c r="A206" s="36"/>
      <c r="B206" s="37"/>
      <c r="C206" s="175" t="s">
        <v>181</v>
      </c>
      <c r="D206" s="175" t="s">
        <v>137</v>
      </c>
      <c r="E206" s="176" t="s">
        <v>516</v>
      </c>
      <c r="F206" s="177" t="s">
        <v>517</v>
      </c>
      <c r="G206" s="178" t="s">
        <v>197</v>
      </c>
      <c r="H206" s="179">
        <v>0.34200000000000003</v>
      </c>
      <c r="I206" s="180"/>
      <c r="J206" s="181">
        <f>ROUND(I206*H206,2)</f>
        <v>0</v>
      </c>
      <c r="K206" s="177" t="s">
        <v>141</v>
      </c>
      <c r="L206" s="41"/>
      <c r="M206" s="182" t="s">
        <v>19</v>
      </c>
      <c r="N206" s="183" t="s">
        <v>44</v>
      </c>
      <c r="O206" s="66"/>
      <c r="P206" s="184">
        <f>O206*H206</f>
        <v>0</v>
      </c>
      <c r="Q206" s="184">
        <v>1.05291</v>
      </c>
      <c r="R206" s="184">
        <f>Q206*H206</f>
        <v>0.36009522000000005</v>
      </c>
      <c r="S206" s="184">
        <v>0</v>
      </c>
      <c r="T206" s="185">
        <f>S206*H206</f>
        <v>0</v>
      </c>
      <c r="U206" s="36"/>
      <c r="V206" s="36"/>
      <c r="W206" s="36"/>
      <c r="X206" s="36"/>
      <c r="Y206" s="36"/>
      <c r="Z206" s="36"/>
      <c r="AA206" s="36"/>
      <c r="AB206" s="36"/>
      <c r="AC206" s="36"/>
      <c r="AD206" s="36"/>
      <c r="AE206" s="36"/>
      <c r="AR206" s="186" t="s">
        <v>142</v>
      </c>
      <c r="AT206" s="186" t="s">
        <v>137</v>
      </c>
      <c r="AU206" s="186" t="s">
        <v>143</v>
      </c>
      <c r="AY206" s="19" t="s">
        <v>135</v>
      </c>
      <c r="BE206" s="187">
        <f>IF(N206="základní",J206,0)</f>
        <v>0</v>
      </c>
      <c r="BF206" s="187">
        <f>IF(N206="snížená",J206,0)</f>
        <v>0</v>
      </c>
      <c r="BG206" s="187">
        <f>IF(N206="zákl. přenesená",J206,0)</f>
        <v>0</v>
      </c>
      <c r="BH206" s="187">
        <f>IF(N206="sníž. přenesená",J206,0)</f>
        <v>0</v>
      </c>
      <c r="BI206" s="187">
        <f>IF(N206="nulová",J206,0)</f>
        <v>0</v>
      </c>
      <c r="BJ206" s="19" t="s">
        <v>143</v>
      </c>
      <c r="BK206" s="187">
        <f>ROUND(I206*H206,2)</f>
        <v>0</v>
      </c>
      <c r="BL206" s="19" t="s">
        <v>142</v>
      </c>
      <c r="BM206" s="186" t="s">
        <v>222</v>
      </c>
    </row>
    <row r="207" spans="1:65" s="13" customFormat="1" ht="10">
      <c r="B207" s="193"/>
      <c r="C207" s="194"/>
      <c r="D207" s="188" t="s">
        <v>146</v>
      </c>
      <c r="E207" s="195" t="s">
        <v>19</v>
      </c>
      <c r="F207" s="196" t="s">
        <v>518</v>
      </c>
      <c r="G207" s="194"/>
      <c r="H207" s="197">
        <v>0.34200000000000003</v>
      </c>
      <c r="I207" s="198"/>
      <c r="J207" s="194"/>
      <c r="K207" s="194"/>
      <c r="L207" s="199"/>
      <c r="M207" s="200"/>
      <c r="N207" s="201"/>
      <c r="O207" s="201"/>
      <c r="P207" s="201"/>
      <c r="Q207" s="201"/>
      <c r="R207" s="201"/>
      <c r="S207" s="201"/>
      <c r="T207" s="202"/>
      <c r="AT207" s="203" t="s">
        <v>146</v>
      </c>
      <c r="AU207" s="203" t="s">
        <v>143</v>
      </c>
      <c r="AV207" s="13" t="s">
        <v>143</v>
      </c>
      <c r="AW207" s="13" t="s">
        <v>31</v>
      </c>
      <c r="AX207" s="13" t="s">
        <v>72</v>
      </c>
      <c r="AY207" s="203" t="s">
        <v>135</v>
      </c>
    </row>
    <row r="208" spans="1:65" s="14" customFormat="1" ht="10">
      <c r="B208" s="204"/>
      <c r="C208" s="205"/>
      <c r="D208" s="188" t="s">
        <v>146</v>
      </c>
      <c r="E208" s="206" t="s">
        <v>19</v>
      </c>
      <c r="F208" s="207" t="s">
        <v>148</v>
      </c>
      <c r="G208" s="205"/>
      <c r="H208" s="208">
        <v>0.34200000000000003</v>
      </c>
      <c r="I208" s="209"/>
      <c r="J208" s="205"/>
      <c r="K208" s="205"/>
      <c r="L208" s="210"/>
      <c r="M208" s="211"/>
      <c r="N208" s="212"/>
      <c r="O208" s="212"/>
      <c r="P208" s="212"/>
      <c r="Q208" s="212"/>
      <c r="R208" s="212"/>
      <c r="S208" s="212"/>
      <c r="T208" s="213"/>
      <c r="AT208" s="214" t="s">
        <v>146</v>
      </c>
      <c r="AU208" s="214" t="s">
        <v>143</v>
      </c>
      <c r="AV208" s="14" t="s">
        <v>142</v>
      </c>
      <c r="AW208" s="14" t="s">
        <v>31</v>
      </c>
      <c r="AX208" s="14" t="s">
        <v>80</v>
      </c>
      <c r="AY208" s="214" t="s">
        <v>135</v>
      </c>
    </row>
    <row r="209" spans="1:65" s="2" customFormat="1" ht="24.15" customHeight="1">
      <c r="A209" s="36"/>
      <c r="B209" s="37"/>
      <c r="C209" s="175" t="s">
        <v>228</v>
      </c>
      <c r="D209" s="175" t="s">
        <v>137</v>
      </c>
      <c r="E209" s="176" t="s">
        <v>519</v>
      </c>
      <c r="F209" s="177" t="s">
        <v>520</v>
      </c>
      <c r="G209" s="178" t="s">
        <v>174</v>
      </c>
      <c r="H209" s="179">
        <v>0.88200000000000001</v>
      </c>
      <c r="I209" s="180"/>
      <c r="J209" s="181">
        <f>ROUND(I209*H209,2)</f>
        <v>0</v>
      </c>
      <c r="K209" s="177" t="s">
        <v>141</v>
      </c>
      <c r="L209" s="41"/>
      <c r="M209" s="182" t="s">
        <v>19</v>
      </c>
      <c r="N209" s="183" t="s">
        <v>44</v>
      </c>
      <c r="O209" s="66"/>
      <c r="P209" s="184">
        <f>O209*H209</f>
        <v>0</v>
      </c>
      <c r="Q209" s="184">
        <v>2.4533700000000001</v>
      </c>
      <c r="R209" s="184">
        <f>Q209*H209</f>
        <v>2.1638723400000002</v>
      </c>
      <c r="S209" s="184">
        <v>0</v>
      </c>
      <c r="T209" s="185">
        <f>S209*H209</f>
        <v>0</v>
      </c>
      <c r="U209" s="36"/>
      <c r="V209" s="36"/>
      <c r="W209" s="36"/>
      <c r="X209" s="36"/>
      <c r="Y209" s="36"/>
      <c r="Z209" s="36"/>
      <c r="AA209" s="36"/>
      <c r="AB209" s="36"/>
      <c r="AC209" s="36"/>
      <c r="AD209" s="36"/>
      <c r="AE209" s="36"/>
      <c r="AR209" s="186" t="s">
        <v>142</v>
      </c>
      <c r="AT209" s="186" t="s">
        <v>137</v>
      </c>
      <c r="AU209" s="186" t="s">
        <v>143</v>
      </c>
      <c r="AY209" s="19" t="s">
        <v>135</v>
      </c>
      <c r="BE209" s="187">
        <f>IF(N209="základní",J209,0)</f>
        <v>0</v>
      </c>
      <c r="BF209" s="187">
        <f>IF(N209="snížená",J209,0)</f>
        <v>0</v>
      </c>
      <c r="BG209" s="187">
        <f>IF(N209="zákl. přenesená",J209,0)</f>
        <v>0</v>
      </c>
      <c r="BH209" s="187">
        <f>IF(N209="sníž. přenesená",J209,0)</f>
        <v>0</v>
      </c>
      <c r="BI209" s="187">
        <f>IF(N209="nulová",J209,0)</f>
        <v>0</v>
      </c>
      <c r="BJ209" s="19" t="s">
        <v>143</v>
      </c>
      <c r="BK209" s="187">
        <f>ROUND(I209*H209,2)</f>
        <v>0</v>
      </c>
      <c r="BL209" s="19" t="s">
        <v>142</v>
      </c>
      <c r="BM209" s="186" t="s">
        <v>227</v>
      </c>
    </row>
    <row r="210" spans="1:65" s="13" customFormat="1" ht="10">
      <c r="B210" s="193"/>
      <c r="C210" s="194"/>
      <c r="D210" s="188" t="s">
        <v>146</v>
      </c>
      <c r="E210" s="195" t="s">
        <v>19</v>
      </c>
      <c r="F210" s="196" t="s">
        <v>521</v>
      </c>
      <c r="G210" s="194"/>
      <c r="H210" s="197">
        <v>0.88200000000000001</v>
      </c>
      <c r="I210" s="198"/>
      <c r="J210" s="194"/>
      <c r="K210" s="194"/>
      <c r="L210" s="199"/>
      <c r="M210" s="200"/>
      <c r="N210" s="201"/>
      <c r="O210" s="201"/>
      <c r="P210" s="201"/>
      <c r="Q210" s="201"/>
      <c r="R210" s="201"/>
      <c r="S210" s="201"/>
      <c r="T210" s="202"/>
      <c r="AT210" s="203" t="s">
        <v>146</v>
      </c>
      <c r="AU210" s="203" t="s">
        <v>143</v>
      </c>
      <c r="AV210" s="13" t="s">
        <v>143</v>
      </c>
      <c r="AW210" s="13" t="s">
        <v>31</v>
      </c>
      <c r="AX210" s="13" t="s">
        <v>72</v>
      </c>
      <c r="AY210" s="203" t="s">
        <v>135</v>
      </c>
    </row>
    <row r="211" spans="1:65" s="14" customFormat="1" ht="10">
      <c r="B211" s="204"/>
      <c r="C211" s="205"/>
      <c r="D211" s="188" t="s">
        <v>146</v>
      </c>
      <c r="E211" s="206" t="s">
        <v>19</v>
      </c>
      <c r="F211" s="207" t="s">
        <v>148</v>
      </c>
      <c r="G211" s="205"/>
      <c r="H211" s="208">
        <v>0.88200000000000001</v>
      </c>
      <c r="I211" s="209"/>
      <c r="J211" s="205"/>
      <c r="K211" s="205"/>
      <c r="L211" s="210"/>
      <c r="M211" s="211"/>
      <c r="N211" s="212"/>
      <c r="O211" s="212"/>
      <c r="P211" s="212"/>
      <c r="Q211" s="212"/>
      <c r="R211" s="212"/>
      <c r="S211" s="212"/>
      <c r="T211" s="213"/>
      <c r="AT211" s="214" t="s">
        <v>146</v>
      </c>
      <c r="AU211" s="214" t="s">
        <v>143</v>
      </c>
      <c r="AV211" s="14" t="s">
        <v>142</v>
      </c>
      <c r="AW211" s="14" t="s">
        <v>31</v>
      </c>
      <c r="AX211" s="14" t="s">
        <v>80</v>
      </c>
      <c r="AY211" s="214" t="s">
        <v>135</v>
      </c>
    </row>
    <row r="212" spans="1:65" s="2" customFormat="1" ht="24.15" customHeight="1">
      <c r="A212" s="36"/>
      <c r="B212" s="37"/>
      <c r="C212" s="175" t="s">
        <v>185</v>
      </c>
      <c r="D212" s="175" t="s">
        <v>137</v>
      </c>
      <c r="E212" s="176" t="s">
        <v>522</v>
      </c>
      <c r="F212" s="177" t="s">
        <v>523</v>
      </c>
      <c r="G212" s="178" t="s">
        <v>197</v>
      </c>
      <c r="H212" s="179">
        <v>0.106</v>
      </c>
      <c r="I212" s="180"/>
      <c r="J212" s="181">
        <f>ROUND(I212*H212,2)</f>
        <v>0</v>
      </c>
      <c r="K212" s="177" t="s">
        <v>141</v>
      </c>
      <c r="L212" s="41"/>
      <c r="M212" s="182" t="s">
        <v>19</v>
      </c>
      <c r="N212" s="183" t="s">
        <v>44</v>
      </c>
      <c r="O212" s="66"/>
      <c r="P212" s="184">
        <f>O212*H212</f>
        <v>0</v>
      </c>
      <c r="Q212" s="184">
        <v>1.0492699999999999</v>
      </c>
      <c r="R212" s="184">
        <f>Q212*H212</f>
        <v>0.11122261999999999</v>
      </c>
      <c r="S212" s="184">
        <v>0</v>
      </c>
      <c r="T212" s="185">
        <f>S212*H212</f>
        <v>0</v>
      </c>
      <c r="U212" s="36"/>
      <c r="V212" s="36"/>
      <c r="W212" s="36"/>
      <c r="X212" s="36"/>
      <c r="Y212" s="36"/>
      <c r="Z212" s="36"/>
      <c r="AA212" s="36"/>
      <c r="AB212" s="36"/>
      <c r="AC212" s="36"/>
      <c r="AD212" s="36"/>
      <c r="AE212" s="36"/>
      <c r="AR212" s="186" t="s">
        <v>142</v>
      </c>
      <c r="AT212" s="186" t="s">
        <v>137</v>
      </c>
      <c r="AU212" s="186" t="s">
        <v>143</v>
      </c>
      <c r="AY212" s="19" t="s">
        <v>135</v>
      </c>
      <c r="BE212" s="187">
        <f>IF(N212="základní",J212,0)</f>
        <v>0</v>
      </c>
      <c r="BF212" s="187">
        <f>IF(N212="snížená",J212,0)</f>
        <v>0</v>
      </c>
      <c r="BG212" s="187">
        <f>IF(N212="zákl. přenesená",J212,0)</f>
        <v>0</v>
      </c>
      <c r="BH212" s="187">
        <f>IF(N212="sníž. přenesená",J212,0)</f>
        <v>0</v>
      </c>
      <c r="BI212" s="187">
        <f>IF(N212="nulová",J212,0)</f>
        <v>0</v>
      </c>
      <c r="BJ212" s="19" t="s">
        <v>143</v>
      </c>
      <c r="BK212" s="187">
        <f>ROUND(I212*H212,2)</f>
        <v>0</v>
      </c>
      <c r="BL212" s="19" t="s">
        <v>142</v>
      </c>
      <c r="BM212" s="186" t="s">
        <v>231</v>
      </c>
    </row>
    <row r="213" spans="1:65" s="13" customFormat="1" ht="10">
      <c r="B213" s="193"/>
      <c r="C213" s="194"/>
      <c r="D213" s="188" t="s">
        <v>146</v>
      </c>
      <c r="E213" s="195" t="s">
        <v>19</v>
      </c>
      <c r="F213" s="196" t="s">
        <v>524</v>
      </c>
      <c r="G213" s="194"/>
      <c r="H213" s="197">
        <v>0.106</v>
      </c>
      <c r="I213" s="198"/>
      <c r="J213" s="194"/>
      <c r="K213" s="194"/>
      <c r="L213" s="199"/>
      <c r="M213" s="200"/>
      <c r="N213" s="201"/>
      <c r="O213" s="201"/>
      <c r="P213" s="201"/>
      <c r="Q213" s="201"/>
      <c r="R213" s="201"/>
      <c r="S213" s="201"/>
      <c r="T213" s="202"/>
      <c r="AT213" s="203" t="s">
        <v>146</v>
      </c>
      <c r="AU213" s="203" t="s">
        <v>143</v>
      </c>
      <c r="AV213" s="13" t="s">
        <v>143</v>
      </c>
      <c r="AW213" s="13" t="s">
        <v>31</v>
      </c>
      <c r="AX213" s="13" t="s">
        <v>72</v>
      </c>
      <c r="AY213" s="203" t="s">
        <v>135</v>
      </c>
    </row>
    <row r="214" spans="1:65" s="14" customFormat="1" ht="10">
      <c r="B214" s="204"/>
      <c r="C214" s="205"/>
      <c r="D214" s="188" t="s">
        <v>146</v>
      </c>
      <c r="E214" s="206" t="s">
        <v>19</v>
      </c>
      <c r="F214" s="207" t="s">
        <v>148</v>
      </c>
      <c r="G214" s="205"/>
      <c r="H214" s="208">
        <v>0.106</v>
      </c>
      <c r="I214" s="209"/>
      <c r="J214" s="205"/>
      <c r="K214" s="205"/>
      <c r="L214" s="210"/>
      <c r="M214" s="211"/>
      <c r="N214" s="212"/>
      <c r="O214" s="212"/>
      <c r="P214" s="212"/>
      <c r="Q214" s="212"/>
      <c r="R214" s="212"/>
      <c r="S214" s="212"/>
      <c r="T214" s="213"/>
      <c r="AT214" s="214" t="s">
        <v>146</v>
      </c>
      <c r="AU214" s="214" t="s">
        <v>143</v>
      </c>
      <c r="AV214" s="14" t="s">
        <v>142</v>
      </c>
      <c r="AW214" s="14" t="s">
        <v>31</v>
      </c>
      <c r="AX214" s="14" t="s">
        <v>80</v>
      </c>
      <c r="AY214" s="214" t="s">
        <v>135</v>
      </c>
    </row>
    <row r="215" spans="1:65" s="2" customFormat="1" ht="24.15" customHeight="1">
      <c r="A215" s="36"/>
      <c r="B215" s="37"/>
      <c r="C215" s="175" t="s">
        <v>7</v>
      </c>
      <c r="D215" s="175" t="s">
        <v>137</v>
      </c>
      <c r="E215" s="176" t="s">
        <v>525</v>
      </c>
      <c r="F215" s="177" t="s">
        <v>526</v>
      </c>
      <c r="G215" s="178" t="s">
        <v>140</v>
      </c>
      <c r="H215" s="179">
        <v>2.7549999999999999</v>
      </c>
      <c r="I215" s="180"/>
      <c r="J215" s="181">
        <f>ROUND(I215*H215,2)</f>
        <v>0</v>
      </c>
      <c r="K215" s="177" t="s">
        <v>141</v>
      </c>
      <c r="L215" s="41"/>
      <c r="M215" s="182" t="s">
        <v>19</v>
      </c>
      <c r="N215" s="183" t="s">
        <v>44</v>
      </c>
      <c r="O215" s="66"/>
      <c r="P215" s="184">
        <f>O215*H215</f>
        <v>0</v>
      </c>
      <c r="Q215" s="184">
        <v>1.282E-2</v>
      </c>
      <c r="R215" s="184">
        <f>Q215*H215</f>
        <v>3.5319099999999999E-2</v>
      </c>
      <c r="S215" s="184">
        <v>0</v>
      </c>
      <c r="T215" s="185">
        <f>S215*H215</f>
        <v>0</v>
      </c>
      <c r="U215" s="36"/>
      <c r="V215" s="36"/>
      <c r="W215" s="36"/>
      <c r="X215" s="36"/>
      <c r="Y215" s="36"/>
      <c r="Z215" s="36"/>
      <c r="AA215" s="36"/>
      <c r="AB215" s="36"/>
      <c r="AC215" s="36"/>
      <c r="AD215" s="36"/>
      <c r="AE215" s="36"/>
      <c r="AR215" s="186" t="s">
        <v>142</v>
      </c>
      <c r="AT215" s="186" t="s">
        <v>137</v>
      </c>
      <c r="AU215" s="186" t="s">
        <v>143</v>
      </c>
      <c r="AY215" s="19" t="s">
        <v>135</v>
      </c>
      <c r="BE215" s="187">
        <f>IF(N215="základní",J215,0)</f>
        <v>0</v>
      </c>
      <c r="BF215" s="187">
        <f>IF(N215="snížená",J215,0)</f>
        <v>0</v>
      </c>
      <c r="BG215" s="187">
        <f>IF(N215="zákl. přenesená",J215,0)</f>
        <v>0</v>
      </c>
      <c r="BH215" s="187">
        <f>IF(N215="sníž. přenesená",J215,0)</f>
        <v>0</v>
      </c>
      <c r="BI215" s="187">
        <f>IF(N215="nulová",J215,0)</f>
        <v>0</v>
      </c>
      <c r="BJ215" s="19" t="s">
        <v>143</v>
      </c>
      <c r="BK215" s="187">
        <f>ROUND(I215*H215,2)</f>
        <v>0</v>
      </c>
      <c r="BL215" s="19" t="s">
        <v>142</v>
      </c>
      <c r="BM215" s="186" t="s">
        <v>235</v>
      </c>
    </row>
    <row r="216" spans="1:65" s="13" customFormat="1" ht="10">
      <c r="B216" s="193"/>
      <c r="C216" s="194"/>
      <c r="D216" s="188" t="s">
        <v>146</v>
      </c>
      <c r="E216" s="195" t="s">
        <v>19</v>
      </c>
      <c r="F216" s="196" t="s">
        <v>527</v>
      </c>
      <c r="G216" s="194"/>
      <c r="H216" s="197">
        <v>0.82</v>
      </c>
      <c r="I216" s="198"/>
      <c r="J216" s="194"/>
      <c r="K216" s="194"/>
      <c r="L216" s="199"/>
      <c r="M216" s="200"/>
      <c r="N216" s="201"/>
      <c r="O216" s="201"/>
      <c r="P216" s="201"/>
      <c r="Q216" s="201"/>
      <c r="R216" s="201"/>
      <c r="S216" s="201"/>
      <c r="T216" s="202"/>
      <c r="AT216" s="203" t="s">
        <v>146</v>
      </c>
      <c r="AU216" s="203" t="s">
        <v>143</v>
      </c>
      <c r="AV216" s="13" t="s">
        <v>143</v>
      </c>
      <c r="AW216" s="13" t="s">
        <v>31</v>
      </c>
      <c r="AX216" s="13" t="s">
        <v>72</v>
      </c>
      <c r="AY216" s="203" t="s">
        <v>135</v>
      </c>
    </row>
    <row r="217" spans="1:65" s="13" customFormat="1" ht="10">
      <c r="B217" s="193"/>
      <c r="C217" s="194"/>
      <c r="D217" s="188" t="s">
        <v>146</v>
      </c>
      <c r="E217" s="195" t="s">
        <v>19</v>
      </c>
      <c r="F217" s="196" t="s">
        <v>528</v>
      </c>
      <c r="G217" s="194"/>
      <c r="H217" s="197">
        <v>1.9350000000000001</v>
      </c>
      <c r="I217" s="198"/>
      <c r="J217" s="194"/>
      <c r="K217" s="194"/>
      <c r="L217" s="199"/>
      <c r="M217" s="200"/>
      <c r="N217" s="201"/>
      <c r="O217" s="201"/>
      <c r="P217" s="201"/>
      <c r="Q217" s="201"/>
      <c r="R217" s="201"/>
      <c r="S217" s="201"/>
      <c r="T217" s="202"/>
      <c r="AT217" s="203" t="s">
        <v>146</v>
      </c>
      <c r="AU217" s="203" t="s">
        <v>143</v>
      </c>
      <c r="AV217" s="13" t="s">
        <v>143</v>
      </c>
      <c r="AW217" s="13" t="s">
        <v>31</v>
      </c>
      <c r="AX217" s="13" t="s">
        <v>72</v>
      </c>
      <c r="AY217" s="203" t="s">
        <v>135</v>
      </c>
    </row>
    <row r="218" spans="1:65" s="14" customFormat="1" ht="10">
      <c r="B218" s="204"/>
      <c r="C218" s="205"/>
      <c r="D218" s="188" t="s">
        <v>146</v>
      </c>
      <c r="E218" s="206" t="s">
        <v>19</v>
      </c>
      <c r="F218" s="207" t="s">
        <v>148</v>
      </c>
      <c r="G218" s="205"/>
      <c r="H218" s="208">
        <v>2.7549999999999999</v>
      </c>
      <c r="I218" s="209"/>
      <c r="J218" s="205"/>
      <c r="K218" s="205"/>
      <c r="L218" s="210"/>
      <c r="M218" s="211"/>
      <c r="N218" s="212"/>
      <c r="O218" s="212"/>
      <c r="P218" s="212"/>
      <c r="Q218" s="212"/>
      <c r="R218" s="212"/>
      <c r="S218" s="212"/>
      <c r="T218" s="213"/>
      <c r="AT218" s="214" t="s">
        <v>146</v>
      </c>
      <c r="AU218" s="214" t="s">
        <v>143</v>
      </c>
      <c r="AV218" s="14" t="s">
        <v>142</v>
      </c>
      <c r="AW218" s="14" t="s">
        <v>31</v>
      </c>
      <c r="AX218" s="14" t="s">
        <v>80</v>
      </c>
      <c r="AY218" s="214" t="s">
        <v>135</v>
      </c>
    </row>
    <row r="219" spans="1:65" s="2" customFormat="1" ht="24.15" customHeight="1">
      <c r="A219" s="36"/>
      <c r="B219" s="37"/>
      <c r="C219" s="175" t="s">
        <v>191</v>
      </c>
      <c r="D219" s="175" t="s">
        <v>137</v>
      </c>
      <c r="E219" s="176" t="s">
        <v>529</v>
      </c>
      <c r="F219" s="177" t="s">
        <v>530</v>
      </c>
      <c r="G219" s="178" t="s">
        <v>140</v>
      </c>
      <c r="H219" s="179">
        <v>2.7549999999999999</v>
      </c>
      <c r="I219" s="180"/>
      <c r="J219" s="181">
        <f>ROUND(I219*H219,2)</f>
        <v>0</v>
      </c>
      <c r="K219" s="177" t="s">
        <v>141</v>
      </c>
      <c r="L219" s="41"/>
      <c r="M219" s="182" t="s">
        <v>19</v>
      </c>
      <c r="N219" s="183" t="s">
        <v>44</v>
      </c>
      <c r="O219" s="66"/>
      <c r="P219" s="184">
        <f>O219*H219</f>
        <v>0</v>
      </c>
      <c r="Q219" s="184">
        <v>0</v>
      </c>
      <c r="R219" s="184">
        <f>Q219*H219</f>
        <v>0</v>
      </c>
      <c r="S219" s="184">
        <v>0</v>
      </c>
      <c r="T219" s="185">
        <f>S219*H219</f>
        <v>0</v>
      </c>
      <c r="U219" s="36"/>
      <c r="V219" s="36"/>
      <c r="W219" s="36"/>
      <c r="X219" s="36"/>
      <c r="Y219" s="36"/>
      <c r="Z219" s="36"/>
      <c r="AA219" s="36"/>
      <c r="AB219" s="36"/>
      <c r="AC219" s="36"/>
      <c r="AD219" s="36"/>
      <c r="AE219" s="36"/>
      <c r="AR219" s="186" t="s">
        <v>142</v>
      </c>
      <c r="AT219" s="186" t="s">
        <v>137</v>
      </c>
      <c r="AU219" s="186" t="s">
        <v>143</v>
      </c>
      <c r="AY219" s="19" t="s">
        <v>135</v>
      </c>
      <c r="BE219" s="187">
        <f>IF(N219="základní",J219,0)</f>
        <v>0</v>
      </c>
      <c r="BF219" s="187">
        <f>IF(N219="snížená",J219,0)</f>
        <v>0</v>
      </c>
      <c r="BG219" s="187">
        <f>IF(N219="zákl. přenesená",J219,0)</f>
        <v>0</v>
      </c>
      <c r="BH219" s="187">
        <f>IF(N219="sníž. přenesená",J219,0)</f>
        <v>0</v>
      </c>
      <c r="BI219" s="187">
        <f>IF(N219="nulová",J219,0)</f>
        <v>0</v>
      </c>
      <c r="BJ219" s="19" t="s">
        <v>143</v>
      </c>
      <c r="BK219" s="187">
        <f>ROUND(I219*H219,2)</f>
        <v>0</v>
      </c>
      <c r="BL219" s="19" t="s">
        <v>142</v>
      </c>
      <c r="BM219" s="186" t="s">
        <v>240</v>
      </c>
    </row>
    <row r="220" spans="1:65" s="2" customFormat="1" ht="14.4" customHeight="1">
      <c r="A220" s="36"/>
      <c r="B220" s="37"/>
      <c r="C220" s="175" t="s">
        <v>245</v>
      </c>
      <c r="D220" s="175" t="s">
        <v>137</v>
      </c>
      <c r="E220" s="176" t="s">
        <v>531</v>
      </c>
      <c r="F220" s="177" t="s">
        <v>532</v>
      </c>
      <c r="G220" s="178" t="s">
        <v>506</v>
      </c>
      <c r="H220" s="179">
        <v>1</v>
      </c>
      <c r="I220" s="180"/>
      <c r="J220" s="181">
        <f>ROUND(I220*H220,2)</f>
        <v>0</v>
      </c>
      <c r="K220" s="177" t="s">
        <v>19</v>
      </c>
      <c r="L220" s="41"/>
      <c r="M220" s="182" t="s">
        <v>19</v>
      </c>
      <c r="N220" s="183" t="s">
        <v>44</v>
      </c>
      <c r="O220" s="66"/>
      <c r="P220" s="184">
        <f>O220*H220</f>
        <v>0</v>
      </c>
      <c r="Q220" s="184">
        <v>0</v>
      </c>
      <c r="R220" s="184">
        <f>Q220*H220</f>
        <v>0</v>
      </c>
      <c r="S220" s="184">
        <v>0</v>
      </c>
      <c r="T220" s="185">
        <f>S220*H220</f>
        <v>0</v>
      </c>
      <c r="U220" s="36"/>
      <c r="V220" s="36"/>
      <c r="W220" s="36"/>
      <c r="X220" s="36"/>
      <c r="Y220" s="36"/>
      <c r="Z220" s="36"/>
      <c r="AA220" s="36"/>
      <c r="AB220" s="36"/>
      <c r="AC220" s="36"/>
      <c r="AD220" s="36"/>
      <c r="AE220" s="36"/>
      <c r="AR220" s="186" t="s">
        <v>142</v>
      </c>
      <c r="AT220" s="186" t="s">
        <v>137</v>
      </c>
      <c r="AU220" s="186" t="s">
        <v>143</v>
      </c>
      <c r="AY220" s="19" t="s">
        <v>135</v>
      </c>
      <c r="BE220" s="187">
        <f>IF(N220="základní",J220,0)</f>
        <v>0</v>
      </c>
      <c r="BF220" s="187">
        <f>IF(N220="snížená",J220,0)</f>
        <v>0</v>
      </c>
      <c r="BG220" s="187">
        <f>IF(N220="zákl. přenesená",J220,0)</f>
        <v>0</v>
      </c>
      <c r="BH220" s="187">
        <f>IF(N220="sníž. přenesená",J220,0)</f>
        <v>0</v>
      </c>
      <c r="BI220" s="187">
        <f>IF(N220="nulová",J220,0)</f>
        <v>0</v>
      </c>
      <c r="BJ220" s="19" t="s">
        <v>143</v>
      </c>
      <c r="BK220" s="187">
        <f>ROUND(I220*H220,2)</f>
        <v>0</v>
      </c>
      <c r="BL220" s="19" t="s">
        <v>142</v>
      </c>
      <c r="BM220" s="186" t="s">
        <v>533</v>
      </c>
    </row>
    <row r="221" spans="1:65" s="12" customFormat="1" ht="22.75" customHeight="1">
      <c r="B221" s="159"/>
      <c r="C221" s="160"/>
      <c r="D221" s="161" t="s">
        <v>71</v>
      </c>
      <c r="E221" s="173" t="s">
        <v>155</v>
      </c>
      <c r="F221" s="173" t="s">
        <v>534</v>
      </c>
      <c r="G221" s="160"/>
      <c r="H221" s="160"/>
      <c r="I221" s="163"/>
      <c r="J221" s="174">
        <f>BK221</f>
        <v>0</v>
      </c>
      <c r="K221" s="160"/>
      <c r="L221" s="165"/>
      <c r="M221" s="166"/>
      <c r="N221" s="167"/>
      <c r="O221" s="167"/>
      <c r="P221" s="168">
        <f>SUM(P222:P438)</f>
        <v>0</v>
      </c>
      <c r="Q221" s="167"/>
      <c r="R221" s="168">
        <f>SUM(R222:R438)</f>
        <v>95.143855570000014</v>
      </c>
      <c r="S221" s="167"/>
      <c r="T221" s="169">
        <f>SUM(T222:T438)</f>
        <v>0</v>
      </c>
      <c r="AR221" s="170" t="s">
        <v>80</v>
      </c>
      <c r="AT221" s="171" t="s">
        <v>71</v>
      </c>
      <c r="AU221" s="171" t="s">
        <v>80</v>
      </c>
      <c r="AY221" s="170" t="s">
        <v>135</v>
      </c>
      <c r="BK221" s="172">
        <f>SUM(BK222:BK438)</f>
        <v>0</v>
      </c>
    </row>
    <row r="222" spans="1:65" s="2" customFormat="1" ht="49" customHeight="1">
      <c r="A222" s="36"/>
      <c r="B222" s="37"/>
      <c r="C222" s="175" t="s">
        <v>198</v>
      </c>
      <c r="D222" s="175" t="s">
        <v>137</v>
      </c>
      <c r="E222" s="176" t="s">
        <v>535</v>
      </c>
      <c r="F222" s="177" t="s">
        <v>536</v>
      </c>
      <c r="G222" s="178" t="s">
        <v>140</v>
      </c>
      <c r="H222" s="179">
        <v>406.69</v>
      </c>
      <c r="I222" s="180"/>
      <c r="J222" s="181">
        <f>ROUND(I222*H222,2)</f>
        <v>0</v>
      </c>
      <c r="K222" s="177" t="s">
        <v>19</v>
      </c>
      <c r="L222" s="41"/>
      <c r="M222" s="182" t="s">
        <v>19</v>
      </c>
      <c r="N222" s="183" t="s">
        <v>44</v>
      </c>
      <c r="O222" s="66"/>
      <c r="P222" s="184">
        <f>O222*H222</f>
        <v>0</v>
      </c>
      <c r="Q222" s="184">
        <v>6.7000000000000002E-4</v>
      </c>
      <c r="R222" s="184">
        <f>Q222*H222</f>
        <v>0.27248230000000001</v>
      </c>
      <c r="S222" s="184">
        <v>0</v>
      </c>
      <c r="T222" s="185">
        <f>S222*H222</f>
        <v>0</v>
      </c>
      <c r="U222" s="36"/>
      <c r="V222" s="36"/>
      <c r="W222" s="36"/>
      <c r="X222" s="36"/>
      <c r="Y222" s="36"/>
      <c r="Z222" s="36"/>
      <c r="AA222" s="36"/>
      <c r="AB222" s="36"/>
      <c r="AC222" s="36"/>
      <c r="AD222" s="36"/>
      <c r="AE222" s="36"/>
      <c r="AR222" s="186" t="s">
        <v>142</v>
      </c>
      <c r="AT222" s="186" t="s">
        <v>137</v>
      </c>
      <c r="AU222" s="186" t="s">
        <v>143</v>
      </c>
      <c r="AY222" s="19" t="s">
        <v>135</v>
      </c>
      <c r="BE222" s="187">
        <f>IF(N222="základní",J222,0)</f>
        <v>0</v>
      </c>
      <c r="BF222" s="187">
        <f>IF(N222="snížená",J222,0)</f>
        <v>0</v>
      </c>
      <c r="BG222" s="187">
        <f>IF(N222="zákl. přenesená",J222,0)</f>
        <v>0</v>
      </c>
      <c r="BH222" s="187">
        <f>IF(N222="sníž. přenesená",J222,0)</f>
        <v>0</v>
      </c>
      <c r="BI222" s="187">
        <f>IF(N222="nulová",J222,0)</f>
        <v>0</v>
      </c>
      <c r="BJ222" s="19" t="s">
        <v>143</v>
      </c>
      <c r="BK222" s="187">
        <f>ROUND(I222*H222,2)</f>
        <v>0</v>
      </c>
      <c r="BL222" s="19" t="s">
        <v>142</v>
      </c>
      <c r="BM222" s="186" t="s">
        <v>244</v>
      </c>
    </row>
    <row r="223" spans="1:65" s="2" customFormat="1" ht="81">
      <c r="A223" s="36"/>
      <c r="B223" s="37"/>
      <c r="C223" s="38"/>
      <c r="D223" s="188" t="s">
        <v>144</v>
      </c>
      <c r="E223" s="38"/>
      <c r="F223" s="189" t="s">
        <v>537</v>
      </c>
      <c r="G223" s="38"/>
      <c r="H223" s="38"/>
      <c r="I223" s="190"/>
      <c r="J223" s="38"/>
      <c r="K223" s="38"/>
      <c r="L223" s="41"/>
      <c r="M223" s="191"/>
      <c r="N223" s="192"/>
      <c r="O223" s="66"/>
      <c r="P223" s="66"/>
      <c r="Q223" s="66"/>
      <c r="R223" s="66"/>
      <c r="S223" s="66"/>
      <c r="T223" s="67"/>
      <c r="U223" s="36"/>
      <c r="V223" s="36"/>
      <c r="W223" s="36"/>
      <c r="X223" s="36"/>
      <c r="Y223" s="36"/>
      <c r="Z223" s="36"/>
      <c r="AA223" s="36"/>
      <c r="AB223" s="36"/>
      <c r="AC223" s="36"/>
      <c r="AD223" s="36"/>
      <c r="AE223" s="36"/>
      <c r="AT223" s="19" t="s">
        <v>144</v>
      </c>
      <c r="AU223" s="19" t="s">
        <v>143</v>
      </c>
    </row>
    <row r="224" spans="1:65" s="13" customFormat="1" ht="10">
      <c r="B224" s="193"/>
      <c r="C224" s="194"/>
      <c r="D224" s="188" t="s">
        <v>146</v>
      </c>
      <c r="E224" s="195" t="s">
        <v>19</v>
      </c>
      <c r="F224" s="196" t="s">
        <v>538</v>
      </c>
      <c r="G224" s="194"/>
      <c r="H224" s="197">
        <v>406.69</v>
      </c>
      <c r="I224" s="198"/>
      <c r="J224" s="194"/>
      <c r="K224" s="194"/>
      <c r="L224" s="199"/>
      <c r="M224" s="200"/>
      <c r="N224" s="201"/>
      <c r="O224" s="201"/>
      <c r="P224" s="201"/>
      <c r="Q224" s="201"/>
      <c r="R224" s="201"/>
      <c r="S224" s="201"/>
      <c r="T224" s="202"/>
      <c r="AT224" s="203" t="s">
        <v>146</v>
      </c>
      <c r="AU224" s="203" t="s">
        <v>143</v>
      </c>
      <c r="AV224" s="13" t="s">
        <v>143</v>
      </c>
      <c r="AW224" s="13" t="s">
        <v>31</v>
      </c>
      <c r="AX224" s="13" t="s">
        <v>72</v>
      </c>
      <c r="AY224" s="203" t="s">
        <v>135</v>
      </c>
    </row>
    <row r="225" spans="1:65" s="14" customFormat="1" ht="10">
      <c r="B225" s="204"/>
      <c r="C225" s="205"/>
      <c r="D225" s="188" t="s">
        <v>146</v>
      </c>
      <c r="E225" s="206" t="s">
        <v>19</v>
      </c>
      <c r="F225" s="207" t="s">
        <v>148</v>
      </c>
      <c r="G225" s="205"/>
      <c r="H225" s="208">
        <v>406.69</v>
      </c>
      <c r="I225" s="209"/>
      <c r="J225" s="205"/>
      <c r="K225" s="205"/>
      <c r="L225" s="210"/>
      <c r="M225" s="211"/>
      <c r="N225" s="212"/>
      <c r="O225" s="212"/>
      <c r="P225" s="212"/>
      <c r="Q225" s="212"/>
      <c r="R225" s="212"/>
      <c r="S225" s="212"/>
      <c r="T225" s="213"/>
      <c r="AT225" s="214" t="s">
        <v>146</v>
      </c>
      <c r="AU225" s="214" t="s">
        <v>143</v>
      </c>
      <c r="AV225" s="14" t="s">
        <v>142</v>
      </c>
      <c r="AW225" s="14" t="s">
        <v>31</v>
      </c>
      <c r="AX225" s="14" t="s">
        <v>80</v>
      </c>
      <c r="AY225" s="214" t="s">
        <v>135</v>
      </c>
    </row>
    <row r="226" spans="1:65" s="2" customFormat="1" ht="14.4" customHeight="1">
      <c r="A226" s="36"/>
      <c r="B226" s="37"/>
      <c r="C226" s="175" t="s">
        <v>255</v>
      </c>
      <c r="D226" s="175" t="s">
        <v>137</v>
      </c>
      <c r="E226" s="176" t="s">
        <v>539</v>
      </c>
      <c r="F226" s="177" t="s">
        <v>540</v>
      </c>
      <c r="G226" s="178" t="s">
        <v>140</v>
      </c>
      <c r="H226" s="179">
        <v>406.69</v>
      </c>
      <c r="I226" s="180"/>
      <c r="J226" s="181">
        <f>ROUND(I226*H226,2)</f>
        <v>0</v>
      </c>
      <c r="K226" s="177" t="s">
        <v>19</v>
      </c>
      <c r="L226" s="41"/>
      <c r="M226" s="182" t="s">
        <v>19</v>
      </c>
      <c r="N226" s="183" t="s">
        <v>44</v>
      </c>
      <c r="O226" s="66"/>
      <c r="P226" s="184">
        <f>O226*H226</f>
        <v>0</v>
      </c>
      <c r="Q226" s="184">
        <v>2.5999999999999998E-4</v>
      </c>
      <c r="R226" s="184">
        <f>Q226*H226</f>
        <v>0.10573939999999998</v>
      </c>
      <c r="S226" s="184">
        <v>0</v>
      </c>
      <c r="T226" s="185">
        <f>S226*H226</f>
        <v>0</v>
      </c>
      <c r="U226" s="36"/>
      <c r="V226" s="36"/>
      <c r="W226" s="36"/>
      <c r="X226" s="36"/>
      <c r="Y226" s="36"/>
      <c r="Z226" s="36"/>
      <c r="AA226" s="36"/>
      <c r="AB226" s="36"/>
      <c r="AC226" s="36"/>
      <c r="AD226" s="36"/>
      <c r="AE226" s="36"/>
      <c r="AR226" s="186" t="s">
        <v>142</v>
      </c>
      <c r="AT226" s="186" t="s">
        <v>137</v>
      </c>
      <c r="AU226" s="186" t="s">
        <v>143</v>
      </c>
      <c r="AY226" s="19" t="s">
        <v>135</v>
      </c>
      <c r="BE226" s="187">
        <f>IF(N226="základní",J226,0)</f>
        <v>0</v>
      </c>
      <c r="BF226" s="187">
        <f>IF(N226="snížená",J226,0)</f>
        <v>0</v>
      </c>
      <c r="BG226" s="187">
        <f>IF(N226="zákl. přenesená",J226,0)</f>
        <v>0</v>
      </c>
      <c r="BH226" s="187">
        <f>IF(N226="sníž. přenesená",J226,0)</f>
        <v>0</v>
      </c>
      <c r="BI226" s="187">
        <f>IF(N226="nulová",J226,0)</f>
        <v>0</v>
      </c>
      <c r="BJ226" s="19" t="s">
        <v>143</v>
      </c>
      <c r="BK226" s="187">
        <f>ROUND(I226*H226,2)</f>
        <v>0</v>
      </c>
      <c r="BL226" s="19" t="s">
        <v>142</v>
      </c>
      <c r="BM226" s="186" t="s">
        <v>248</v>
      </c>
    </row>
    <row r="227" spans="1:65" s="2" customFormat="1" ht="24.15" customHeight="1">
      <c r="A227" s="36"/>
      <c r="B227" s="37"/>
      <c r="C227" s="175" t="s">
        <v>202</v>
      </c>
      <c r="D227" s="175" t="s">
        <v>137</v>
      </c>
      <c r="E227" s="176" t="s">
        <v>541</v>
      </c>
      <c r="F227" s="177" t="s">
        <v>542</v>
      </c>
      <c r="G227" s="178" t="s">
        <v>140</v>
      </c>
      <c r="H227" s="179">
        <v>406.69</v>
      </c>
      <c r="I227" s="180"/>
      <c r="J227" s="181">
        <f>ROUND(I227*H227,2)</f>
        <v>0</v>
      </c>
      <c r="K227" s="177" t="s">
        <v>141</v>
      </c>
      <c r="L227" s="41"/>
      <c r="M227" s="182" t="s">
        <v>19</v>
      </c>
      <c r="N227" s="183" t="s">
        <v>44</v>
      </c>
      <c r="O227" s="66"/>
      <c r="P227" s="184">
        <f>O227*H227</f>
        <v>0</v>
      </c>
      <c r="Q227" s="184">
        <v>4.3800000000000002E-3</v>
      </c>
      <c r="R227" s="184">
        <f>Q227*H227</f>
        <v>1.7813022000000001</v>
      </c>
      <c r="S227" s="184">
        <v>0</v>
      </c>
      <c r="T227" s="185">
        <f>S227*H227</f>
        <v>0</v>
      </c>
      <c r="U227" s="36"/>
      <c r="V227" s="36"/>
      <c r="W227" s="36"/>
      <c r="X227" s="36"/>
      <c r="Y227" s="36"/>
      <c r="Z227" s="36"/>
      <c r="AA227" s="36"/>
      <c r="AB227" s="36"/>
      <c r="AC227" s="36"/>
      <c r="AD227" s="36"/>
      <c r="AE227" s="36"/>
      <c r="AR227" s="186" t="s">
        <v>142</v>
      </c>
      <c r="AT227" s="186" t="s">
        <v>137</v>
      </c>
      <c r="AU227" s="186" t="s">
        <v>143</v>
      </c>
      <c r="AY227" s="19" t="s">
        <v>135</v>
      </c>
      <c r="BE227" s="187">
        <f>IF(N227="základní",J227,0)</f>
        <v>0</v>
      </c>
      <c r="BF227" s="187">
        <f>IF(N227="snížená",J227,0)</f>
        <v>0</v>
      </c>
      <c r="BG227" s="187">
        <f>IF(N227="zákl. přenesená",J227,0)</f>
        <v>0</v>
      </c>
      <c r="BH227" s="187">
        <f>IF(N227="sníž. přenesená",J227,0)</f>
        <v>0</v>
      </c>
      <c r="BI227" s="187">
        <f>IF(N227="nulová",J227,0)</f>
        <v>0</v>
      </c>
      <c r="BJ227" s="19" t="s">
        <v>143</v>
      </c>
      <c r="BK227" s="187">
        <f>ROUND(I227*H227,2)</f>
        <v>0</v>
      </c>
      <c r="BL227" s="19" t="s">
        <v>142</v>
      </c>
      <c r="BM227" s="186" t="s">
        <v>251</v>
      </c>
    </row>
    <row r="228" spans="1:65" s="2" customFormat="1" ht="18">
      <c r="A228" s="36"/>
      <c r="B228" s="37"/>
      <c r="C228" s="38"/>
      <c r="D228" s="188" t="s">
        <v>144</v>
      </c>
      <c r="E228" s="38"/>
      <c r="F228" s="189" t="s">
        <v>543</v>
      </c>
      <c r="G228" s="38"/>
      <c r="H228" s="38"/>
      <c r="I228" s="190"/>
      <c r="J228" s="38"/>
      <c r="K228" s="38"/>
      <c r="L228" s="41"/>
      <c r="M228" s="191"/>
      <c r="N228" s="192"/>
      <c r="O228" s="66"/>
      <c r="P228" s="66"/>
      <c r="Q228" s="66"/>
      <c r="R228" s="66"/>
      <c r="S228" s="66"/>
      <c r="T228" s="67"/>
      <c r="U228" s="36"/>
      <c r="V228" s="36"/>
      <c r="W228" s="36"/>
      <c r="X228" s="36"/>
      <c r="Y228" s="36"/>
      <c r="Z228" s="36"/>
      <c r="AA228" s="36"/>
      <c r="AB228" s="36"/>
      <c r="AC228" s="36"/>
      <c r="AD228" s="36"/>
      <c r="AE228" s="36"/>
      <c r="AT228" s="19" t="s">
        <v>144</v>
      </c>
      <c r="AU228" s="19" t="s">
        <v>143</v>
      </c>
    </row>
    <row r="229" spans="1:65" s="2" customFormat="1" ht="24.15" customHeight="1">
      <c r="A229" s="36"/>
      <c r="B229" s="37"/>
      <c r="C229" s="175" t="s">
        <v>263</v>
      </c>
      <c r="D229" s="175" t="s">
        <v>137</v>
      </c>
      <c r="E229" s="176" t="s">
        <v>544</v>
      </c>
      <c r="F229" s="177" t="s">
        <v>545</v>
      </c>
      <c r="G229" s="178" t="s">
        <v>140</v>
      </c>
      <c r="H229" s="179">
        <v>1654.395</v>
      </c>
      <c r="I229" s="180"/>
      <c r="J229" s="181">
        <f>ROUND(I229*H229,2)</f>
        <v>0</v>
      </c>
      <c r="K229" s="177" t="s">
        <v>141</v>
      </c>
      <c r="L229" s="41"/>
      <c r="M229" s="182" t="s">
        <v>19</v>
      </c>
      <c r="N229" s="183" t="s">
        <v>44</v>
      </c>
      <c r="O229" s="66"/>
      <c r="P229" s="184">
        <f>O229*H229</f>
        <v>0</v>
      </c>
      <c r="Q229" s="184">
        <v>4.9399999999999999E-3</v>
      </c>
      <c r="R229" s="184">
        <f>Q229*H229</f>
        <v>8.1727112999999996</v>
      </c>
      <c r="S229" s="184">
        <v>0</v>
      </c>
      <c r="T229" s="185">
        <f>S229*H229</f>
        <v>0</v>
      </c>
      <c r="U229" s="36"/>
      <c r="V229" s="36"/>
      <c r="W229" s="36"/>
      <c r="X229" s="36"/>
      <c r="Y229" s="36"/>
      <c r="Z229" s="36"/>
      <c r="AA229" s="36"/>
      <c r="AB229" s="36"/>
      <c r="AC229" s="36"/>
      <c r="AD229" s="36"/>
      <c r="AE229" s="36"/>
      <c r="AR229" s="186" t="s">
        <v>142</v>
      </c>
      <c r="AT229" s="186" t="s">
        <v>137</v>
      </c>
      <c r="AU229" s="186" t="s">
        <v>143</v>
      </c>
      <c r="AY229" s="19" t="s">
        <v>135</v>
      </c>
      <c r="BE229" s="187">
        <f>IF(N229="základní",J229,0)</f>
        <v>0</v>
      </c>
      <c r="BF229" s="187">
        <f>IF(N229="snížená",J229,0)</f>
        <v>0</v>
      </c>
      <c r="BG229" s="187">
        <f>IF(N229="zákl. přenesená",J229,0)</f>
        <v>0</v>
      </c>
      <c r="BH229" s="187">
        <f>IF(N229="sníž. přenesená",J229,0)</f>
        <v>0</v>
      </c>
      <c r="BI229" s="187">
        <f>IF(N229="nulová",J229,0)</f>
        <v>0</v>
      </c>
      <c r="BJ229" s="19" t="s">
        <v>143</v>
      </c>
      <c r="BK229" s="187">
        <f>ROUND(I229*H229,2)</f>
        <v>0</v>
      </c>
      <c r="BL229" s="19" t="s">
        <v>142</v>
      </c>
      <c r="BM229" s="186" t="s">
        <v>204</v>
      </c>
    </row>
    <row r="230" spans="1:65" s="2" customFormat="1" ht="14.4" customHeight="1">
      <c r="A230" s="36"/>
      <c r="B230" s="37"/>
      <c r="C230" s="175" t="s">
        <v>207</v>
      </c>
      <c r="D230" s="175" t="s">
        <v>137</v>
      </c>
      <c r="E230" s="176" t="s">
        <v>546</v>
      </c>
      <c r="F230" s="177" t="s">
        <v>547</v>
      </c>
      <c r="G230" s="178" t="s">
        <v>140</v>
      </c>
      <c r="H230" s="179">
        <v>1654.395</v>
      </c>
      <c r="I230" s="180"/>
      <c r="J230" s="181">
        <f>ROUND(I230*H230,2)</f>
        <v>0</v>
      </c>
      <c r="K230" s="177" t="s">
        <v>141</v>
      </c>
      <c r="L230" s="41"/>
      <c r="M230" s="182" t="s">
        <v>19</v>
      </c>
      <c r="N230" s="183" t="s">
        <v>44</v>
      </c>
      <c r="O230" s="66"/>
      <c r="P230" s="184">
        <f>O230*H230</f>
        <v>0</v>
      </c>
      <c r="Q230" s="184">
        <v>3.0000000000000001E-3</v>
      </c>
      <c r="R230" s="184">
        <f>Q230*H230</f>
        <v>4.9631850000000002</v>
      </c>
      <c r="S230" s="184">
        <v>0</v>
      </c>
      <c r="T230" s="185">
        <f>S230*H230</f>
        <v>0</v>
      </c>
      <c r="U230" s="36"/>
      <c r="V230" s="36"/>
      <c r="W230" s="36"/>
      <c r="X230" s="36"/>
      <c r="Y230" s="36"/>
      <c r="Z230" s="36"/>
      <c r="AA230" s="36"/>
      <c r="AB230" s="36"/>
      <c r="AC230" s="36"/>
      <c r="AD230" s="36"/>
      <c r="AE230" s="36"/>
      <c r="AR230" s="186" t="s">
        <v>142</v>
      </c>
      <c r="AT230" s="186" t="s">
        <v>137</v>
      </c>
      <c r="AU230" s="186" t="s">
        <v>143</v>
      </c>
      <c r="AY230" s="19" t="s">
        <v>135</v>
      </c>
      <c r="BE230" s="187">
        <f>IF(N230="základní",J230,0)</f>
        <v>0</v>
      </c>
      <c r="BF230" s="187">
        <f>IF(N230="snížená",J230,0)</f>
        <v>0</v>
      </c>
      <c r="BG230" s="187">
        <f>IF(N230="zákl. přenesená",J230,0)</f>
        <v>0</v>
      </c>
      <c r="BH230" s="187">
        <f>IF(N230="sníž. přenesená",J230,0)</f>
        <v>0</v>
      </c>
      <c r="BI230" s="187">
        <f>IF(N230="nulová",J230,0)</f>
        <v>0</v>
      </c>
      <c r="BJ230" s="19" t="s">
        <v>143</v>
      </c>
      <c r="BK230" s="187">
        <f>ROUND(I230*H230,2)</f>
        <v>0</v>
      </c>
      <c r="BL230" s="19" t="s">
        <v>142</v>
      </c>
      <c r="BM230" s="186" t="s">
        <v>261</v>
      </c>
    </row>
    <row r="231" spans="1:65" s="13" customFormat="1" ht="10">
      <c r="B231" s="193"/>
      <c r="C231" s="194"/>
      <c r="D231" s="188" t="s">
        <v>146</v>
      </c>
      <c r="E231" s="195" t="s">
        <v>19</v>
      </c>
      <c r="F231" s="196" t="s">
        <v>548</v>
      </c>
      <c r="G231" s="194"/>
      <c r="H231" s="197">
        <v>1654.395</v>
      </c>
      <c r="I231" s="198"/>
      <c r="J231" s="194"/>
      <c r="K231" s="194"/>
      <c r="L231" s="199"/>
      <c r="M231" s="200"/>
      <c r="N231" s="201"/>
      <c r="O231" s="201"/>
      <c r="P231" s="201"/>
      <c r="Q231" s="201"/>
      <c r="R231" s="201"/>
      <c r="S231" s="201"/>
      <c r="T231" s="202"/>
      <c r="AT231" s="203" t="s">
        <v>146</v>
      </c>
      <c r="AU231" s="203" t="s">
        <v>143</v>
      </c>
      <c r="AV231" s="13" t="s">
        <v>143</v>
      </c>
      <c r="AW231" s="13" t="s">
        <v>31</v>
      </c>
      <c r="AX231" s="13" t="s">
        <v>72</v>
      </c>
      <c r="AY231" s="203" t="s">
        <v>135</v>
      </c>
    </row>
    <row r="232" spans="1:65" s="14" customFormat="1" ht="10">
      <c r="B232" s="204"/>
      <c r="C232" s="205"/>
      <c r="D232" s="188" t="s">
        <v>146</v>
      </c>
      <c r="E232" s="206" t="s">
        <v>19</v>
      </c>
      <c r="F232" s="207" t="s">
        <v>148</v>
      </c>
      <c r="G232" s="205"/>
      <c r="H232" s="208">
        <v>1654.395</v>
      </c>
      <c r="I232" s="209"/>
      <c r="J232" s="205"/>
      <c r="K232" s="205"/>
      <c r="L232" s="210"/>
      <c r="M232" s="211"/>
      <c r="N232" s="212"/>
      <c r="O232" s="212"/>
      <c r="P232" s="212"/>
      <c r="Q232" s="212"/>
      <c r="R232" s="212"/>
      <c r="S232" s="212"/>
      <c r="T232" s="213"/>
      <c r="AT232" s="214" t="s">
        <v>146</v>
      </c>
      <c r="AU232" s="214" t="s">
        <v>143</v>
      </c>
      <c r="AV232" s="14" t="s">
        <v>142</v>
      </c>
      <c r="AW232" s="14" t="s">
        <v>31</v>
      </c>
      <c r="AX232" s="14" t="s">
        <v>80</v>
      </c>
      <c r="AY232" s="214" t="s">
        <v>135</v>
      </c>
    </row>
    <row r="233" spans="1:65" s="2" customFormat="1" ht="24.15" customHeight="1">
      <c r="A233" s="36"/>
      <c r="B233" s="37"/>
      <c r="C233" s="175" t="s">
        <v>271</v>
      </c>
      <c r="D233" s="175" t="s">
        <v>137</v>
      </c>
      <c r="E233" s="176" t="s">
        <v>549</v>
      </c>
      <c r="F233" s="177" t="s">
        <v>550</v>
      </c>
      <c r="G233" s="178" t="s">
        <v>140</v>
      </c>
      <c r="H233" s="179">
        <v>1903.92</v>
      </c>
      <c r="I233" s="180"/>
      <c r="J233" s="181">
        <f>ROUND(I233*H233,2)</f>
        <v>0</v>
      </c>
      <c r="K233" s="177" t="s">
        <v>141</v>
      </c>
      <c r="L233" s="41"/>
      <c r="M233" s="182" t="s">
        <v>19</v>
      </c>
      <c r="N233" s="183" t="s">
        <v>44</v>
      </c>
      <c r="O233" s="66"/>
      <c r="P233" s="184">
        <f>O233*H233</f>
        <v>0</v>
      </c>
      <c r="Q233" s="184">
        <v>4.3800000000000002E-3</v>
      </c>
      <c r="R233" s="184">
        <f>Q233*H233</f>
        <v>8.3391696</v>
      </c>
      <c r="S233" s="184">
        <v>0</v>
      </c>
      <c r="T233" s="185">
        <f>S233*H233</f>
        <v>0</v>
      </c>
      <c r="U233" s="36"/>
      <c r="V233" s="36"/>
      <c r="W233" s="36"/>
      <c r="X233" s="36"/>
      <c r="Y233" s="36"/>
      <c r="Z233" s="36"/>
      <c r="AA233" s="36"/>
      <c r="AB233" s="36"/>
      <c r="AC233" s="36"/>
      <c r="AD233" s="36"/>
      <c r="AE233" s="36"/>
      <c r="AR233" s="186" t="s">
        <v>142</v>
      </c>
      <c r="AT233" s="186" t="s">
        <v>137</v>
      </c>
      <c r="AU233" s="186" t="s">
        <v>143</v>
      </c>
      <c r="AY233" s="19" t="s">
        <v>135</v>
      </c>
      <c r="BE233" s="187">
        <f>IF(N233="základní",J233,0)</f>
        <v>0</v>
      </c>
      <c r="BF233" s="187">
        <f>IF(N233="snížená",J233,0)</f>
        <v>0</v>
      </c>
      <c r="BG233" s="187">
        <f>IF(N233="zákl. přenesená",J233,0)</f>
        <v>0</v>
      </c>
      <c r="BH233" s="187">
        <f>IF(N233="sníž. přenesená",J233,0)</f>
        <v>0</v>
      </c>
      <c r="BI233" s="187">
        <f>IF(N233="nulová",J233,0)</f>
        <v>0</v>
      </c>
      <c r="BJ233" s="19" t="s">
        <v>143</v>
      </c>
      <c r="BK233" s="187">
        <f>ROUND(I233*H233,2)</f>
        <v>0</v>
      </c>
      <c r="BL233" s="19" t="s">
        <v>142</v>
      </c>
      <c r="BM233" s="186" t="s">
        <v>266</v>
      </c>
    </row>
    <row r="234" spans="1:65" s="2" customFormat="1" ht="18">
      <c r="A234" s="36"/>
      <c r="B234" s="37"/>
      <c r="C234" s="38"/>
      <c r="D234" s="188" t="s">
        <v>144</v>
      </c>
      <c r="E234" s="38"/>
      <c r="F234" s="189" t="s">
        <v>543</v>
      </c>
      <c r="G234" s="38"/>
      <c r="H234" s="38"/>
      <c r="I234" s="190"/>
      <c r="J234" s="38"/>
      <c r="K234" s="38"/>
      <c r="L234" s="41"/>
      <c r="M234" s="191"/>
      <c r="N234" s="192"/>
      <c r="O234" s="66"/>
      <c r="P234" s="66"/>
      <c r="Q234" s="66"/>
      <c r="R234" s="66"/>
      <c r="S234" s="66"/>
      <c r="T234" s="67"/>
      <c r="U234" s="36"/>
      <c r="V234" s="36"/>
      <c r="W234" s="36"/>
      <c r="X234" s="36"/>
      <c r="Y234" s="36"/>
      <c r="Z234" s="36"/>
      <c r="AA234" s="36"/>
      <c r="AB234" s="36"/>
      <c r="AC234" s="36"/>
      <c r="AD234" s="36"/>
      <c r="AE234" s="36"/>
      <c r="AT234" s="19" t="s">
        <v>144</v>
      </c>
      <c r="AU234" s="19" t="s">
        <v>143</v>
      </c>
    </row>
    <row r="235" spans="1:65" s="13" customFormat="1" ht="10">
      <c r="B235" s="193"/>
      <c r="C235" s="194"/>
      <c r="D235" s="188" t="s">
        <v>146</v>
      </c>
      <c r="E235" s="195" t="s">
        <v>19</v>
      </c>
      <c r="F235" s="196" t="s">
        <v>551</v>
      </c>
      <c r="G235" s="194"/>
      <c r="H235" s="197">
        <v>1903.92</v>
      </c>
      <c r="I235" s="198"/>
      <c r="J235" s="194"/>
      <c r="K235" s="194"/>
      <c r="L235" s="199"/>
      <c r="M235" s="200"/>
      <c r="N235" s="201"/>
      <c r="O235" s="201"/>
      <c r="P235" s="201"/>
      <c r="Q235" s="201"/>
      <c r="R235" s="201"/>
      <c r="S235" s="201"/>
      <c r="T235" s="202"/>
      <c r="AT235" s="203" t="s">
        <v>146</v>
      </c>
      <c r="AU235" s="203" t="s">
        <v>143</v>
      </c>
      <c r="AV235" s="13" t="s">
        <v>143</v>
      </c>
      <c r="AW235" s="13" t="s">
        <v>31</v>
      </c>
      <c r="AX235" s="13" t="s">
        <v>72</v>
      </c>
      <c r="AY235" s="203" t="s">
        <v>135</v>
      </c>
    </row>
    <row r="236" spans="1:65" s="14" customFormat="1" ht="10">
      <c r="B236" s="204"/>
      <c r="C236" s="205"/>
      <c r="D236" s="188" t="s">
        <v>146</v>
      </c>
      <c r="E236" s="206" t="s">
        <v>19</v>
      </c>
      <c r="F236" s="207" t="s">
        <v>148</v>
      </c>
      <c r="G236" s="205"/>
      <c r="H236" s="208">
        <v>1903.92</v>
      </c>
      <c r="I236" s="209"/>
      <c r="J236" s="205"/>
      <c r="K236" s="205"/>
      <c r="L236" s="210"/>
      <c r="M236" s="211"/>
      <c r="N236" s="212"/>
      <c r="O236" s="212"/>
      <c r="P236" s="212"/>
      <c r="Q236" s="212"/>
      <c r="R236" s="212"/>
      <c r="S236" s="212"/>
      <c r="T236" s="213"/>
      <c r="AT236" s="214" t="s">
        <v>146</v>
      </c>
      <c r="AU236" s="214" t="s">
        <v>143</v>
      </c>
      <c r="AV236" s="14" t="s">
        <v>142</v>
      </c>
      <c r="AW236" s="14" t="s">
        <v>31</v>
      </c>
      <c r="AX236" s="14" t="s">
        <v>80</v>
      </c>
      <c r="AY236" s="214" t="s">
        <v>135</v>
      </c>
    </row>
    <row r="237" spans="1:65" s="2" customFormat="1" ht="14.4" customHeight="1">
      <c r="A237" s="36"/>
      <c r="B237" s="37"/>
      <c r="C237" s="175" t="s">
        <v>211</v>
      </c>
      <c r="D237" s="175" t="s">
        <v>137</v>
      </c>
      <c r="E237" s="176" t="s">
        <v>552</v>
      </c>
      <c r="F237" s="177" t="s">
        <v>553</v>
      </c>
      <c r="G237" s="178" t="s">
        <v>169</v>
      </c>
      <c r="H237" s="179">
        <v>431.6</v>
      </c>
      <c r="I237" s="180"/>
      <c r="J237" s="181">
        <f>ROUND(I237*H237,2)</f>
        <v>0</v>
      </c>
      <c r="K237" s="177" t="s">
        <v>141</v>
      </c>
      <c r="L237" s="41"/>
      <c r="M237" s="182" t="s">
        <v>19</v>
      </c>
      <c r="N237" s="183" t="s">
        <v>44</v>
      </c>
      <c r="O237" s="66"/>
      <c r="P237" s="184">
        <f>O237*H237</f>
        <v>0</v>
      </c>
      <c r="Q237" s="184">
        <v>1.5E-3</v>
      </c>
      <c r="R237" s="184">
        <f>Q237*H237</f>
        <v>0.64740000000000009</v>
      </c>
      <c r="S237" s="184">
        <v>0</v>
      </c>
      <c r="T237" s="185">
        <f>S237*H237</f>
        <v>0</v>
      </c>
      <c r="U237" s="36"/>
      <c r="V237" s="36"/>
      <c r="W237" s="36"/>
      <c r="X237" s="36"/>
      <c r="Y237" s="36"/>
      <c r="Z237" s="36"/>
      <c r="AA237" s="36"/>
      <c r="AB237" s="36"/>
      <c r="AC237" s="36"/>
      <c r="AD237" s="36"/>
      <c r="AE237" s="36"/>
      <c r="AR237" s="186" t="s">
        <v>142</v>
      </c>
      <c r="AT237" s="186" t="s">
        <v>137</v>
      </c>
      <c r="AU237" s="186" t="s">
        <v>143</v>
      </c>
      <c r="AY237" s="19" t="s">
        <v>135</v>
      </c>
      <c r="BE237" s="187">
        <f>IF(N237="základní",J237,0)</f>
        <v>0</v>
      </c>
      <c r="BF237" s="187">
        <f>IF(N237="snížená",J237,0)</f>
        <v>0</v>
      </c>
      <c r="BG237" s="187">
        <f>IF(N237="zákl. přenesená",J237,0)</f>
        <v>0</v>
      </c>
      <c r="BH237" s="187">
        <f>IF(N237="sníž. přenesená",J237,0)</f>
        <v>0</v>
      </c>
      <c r="BI237" s="187">
        <f>IF(N237="nulová",J237,0)</f>
        <v>0</v>
      </c>
      <c r="BJ237" s="19" t="s">
        <v>143</v>
      </c>
      <c r="BK237" s="187">
        <f>ROUND(I237*H237,2)</f>
        <v>0</v>
      </c>
      <c r="BL237" s="19" t="s">
        <v>142</v>
      </c>
      <c r="BM237" s="186" t="s">
        <v>269</v>
      </c>
    </row>
    <row r="238" spans="1:65" s="2" customFormat="1" ht="27">
      <c r="A238" s="36"/>
      <c r="B238" s="37"/>
      <c r="C238" s="38"/>
      <c r="D238" s="188" t="s">
        <v>144</v>
      </c>
      <c r="E238" s="38"/>
      <c r="F238" s="189" t="s">
        <v>554</v>
      </c>
      <c r="G238" s="38"/>
      <c r="H238" s="38"/>
      <c r="I238" s="190"/>
      <c r="J238" s="38"/>
      <c r="K238" s="38"/>
      <c r="L238" s="41"/>
      <c r="M238" s="191"/>
      <c r="N238" s="192"/>
      <c r="O238" s="66"/>
      <c r="P238" s="66"/>
      <c r="Q238" s="66"/>
      <c r="R238" s="66"/>
      <c r="S238" s="66"/>
      <c r="T238" s="67"/>
      <c r="U238" s="36"/>
      <c r="V238" s="36"/>
      <c r="W238" s="36"/>
      <c r="X238" s="36"/>
      <c r="Y238" s="36"/>
      <c r="Z238" s="36"/>
      <c r="AA238" s="36"/>
      <c r="AB238" s="36"/>
      <c r="AC238" s="36"/>
      <c r="AD238" s="36"/>
      <c r="AE238" s="36"/>
      <c r="AT238" s="19" t="s">
        <v>144</v>
      </c>
      <c r="AU238" s="19" t="s">
        <v>143</v>
      </c>
    </row>
    <row r="239" spans="1:65" s="13" customFormat="1" ht="10">
      <c r="B239" s="193"/>
      <c r="C239" s="194"/>
      <c r="D239" s="188" t="s">
        <v>146</v>
      </c>
      <c r="E239" s="195" t="s">
        <v>19</v>
      </c>
      <c r="F239" s="196" t="s">
        <v>555</v>
      </c>
      <c r="G239" s="194"/>
      <c r="H239" s="197">
        <v>115.2</v>
      </c>
      <c r="I239" s="198"/>
      <c r="J239" s="194"/>
      <c r="K239" s="194"/>
      <c r="L239" s="199"/>
      <c r="M239" s="200"/>
      <c r="N239" s="201"/>
      <c r="O239" s="201"/>
      <c r="P239" s="201"/>
      <c r="Q239" s="201"/>
      <c r="R239" s="201"/>
      <c r="S239" s="201"/>
      <c r="T239" s="202"/>
      <c r="AT239" s="203" t="s">
        <v>146</v>
      </c>
      <c r="AU239" s="203" t="s">
        <v>143</v>
      </c>
      <c r="AV239" s="13" t="s">
        <v>143</v>
      </c>
      <c r="AW239" s="13" t="s">
        <v>31</v>
      </c>
      <c r="AX239" s="13" t="s">
        <v>72</v>
      </c>
      <c r="AY239" s="203" t="s">
        <v>135</v>
      </c>
    </row>
    <row r="240" spans="1:65" s="13" customFormat="1" ht="10">
      <c r="B240" s="193"/>
      <c r="C240" s="194"/>
      <c r="D240" s="188" t="s">
        <v>146</v>
      </c>
      <c r="E240" s="195" t="s">
        <v>19</v>
      </c>
      <c r="F240" s="196" t="s">
        <v>556</v>
      </c>
      <c r="G240" s="194"/>
      <c r="H240" s="197">
        <v>30</v>
      </c>
      <c r="I240" s="198"/>
      <c r="J240" s="194"/>
      <c r="K240" s="194"/>
      <c r="L240" s="199"/>
      <c r="M240" s="200"/>
      <c r="N240" s="201"/>
      <c r="O240" s="201"/>
      <c r="P240" s="201"/>
      <c r="Q240" s="201"/>
      <c r="R240" s="201"/>
      <c r="S240" s="201"/>
      <c r="T240" s="202"/>
      <c r="AT240" s="203" t="s">
        <v>146</v>
      </c>
      <c r="AU240" s="203" t="s">
        <v>143</v>
      </c>
      <c r="AV240" s="13" t="s">
        <v>143</v>
      </c>
      <c r="AW240" s="13" t="s">
        <v>31</v>
      </c>
      <c r="AX240" s="13" t="s">
        <v>72</v>
      </c>
      <c r="AY240" s="203" t="s">
        <v>135</v>
      </c>
    </row>
    <row r="241" spans="1:65" s="13" customFormat="1" ht="10">
      <c r="B241" s="193"/>
      <c r="C241" s="194"/>
      <c r="D241" s="188" t="s">
        <v>146</v>
      </c>
      <c r="E241" s="195" t="s">
        <v>19</v>
      </c>
      <c r="F241" s="196" t="s">
        <v>557</v>
      </c>
      <c r="G241" s="194"/>
      <c r="H241" s="197">
        <v>177.6</v>
      </c>
      <c r="I241" s="198"/>
      <c r="J241" s="194"/>
      <c r="K241" s="194"/>
      <c r="L241" s="199"/>
      <c r="M241" s="200"/>
      <c r="N241" s="201"/>
      <c r="O241" s="201"/>
      <c r="P241" s="201"/>
      <c r="Q241" s="201"/>
      <c r="R241" s="201"/>
      <c r="S241" s="201"/>
      <c r="T241" s="202"/>
      <c r="AT241" s="203" t="s">
        <v>146</v>
      </c>
      <c r="AU241" s="203" t="s">
        <v>143</v>
      </c>
      <c r="AV241" s="13" t="s">
        <v>143</v>
      </c>
      <c r="AW241" s="13" t="s">
        <v>31</v>
      </c>
      <c r="AX241" s="13" t="s">
        <v>72</v>
      </c>
      <c r="AY241" s="203" t="s">
        <v>135</v>
      </c>
    </row>
    <row r="242" spans="1:65" s="13" customFormat="1" ht="10">
      <c r="B242" s="193"/>
      <c r="C242" s="194"/>
      <c r="D242" s="188" t="s">
        <v>146</v>
      </c>
      <c r="E242" s="195" t="s">
        <v>19</v>
      </c>
      <c r="F242" s="196" t="s">
        <v>558</v>
      </c>
      <c r="G242" s="194"/>
      <c r="H242" s="197">
        <v>15.6</v>
      </c>
      <c r="I242" s="198"/>
      <c r="J242" s="194"/>
      <c r="K242" s="194"/>
      <c r="L242" s="199"/>
      <c r="M242" s="200"/>
      <c r="N242" s="201"/>
      <c r="O242" s="201"/>
      <c r="P242" s="201"/>
      <c r="Q242" s="201"/>
      <c r="R242" s="201"/>
      <c r="S242" s="201"/>
      <c r="T242" s="202"/>
      <c r="AT242" s="203" t="s">
        <v>146</v>
      </c>
      <c r="AU242" s="203" t="s">
        <v>143</v>
      </c>
      <c r="AV242" s="13" t="s">
        <v>143</v>
      </c>
      <c r="AW242" s="13" t="s">
        <v>31</v>
      </c>
      <c r="AX242" s="13" t="s">
        <v>72</v>
      </c>
      <c r="AY242" s="203" t="s">
        <v>135</v>
      </c>
    </row>
    <row r="243" spans="1:65" s="15" customFormat="1" ht="10">
      <c r="B243" s="228"/>
      <c r="C243" s="229"/>
      <c r="D243" s="188" t="s">
        <v>146</v>
      </c>
      <c r="E243" s="230" t="s">
        <v>19</v>
      </c>
      <c r="F243" s="231" t="s">
        <v>499</v>
      </c>
      <c r="G243" s="229"/>
      <c r="H243" s="232">
        <v>338.4</v>
      </c>
      <c r="I243" s="233"/>
      <c r="J243" s="229"/>
      <c r="K243" s="229"/>
      <c r="L243" s="234"/>
      <c r="M243" s="235"/>
      <c r="N243" s="236"/>
      <c r="O243" s="236"/>
      <c r="P243" s="236"/>
      <c r="Q243" s="236"/>
      <c r="R243" s="236"/>
      <c r="S243" s="236"/>
      <c r="T243" s="237"/>
      <c r="AT243" s="238" t="s">
        <v>146</v>
      </c>
      <c r="AU243" s="238" t="s">
        <v>143</v>
      </c>
      <c r="AV243" s="15" t="s">
        <v>152</v>
      </c>
      <c r="AW243" s="15" t="s">
        <v>31</v>
      </c>
      <c r="AX243" s="15" t="s">
        <v>72</v>
      </c>
      <c r="AY243" s="238" t="s">
        <v>135</v>
      </c>
    </row>
    <row r="244" spans="1:65" s="13" customFormat="1" ht="10">
      <c r="B244" s="193"/>
      <c r="C244" s="194"/>
      <c r="D244" s="188" t="s">
        <v>146</v>
      </c>
      <c r="E244" s="195" t="s">
        <v>19</v>
      </c>
      <c r="F244" s="196" t="s">
        <v>559</v>
      </c>
      <c r="G244" s="194"/>
      <c r="H244" s="197">
        <v>46.4</v>
      </c>
      <c r="I244" s="198"/>
      <c r="J244" s="194"/>
      <c r="K244" s="194"/>
      <c r="L244" s="199"/>
      <c r="M244" s="200"/>
      <c r="N244" s="201"/>
      <c r="O244" s="201"/>
      <c r="P244" s="201"/>
      <c r="Q244" s="201"/>
      <c r="R244" s="201"/>
      <c r="S244" s="201"/>
      <c r="T244" s="202"/>
      <c r="AT244" s="203" t="s">
        <v>146</v>
      </c>
      <c r="AU244" s="203" t="s">
        <v>143</v>
      </c>
      <c r="AV244" s="13" t="s">
        <v>143</v>
      </c>
      <c r="AW244" s="13" t="s">
        <v>31</v>
      </c>
      <c r="AX244" s="13" t="s">
        <v>72</v>
      </c>
      <c r="AY244" s="203" t="s">
        <v>135</v>
      </c>
    </row>
    <row r="245" spans="1:65" s="13" customFormat="1" ht="10">
      <c r="B245" s="193"/>
      <c r="C245" s="194"/>
      <c r="D245" s="188" t="s">
        <v>146</v>
      </c>
      <c r="E245" s="195" t="s">
        <v>19</v>
      </c>
      <c r="F245" s="196" t="s">
        <v>560</v>
      </c>
      <c r="G245" s="194"/>
      <c r="H245" s="197">
        <v>18</v>
      </c>
      <c r="I245" s="198"/>
      <c r="J245" s="194"/>
      <c r="K245" s="194"/>
      <c r="L245" s="199"/>
      <c r="M245" s="200"/>
      <c r="N245" s="201"/>
      <c r="O245" s="201"/>
      <c r="P245" s="201"/>
      <c r="Q245" s="201"/>
      <c r="R245" s="201"/>
      <c r="S245" s="201"/>
      <c r="T245" s="202"/>
      <c r="AT245" s="203" t="s">
        <v>146</v>
      </c>
      <c r="AU245" s="203" t="s">
        <v>143</v>
      </c>
      <c r="AV245" s="13" t="s">
        <v>143</v>
      </c>
      <c r="AW245" s="13" t="s">
        <v>31</v>
      </c>
      <c r="AX245" s="13" t="s">
        <v>72</v>
      </c>
      <c r="AY245" s="203" t="s">
        <v>135</v>
      </c>
    </row>
    <row r="246" spans="1:65" s="15" customFormat="1" ht="10">
      <c r="B246" s="228"/>
      <c r="C246" s="229"/>
      <c r="D246" s="188" t="s">
        <v>146</v>
      </c>
      <c r="E246" s="230" t="s">
        <v>19</v>
      </c>
      <c r="F246" s="231" t="s">
        <v>499</v>
      </c>
      <c r="G246" s="229"/>
      <c r="H246" s="232">
        <v>64.400000000000006</v>
      </c>
      <c r="I246" s="233"/>
      <c r="J246" s="229"/>
      <c r="K246" s="229"/>
      <c r="L246" s="234"/>
      <c r="M246" s="235"/>
      <c r="N246" s="236"/>
      <c r="O246" s="236"/>
      <c r="P246" s="236"/>
      <c r="Q246" s="236"/>
      <c r="R246" s="236"/>
      <c r="S246" s="236"/>
      <c r="T246" s="237"/>
      <c r="AT246" s="238" t="s">
        <v>146</v>
      </c>
      <c r="AU246" s="238" t="s">
        <v>143</v>
      </c>
      <c r="AV246" s="15" t="s">
        <v>152</v>
      </c>
      <c r="AW246" s="15" t="s">
        <v>31</v>
      </c>
      <c r="AX246" s="15" t="s">
        <v>72</v>
      </c>
      <c r="AY246" s="238" t="s">
        <v>135</v>
      </c>
    </row>
    <row r="247" spans="1:65" s="13" customFormat="1" ht="10">
      <c r="B247" s="193"/>
      <c r="C247" s="194"/>
      <c r="D247" s="188" t="s">
        <v>146</v>
      </c>
      <c r="E247" s="195" t="s">
        <v>19</v>
      </c>
      <c r="F247" s="196" t="s">
        <v>561</v>
      </c>
      <c r="G247" s="194"/>
      <c r="H247" s="197">
        <v>15.6</v>
      </c>
      <c r="I247" s="198"/>
      <c r="J247" s="194"/>
      <c r="K247" s="194"/>
      <c r="L247" s="199"/>
      <c r="M247" s="200"/>
      <c r="N247" s="201"/>
      <c r="O247" s="201"/>
      <c r="P247" s="201"/>
      <c r="Q247" s="201"/>
      <c r="R247" s="201"/>
      <c r="S247" s="201"/>
      <c r="T247" s="202"/>
      <c r="AT247" s="203" t="s">
        <v>146</v>
      </c>
      <c r="AU247" s="203" t="s">
        <v>143</v>
      </c>
      <c r="AV247" s="13" t="s">
        <v>143</v>
      </c>
      <c r="AW247" s="13" t="s">
        <v>31</v>
      </c>
      <c r="AX247" s="13" t="s">
        <v>72</v>
      </c>
      <c r="AY247" s="203" t="s">
        <v>135</v>
      </c>
    </row>
    <row r="248" spans="1:65" s="13" customFormat="1" ht="10">
      <c r="B248" s="193"/>
      <c r="C248" s="194"/>
      <c r="D248" s="188" t="s">
        <v>146</v>
      </c>
      <c r="E248" s="195" t="s">
        <v>19</v>
      </c>
      <c r="F248" s="196" t="s">
        <v>562</v>
      </c>
      <c r="G248" s="194"/>
      <c r="H248" s="197">
        <v>13.2</v>
      </c>
      <c r="I248" s="198"/>
      <c r="J248" s="194"/>
      <c r="K248" s="194"/>
      <c r="L248" s="199"/>
      <c r="M248" s="200"/>
      <c r="N248" s="201"/>
      <c r="O248" s="201"/>
      <c r="P248" s="201"/>
      <c r="Q248" s="201"/>
      <c r="R248" s="201"/>
      <c r="S248" s="201"/>
      <c r="T248" s="202"/>
      <c r="AT248" s="203" t="s">
        <v>146</v>
      </c>
      <c r="AU248" s="203" t="s">
        <v>143</v>
      </c>
      <c r="AV248" s="13" t="s">
        <v>143</v>
      </c>
      <c r="AW248" s="13" t="s">
        <v>31</v>
      </c>
      <c r="AX248" s="13" t="s">
        <v>72</v>
      </c>
      <c r="AY248" s="203" t="s">
        <v>135</v>
      </c>
    </row>
    <row r="249" spans="1:65" s="15" customFormat="1" ht="10">
      <c r="B249" s="228"/>
      <c r="C249" s="229"/>
      <c r="D249" s="188" t="s">
        <v>146</v>
      </c>
      <c r="E249" s="230" t="s">
        <v>19</v>
      </c>
      <c r="F249" s="231" t="s">
        <v>499</v>
      </c>
      <c r="G249" s="229"/>
      <c r="H249" s="232">
        <v>28.799999999999997</v>
      </c>
      <c r="I249" s="233"/>
      <c r="J249" s="229"/>
      <c r="K249" s="229"/>
      <c r="L249" s="234"/>
      <c r="M249" s="235"/>
      <c r="N249" s="236"/>
      <c r="O249" s="236"/>
      <c r="P249" s="236"/>
      <c r="Q249" s="236"/>
      <c r="R249" s="236"/>
      <c r="S249" s="236"/>
      <c r="T249" s="237"/>
      <c r="AT249" s="238" t="s">
        <v>146</v>
      </c>
      <c r="AU249" s="238" t="s">
        <v>143</v>
      </c>
      <c r="AV249" s="15" t="s">
        <v>152</v>
      </c>
      <c r="AW249" s="15" t="s">
        <v>31</v>
      </c>
      <c r="AX249" s="15" t="s">
        <v>72</v>
      </c>
      <c r="AY249" s="238" t="s">
        <v>135</v>
      </c>
    </row>
    <row r="250" spans="1:65" s="14" customFormat="1" ht="10">
      <c r="B250" s="204"/>
      <c r="C250" s="205"/>
      <c r="D250" s="188" t="s">
        <v>146</v>
      </c>
      <c r="E250" s="206" t="s">
        <v>19</v>
      </c>
      <c r="F250" s="207" t="s">
        <v>148</v>
      </c>
      <c r="G250" s="205"/>
      <c r="H250" s="208">
        <v>431.59999999999997</v>
      </c>
      <c r="I250" s="209"/>
      <c r="J250" s="205"/>
      <c r="K250" s="205"/>
      <c r="L250" s="210"/>
      <c r="M250" s="211"/>
      <c r="N250" s="212"/>
      <c r="O250" s="212"/>
      <c r="P250" s="212"/>
      <c r="Q250" s="212"/>
      <c r="R250" s="212"/>
      <c r="S250" s="212"/>
      <c r="T250" s="213"/>
      <c r="AT250" s="214" t="s">
        <v>146</v>
      </c>
      <c r="AU250" s="214" t="s">
        <v>143</v>
      </c>
      <c r="AV250" s="14" t="s">
        <v>142</v>
      </c>
      <c r="AW250" s="14" t="s">
        <v>31</v>
      </c>
      <c r="AX250" s="14" t="s">
        <v>80</v>
      </c>
      <c r="AY250" s="214" t="s">
        <v>135</v>
      </c>
    </row>
    <row r="251" spans="1:65" s="2" customFormat="1" ht="24.15" customHeight="1">
      <c r="A251" s="36"/>
      <c r="B251" s="37"/>
      <c r="C251" s="175" t="s">
        <v>279</v>
      </c>
      <c r="D251" s="175" t="s">
        <v>137</v>
      </c>
      <c r="E251" s="176" t="s">
        <v>563</v>
      </c>
      <c r="F251" s="177" t="s">
        <v>564</v>
      </c>
      <c r="G251" s="178" t="s">
        <v>140</v>
      </c>
      <c r="H251" s="179">
        <v>824.90899999999999</v>
      </c>
      <c r="I251" s="180"/>
      <c r="J251" s="181">
        <f>ROUND(I251*H251,2)</f>
        <v>0</v>
      </c>
      <c r="K251" s="177" t="s">
        <v>141</v>
      </c>
      <c r="L251" s="41"/>
      <c r="M251" s="182" t="s">
        <v>19</v>
      </c>
      <c r="N251" s="183" t="s">
        <v>44</v>
      </c>
      <c r="O251" s="66"/>
      <c r="P251" s="184">
        <f>O251*H251</f>
        <v>0</v>
      </c>
      <c r="Q251" s="184">
        <v>1.4E-3</v>
      </c>
      <c r="R251" s="184">
        <f>Q251*H251</f>
        <v>1.1548726</v>
      </c>
      <c r="S251" s="184">
        <v>0</v>
      </c>
      <c r="T251" s="185">
        <f>S251*H251</f>
        <v>0</v>
      </c>
      <c r="U251" s="36"/>
      <c r="V251" s="36"/>
      <c r="W251" s="36"/>
      <c r="X251" s="36"/>
      <c r="Y251" s="36"/>
      <c r="Z251" s="36"/>
      <c r="AA251" s="36"/>
      <c r="AB251" s="36"/>
      <c r="AC251" s="36"/>
      <c r="AD251" s="36"/>
      <c r="AE251" s="36"/>
      <c r="AR251" s="186" t="s">
        <v>142</v>
      </c>
      <c r="AT251" s="186" t="s">
        <v>137</v>
      </c>
      <c r="AU251" s="186" t="s">
        <v>143</v>
      </c>
      <c r="AY251" s="19" t="s">
        <v>135</v>
      </c>
      <c r="BE251" s="187">
        <f>IF(N251="základní",J251,0)</f>
        <v>0</v>
      </c>
      <c r="BF251" s="187">
        <f>IF(N251="snížená",J251,0)</f>
        <v>0</v>
      </c>
      <c r="BG251" s="187">
        <f>IF(N251="zákl. přenesená",J251,0)</f>
        <v>0</v>
      </c>
      <c r="BH251" s="187">
        <f>IF(N251="sníž. přenesená",J251,0)</f>
        <v>0</v>
      </c>
      <c r="BI251" s="187">
        <f>IF(N251="nulová",J251,0)</f>
        <v>0</v>
      </c>
      <c r="BJ251" s="19" t="s">
        <v>143</v>
      </c>
      <c r="BK251" s="187">
        <f>ROUND(I251*H251,2)</f>
        <v>0</v>
      </c>
      <c r="BL251" s="19" t="s">
        <v>142</v>
      </c>
      <c r="BM251" s="186" t="s">
        <v>274</v>
      </c>
    </row>
    <row r="252" spans="1:65" s="13" customFormat="1" ht="10">
      <c r="B252" s="193"/>
      <c r="C252" s="194"/>
      <c r="D252" s="188" t="s">
        <v>146</v>
      </c>
      <c r="E252" s="195" t="s">
        <v>19</v>
      </c>
      <c r="F252" s="196" t="s">
        <v>565</v>
      </c>
      <c r="G252" s="194"/>
      <c r="H252" s="197">
        <v>824.90899999999999</v>
      </c>
      <c r="I252" s="198"/>
      <c r="J252" s="194"/>
      <c r="K252" s="194"/>
      <c r="L252" s="199"/>
      <c r="M252" s="200"/>
      <c r="N252" s="201"/>
      <c r="O252" s="201"/>
      <c r="P252" s="201"/>
      <c r="Q252" s="201"/>
      <c r="R252" s="201"/>
      <c r="S252" s="201"/>
      <c r="T252" s="202"/>
      <c r="AT252" s="203" t="s">
        <v>146</v>
      </c>
      <c r="AU252" s="203" t="s">
        <v>143</v>
      </c>
      <c r="AV252" s="13" t="s">
        <v>143</v>
      </c>
      <c r="AW252" s="13" t="s">
        <v>31</v>
      </c>
      <c r="AX252" s="13" t="s">
        <v>72</v>
      </c>
      <c r="AY252" s="203" t="s">
        <v>135</v>
      </c>
    </row>
    <row r="253" spans="1:65" s="14" customFormat="1" ht="10">
      <c r="B253" s="204"/>
      <c r="C253" s="205"/>
      <c r="D253" s="188" t="s">
        <v>146</v>
      </c>
      <c r="E253" s="206" t="s">
        <v>19</v>
      </c>
      <c r="F253" s="207" t="s">
        <v>148</v>
      </c>
      <c r="G253" s="205"/>
      <c r="H253" s="208">
        <v>824.90899999999999</v>
      </c>
      <c r="I253" s="209"/>
      <c r="J253" s="205"/>
      <c r="K253" s="205"/>
      <c r="L253" s="210"/>
      <c r="M253" s="211"/>
      <c r="N253" s="212"/>
      <c r="O253" s="212"/>
      <c r="P253" s="212"/>
      <c r="Q253" s="212"/>
      <c r="R253" s="212"/>
      <c r="S253" s="212"/>
      <c r="T253" s="213"/>
      <c r="AT253" s="214" t="s">
        <v>146</v>
      </c>
      <c r="AU253" s="214" t="s">
        <v>143</v>
      </c>
      <c r="AV253" s="14" t="s">
        <v>142</v>
      </c>
      <c r="AW253" s="14" t="s">
        <v>31</v>
      </c>
      <c r="AX253" s="14" t="s">
        <v>80</v>
      </c>
      <c r="AY253" s="214" t="s">
        <v>135</v>
      </c>
    </row>
    <row r="254" spans="1:65" s="2" customFormat="1" ht="24.15" customHeight="1">
      <c r="A254" s="36"/>
      <c r="B254" s="37"/>
      <c r="C254" s="175" t="s">
        <v>216</v>
      </c>
      <c r="D254" s="175" t="s">
        <v>137</v>
      </c>
      <c r="E254" s="176" t="s">
        <v>566</v>
      </c>
      <c r="F254" s="177" t="s">
        <v>567</v>
      </c>
      <c r="G254" s="178" t="s">
        <v>169</v>
      </c>
      <c r="H254" s="179">
        <v>333.18200000000002</v>
      </c>
      <c r="I254" s="180"/>
      <c r="J254" s="181">
        <f>ROUND(I254*H254,2)</f>
        <v>0</v>
      </c>
      <c r="K254" s="177" t="s">
        <v>141</v>
      </c>
      <c r="L254" s="41"/>
      <c r="M254" s="182" t="s">
        <v>19</v>
      </c>
      <c r="N254" s="183" t="s">
        <v>44</v>
      </c>
      <c r="O254" s="66"/>
      <c r="P254" s="184">
        <f>O254*H254</f>
        <v>0</v>
      </c>
      <c r="Q254" s="184">
        <v>0</v>
      </c>
      <c r="R254" s="184">
        <f>Q254*H254</f>
        <v>0</v>
      </c>
      <c r="S254" s="184">
        <v>0</v>
      </c>
      <c r="T254" s="185">
        <f>S254*H254</f>
        <v>0</v>
      </c>
      <c r="U254" s="36"/>
      <c r="V254" s="36"/>
      <c r="W254" s="36"/>
      <c r="X254" s="36"/>
      <c r="Y254" s="36"/>
      <c r="Z254" s="36"/>
      <c r="AA254" s="36"/>
      <c r="AB254" s="36"/>
      <c r="AC254" s="36"/>
      <c r="AD254" s="36"/>
      <c r="AE254" s="36"/>
      <c r="AR254" s="186" t="s">
        <v>142</v>
      </c>
      <c r="AT254" s="186" t="s">
        <v>137</v>
      </c>
      <c r="AU254" s="186" t="s">
        <v>143</v>
      </c>
      <c r="AY254" s="19" t="s">
        <v>135</v>
      </c>
      <c r="BE254" s="187">
        <f>IF(N254="základní",J254,0)</f>
        <v>0</v>
      </c>
      <c r="BF254" s="187">
        <f>IF(N254="snížená",J254,0)</f>
        <v>0</v>
      </c>
      <c r="BG254" s="187">
        <f>IF(N254="zákl. přenesená",J254,0)</f>
        <v>0</v>
      </c>
      <c r="BH254" s="187">
        <f>IF(N254="sníž. přenesená",J254,0)</f>
        <v>0</v>
      </c>
      <c r="BI254" s="187">
        <f>IF(N254="nulová",J254,0)</f>
        <v>0</v>
      </c>
      <c r="BJ254" s="19" t="s">
        <v>143</v>
      </c>
      <c r="BK254" s="187">
        <f>ROUND(I254*H254,2)</f>
        <v>0</v>
      </c>
      <c r="BL254" s="19" t="s">
        <v>142</v>
      </c>
      <c r="BM254" s="186" t="s">
        <v>278</v>
      </c>
    </row>
    <row r="255" spans="1:65" s="2" customFormat="1" ht="36">
      <c r="A255" s="36"/>
      <c r="B255" s="37"/>
      <c r="C255" s="38"/>
      <c r="D255" s="188" t="s">
        <v>144</v>
      </c>
      <c r="E255" s="38"/>
      <c r="F255" s="189" t="s">
        <v>568</v>
      </c>
      <c r="G255" s="38"/>
      <c r="H255" s="38"/>
      <c r="I255" s="190"/>
      <c r="J255" s="38"/>
      <c r="K255" s="38"/>
      <c r="L255" s="41"/>
      <c r="M255" s="191"/>
      <c r="N255" s="192"/>
      <c r="O255" s="66"/>
      <c r="P255" s="66"/>
      <c r="Q255" s="66"/>
      <c r="R255" s="66"/>
      <c r="S255" s="66"/>
      <c r="T255" s="67"/>
      <c r="U255" s="36"/>
      <c r="V255" s="36"/>
      <c r="W255" s="36"/>
      <c r="X255" s="36"/>
      <c r="Y255" s="36"/>
      <c r="Z255" s="36"/>
      <c r="AA255" s="36"/>
      <c r="AB255" s="36"/>
      <c r="AC255" s="36"/>
      <c r="AD255" s="36"/>
      <c r="AE255" s="36"/>
      <c r="AT255" s="19" t="s">
        <v>144</v>
      </c>
      <c r="AU255" s="19" t="s">
        <v>143</v>
      </c>
    </row>
    <row r="256" spans="1:65" s="13" customFormat="1" ht="10">
      <c r="B256" s="193"/>
      <c r="C256" s="194"/>
      <c r="D256" s="188" t="s">
        <v>146</v>
      </c>
      <c r="E256" s="195" t="s">
        <v>19</v>
      </c>
      <c r="F256" s="196" t="s">
        <v>569</v>
      </c>
      <c r="G256" s="194"/>
      <c r="H256" s="197">
        <v>164.982</v>
      </c>
      <c r="I256" s="198"/>
      <c r="J256" s="194"/>
      <c r="K256" s="194"/>
      <c r="L256" s="199"/>
      <c r="M256" s="200"/>
      <c r="N256" s="201"/>
      <c r="O256" s="201"/>
      <c r="P256" s="201"/>
      <c r="Q256" s="201"/>
      <c r="R256" s="201"/>
      <c r="S256" s="201"/>
      <c r="T256" s="202"/>
      <c r="AT256" s="203" t="s">
        <v>146</v>
      </c>
      <c r="AU256" s="203" t="s">
        <v>143</v>
      </c>
      <c r="AV256" s="13" t="s">
        <v>143</v>
      </c>
      <c r="AW256" s="13" t="s">
        <v>31</v>
      </c>
      <c r="AX256" s="13" t="s">
        <v>72</v>
      </c>
      <c r="AY256" s="203" t="s">
        <v>135</v>
      </c>
    </row>
    <row r="257" spans="1:65" s="16" customFormat="1" ht="10">
      <c r="B257" s="239"/>
      <c r="C257" s="240"/>
      <c r="D257" s="188" t="s">
        <v>146</v>
      </c>
      <c r="E257" s="241" t="s">
        <v>19</v>
      </c>
      <c r="F257" s="242" t="s">
        <v>570</v>
      </c>
      <c r="G257" s="240"/>
      <c r="H257" s="241" t="s">
        <v>19</v>
      </c>
      <c r="I257" s="243"/>
      <c r="J257" s="240"/>
      <c r="K257" s="240"/>
      <c r="L257" s="244"/>
      <c r="M257" s="245"/>
      <c r="N257" s="246"/>
      <c r="O257" s="246"/>
      <c r="P257" s="246"/>
      <c r="Q257" s="246"/>
      <c r="R257" s="246"/>
      <c r="S257" s="246"/>
      <c r="T257" s="247"/>
      <c r="AT257" s="248" t="s">
        <v>146</v>
      </c>
      <c r="AU257" s="248" t="s">
        <v>143</v>
      </c>
      <c r="AV257" s="16" t="s">
        <v>80</v>
      </c>
      <c r="AW257" s="16" t="s">
        <v>31</v>
      </c>
      <c r="AX257" s="16" t="s">
        <v>72</v>
      </c>
      <c r="AY257" s="248" t="s">
        <v>135</v>
      </c>
    </row>
    <row r="258" spans="1:65" s="13" customFormat="1" ht="10">
      <c r="B258" s="193"/>
      <c r="C258" s="194"/>
      <c r="D258" s="188" t="s">
        <v>146</v>
      </c>
      <c r="E258" s="195" t="s">
        <v>19</v>
      </c>
      <c r="F258" s="196" t="s">
        <v>571</v>
      </c>
      <c r="G258" s="194"/>
      <c r="H258" s="197">
        <v>57.6</v>
      </c>
      <c r="I258" s="198"/>
      <c r="J258" s="194"/>
      <c r="K258" s="194"/>
      <c r="L258" s="199"/>
      <c r="M258" s="200"/>
      <c r="N258" s="201"/>
      <c r="O258" s="201"/>
      <c r="P258" s="201"/>
      <c r="Q258" s="201"/>
      <c r="R258" s="201"/>
      <c r="S258" s="201"/>
      <c r="T258" s="202"/>
      <c r="AT258" s="203" t="s">
        <v>146</v>
      </c>
      <c r="AU258" s="203" t="s">
        <v>143</v>
      </c>
      <c r="AV258" s="13" t="s">
        <v>143</v>
      </c>
      <c r="AW258" s="13" t="s">
        <v>31</v>
      </c>
      <c r="AX258" s="13" t="s">
        <v>72</v>
      </c>
      <c r="AY258" s="203" t="s">
        <v>135</v>
      </c>
    </row>
    <row r="259" spans="1:65" s="13" customFormat="1" ht="10">
      <c r="B259" s="193"/>
      <c r="C259" s="194"/>
      <c r="D259" s="188" t="s">
        <v>146</v>
      </c>
      <c r="E259" s="195" t="s">
        <v>19</v>
      </c>
      <c r="F259" s="196" t="s">
        <v>572</v>
      </c>
      <c r="G259" s="194"/>
      <c r="H259" s="197">
        <v>76.8</v>
      </c>
      <c r="I259" s="198"/>
      <c r="J259" s="194"/>
      <c r="K259" s="194"/>
      <c r="L259" s="199"/>
      <c r="M259" s="200"/>
      <c r="N259" s="201"/>
      <c r="O259" s="201"/>
      <c r="P259" s="201"/>
      <c r="Q259" s="201"/>
      <c r="R259" s="201"/>
      <c r="S259" s="201"/>
      <c r="T259" s="202"/>
      <c r="AT259" s="203" t="s">
        <v>146</v>
      </c>
      <c r="AU259" s="203" t="s">
        <v>143</v>
      </c>
      <c r="AV259" s="13" t="s">
        <v>143</v>
      </c>
      <c r="AW259" s="13" t="s">
        <v>31</v>
      </c>
      <c r="AX259" s="13" t="s">
        <v>72</v>
      </c>
      <c r="AY259" s="203" t="s">
        <v>135</v>
      </c>
    </row>
    <row r="260" spans="1:65" s="13" customFormat="1" ht="10">
      <c r="B260" s="193"/>
      <c r="C260" s="194"/>
      <c r="D260" s="188" t="s">
        <v>146</v>
      </c>
      <c r="E260" s="195" t="s">
        <v>19</v>
      </c>
      <c r="F260" s="196" t="s">
        <v>573</v>
      </c>
      <c r="G260" s="194"/>
      <c r="H260" s="197">
        <v>19.2</v>
      </c>
      <c r="I260" s="198"/>
      <c r="J260" s="194"/>
      <c r="K260" s="194"/>
      <c r="L260" s="199"/>
      <c r="M260" s="200"/>
      <c r="N260" s="201"/>
      <c r="O260" s="201"/>
      <c r="P260" s="201"/>
      <c r="Q260" s="201"/>
      <c r="R260" s="201"/>
      <c r="S260" s="201"/>
      <c r="T260" s="202"/>
      <c r="AT260" s="203" t="s">
        <v>146</v>
      </c>
      <c r="AU260" s="203" t="s">
        <v>143</v>
      </c>
      <c r="AV260" s="13" t="s">
        <v>143</v>
      </c>
      <c r="AW260" s="13" t="s">
        <v>31</v>
      </c>
      <c r="AX260" s="13" t="s">
        <v>72</v>
      </c>
      <c r="AY260" s="203" t="s">
        <v>135</v>
      </c>
    </row>
    <row r="261" spans="1:65" s="13" customFormat="1" ht="10">
      <c r="B261" s="193"/>
      <c r="C261" s="194"/>
      <c r="D261" s="188" t="s">
        <v>146</v>
      </c>
      <c r="E261" s="195" t="s">
        <v>19</v>
      </c>
      <c r="F261" s="196" t="s">
        <v>574</v>
      </c>
      <c r="G261" s="194"/>
      <c r="H261" s="197">
        <v>4.9000000000000004</v>
      </c>
      <c r="I261" s="198"/>
      <c r="J261" s="194"/>
      <c r="K261" s="194"/>
      <c r="L261" s="199"/>
      <c r="M261" s="200"/>
      <c r="N261" s="201"/>
      <c r="O261" s="201"/>
      <c r="P261" s="201"/>
      <c r="Q261" s="201"/>
      <c r="R261" s="201"/>
      <c r="S261" s="201"/>
      <c r="T261" s="202"/>
      <c r="AT261" s="203" t="s">
        <v>146</v>
      </c>
      <c r="AU261" s="203" t="s">
        <v>143</v>
      </c>
      <c r="AV261" s="13" t="s">
        <v>143</v>
      </c>
      <c r="AW261" s="13" t="s">
        <v>31</v>
      </c>
      <c r="AX261" s="13" t="s">
        <v>72</v>
      </c>
      <c r="AY261" s="203" t="s">
        <v>135</v>
      </c>
    </row>
    <row r="262" spans="1:65" s="13" customFormat="1" ht="10">
      <c r="B262" s="193"/>
      <c r="C262" s="194"/>
      <c r="D262" s="188" t="s">
        <v>146</v>
      </c>
      <c r="E262" s="195" t="s">
        <v>19</v>
      </c>
      <c r="F262" s="196" t="s">
        <v>574</v>
      </c>
      <c r="G262" s="194"/>
      <c r="H262" s="197">
        <v>4.9000000000000004</v>
      </c>
      <c r="I262" s="198"/>
      <c r="J262" s="194"/>
      <c r="K262" s="194"/>
      <c r="L262" s="199"/>
      <c r="M262" s="200"/>
      <c r="N262" s="201"/>
      <c r="O262" s="201"/>
      <c r="P262" s="201"/>
      <c r="Q262" s="201"/>
      <c r="R262" s="201"/>
      <c r="S262" s="201"/>
      <c r="T262" s="202"/>
      <c r="AT262" s="203" t="s">
        <v>146</v>
      </c>
      <c r="AU262" s="203" t="s">
        <v>143</v>
      </c>
      <c r="AV262" s="13" t="s">
        <v>143</v>
      </c>
      <c r="AW262" s="13" t="s">
        <v>31</v>
      </c>
      <c r="AX262" s="13" t="s">
        <v>72</v>
      </c>
      <c r="AY262" s="203" t="s">
        <v>135</v>
      </c>
    </row>
    <row r="263" spans="1:65" s="13" customFormat="1" ht="10">
      <c r="B263" s="193"/>
      <c r="C263" s="194"/>
      <c r="D263" s="188" t="s">
        <v>146</v>
      </c>
      <c r="E263" s="195" t="s">
        <v>19</v>
      </c>
      <c r="F263" s="196" t="s">
        <v>575</v>
      </c>
      <c r="G263" s="194"/>
      <c r="H263" s="197">
        <v>4.8</v>
      </c>
      <c r="I263" s="198"/>
      <c r="J263" s="194"/>
      <c r="K263" s="194"/>
      <c r="L263" s="199"/>
      <c r="M263" s="200"/>
      <c r="N263" s="201"/>
      <c r="O263" s="201"/>
      <c r="P263" s="201"/>
      <c r="Q263" s="201"/>
      <c r="R263" s="201"/>
      <c r="S263" s="201"/>
      <c r="T263" s="202"/>
      <c r="AT263" s="203" t="s">
        <v>146</v>
      </c>
      <c r="AU263" s="203" t="s">
        <v>143</v>
      </c>
      <c r="AV263" s="13" t="s">
        <v>143</v>
      </c>
      <c r="AW263" s="13" t="s">
        <v>31</v>
      </c>
      <c r="AX263" s="13" t="s">
        <v>72</v>
      </c>
      <c r="AY263" s="203" t="s">
        <v>135</v>
      </c>
    </row>
    <row r="264" spans="1:65" s="14" customFormat="1" ht="10">
      <c r="B264" s="204"/>
      <c r="C264" s="205"/>
      <c r="D264" s="188" t="s">
        <v>146</v>
      </c>
      <c r="E264" s="206" t="s">
        <v>19</v>
      </c>
      <c r="F264" s="207" t="s">
        <v>148</v>
      </c>
      <c r="G264" s="205"/>
      <c r="H264" s="208">
        <v>333.18199999999996</v>
      </c>
      <c r="I264" s="209"/>
      <c r="J264" s="205"/>
      <c r="K264" s="205"/>
      <c r="L264" s="210"/>
      <c r="M264" s="211"/>
      <c r="N264" s="212"/>
      <c r="O264" s="212"/>
      <c r="P264" s="212"/>
      <c r="Q264" s="212"/>
      <c r="R264" s="212"/>
      <c r="S264" s="212"/>
      <c r="T264" s="213"/>
      <c r="AT264" s="214" t="s">
        <v>146</v>
      </c>
      <c r="AU264" s="214" t="s">
        <v>143</v>
      </c>
      <c r="AV264" s="14" t="s">
        <v>142</v>
      </c>
      <c r="AW264" s="14" t="s">
        <v>31</v>
      </c>
      <c r="AX264" s="14" t="s">
        <v>80</v>
      </c>
      <c r="AY264" s="214" t="s">
        <v>135</v>
      </c>
    </row>
    <row r="265" spans="1:65" s="2" customFormat="1" ht="14.4" customHeight="1">
      <c r="A265" s="36"/>
      <c r="B265" s="37"/>
      <c r="C265" s="215" t="s">
        <v>287</v>
      </c>
      <c r="D265" s="215" t="s">
        <v>194</v>
      </c>
      <c r="E265" s="216" t="s">
        <v>576</v>
      </c>
      <c r="F265" s="217" t="s">
        <v>577</v>
      </c>
      <c r="G265" s="218" t="s">
        <v>169</v>
      </c>
      <c r="H265" s="219">
        <v>349.84100000000001</v>
      </c>
      <c r="I265" s="220"/>
      <c r="J265" s="221">
        <f>ROUND(I265*H265,2)</f>
        <v>0</v>
      </c>
      <c r="K265" s="217" t="s">
        <v>141</v>
      </c>
      <c r="L265" s="222"/>
      <c r="M265" s="223" t="s">
        <v>19</v>
      </c>
      <c r="N265" s="224" t="s">
        <v>44</v>
      </c>
      <c r="O265" s="66"/>
      <c r="P265" s="184">
        <f>O265*H265</f>
        <v>0</v>
      </c>
      <c r="Q265" s="184">
        <v>3.0000000000000001E-5</v>
      </c>
      <c r="R265" s="184">
        <f>Q265*H265</f>
        <v>1.0495230000000001E-2</v>
      </c>
      <c r="S265" s="184">
        <v>0</v>
      </c>
      <c r="T265" s="185">
        <f>S265*H265</f>
        <v>0</v>
      </c>
      <c r="U265" s="36"/>
      <c r="V265" s="36"/>
      <c r="W265" s="36"/>
      <c r="X265" s="36"/>
      <c r="Y265" s="36"/>
      <c r="Z265" s="36"/>
      <c r="AA265" s="36"/>
      <c r="AB265" s="36"/>
      <c r="AC265" s="36"/>
      <c r="AD265" s="36"/>
      <c r="AE265" s="36"/>
      <c r="AR265" s="186" t="s">
        <v>158</v>
      </c>
      <c r="AT265" s="186" t="s">
        <v>194</v>
      </c>
      <c r="AU265" s="186" t="s">
        <v>143</v>
      </c>
      <c r="AY265" s="19" t="s">
        <v>135</v>
      </c>
      <c r="BE265" s="187">
        <f>IF(N265="základní",J265,0)</f>
        <v>0</v>
      </c>
      <c r="BF265" s="187">
        <f>IF(N265="snížená",J265,0)</f>
        <v>0</v>
      </c>
      <c r="BG265" s="187">
        <f>IF(N265="zákl. přenesená",J265,0)</f>
        <v>0</v>
      </c>
      <c r="BH265" s="187">
        <f>IF(N265="sníž. přenesená",J265,0)</f>
        <v>0</v>
      </c>
      <c r="BI265" s="187">
        <f>IF(N265="nulová",J265,0)</f>
        <v>0</v>
      </c>
      <c r="BJ265" s="19" t="s">
        <v>143</v>
      </c>
      <c r="BK265" s="187">
        <f>ROUND(I265*H265,2)</f>
        <v>0</v>
      </c>
      <c r="BL265" s="19" t="s">
        <v>142</v>
      </c>
      <c r="BM265" s="186" t="s">
        <v>282</v>
      </c>
    </row>
    <row r="266" spans="1:65" s="13" customFormat="1" ht="10">
      <c r="B266" s="193"/>
      <c r="C266" s="194"/>
      <c r="D266" s="188" t="s">
        <v>146</v>
      </c>
      <c r="E266" s="195" t="s">
        <v>19</v>
      </c>
      <c r="F266" s="196" t="s">
        <v>578</v>
      </c>
      <c r="G266" s="194"/>
      <c r="H266" s="197">
        <v>349.84100000000001</v>
      </c>
      <c r="I266" s="198"/>
      <c r="J266" s="194"/>
      <c r="K266" s="194"/>
      <c r="L266" s="199"/>
      <c r="M266" s="200"/>
      <c r="N266" s="201"/>
      <c r="O266" s="201"/>
      <c r="P266" s="201"/>
      <c r="Q266" s="201"/>
      <c r="R266" s="201"/>
      <c r="S266" s="201"/>
      <c r="T266" s="202"/>
      <c r="AT266" s="203" t="s">
        <v>146</v>
      </c>
      <c r="AU266" s="203" t="s">
        <v>143</v>
      </c>
      <c r="AV266" s="13" t="s">
        <v>143</v>
      </c>
      <c r="AW266" s="13" t="s">
        <v>31</v>
      </c>
      <c r="AX266" s="13" t="s">
        <v>72</v>
      </c>
      <c r="AY266" s="203" t="s">
        <v>135</v>
      </c>
    </row>
    <row r="267" spans="1:65" s="14" customFormat="1" ht="10">
      <c r="B267" s="204"/>
      <c r="C267" s="205"/>
      <c r="D267" s="188" t="s">
        <v>146</v>
      </c>
      <c r="E267" s="206" t="s">
        <v>19</v>
      </c>
      <c r="F267" s="207" t="s">
        <v>148</v>
      </c>
      <c r="G267" s="205"/>
      <c r="H267" s="208">
        <v>349.84100000000001</v>
      </c>
      <c r="I267" s="209"/>
      <c r="J267" s="205"/>
      <c r="K267" s="205"/>
      <c r="L267" s="210"/>
      <c r="M267" s="211"/>
      <c r="N267" s="212"/>
      <c r="O267" s="212"/>
      <c r="P267" s="212"/>
      <c r="Q267" s="212"/>
      <c r="R267" s="212"/>
      <c r="S267" s="212"/>
      <c r="T267" s="213"/>
      <c r="AT267" s="214" t="s">
        <v>146</v>
      </c>
      <c r="AU267" s="214" t="s">
        <v>143</v>
      </c>
      <c r="AV267" s="14" t="s">
        <v>142</v>
      </c>
      <c r="AW267" s="14" t="s">
        <v>31</v>
      </c>
      <c r="AX267" s="14" t="s">
        <v>80</v>
      </c>
      <c r="AY267" s="214" t="s">
        <v>135</v>
      </c>
    </row>
    <row r="268" spans="1:65" s="2" customFormat="1" ht="24.15" customHeight="1">
      <c r="A268" s="36"/>
      <c r="B268" s="37"/>
      <c r="C268" s="175" t="s">
        <v>222</v>
      </c>
      <c r="D268" s="175" t="s">
        <v>137</v>
      </c>
      <c r="E268" s="176" t="s">
        <v>579</v>
      </c>
      <c r="F268" s="177" t="s">
        <v>580</v>
      </c>
      <c r="G268" s="178" t="s">
        <v>169</v>
      </c>
      <c r="H268" s="179">
        <v>256.63499999999999</v>
      </c>
      <c r="I268" s="180"/>
      <c r="J268" s="181">
        <f>ROUND(I268*H268,2)</f>
        <v>0</v>
      </c>
      <c r="K268" s="177" t="s">
        <v>141</v>
      </c>
      <c r="L268" s="41"/>
      <c r="M268" s="182" t="s">
        <v>19</v>
      </c>
      <c r="N268" s="183" t="s">
        <v>44</v>
      </c>
      <c r="O268" s="66"/>
      <c r="P268" s="184">
        <f>O268*H268</f>
        <v>0</v>
      </c>
      <c r="Q268" s="184">
        <v>0</v>
      </c>
      <c r="R268" s="184">
        <f>Q268*H268</f>
        <v>0</v>
      </c>
      <c r="S268" s="184">
        <v>0</v>
      </c>
      <c r="T268" s="185">
        <f>S268*H268</f>
        <v>0</v>
      </c>
      <c r="U268" s="36"/>
      <c r="V268" s="36"/>
      <c r="W268" s="36"/>
      <c r="X268" s="36"/>
      <c r="Y268" s="36"/>
      <c r="Z268" s="36"/>
      <c r="AA268" s="36"/>
      <c r="AB268" s="36"/>
      <c r="AC268" s="36"/>
      <c r="AD268" s="36"/>
      <c r="AE268" s="36"/>
      <c r="AR268" s="186" t="s">
        <v>142</v>
      </c>
      <c r="AT268" s="186" t="s">
        <v>137</v>
      </c>
      <c r="AU268" s="186" t="s">
        <v>143</v>
      </c>
      <c r="AY268" s="19" t="s">
        <v>135</v>
      </c>
      <c r="BE268" s="187">
        <f>IF(N268="základní",J268,0)</f>
        <v>0</v>
      </c>
      <c r="BF268" s="187">
        <f>IF(N268="snížená",J268,0)</f>
        <v>0</v>
      </c>
      <c r="BG268" s="187">
        <f>IF(N268="zákl. přenesená",J268,0)</f>
        <v>0</v>
      </c>
      <c r="BH268" s="187">
        <f>IF(N268="sníž. přenesená",J268,0)</f>
        <v>0</v>
      </c>
      <c r="BI268" s="187">
        <f>IF(N268="nulová",J268,0)</f>
        <v>0</v>
      </c>
      <c r="BJ268" s="19" t="s">
        <v>143</v>
      </c>
      <c r="BK268" s="187">
        <f>ROUND(I268*H268,2)</f>
        <v>0</v>
      </c>
      <c r="BL268" s="19" t="s">
        <v>142</v>
      </c>
      <c r="BM268" s="186" t="s">
        <v>285</v>
      </c>
    </row>
    <row r="269" spans="1:65" s="2" customFormat="1" ht="36">
      <c r="A269" s="36"/>
      <c r="B269" s="37"/>
      <c r="C269" s="38"/>
      <c r="D269" s="188" t="s">
        <v>144</v>
      </c>
      <c r="E269" s="38"/>
      <c r="F269" s="189" t="s">
        <v>568</v>
      </c>
      <c r="G269" s="38"/>
      <c r="H269" s="38"/>
      <c r="I269" s="190"/>
      <c r="J269" s="38"/>
      <c r="K269" s="38"/>
      <c r="L269" s="41"/>
      <c r="M269" s="191"/>
      <c r="N269" s="192"/>
      <c r="O269" s="66"/>
      <c r="P269" s="66"/>
      <c r="Q269" s="66"/>
      <c r="R269" s="66"/>
      <c r="S269" s="66"/>
      <c r="T269" s="67"/>
      <c r="U269" s="36"/>
      <c r="V269" s="36"/>
      <c r="W269" s="36"/>
      <c r="X269" s="36"/>
      <c r="Y269" s="36"/>
      <c r="Z269" s="36"/>
      <c r="AA269" s="36"/>
      <c r="AB269" s="36"/>
      <c r="AC269" s="36"/>
      <c r="AD269" s="36"/>
      <c r="AE269" s="36"/>
      <c r="AT269" s="19" t="s">
        <v>144</v>
      </c>
      <c r="AU269" s="19" t="s">
        <v>143</v>
      </c>
    </row>
    <row r="270" spans="1:65" s="16" customFormat="1" ht="10">
      <c r="B270" s="239"/>
      <c r="C270" s="240"/>
      <c r="D270" s="188" t="s">
        <v>146</v>
      </c>
      <c r="E270" s="241" t="s">
        <v>19</v>
      </c>
      <c r="F270" s="242" t="s">
        <v>581</v>
      </c>
      <c r="G270" s="240"/>
      <c r="H270" s="241" t="s">
        <v>19</v>
      </c>
      <c r="I270" s="243"/>
      <c r="J270" s="240"/>
      <c r="K270" s="240"/>
      <c r="L270" s="244"/>
      <c r="M270" s="245"/>
      <c r="N270" s="246"/>
      <c r="O270" s="246"/>
      <c r="P270" s="246"/>
      <c r="Q270" s="246"/>
      <c r="R270" s="246"/>
      <c r="S270" s="246"/>
      <c r="T270" s="247"/>
      <c r="AT270" s="248" t="s">
        <v>146</v>
      </c>
      <c r="AU270" s="248" t="s">
        <v>143</v>
      </c>
      <c r="AV270" s="16" t="s">
        <v>80</v>
      </c>
      <c r="AW270" s="16" t="s">
        <v>31</v>
      </c>
      <c r="AX270" s="16" t="s">
        <v>72</v>
      </c>
      <c r="AY270" s="248" t="s">
        <v>135</v>
      </c>
    </row>
    <row r="271" spans="1:65" s="13" customFormat="1" ht="10">
      <c r="B271" s="193"/>
      <c r="C271" s="194"/>
      <c r="D271" s="188" t="s">
        <v>146</v>
      </c>
      <c r="E271" s="195" t="s">
        <v>19</v>
      </c>
      <c r="F271" s="196" t="s">
        <v>582</v>
      </c>
      <c r="G271" s="194"/>
      <c r="H271" s="197">
        <v>86.4</v>
      </c>
      <c r="I271" s="198"/>
      <c r="J271" s="194"/>
      <c r="K271" s="194"/>
      <c r="L271" s="199"/>
      <c r="M271" s="200"/>
      <c r="N271" s="201"/>
      <c r="O271" s="201"/>
      <c r="P271" s="201"/>
      <c r="Q271" s="201"/>
      <c r="R271" s="201"/>
      <c r="S271" s="201"/>
      <c r="T271" s="202"/>
      <c r="AT271" s="203" t="s">
        <v>146</v>
      </c>
      <c r="AU271" s="203" t="s">
        <v>143</v>
      </c>
      <c r="AV271" s="13" t="s">
        <v>143</v>
      </c>
      <c r="AW271" s="13" t="s">
        <v>31</v>
      </c>
      <c r="AX271" s="13" t="s">
        <v>72</v>
      </c>
      <c r="AY271" s="203" t="s">
        <v>135</v>
      </c>
    </row>
    <row r="272" spans="1:65" s="13" customFormat="1" ht="10">
      <c r="B272" s="193"/>
      <c r="C272" s="194"/>
      <c r="D272" s="188" t="s">
        <v>146</v>
      </c>
      <c r="E272" s="195" t="s">
        <v>19</v>
      </c>
      <c r="F272" s="196" t="s">
        <v>583</v>
      </c>
      <c r="G272" s="194"/>
      <c r="H272" s="197">
        <v>127.2</v>
      </c>
      <c r="I272" s="198"/>
      <c r="J272" s="194"/>
      <c r="K272" s="194"/>
      <c r="L272" s="199"/>
      <c r="M272" s="200"/>
      <c r="N272" s="201"/>
      <c r="O272" s="201"/>
      <c r="P272" s="201"/>
      <c r="Q272" s="201"/>
      <c r="R272" s="201"/>
      <c r="S272" s="201"/>
      <c r="T272" s="202"/>
      <c r="AT272" s="203" t="s">
        <v>146</v>
      </c>
      <c r="AU272" s="203" t="s">
        <v>143</v>
      </c>
      <c r="AV272" s="13" t="s">
        <v>143</v>
      </c>
      <c r="AW272" s="13" t="s">
        <v>31</v>
      </c>
      <c r="AX272" s="13" t="s">
        <v>72</v>
      </c>
      <c r="AY272" s="203" t="s">
        <v>135</v>
      </c>
    </row>
    <row r="273" spans="1:65" s="13" customFormat="1" ht="10">
      <c r="B273" s="193"/>
      <c r="C273" s="194"/>
      <c r="D273" s="188" t="s">
        <v>146</v>
      </c>
      <c r="E273" s="195" t="s">
        <v>19</v>
      </c>
      <c r="F273" s="196" t="s">
        <v>584</v>
      </c>
      <c r="G273" s="194"/>
      <c r="H273" s="197">
        <v>24.6</v>
      </c>
      <c r="I273" s="198"/>
      <c r="J273" s="194"/>
      <c r="K273" s="194"/>
      <c r="L273" s="199"/>
      <c r="M273" s="200"/>
      <c r="N273" s="201"/>
      <c r="O273" s="201"/>
      <c r="P273" s="201"/>
      <c r="Q273" s="201"/>
      <c r="R273" s="201"/>
      <c r="S273" s="201"/>
      <c r="T273" s="202"/>
      <c r="AT273" s="203" t="s">
        <v>146</v>
      </c>
      <c r="AU273" s="203" t="s">
        <v>143</v>
      </c>
      <c r="AV273" s="13" t="s">
        <v>143</v>
      </c>
      <c r="AW273" s="13" t="s">
        <v>31</v>
      </c>
      <c r="AX273" s="13" t="s">
        <v>72</v>
      </c>
      <c r="AY273" s="203" t="s">
        <v>135</v>
      </c>
    </row>
    <row r="274" spans="1:65" s="15" customFormat="1" ht="10">
      <c r="B274" s="228"/>
      <c r="C274" s="229"/>
      <c r="D274" s="188" t="s">
        <v>146</v>
      </c>
      <c r="E274" s="230" t="s">
        <v>19</v>
      </c>
      <c r="F274" s="231" t="s">
        <v>499</v>
      </c>
      <c r="G274" s="229"/>
      <c r="H274" s="232">
        <v>238.20000000000002</v>
      </c>
      <c r="I274" s="233"/>
      <c r="J274" s="229"/>
      <c r="K274" s="229"/>
      <c r="L274" s="234"/>
      <c r="M274" s="235"/>
      <c r="N274" s="236"/>
      <c r="O274" s="236"/>
      <c r="P274" s="236"/>
      <c r="Q274" s="236"/>
      <c r="R274" s="236"/>
      <c r="S274" s="236"/>
      <c r="T274" s="237"/>
      <c r="AT274" s="238" t="s">
        <v>146</v>
      </c>
      <c r="AU274" s="238" t="s">
        <v>143</v>
      </c>
      <c r="AV274" s="15" t="s">
        <v>152</v>
      </c>
      <c r="AW274" s="15" t="s">
        <v>31</v>
      </c>
      <c r="AX274" s="15" t="s">
        <v>72</v>
      </c>
      <c r="AY274" s="238" t="s">
        <v>135</v>
      </c>
    </row>
    <row r="275" spans="1:65" s="13" customFormat="1" ht="10">
      <c r="B275" s="193"/>
      <c r="C275" s="194"/>
      <c r="D275" s="188" t="s">
        <v>146</v>
      </c>
      <c r="E275" s="195" t="s">
        <v>19</v>
      </c>
      <c r="F275" s="196" t="s">
        <v>585</v>
      </c>
      <c r="G275" s="194"/>
      <c r="H275" s="197">
        <v>6.4</v>
      </c>
      <c r="I275" s="198"/>
      <c r="J275" s="194"/>
      <c r="K275" s="194"/>
      <c r="L275" s="199"/>
      <c r="M275" s="200"/>
      <c r="N275" s="201"/>
      <c r="O275" s="201"/>
      <c r="P275" s="201"/>
      <c r="Q275" s="201"/>
      <c r="R275" s="201"/>
      <c r="S275" s="201"/>
      <c r="T275" s="202"/>
      <c r="AT275" s="203" t="s">
        <v>146</v>
      </c>
      <c r="AU275" s="203" t="s">
        <v>143</v>
      </c>
      <c r="AV275" s="13" t="s">
        <v>143</v>
      </c>
      <c r="AW275" s="13" t="s">
        <v>31</v>
      </c>
      <c r="AX275" s="13" t="s">
        <v>72</v>
      </c>
      <c r="AY275" s="203" t="s">
        <v>135</v>
      </c>
    </row>
    <row r="276" spans="1:65" s="13" customFormat="1" ht="10">
      <c r="B276" s="193"/>
      <c r="C276" s="194"/>
      <c r="D276" s="188" t="s">
        <v>146</v>
      </c>
      <c r="E276" s="195" t="s">
        <v>19</v>
      </c>
      <c r="F276" s="196" t="s">
        <v>586</v>
      </c>
      <c r="G276" s="194"/>
      <c r="H276" s="197">
        <v>6.1349999999999998</v>
      </c>
      <c r="I276" s="198"/>
      <c r="J276" s="194"/>
      <c r="K276" s="194"/>
      <c r="L276" s="199"/>
      <c r="M276" s="200"/>
      <c r="N276" s="201"/>
      <c r="O276" s="201"/>
      <c r="P276" s="201"/>
      <c r="Q276" s="201"/>
      <c r="R276" s="201"/>
      <c r="S276" s="201"/>
      <c r="T276" s="202"/>
      <c r="AT276" s="203" t="s">
        <v>146</v>
      </c>
      <c r="AU276" s="203" t="s">
        <v>143</v>
      </c>
      <c r="AV276" s="13" t="s">
        <v>143</v>
      </c>
      <c r="AW276" s="13" t="s">
        <v>31</v>
      </c>
      <c r="AX276" s="13" t="s">
        <v>72</v>
      </c>
      <c r="AY276" s="203" t="s">
        <v>135</v>
      </c>
    </row>
    <row r="277" spans="1:65" s="13" customFormat="1" ht="10">
      <c r="B277" s="193"/>
      <c r="C277" s="194"/>
      <c r="D277" s="188" t="s">
        <v>146</v>
      </c>
      <c r="E277" s="195" t="s">
        <v>19</v>
      </c>
      <c r="F277" s="196" t="s">
        <v>587</v>
      </c>
      <c r="G277" s="194"/>
      <c r="H277" s="197">
        <v>5.9</v>
      </c>
      <c r="I277" s="198"/>
      <c r="J277" s="194"/>
      <c r="K277" s="194"/>
      <c r="L277" s="199"/>
      <c r="M277" s="200"/>
      <c r="N277" s="201"/>
      <c r="O277" s="201"/>
      <c r="P277" s="201"/>
      <c r="Q277" s="201"/>
      <c r="R277" s="201"/>
      <c r="S277" s="201"/>
      <c r="T277" s="202"/>
      <c r="AT277" s="203" t="s">
        <v>146</v>
      </c>
      <c r="AU277" s="203" t="s">
        <v>143</v>
      </c>
      <c r="AV277" s="13" t="s">
        <v>143</v>
      </c>
      <c r="AW277" s="13" t="s">
        <v>31</v>
      </c>
      <c r="AX277" s="13" t="s">
        <v>72</v>
      </c>
      <c r="AY277" s="203" t="s">
        <v>135</v>
      </c>
    </row>
    <row r="278" spans="1:65" s="15" customFormat="1" ht="10">
      <c r="B278" s="228"/>
      <c r="C278" s="229"/>
      <c r="D278" s="188" t="s">
        <v>146</v>
      </c>
      <c r="E278" s="230" t="s">
        <v>19</v>
      </c>
      <c r="F278" s="231" t="s">
        <v>499</v>
      </c>
      <c r="G278" s="229"/>
      <c r="H278" s="232">
        <v>18.435000000000002</v>
      </c>
      <c r="I278" s="233"/>
      <c r="J278" s="229"/>
      <c r="K278" s="229"/>
      <c r="L278" s="234"/>
      <c r="M278" s="235"/>
      <c r="N278" s="236"/>
      <c r="O278" s="236"/>
      <c r="P278" s="236"/>
      <c r="Q278" s="236"/>
      <c r="R278" s="236"/>
      <c r="S278" s="236"/>
      <c r="T278" s="237"/>
      <c r="AT278" s="238" t="s">
        <v>146</v>
      </c>
      <c r="AU278" s="238" t="s">
        <v>143</v>
      </c>
      <c r="AV278" s="15" t="s">
        <v>152</v>
      </c>
      <c r="AW278" s="15" t="s">
        <v>31</v>
      </c>
      <c r="AX278" s="15" t="s">
        <v>72</v>
      </c>
      <c r="AY278" s="238" t="s">
        <v>135</v>
      </c>
    </row>
    <row r="279" spans="1:65" s="14" customFormat="1" ht="10">
      <c r="B279" s="204"/>
      <c r="C279" s="205"/>
      <c r="D279" s="188" t="s">
        <v>146</v>
      </c>
      <c r="E279" s="206" t="s">
        <v>19</v>
      </c>
      <c r="F279" s="207" t="s">
        <v>148</v>
      </c>
      <c r="G279" s="205"/>
      <c r="H279" s="208">
        <v>256.63499999999999</v>
      </c>
      <c r="I279" s="209"/>
      <c r="J279" s="205"/>
      <c r="K279" s="205"/>
      <c r="L279" s="210"/>
      <c r="M279" s="211"/>
      <c r="N279" s="212"/>
      <c r="O279" s="212"/>
      <c r="P279" s="212"/>
      <c r="Q279" s="212"/>
      <c r="R279" s="212"/>
      <c r="S279" s="212"/>
      <c r="T279" s="213"/>
      <c r="AT279" s="214" t="s">
        <v>146</v>
      </c>
      <c r="AU279" s="214" t="s">
        <v>143</v>
      </c>
      <c r="AV279" s="14" t="s">
        <v>142</v>
      </c>
      <c r="AW279" s="14" t="s">
        <v>31</v>
      </c>
      <c r="AX279" s="14" t="s">
        <v>80</v>
      </c>
      <c r="AY279" s="214" t="s">
        <v>135</v>
      </c>
    </row>
    <row r="280" spans="1:65" s="2" customFormat="1" ht="14.4" customHeight="1">
      <c r="A280" s="36"/>
      <c r="B280" s="37"/>
      <c r="C280" s="215" t="s">
        <v>297</v>
      </c>
      <c r="D280" s="215" t="s">
        <v>194</v>
      </c>
      <c r="E280" s="216" t="s">
        <v>588</v>
      </c>
      <c r="F280" s="217" t="s">
        <v>589</v>
      </c>
      <c r="G280" s="218" t="s">
        <v>169</v>
      </c>
      <c r="H280" s="219">
        <v>269.46699999999998</v>
      </c>
      <c r="I280" s="220"/>
      <c r="J280" s="221">
        <f>ROUND(I280*H280,2)</f>
        <v>0</v>
      </c>
      <c r="K280" s="217" t="s">
        <v>141</v>
      </c>
      <c r="L280" s="222"/>
      <c r="M280" s="223" t="s">
        <v>19</v>
      </c>
      <c r="N280" s="224" t="s">
        <v>44</v>
      </c>
      <c r="O280" s="66"/>
      <c r="P280" s="184">
        <f>O280*H280</f>
        <v>0</v>
      </c>
      <c r="Q280" s="184">
        <v>4.0000000000000003E-5</v>
      </c>
      <c r="R280" s="184">
        <f>Q280*H280</f>
        <v>1.0778680000000001E-2</v>
      </c>
      <c r="S280" s="184">
        <v>0</v>
      </c>
      <c r="T280" s="185">
        <f>S280*H280</f>
        <v>0</v>
      </c>
      <c r="U280" s="36"/>
      <c r="V280" s="36"/>
      <c r="W280" s="36"/>
      <c r="X280" s="36"/>
      <c r="Y280" s="36"/>
      <c r="Z280" s="36"/>
      <c r="AA280" s="36"/>
      <c r="AB280" s="36"/>
      <c r="AC280" s="36"/>
      <c r="AD280" s="36"/>
      <c r="AE280" s="36"/>
      <c r="AR280" s="186" t="s">
        <v>158</v>
      </c>
      <c r="AT280" s="186" t="s">
        <v>194</v>
      </c>
      <c r="AU280" s="186" t="s">
        <v>143</v>
      </c>
      <c r="AY280" s="19" t="s">
        <v>135</v>
      </c>
      <c r="BE280" s="187">
        <f>IF(N280="základní",J280,0)</f>
        <v>0</v>
      </c>
      <c r="BF280" s="187">
        <f>IF(N280="snížená",J280,0)</f>
        <v>0</v>
      </c>
      <c r="BG280" s="187">
        <f>IF(N280="zákl. přenesená",J280,0)</f>
        <v>0</v>
      </c>
      <c r="BH280" s="187">
        <f>IF(N280="sníž. přenesená",J280,0)</f>
        <v>0</v>
      </c>
      <c r="BI280" s="187">
        <f>IF(N280="nulová",J280,0)</f>
        <v>0</v>
      </c>
      <c r="BJ280" s="19" t="s">
        <v>143</v>
      </c>
      <c r="BK280" s="187">
        <f>ROUND(I280*H280,2)</f>
        <v>0</v>
      </c>
      <c r="BL280" s="19" t="s">
        <v>142</v>
      </c>
      <c r="BM280" s="186" t="s">
        <v>290</v>
      </c>
    </row>
    <row r="281" spans="1:65" s="13" customFormat="1" ht="10">
      <c r="B281" s="193"/>
      <c r="C281" s="194"/>
      <c r="D281" s="188" t="s">
        <v>146</v>
      </c>
      <c r="E281" s="195" t="s">
        <v>19</v>
      </c>
      <c r="F281" s="196" t="s">
        <v>590</v>
      </c>
      <c r="G281" s="194"/>
      <c r="H281" s="197">
        <v>269.46699999999998</v>
      </c>
      <c r="I281" s="198"/>
      <c r="J281" s="194"/>
      <c r="K281" s="194"/>
      <c r="L281" s="199"/>
      <c r="M281" s="200"/>
      <c r="N281" s="201"/>
      <c r="O281" s="201"/>
      <c r="P281" s="201"/>
      <c r="Q281" s="201"/>
      <c r="R281" s="201"/>
      <c r="S281" s="201"/>
      <c r="T281" s="202"/>
      <c r="AT281" s="203" t="s">
        <v>146</v>
      </c>
      <c r="AU281" s="203" t="s">
        <v>143</v>
      </c>
      <c r="AV281" s="13" t="s">
        <v>143</v>
      </c>
      <c r="AW281" s="13" t="s">
        <v>31</v>
      </c>
      <c r="AX281" s="13" t="s">
        <v>72</v>
      </c>
      <c r="AY281" s="203" t="s">
        <v>135</v>
      </c>
    </row>
    <row r="282" spans="1:65" s="14" customFormat="1" ht="10">
      <c r="B282" s="204"/>
      <c r="C282" s="205"/>
      <c r="D282" s="188" t="s">
        <v>146</v>
      </c>
      <c r="E282" s="206" t="s">
        <v>19</v>
      </c>
      <c r="F282" s="207" t="s">
        <v>148</v>
      </c>
      <c r="G282" s="205"/>
      <c r="H282" s="208">
        <v>269.46699999999998</v>
      </c>
      <c r="I282" s="209"/>
      <c r="J282" s="205"/>
      <c r="K282" s="205"/>
      <c r="L282" s="210"/>
      <c r="M282" s="211"/>
      <c r="N282" s="212"/>
      <c r="O282" s="212"/>
      <c r="P282" s="212"/>
      <c r="Q282" s="212"/>
      <c r="R282" s="212"/>
      <c r="S282" s="212"/>
      <c r="T282" s="213"/>
      <c r="AT282" s="214" t="s">
        <v>146</v>
      </c>
      <c r="AU282" s="214" t="s">
        <v>143</v>
      </c>
      <c r="AV282" s="14" t="s">
        <v>142</v>
      </c>
      <c r="AW282" s="14" t="s">
        <v>31</v>
      </c>
      <c r="AX282" s="14" t="s">
        <v>80</v>
      </c>
      <c r="AY282" s="214" t="s">
        <v>135</v>
      </c>
    </row>
    <row r="283" spans="1:65" s="2" customFormat="1" ht="24.15" customHeight="1">
      <c r="A283" s="36"/>
      <c r="B283" s="37"/>
      <c r="C283" s="175" t="s">
        <v>227</v>
      </c>
      <c r="D283" s="175" t="s">
        <v>137</v>
      </c>
      <c r="E283" s="176" t="s">
        <v>591</v>
      </c>
      <c r="F283" s="177" t="s">
        <v>592</v>
      </c>
      <c r="G283" s="178" t="s">
        <v>140</v>
      </c>
      <c r="H283" s="179">
        <v>11.172000000000001</v>
      </c>
      <c r="I283" s="180"/>
      <c r="J283" s="181">
        <f>ROUND(I283*H283,2)</f>
        <v>0</v>
      </c>
      <c r="K283" s="177" t="s">
        <v>141</v>
      </c>
      <c r="L283" s="41"/>
      <c r="M283" s="182" t="s">
        <v>19</v>
      </c>
      <c r="N283" s="183" t="s">
        <v>44</v>
      </c>
      <c r="O283" s="66"/>
      <c r="P283" s="184">
        <f>O283*H283</f>
        <v>0</v>
      </c>
      <c r="Q283" s="184">
        <v>8.3499999999999998E-3</v>
      </c>
      <c r="R283" s="184">
        <f>Q283*H283</f>
        <v>9.32862E-2</v>
      </c>
      <c r="S283" s="184">
        <v>0</v>
      </c>
      <c r="T283" s="185">
        <f>S283*H283</f>
        <v>0</v>
      </c>
      <c r="U283" s="36"/>
      <c r="V283" s="36"/>
      <c r="W283" s="36"/>
      <c r="X283" s="36"/>
      <c r="Y283" s="36"/>
      <c r="Z283" s="36"/>
      <c r="AA283" s="36"/>
      <c r="AB283" s="36"/>
      <c r="AC283" s="36"/>
      <c r="AD283" s="36"/>
      <c r="AE283" s="36"/>
      <c r="AR283" s="186" t="s">
        <v>142</v>
      </c>
      <c r="AT283" s="186" t="s">
        <v>137</v>
      </c>
      <c r="AU283" s="186" t="s">
        <v>143</v>
      </c>
      <c r="AY283" s="19" t="s">
        <v>135</v>
      </c>
      <c r="BE283" s="187">
        <f>IF(N283="základní",J283,0)</f>
        <v>0</v>
      </c>
      <c r="BF283" s="187">
        <f>IF(N283="snížená",J283,0)</f>
        <v>0</v>
      </c>
      <c r="BG283" s="187">
        <f>IF(N283="zákl. přenesená",J283,0)</f>
        <v>0</v>
      </c>
      <c r="BH283" s="187">
        <f>IF(N283="sníž. přenesená",J283,0)</f>
        <v>0</v>
      </c>
      <c r="BI283" s="187">
        <f>IF(N283="nulová",J283,0)</f>
        <v>0</v>
      </c>
      <c r="BJ283" s="19" t="s">
        <v>143</v>
      </c>
      <c r="BK283" s="187">
        <f>ROUND(I283*H283,2)</f>
        <v>0</v>
      </c>
      <c r="BL283" s="19" t="s">
        <v>142</v>
      </c>
      <c r="BM283" s="186" t="s">
        <v>295</v>
      </c>
    </row>
    <row r="284" spans="1:65" s="2" customFormat="1" ht="90">
      <c r="A284" s="36"/>
      <c r="B284" s="37"/>
      <c r="C284" s="38"/>
      <c r="D284" s="188" t="s">
        <v>144</v>
      </c>
      <c r="E284" s="38"/>
      <c r="F284" s="189" t="s">
        <v>593</v>
      </c>
      <c r="G284" s="38"/>
      <c r="H284" s="38"/>
      <c r="I284" s="190"/>
      <c r="J284" s="38"/>
      <c r="K284" s="38"/>
      <c r="L284" s="41"/>
      <c r="M284" s="191"/>
      <c r="N284" s="192"/>
      <c r="O284" s="66"/>
      <c r="P284" s="66"/>
      <c r="Q284" s="66"/>
      <c r="R284" s="66"/>
      <c r="S284" s="66"/>
      <c r="T284" s="67"/>
      <c r="U284" s="36"/>
      <c r="V284" s="36"/>
      <c r="W284" s="36"/>
      <c r="X284" s="36"/>
      <c r="Y284" s="36"/>
      <c r="Z284" s="36"/>
      <c r="AA284" s="36"/>
      <c r="AB284" s="36"/>
      <c r="AC284" s="36"/>
      <c r="AD284" s="36"/>
      <c r="AE284" s="36"/>
      <c r="AT284" s="19" t="s">
        <v>144</v>
      </c>
      <c r="AU284" s="19" t="s">
        <v>143</v>
      </c>
    </row>
    <row r="285" spans="1:65" s="16" customFormat="1" ht="10">
      <c r="B285" s="239"/>
      <c r="C285" s="240"/>
      <c r="D285" s="188" t="s">
        <v>146</v>
      </c>
      <c r="E285" s="241" t="s">
        <v>19</v>
      </c>
      <c r="F285" s="242" t="s">
        <v>594</v>
      </c>
      <c r="G285" s="240"/>
      <c r="H285" s="241" t="s">
        <v>19</v>
      </c>
      <c r="I285" s="243"/>
      <c r="J285" s="240"/>
      <c r="K285" s="240"/>
      <c r="L285" s="244"/>
      <c r="M285" s="245"/>
      <c r="N285" s="246"/>
      <c r="O285" s="246"/>
      <c r="P285" s="246"/>
      <c r="Q285" s="246"/>
      <c r="R285" s="246"/>
      <c r="S285" s="246"/>
      <c r="T285" s="247"/>
      <c r="AT285" s="248" t="s">
        <v>146</v>
      </c>
      <c r="AU285" s="248" t="s">
        <v>143</v>
      </c>
      <c r="AV285" s="16" t="s">
        <v>80</v>
      </c>
      <c r="AW285" s="16" t="s">
        <v>31</v>
      </c>
      <c r="AX285" s="16" t="s">
        <v>72</v>
      </c>
      <c r="AY285" s="248" t="s">
        <v>135</v>
      </c>
    </row>
    <row r="286" spans="1:65" s="13" customFormat="1" ht="10">
      <c r="B286" s="193"/>
      <c r="C286" s="194"/>
      <c r="D286" s="188" t="s">
        <v>146</v>
      </c>
      <c r="E286" s="195" t="s">
        <v>19</v>
      </c>
      <c r="F286" s="196" t="s">
        <v>595</v>
      </c>
      <c r="G286" s="194"/>
      <c r="H286" s="197">
        <v>11.172000000000001</v>
      </c>
      <c r="I286" s="198"/>
      <c r="J286" s="194"/>
      <c r="K286" s="194"/>
      <c r="L286" s="199"/>
      <c r="M286" s="200"/>
      <c r="N286" s="201"/>
      <c r="O286" s="201"/>
      <c r="P286" s="201"/>
      <c r="Q286" s="201"/>
      <c r="R286" s="201"/>
      <c r="S286" s="201"/>
      <c r="T286" s="202"/>
      <c r="AT286" s="203" t="s">
        <v>146</v>
      </c>
      <c r="AU286" s="203" t="s">
        <v>143</v>
      </c>
      <c r="AV286" s="13" t="s">
        <v>143</v>
      </c>
      <c r="AW286" s="13" t="s">
        <v>31</v>
      </c>
      <c r="AX286" s="13" t="s">
        <v>72</v>
      </c>
      <c r="AY286" s="203" t="s">
        <v>135</v>
      </c>
    </row>
    <row r="287" spans="1:65" s="14" customFormat="1" ht="10">
      <c r="B287" s="204"/>
      <c r="C287" s="205"/>
      <c r="D287" s="188" t="s">
        <v>146</v>
      </c>
      <c r="E287" s="206" t="s">
        <v>19</v>
      </c>
      <c r="F287" s="207" t="s">
        <v>148</v>
      </c>
      <c r="G287" s="205"/>
      <c r="H287" s="208">
        <v>11.172000000000001</v>
      </c>
      <c r="I287" s="209"/>
      <c r="J287" s="205"/>
      <c r="K287" s="205"/>
      <c r="L287" s="210"/>
      <c r="M287" s="211"/>
      <c r="N287" s="212"/>
      <c r="O287" s="212"/>
      <c r="P287" s="212"/>
      <c r="Q287" s="212"/>
      <c r="R287" s="212"/>
      <c r="S287" s="212"/>
      <c r="T287" s="213"/>
      <c r="AT287" s="214" t="s">
        <v>146</v>
      </c>
      <c r="AU287" s="214" t="s">
        <v>143</v>
      </c>
      <c r="AV287" s="14" t="s">
        <v>142</v>
      </c>
      <c r="AW287" s="14" t="s">
        <v>31</v>
      </c>
      <c r="AX287" s="14" t="s">
        <v>80</v>
      </c>
      <c r="AY287" s="214" t="s">
        <v>135</v>
      </c>
    </row>
    <row r="288" spans="1:65" s="2" customFormat="1" ht="14.4" customHeight="1">
      <c r="A288" s="36"/>
      <c r="B288" s="37"/>
      <c r="C288" s="215" t="s">
        <v>306</v>
      </c>
      <c r="D288" s="215" t="s">
        <v>194</v>
      </c>
      <c r="E288" s="216" t="s">
        <v>596</v>
      </c>
      <c r="F288" s="217" t="s">
        <v>597</v>
      </c>
      <c r="G288" s="218" t="s">
        <v>140</v>
      </c>
      <c r="H288" s="219">
        <v>11.395</v>
      </c>
      <c r="I288" s="220"/>
      <c r="J288" s="221">
        <f>ROUND(I288*H288,2)</f>
        <v>0</v>
      </c>
      <c r="K288" s="217" t="s">
        <v>19</v>
      </c>
      <c r="L288" s="222"/>
      <c r="M288" s="223" t="s">
        <v>19</v>
      </c>
      <c r="N288" s="224" t="s">
        <v>44</v>
      </c>
      <c r="O288" s="66"/>
      <c r="P288" s="184">
        <f>O288*H288</f>
        <v>0</v>
      </c>
      <c r="Q288" s="184">
        <v>0</v>
      </c>
      <c r="R288" s="184">
        <f>Q288*H288</f>
        <v>0</v>
      </c>
      <c r="S288" s="184">
        <v>0</v>
      </c>
      <c r="T288" s="185">
        <f>S288*H288</f>
        <v>0</v>
      </c>
      <c r="U288" s="36"/>
      <c r="V288" s="36"/>
      <c r="W288" s="36"/>
      <c r="X288" s="36"/>
      <c r="Y288" s="36"/>
      <c r="Z288" s="36"/>
      <c r="AA288" s="36"/>
      <c r="AB288" s="36"/>
      <c r="AC288" s="36"/>
      <c r="AD288" s="36"/>
      <c r="AE288" s="36"/>
      <c r="AR288" s="186" t="s">
        <v>158</v>
      </c>
      <c r="AT288" s="186" t="s">
        <v>194</v>
      </c>
      <c r="AU288" s="186" t="s">
        <v>143</v>
      </c>
      <c r="AY288" s="19" t="s">
        <v>135</v>
      </c>
      <c r="BE288" s="187">
        <f>IF(N288="základní",J288,0)</f>
        <v>0</v>
      </c>
      <c r="BF288" s="187">
        <f>IF(N288="snížená",J288,0)</f>
        <v>0</v>
      </c>
      <c r="BG288" s="187">
        <f>IF(N288="zákl. přenesená",J288,0)</f>
        <v>0</v>
      </c>
      <c r="BH288" s="187">
        <f>IF(N288="sníž. přenesená",J288,0)</f>
        <v>0</v>
      </c>
      <c r="BI288" s="187">
        <f>IF(N288="nulová",J288,0)</f>
        <v>0</v>
      </c>
      <c r="BJ288" s="19" t="s">
        <v>143</v>
      </c>
      <c r="BK288" s="187">
        <f>ROUND(I288*H288,2)</f>
        <v>0</v>
      </c>
      <c r="BL288" s="19" t="s">
        <v>142</v>
      </c>
      <c r="BM288" s="186" t="s">
        <v>300</v>
      </c>
    </row>
    <row r="289" spans="1:65" s="13" customFormat="1" ht="10">
      <c r="B289" s="193"/>
      <c r="C289" s="194"/>
      <c r="D289" s="188" t="s">
        <v>146</v>
      </c>
      <c r="E289" s="195" t="s">
        <v>19</v>
      </c>
      <c r="F289" s="196" t="s">
        <v>598</v>
      </c>
      <c r="G289" s="194"/>
      <c r="H289" s="197">
        <v>11.395</v>
      </c>
      <c r="I289" s="198"/>
      <c r="J289" s="194"/>
      <c r="K289" s="194"/>
      <c r="L289" s="199"/>
      <c r="M289" s="200"/>
      <c r="N289" s="201"/>
      <c r="O289" s="201"/>
      <c r="P289" s="201"/>
      <c r="Q289" s="201"/>
      <c r="R289" s="201"/>
      <c r="S289" s="201"/>
      <c r="T289" s="202"/>
      <c r="AT289" s="203" t="s">
        <v>146</v>
      </c>
      <c r="AU289" s="203" t="s">
        <v>143</v>
      </c>
      <c r="AV289" s="13" t="s">
        <v>143</v>
      </c>
      <c r="AW289" s="13" t="s">
        <v>31</v>
      </c>
      <c r="AX289" s="13" t="s">
        <v>72</v>
      </c>
      <c r="AY289" s="203" t="s">
        <v>135</v>
      </c>
    </row>
    <row r="290" spans="1:65" s="14" customFormat="1" ht="10">
      <c r="B290" s="204"/>
      <c r="C290" s="205"/>
      <c r="D290" s="188" t="s">
        <v>146</v>
      </c>
      <c r="E290" s="206" t="s">
        <v>19</v>
      </c>
      <c r="F290" s="207" t="s">
        <v>148</v>
      </c>
      <c r="G290" s="205"/>
      <c r="H290" s="208">
        <v>11.395</v>
      </c>
      <c r="I290" s="209"/>
      <c r="J290" s="205"/>
      <c r="K290" s="205"/>
      <c r="L290" s="210"/>
      <c r="M290" s="211"/>
      <c r="N290" s="212"/>
      <c r="O290" s="212"/>
      <c r="P290" s="212"/>
      <c r="Q290" s="212"/>
      <c r="R290" s="212"/>
      <c r="S290" s="212"/>
      <c r="T290" s="213"/>
      <c r="AT290" s="214" t="s">
        <v>146</v>
      </c>
      <c r="AU290" s="214" t="s">
        <v>143</v>
      </c>
      <c r="AV290" s="14" t="s">
        <v>142</v>
      </c>
      <c r="AW290" s="14" t="s">
        <v>31</v>
      </c>
      <c r="AX290" s="14" t="s">
        <v>80</v>
      </c>
      <c r="AY290" s="214" t="s">
        <v>135</v>
      </c>
    </row>
    <row r="291" spans="1:65" s="2" customFormat="1" ht="24.15" customHeight="1">
      <c r="A291" s="36"/>
      <c r="B291" s="37"/>
      <c r="C291" s="175" t="s">
        <v>231</v>
      </c>
      <c r="D291" s="175" t="s">
        <v>137</v>
      </c>
      <c r="E291" s="176" t="s">
        <v>599</v>
      </c>
      <c r="F291" s="177" t="s">
        <v>600</v>
      </c>
      <c r="G291" s="178" t="s">
        <v>140</v>
      </c>
      <c r="H291" s="179">
        <v>323.76</v>
      </c>
      <c r="I291" s="180"/>
      <c r="J291" s="181">
        <f>ROUND(I291*H291,2)</f>
        <v>0</v>
      </c>
      <c r="K291" s="177" t="s">
        <v>141</v>
      </c>
      <c r="L291" s="41"/>
      <c r="M291" s="182" t="s">
        <v>19</v>
      </c>
      <c r="N291" s="183" t="s">
        <v>44</v>
      </c>
      <c r="O291" s="66"/>
      <c r="P291" s="184">
        <f>O291*H291</f>
        <v>0</v>
      </c>
      <c r="Q291" s="184">
        <v>8.5199999999999998E-3</v>
      </c>
      <c r="R291" s="184">
        <f>Q291*H291</f>
        <v>2.7584351999999996</v>
      </c>
      <c r="S291" s="184">
        <v>0</v>
      </c>
      <c r="T291" s="185">
        <f>S291*H291</f>
        <v>0</v>
      </c>
      <c r="U291" s="36"/>
      <c r="V291" s="36"/>
      <c r="W291" s="36"/>
      <c r="X291" s="36"/>
      <c r="Y291" s="36"/>
      <c r="Z291" s="36"/>
      <c r="AA291" s="36"/>
      <c r="AB291" s="36"/>
      <c r="AC291" s="36"/>
      <c r="AD291" s="36"/>
      <c r="AE291" s="36"/>
      <c r="AR291" s="186" t="s">
        <v>142</v>
      </c>
      <c r="AT291" s="186" t="s">
        <v>137</v>
      </c>
      <c r="AU291" s="186" t="s">
        <v>143</v>
      </c>
      <c r="AY291" s="19" t="s">
        <v>135</v>
      </c>
      <c r="BE291" s="187">
        <f>IF(N291="základní",J291,0)</f>
        <v>0</v>
      </c>
      <c r="BF291" s="187">
        <f>IF(N291="snížená",J291,0)</f>
        <v>0</v>
      </c>
      <c r="BG291" s="187">
        <f>IF(N291="zákl. přenesená",J291,0)</f>
        <v>0</v>
      </c>
      <c r="BH291" s="187">
        <f>IF(N291="sníž. přenesená",J291,0)</f>
        <v>0</v>
      </c>
      <c r="BI291" s="187">
        <f>IF(N291="nulová",J291,0)</f>
        <v>0</v>
      </c>
      <c r="BJ291" s="19" t="s">
        <v>143</v>
      </c>
      <c r="BK291" s="187">
        <f>ROUND(I291*H291,2)</f>
        <v>0</v>
      </c>
      <c r="BL291" s="19" t="s">
        <v>142</v>
      </c>
      <c r="BM291" s="186" t="s">
        <v>303</v>
      </c>
    </row>
    <row r="292" spans="1:65" s="2" customFormat="1" ht="90">
      <c r="A292" s="36"/>
      <c r="B292" s="37"/>
      <c r="C292" s="38"/>
      <c r="D292" s="188" t="s">
        <v>144</v>
      </c>
      <c r="E292" s="38"/>
      <c r="F292" s="189" t="s">
        <v>593</v>
      </c>
      <c r="G292" s="38"/>
      <c r="H292" s="38"/>
      <c r="I292" s="190"/>
      <c r="J292" s="38"/>
      <c r="K292" s="38"/>
      <c r="L292" s="41"/>
      <c r="M292" s="191"/>
      <c r="N292" s="192"/>
      <c r="O292" s="66"/>
      <c r="P292" s="66"/>
      <c r="Q292" s="66"/>
      <c r="R292" s="66"/>
      <c r="S292" s="66"/>
      <c r="T292" s="67"/>
      <c r="U292" s="36"/>
      <c r="V292" s="36"/>
      <c r="W292" s="36"/>
      <c r="X292" s="36"/>
      <c r="Y292" s="36"/>
      <c r="Z292" s="36"/>
      <c r="AA292" s="36"/>
      <c r="AB292" s="36"/>
      <c r="AC292" s="36"/>
      <c r="AD292" s="36"/>
      <c r="AE292" s="36"/>
      <c r="AT292" s="19" t="s">
        <v>144</v>
      </c>
      <c r="AU292" s="19" t="s">
        <v>143</v>
      </c>
    </row>
    <row r="293" spans="1:65" s="16" customFormat="1" ht="10">
      <c r="B293" s="239"/>
      <c r="C293" s="240"/>
      <c r="D293" s="188" t="s">
        <v>146</v>
      </c>
      <c r="E293" s="241" t="s">
        <v>19</v>
      </c>
      <c r="F293" s="242" t="s">
        <v>601</v>
      </c>
      <c r="G293" s="240"/>
      <c r="H293" s="241" t="s">
        <v>19</v>
      </c>
      <c r="I293" s="243"/>
      <c r="J293" s="240"/>
      <c r="K293" s="240"/>
      <c r="L293" s="244"/>
      <c r="M293" s="245"/>
      <c r="N293" s="246"/>
      <c r="O293" s="246"/>
      <c r="P293" s="246"/>
      <c r="Q293" s="246"/>
      <c r="R293" s="246"/>
      <c r="S293" s="246"/>
      <c r="T293" s="247"/>
      <c r="AT293" s="248" t="s">
        <v>146</v>
      </c>
      <c r="AU293" s="248" t="s">
        <v>143</v>
      </c>
      <c r="AV293" s="16" t="s">
        <v>80</v>
      </c>
      <c r="AW293" s="16" t="s">
        <v>31</v>
      </c>
      <c r="AX293" s="16" t="s">
        <v>72</v>
      </c>
      <c r="AY293" s="248" t="s">
        <v>135</v>
      </c>
    </row>
    <row r="294" spans="1:65" s="13" customFormat="1" ht="10">
      <c r="B294" s="193"/>
      <c r="C294" s="194"/>
      <c r="D294" s="188" t="s">
        <v>146</v>
      </c>
      <c r="E294" s="195" t="s">
        <v>19</v>
      </c>
      <c r="F294" s="196" t="s">
        <v>602</v>
      </c>
      <c r="G294" s="194"/>
      <c r="H294" s="197">
        <v>146.26</v>
      </c>
      <c r="I294" s="198"/>
      <c r="J294" s="194"/>
      <c r="K294" s="194"/>
      <c r="L294" s="199"/>
      <c r="M294" s="200"/>
      <c r="N294" s="201"/>
      <c r="O294" s="201"/>
      <c r="P294" s="201"/>
      <c r="Q294" s="201"/>
      <c r="R294" s="201"/>
      <c r="S294" s="201"/>
      <c r="T294" s="202"/>
      <c r="AT294" s="203" t="s">
        <v>146</v>
      </c>
      <c r="AU294" s="203" t="s">
        <v>143</v>
      </c>
      <c r="AV294" s="13" t="s">
        <v>143</v>
      </c>
      <c r="AW294" s="13" t="s">
        <v>31</v>
      </c>
      <c r="AX294" s="13" t="s">
        <v>72</v>
      </c>
      <c r="AY294" s="203" t="s">
        <v>135</v>
      </c>
    </row>
    <row r="295" spans="1:65" s="13" customFormat="1" ht="10">
      <c r="B295" s="193"/>
      <c r="C295" s="194"/>
      <c r="D295" s="188" t="s">
        <v>146</v>
      </c>
      <c r="E295" s="195" t="s">
        <v>19</v>
      </c>
      <c r="F295" s="196" t="s">
        <v>603</v>
      </c>
      <c r="G295" s="194"/>
      <c r="H295" s="197">
        <v>177.5</v>
      </c>
      <c r="I295" s="198"/>
      <c r="J295" s="194"/>
      <c r="K295" s="194"/>
      <c r="L295" s="199"/>
      <c r="M295" s="200"/>
      <c r="N295" s="201"/>
      <c r="O295" s="201"/>
      <c r="P295" s="201"/>
      <c r="Q295" s="201"/>
      <c r="R295" s="201"/>
      <c r="S295" s="201"/>
      <c r="T295" s="202"/>
      <c r="AT295" s="203" t="s">
        <v>146</v>
      </c>
      <c r="AU295" s="203" t="s">
        <v>143</v>
      </c>
      <c r="AV295" s="13" t="s">
        <v>143</v>
      </c>
      <c r="AW295" s="13" t="s">
        <v>31</v>
      </c>
      <c r="AX295" s="13" t="s">
        <v>72</v>
      </c>
      <c r="AY295" s="203" t="s">
        <v>135</v>
      </c>
    </row>
    <row r="296" spans="1:65" s="14" customFormat="1" ht="10">
      <c r="B296" s="204"/>
      <c r="C296" s="205"/>
      <c r="D296" s="188" t="s">
        <v>146</v>
      </c>
      <c r="E296" s="206" t="s">
        <v>19</v>
      </c>
      <c r="F296" s="207" t="s">
        <v>148</v>
      </c>
      <c r="G296" s="205"/>
      <c r="H296" s="208">
        <v>323.76</v>
      </c>
      <c r="I296" s="209"/>
      <c r="J296" s="205"/>
      <c r="K296" s="205"/>
      <c r="L296" s="210"/>
      <c r="M296" s="211"/>
      <c r="N296" s="212"/>
      <c r="O296" s="212"/>
      <c r="P296" s="212"/>
      <c r="Q296" s="212"/>
      <c r="R296" s="212"/>
      <c r="S296" s="212"/>
      <c r="T296" s="213"/>
      <c r="AT296" s="214" t="s">
        <v>146</v>
      </c>
      <c r="AU296" s="214" t="s">
        <v>143</v>
      </c>
      <c r="AV296" s="14" t="s">
        <v>142</v>
      </c>
      <c r="AW296" s="14" t="s">
        <v>31</v>
      </c>
      <c r="AX296" s="14" t="s">
        <v>80</v>
      </c>
      <c r="AY296" s="214" t="s">
        <v>135</v>
      </c>
    </row>
    <row r="297" spans="1:65" s="2" customFormat="1" ht="14.4" customHeight="1">
      <c r="A297" s="36"/>
      <c r="B297" s="37"/>
      <c r="C297" s="215" t="s">
        <v>315</v>
      </c>
      <c r="D297" s="215" t="s">
        <v>194</v>
      </c>
      <c r="E297" s="216" t="s">
        <v>604</v>
      </c>
      <c r="F297" s="217" t="s">
        <v>605</v>
      </c>
      <c r="G297" s="218" t="s">
        <v>140</v>
      </c>
      <c r="H297" s="219">
        <v>330.23500000000001</v>
      </c>
      <c r="I297" s="220"/>
      <c r="J297" s="221">
        <f>ROUND(I297*H297,2)</f>
        <v>0</v>
      </c>
      <c r="K297" s="217" t="s">
        <v>141</v>
      </c>
      <c r="L297" s="222"/>
      <c r="M297" s="223" t="s">
        <v>19</v>
      </c>
      <c r="N297" s="224" t="s">
        <v>44</v>
      </c>
      <c r="O297" s="66"/>
      <c r="P297" s="184">
        <f>O297*H297</f>
        <v>0</v>
      </c>
      <c r="Q297" s="184">
        <v>2.3E-3</v>
      </c>
      <c r="R297" s="184">
        <f>Q297*H297</f>
        <v>0.75954050000000006</v>
      </c>
      <c r="S297" s="184">
        <v>0</v>
      </c>
      <c r="T297" s="185">
        <f>S297*H297</f>
        <v>0</v>
      </c>
      <c r="U297" s="36"/>
      <c r="V297" s="36"/>
      <c r="W297" s="36"/>
      <c r="X297" s="36"/>
      <c r="Y297" s="36"/>
      <c r="Z297" s="36"/>
      <c r="AA297" s="36"/>
      <c r="AB297" s="36"/>
      <c r="AC297" s="36"/>
      <c r="AD297" s="36"/>
      <c r="AE297" s="36"/>
      <c r="AR297" s="186" t="s">
        <v>158</v>
      </c>
      <c r="AT297" s="186" t="s">
        <v>194</v>
      </c>
      <c r="AU297" s="186" t="s">
        <v>143</v>
      </c>
      <c r="AY297" s="19" t="s">
        <v>135</v>
      </c>
      <c r="BE297" s="187">
        <f>IF(N297="základní",J297,0)</f>
        <v>0</v>
      </c>
      <c r="BF297" s="187">
        <f>IF(N297="snížená",J297,0)</f>
        <v>0</v>
      </c>
      <c r="BG297" s="187">
        <f>IF(N297="zákl. přenesená",J297,0)</f>
        <v>0</v>
      </c>
      <c r="BH297" s="187">
        <f>IF(N297="sníž. přenesená",J297,0)</f>
        <v>0</v>
      </c>
      <c r="BI297" s="187">
        <f>IF(N297="nulová",J297,0)</f>
        <v>0</v>
      </c>
      <c r="BJ297" s="19" t="s">
        <v>143</v>
      </c>
      <c r="BK297" s="187">
        <f>ROUND(I297*H297,2)</f>
        <v>0</v>
      </c>
      <c r="BL297" s="19" t="s">
        <v>142</v>
      </c>
      <c r="BM297" s="186" t="s">
        <v>309</v>
      </c>
    </row>
    <row r="298" spans="1:65" s="13" customFormat="1" ht="10">
      <c r="B298" s="193"/>
      <c r="C298" s="194"/>
      <c r="D298" s="188" t="s">
        <v>146</v>
      </c>
      <c r="E298" s="195" t="s">
        <v>19</v>
      </c>
      <c r="F298" s="196" t="s">
        <v>606</v>
      </c>
      <c r="G298" s="194"/>
      <c r="H298" s="197">
        <v>330.23500000000001</v>
      </c>
      <c r="I298" s="198"/>
      <c r="J298" s="194"/>
      <c r="K298" s="194"/>
      <c r="L298" s="199"/>
      <c r="M298" s="200"/>
      <c r="N298" s="201"/>
      <c r="O298" s="201"/>
      <c r="P298" s="201"/>
      <c r="Q298" s="201"/>
      <c r="R298" s="201"/>
      <c r="S298" s="201"/>
      <c r="T298" s="202"/>
      <c r="AT298" s="203" t="s">
        <v>146</v>
      </c>
      <c r="AU298" s="203" t="s">
        <v>143</v>
      </c>
      <c r="AV298" s="13" t="s">
        <v>143</v>
      </c>
      <c r="AW298" s="13" t="s">
        <v>31</v>
      </c>
      <c r="AX298" s="13" t="s">
        <v>72</v>
      </c>
      <c r="AY298" s="203" t="s">
        <v>135</v>
      </c>
    </row>
    <row r="299" spans="1:65" s="14" customFormat="1" ht="10">
      <c r="B299" s="204"/>
      <c r="C299" s="205"/>
      <c r="D299" s="188" t="s">
        <v>146</v>
      </c>
      <c r="E299" s="206" t="s">
        <v>19</v>
      </c>
      <c r="F299" s="207" t="s">
        <v>148</v>
      </c>
      <c r="G299" s="205"/>
      <c r="H299" s="208">
        <v>330.23500000000001</v>
      </c>
      <c r="I299" s="209"/>
      <c r="J299" s="205"/>
      <c r="K299" s="205"/>
      <c r="L299" s="210"/>
      <c r="M299" s="211"/>
      <c r="N299" s="212"/>
      <c r="O299" s="212"/>
      <c r="P299" s="212"/>
      <c r="Q299" s="212"/>
      <c r="R299" s="212"/>
      <c r="S299" s="212"/>
      <c r="T299" s="213"/>
      <c r="AT299" s="214" t="s">
        <v>146</v>
      </c>
      <c r="AU299" s="214" t="s">
        <v>143</v>
      </c>
      <c r="AV299" s="14" t="s">
        <v>142</v>
      </c>
      <c r="AW299" s="14" t="s">
        <v>31</v>
      </c>
      <c r="AX299" s="14" t="s">
        <v>80</v>
      </c>
      <c r="AY299" s="214" t="s">
        <v>135</v>
      </c>
    </row>
    <row r="300" spans="1:65" s="2" customFormat="1" ht="24.15" customHeight="1">
      <c r="A300" s="36"/>
      <c r="B300" s="37"/>
      <c r="C300" s="175" t="s">
        <v>235</v>
      </c>
      <c r="D300" s="175" t="s">
        <v>137</v>
      </c>
      <c r="E300" s="176" t="s">
        <v>607</v>
      </c>
      <c r="F300" s="177" t="s">
        <v>608</v>
      </c>
      <c r="G300" s="178" t="s">
        <v>140</v>
      </c>
      <c r="H300" s="179">
        <v>402.16500000000002</v>
      </c>
      <c r="I300" s="180"/>
      <c r="J300" s="181">
        <f>ROUND(I300*H300,2)</f>
        <v>0</v>
      </c>
      <c r="K300" s="177" t="s">
        <v>141</v>
      </c>
      <c r="L300" s="41"/>
      <c r="M300" s="182" t="s">
        <v>19</v>
      </c>
      <c r="N300" s="183" t="s">
        <v>44</v>
      </c>
      <c r="O300" s="66"/>
      <c r="P300" s="184">
        <f>O300*H300</f>
        <v>0</v>
      </c>
      <c r="Q300" s="184">
        <v>8.6E-3</v>
      </c>
      <c r="R300" s="184">
        <f>Q300*H300</f>
        <v>3.4586190000000001</v>
      </c>
      <c r="S300" s="184">
        <v>0</v>
      </c>
      <c r="T300" s="185">
        <f>S300*H300</f>
        <v>0</v>
      </c>
      <c r="U300" s="36"/>
      <c r="V300" s="36"/>
      <c r="W300" s="36"/>
      <c r="X300" s="36"/>
      <c r="Y300" s="36"/>
      <c r="Z300" s="36"/>
      <c r="AA300" s="36"/>
      <c r="AB300" s="36"/>
      <c r="AC300" s="36"/>
      <c r="AD300" s="36"/>
      <c r="AE300" s="36"/>
      <c r="AR300" s="186" t="s">
        <v>142</v>
      </c>
      <c r="AT300" s="186" t="s">
        <v>137</v>
      </c>
      <c r="AU300" s="186" t="s">
        <v>143</v>
      </c>
      <c r="AY300" s="19" t="s">
        <v>135</v>
      </c>
      <c r="BE300" s="187">
        <f>IF(N300="základní",J300,0)</f>
        <v>0</v>
      </c>
      <c r="BF300" s="187">
        <f>IF(N300="snížená",J300,0)</f>
        <v>0</v>
      </c>
      <c r="BG300" s="187">
        <f>IF(N300="zákl. přenesená",J300,0)</f>
        <v>0</v>
      </c>
      <c r="BH300" s="187">
        <f>IF(N300="sníž. přenesená",J300,0)</f>
        <v>0</v>
      </c>
      <c r="BI300" s="187">
        <f>IF(N300="nulová",J300,0)</f>
        <v>0</v>
      </c>
      <c r="BJ300" s="19" t="s">
        <v>143</v>
      </c>
      <c r="BK300" s="187">
        <f>ROUND(I300*H300,2)</f>
        <v>0</v>
      </c>
      <c r="BL300" s="19" t="s">
        <v>142</v>
      </c>
      <c r="BM300" s="186" t="s">
        <v>313</v>
      </c>
    </row>
    <row r="301" spans="1:65" s="2" customFormat="1" ht="90">
      <c r="A301" s="36"/>
      <c r="B301" s="37"/>
      <c r="C301" s="38"/>
      <c r="D301" s="188" t="s">
        <v>144</v>
      </c>
      <c r="E301" s="38"/>
      <c r="F301" s="189" t="s">
        <v>593</v>
      </c>
      <c r="G301" s="38"/>
      <c r="H301" s="38"/>
      <c r="I301" s="190"/>
      <c r="J301" s="38"/>
      <c r="K301" s="38"/>
      <c r="L301" s="41"/>
      <c r="M301" s="191"/>
      <c r="N301" s="192"/>
      <c r="O301" s="66"/>
      <c r="P301" s="66"/>
      <c r="Q301" s="66"/>
      <c r="R301" s="66"/>
      <c r="S301" s="66"/>
      <c r="T301" s="67"/>
      <c r="U301" s="36"/>
      <c r="V301" s="36"/>
      <c r="W301" s="36"/>
      <c r="X301" s="36"/>
      <c r="Y301" s="36"/>
      <c r="Z301" s="36"/>
      <c r="AA301" s="36"/>
      <c r="AB301" s="36"/>
      <c r="AC301" s="36"/>
      <c r="AD301" s="36"/>
      <c r="AE301" s="36"/>
      <c r="AT301" s="19" t="s">
        <v>144</v>
      </c>
      <c r="AU301" s="19" t="s">
        <v>143</v>
      </c>
    </row>
    <row r="302" spans="1:65" s="16" customFormat="1" ht="10">
      <c r="B302" s="239"/>
      <c r="C302" s="240"/>
      <c r="D302" s="188" t="s">
        <v>146</v>
      </c>
      <c r="E302" s="241" t="s">
        <v>19</v>
      </c>
      <c r="F302" s="242" t="s">
        <v>609</v>
      </c>
      <c r="G302" s="240"/>
      <c r="H302" s="241" t="s">
        <v>19</v>
      </c>
      <c r="I302" s="243"/>
      <c r="J302" s="240"/>
      <c r="K302" s="240"/>
      <c r="L302" s="244"/>
      <c r="M302" s="245"/>
      <c r="N302" s="246"/>
      <c r="O302" s="246"/>
      <c r="P302" s="246"/>
      <c r="Q302" s="246"/>
      <c r="R302" s="246"/>
      <c r="S302" s="246"/>
      <c r="T302" s="247"/>
      <c r="AT302" s="248" t="s">
        <v>146</v>
      </c>
      <c r="AU302" s="248" t="s">
        <v>143</v>
      </c>
      <c r="AV302" s="16" t="s">
        <v>80</v>
      </c>
      <c r="AW302" s="16" t="s">
        <v>31</v>
      </c>
      <c r="AX302" s="16" t="s">
        <v>72</v>
      </c>
      <c r="AY302" s="248" t="s">
        <v>135</v>
      </c>
    </row>
    <row r="303" spans="1:65" s="13" customFormat="1" ht="10">
      <c r="B303" s="193"/>
      <c r="C303" s="194"/>
      <c r="D303" s="188" t="s">
        <v>146</v>
      </c>
      <c r="E303" s="195" t="s">
        <v>19</v>
      </c>
      <c r="F303" s="196" t="s">
        <v>610</v>
      </c>
      <c r="G303" s="194"/>
      <c r="H303" s="197">
        <v>112</v>
      </c>
      <c r="I303" s="198"/>
      <c r="J303" s="194"/>
      <c r="K303" s="194"/>
      <c r="L303" s="199"/>
      <c r="M303" s="200"/>
      <c r="N303" s="201"/>
      <c r="O303" s="201"/>
      <c r="P303" s="201"/>
      <c r="Q303" s="201"/>
      <c r="R303" s="201"/>
      <c r="S303" s="201"/>
      <c r="T303" s="202"/>
      <c r="AT303" s="203" t="s">
        <v>146</v>
      </c>
      <c r="AU303" s="203" t="s">
        <v>143</v>
      </c>
      <c r="AV303" s="13" t="s">
        <v>143</v>
      </c>
      <c r="AW303" s="13" t="s">
        <v>31</v>
      </c>
      <c r="AX303" s="13" t="s">
        <v>72</v>
      </c>
      <c r="AY303" s="203" t="s">
        <v>135</v>
      </c>
    </row>
    <row r="304" spans="1:65" s="13" customFormat="1" ht="10">
      <c r="B304" s="193"/>
      <c r="C304" s="194"/>
      <c r="D304" s="188" t="s">
        <v>146</v>
      </c>
      <c r="E304" s="195" t="s">
        <v>19</v>
      </c>
      <c r="F304" s="196" t="s">
        <v>611</v>
      </c>
      <c r="G304" s="194"/>
      <c r="H304" s="197">
        <v>33.450000000000003</v>
      </c>
      <c r="I304" s="198"/>
      <c r="J304" s="194"/>
      <c r="K304" s="194"/>
      <c r="L304" s="199"/>
      <c r="M304" s="200"/>
      <c r="N304" s="201"/>
      <c r="O304" s="201"/>
      <c r="P304" s="201"/>
      <c r="Q304" s="201"/>
      <c r="R304" s="201"/>
      <c r="S304" s="201"/>
      <c r="T304" s="202"/>
      <c r="AT304" s="203" t="s">
        <v>146</v>
      </c>
      <c r="AU304" s="203" t="s">
        <v>143</v>
      </c>
      <c r="AV304" s="13" t="s">
        <v>143</v>
      </c>
      <c r="AW304" s="13" t="s">
        <v>31</v>
      </c>
      <c r="AX304" s="13" t="s">
        <v>72</v>
      </c>
      <c r="AY304" s="203" t="s">
        <v>135</v>
      </c>
    </row>
    <row r="305" spans="1:65" s="13" customFormat="1" ht="10">
      <c r="B305" s="193"/>
      <c r="C305" s="194"/>
      <c r="D305" s="188" t="s">
        <v>146</v>
      </c>
      <c r="E305" s="195" t="s">
        <v>19</v>
      </c>
      <c r="F305" s="196" t="s">
        <v>612</v>
      </c>
      <c r="G305" s="194"/>
      <c r="H305" s="197">
        <v>10.84</v>
      </c>
      <c r="I305" s="198"/>
      <c r="J305" s="194"/>
      <c r="K305" s="194"/>
      <c r="L305" s="199"/>
      <c r="M305" s="200"/>
      <c r="N305" s="201"/>
      <c r="O305" s="201"/>
      <c r="P305" s="201"/>
      <c r="Q305" s="201"/>
      <c r="R305" s="201"/>
      <c r="S305" s="201"/>
      <c r="T305" s="202"/>
      <c r="AT305" s="203" t="s">
        <v>146</v>
      </c>
      <c r="AU305" s="203" t="s">
        <v>143</v>
      </c>
      <c r="AV305" s="13" t="s">
        <v>143</v>
      </c>
      <c r="AW305" s="13" t="s">
        <v>31</v>
      </c>
      <c r="AX305" s="13" t="s">
        <v>72</v>
      </c>
      <c r="AY305" s="203" t="s">
        <v>135</v>
      </c>
    </row>
    <row r="306" spans="1:65" s="13" customFormat="1" ht="10">
      <c r="B306" s="193"/>
      <c r="C306" s="194"/>
      <c r="D306" s="188" t="s">
        <v>146</v>
      </c>
      <c r="E306" s="195" t="s">
        <v>19</v>
      </c>
      <c r="F306" s="196" t="s">
        <v>613</v>
      </c>
      <c r="G306" s="194"/>
      <c r="H306" s="197">
        <v>11</v>
      </c>
      <c r="I306" s="198"/>
      <c r="J306" s="194"/>
      <c r="K306" s="194"/>
      <c r="L306" s="199"/>
      <c r="M306" s="200"/>
      <c r="N306" s="201"/>
      <c r="O306" s="201"/>
      <c r="P306" s="201"/>
      <c r="Q306" s="201"/>
      <c r="R306" s="201"/>
      <c r="S306" s="201"/>
      <c r="T306" s="202"/>
      <c r="AT306" s="203" t="s">
        <v>146</v>
      </c>
      <c r="AU306" s="203" t="s">
        <v>143</v>
      </c>
      <c r="AV306" s="13" t="s">
        <v>143</v>
      </c>
      <c r="AW306" s="13" t="s">
        <v>31</v>
      </c>
      <c r="AX306" s="13" t="s">
        <v>72</v>
      </c>
      <c r="AY306" s="203" t="s">
        <v>135</v>
      </c>
    </row>
    <row r="307" spans="1:65" s="13" customFormat="1" ht="10">
      <c r="B307" s="193"/>
      <c r="C307" s="194"/>
      <c r="D307" s="188" t="s">
        <v>146</v>
      </c>
      <c r="E307" s="195" t="s">
        <v>19</v>
      </c>
      <c r="F307" s="196" t="s">
        <v>614</v>
      </c>
      <c r="G307" s="194"/>
      <c r="H307" s="197">
        <v>30.815000000000001</v>
      </c>
      <c r="I307" s="198"/>
      <c r="J307" s="194"/>
      <c r="K307" s="194"/>
      <c r="L307" s="199"/>
      <c r="M307" s="200"/>
      <c r="N307" s="201"/>
      <c r="O307" s="201"/>
      <c r="P307" s="201"/>
      <c r="Q307" s="201"/>
      <c r="R307" s="201"/>
      <c r="S307" s="201"/>
      <c r="T307" s="202"/>
      <c r="AT307" s="203" t="s">
        <v>146</v>
      </c>
      <c r="AU307" s="203" t="s">
        <v>143</v>
      </c>
      <c r="AV307" s="13" t="s">
        <v>143</v>
      </c>
      <c r="AW307" s="13" t="s">
        <v>31</v>
      </c>
      <c r="AX307" s="13" t="s">
        <v>72</v>
      </c>
      <c r="AY307" s="203" t="s">
        <v>135</v>
      </c>
    </row>
    <row r="308" spans="1:65" s="13" customFormat="1" ht="10">
      <c r="B308" s="193"/>
      <c r="C308" s="194"/>
      <c r="D308" s="188" t="s">
        <v>146</v>
      </c>
      <c r="E308" s="195" t="s">
        <v>19</v>
      </c>
      <c r="F308" s="196" t="s">
        <v>615</v>
      </c>
      <c r="G308" s="194"/>
      <c r="H308" s="197">
        <v>104.72</v>
      </c>
      <c r="I308" s="198"/>
      <c r="J308" s="194"/>
      <c r="K308" s="194"/>
      <c r="L308" s="199"/>
      <c r="M308" s="200"/>
      <c r="N308" s="201"/>
      <c r="O308" s="201"/>
      <c r="P308" s="201"/>
      <c r="Q308" s="201"/>
      <c r="R308" s="201"/>
      <c r="S308" s="201"/>
      <c r="T308" s="202"/>
      <c r="AT308" s="203" t="s">
        <v>146</v>
      </c>
      <c r="AU308" s="203" t="s">
        <v>143</v>
      </c>
      <c r="AV308" s="13" t="s">
        <v>143</v>
      </c>
      <c r="AW308" s="13" t="s">
        <v>31</v>
      </c>
      <c r="AX308" s="13" t="s">
        <v>72</v>
      </c>
      <c r="AY308" s="203" t="s">
        <v>135</v>
      </c>
    </row>
    <row r="309" spans="1:65" s="15" customFormat="1" ht="10">
      <c r="B309" s="228"/>
      <c r="C309" s="229"/>
      <c r="D309" s="188" t="s">
        <v>146</v>
      </c>
      <c r="E309" s="230" t="s">
        <v>19</v>
      </c>
      <c r="F309" s="231" t="s">
        <v>499</v>
      </c>
      <c r="G309" s="229"/>
      <c r="H309" s="232">
        <v>302.82499999999999</v>
      </c>
      <c r="I309" s="233"/>
      <c r="J309" s="229"/>
      <c r="K309" s="229"/>
      <c r="L309" s="234"/>
      <c r="M309" s="235"/>
      <c r="N309" s="236"/>
      <c r="O309" s="236"/>
      <c r="P309" s="236"/>
      <c r="Q309" s="236"/>
      <c r="R309" s="236"/>
      <c r="S309" s="236"/>
      <c r="T309" s="237"/>
      <c r="AT309" s="238" t="s">
        <v>146</v>
      </c>
      <c r="AU309" s="238" t="s">
        <v>143</v>
      </c>
      <c r="AV309" s="15" t="s">
        <v>152</v>
      </c>
      <c r="AW309" s="15" t="s">
        <v>31</v>
      </c>
      <c r="AX309" s="15" t="s">
        <v>72</v>
      </c>
      <c r="AY309" s="238" t="s">
        <v>135</v>
      </c>
    </row>
    <row r="310" spans="1:65" s="16" customFormat="1" ht="10">
      <c r="B310" s="239"/>
      <c r="C310" s="240"/>
      <c r="D310" s="188" t="s">
        <v>146</v>
      </c>
      <c r="E310" s="241" t="s">
        <v>19</v>
      </c>
      <c r="F310" s="242" t="s">
        <v>616</v>
      </c>
      <c r="G310" s="240"/>
      <c r="H310" s="241" t="s">
        <v>19</v>
      </c>
      <c r="I310" s="243"/>
      <c r="J310" s="240"/>
      <c r="K310" s="240"/>
      <c r="L310" s="244"/>
      <c r="M310" s="245"/>
      <c r="N310" s="246"/>
      <c r="O310" s="246"/>
      <c r="P310" s="246"/>
      <c r="Q310" s="246"/>
      <c r="R310" s="246"/>
      <c r="S310" s="246"/>
      <c r="T310" s="247"/>
      <c r="AT310" s="248" t="s">
        <v>146</v>
      </c>
      <c r="AU310" s="248" t="s">
        <v>143</v>
      </c>
      <c r="AV310" s="16" t="s">
        <v>80</v>
      </c>
      <c r="AW310" s="16" t="s">
        <v>31</v>
      </c>
      <c r="AX310" s="16" t="s">
        <v>72</v>
      </c>
      <c r="AY310" s="248" t="s">
        <v>135</v>
      </c>
    </row>
    <row r="311" spans="1:65" s="13" customFormat="1" ht="10">
      <c r="B311" s="193"/>
      <c r="C311" s="194"/>
      <c r="D311" s="188" t="s">
        <v>146</v>
      </c>
      <c r="E311" s="195" t="s">
        <v>19</v>
      </c>
      <c r="F311" s="196" t="s">
        <v>617</v>
      </c>
      <c r="G311" s="194"/>
      <c r="H311" s="197">
        <v>13.24</v>
      </c>
      <c r="I311" s="198"/>
      <c r="J311" s="194"/>
      <c r="K311" s="194"/>
      <c r="L311" s="199"/>
      <c r="M311" s="200"/>
      <c r="N311" s="201"/>
      <c r="O311" s="201"/>
      <c r="P311" s="201"/>
      <c r="Q311" s="201"/>
      <c r="R311" s="201"/>
      <c r="S311" s="201"/>
      <c r="T311" s="202"/>
      <c r="AT311" s="203" t="s">
        <v>146</v>
      </c>
      <c r="AU311" s="203" t="s">
        <v>143</v>
      </c>
      <c r="AV311" s="13" t="s">
        <v>143</v>
      </c>
      <c r="AW311" s="13" t="s">
        <v>31</v>
      </c>
      <c r="AX311" s="13" t="s">
        <v>72</v>
      </c>
      <c r="AY311" s="203" t="s">
        <v>135</v>
      </c>
    </row>
    <row r="312" spans="1:65" s="13" customFormat="1" ht="10">
      <c r="B312" s="193"/>
      <c r="C312" s="194"/>
      <c r="D312" s="188" t="s">
        <v>146</v>
      </c>
      <c r="E312" s="195" t="s">
        <v>19</v>
      </c>
      <c r="F312" s="196" t="s">
        <v>618</v>
      </c>
      <c r="G312" s="194"/>
      <c r="H312" s="197">
        <v>30.09</v>
      </c>
      <c r="I312" s="198"/>
      <c r="J312" s="194"/>
      <c r="K312" s="194"/>
      <c r="L312" s="199"/>
      <c r="M312" s="200"/>
      <c r="N312" s="201"/>
      <c r="O312" s="201"/>
      <c r="P312" s="201"/>
      <c r="Q312" s="201"/>
      <c r="R312" s="201"/>
      <c r="S312" s="201"/>
      <c r="T312" s="202"/>
      <c r="AT312" s="203" t="s">
        <v>146</v>
      </c>
      <c r="AU312" s="203" t="s">
        <v>143</v>
      </c>
      <c r="AV312" s="13" t="s">
        <v>143</v>
      </c>
      <c r="AW312" s="13" t="s">
        <v>31</v>
      </c>
      <c r="AX312" s="13" t="s">
        <v>72</v>
      </c>
      <c r="AY312" s="203" t="s">
        <v>135</v>
      </c>
    </row>
    <row r="313" spans="1:65" s="13" customFormat="1" ht="10">
      <c r="B313" s="193"/>
      <c r="C313" s="194"/>
      <c r="D313" s="188" t="s">
        <v>146</v>
      </c>
      <c r="E313" s="195" t="s">
        <v>19</v>
      </c>
      <c r="F313" s="196" t="s">
        <v>619</v>
      </c>
      <c r="G313" s="194"/>
      <c r="H313" s="197">
        <v>44.39</v>
      </c>
      <c r="I313" s="198"/>
      <c r="J313" s="194"/>
      <c r="K313" s="194"/>
      <c r="L313" s="199"/>
      <c r="M313" s="200"/>
      <c r="N313" s="201"/>
      <c r="O313" s="201"/>
      <c r="P313" s="201"/>
      <c r="Q313" s="201"/>
      <c r="R313" s="201"/>
      <c r="S313" s="201"/>
      <c r="T313" s="202"/>
      <c r="AT313" s="203" t="s">
        <v>146</v>
      </c>
      <c r="AU313" s="203" t="s">
        <v>143</v>
      </c>
      <c r="AV313" s="13" t="s">
        <v>143</v>
      </c>
      <c r="AW313" s="13" t="s">
        <v>31</v>
      </c>
      <c r="AX313" s="13" t="s">
        <v>72</v>
      </c>
      <c r="AY313" s="203" t="s">
        <v>135</v>
      </c>
    </row>
    <row r="314" spans="1:65" s="13" customFormat="1" ht="10">
      <c r="B314" s="193"/>
      <c r="C314" s="194"/>
      <c r="D314" s="188" t="s">
        <v>146</v>
      </c>
      <c r="E314" s="195" t="s">
        <v>19</v>
      </c>
      <c r="F314" s="196" t="s">
        <v>620</v>
      </c>
      <c r="G314" s="194"/>
      <c r="H314" s="197">
        <v>11.62</v>
      </c>
      <c r="I314" s="198"/>
      <c r="J314" s="194"/>
      <c r="K314" s="194"/>
      <c r="L314" s="199"/>
      <c r="M314" s="200"/>
      <c r="N314" s="201"/>
      <c r="O314" s="201"/>
      <c r="P314" s="201"/>
      <c r="Q314" s="201"/>
      <c r="R314" s="201"/>
      <c r="S314" s="201"/>
      <c r="T314" s="202"/>
      <c r="AT314" s="203" t="s">
        <v>146</v>
      </c>
      <c r="AU314" s="203" t="s">
        <v>143</v>
      </c>
      <c r="AV314" s="13" t="s">
        <v>143</v>
      </c>
      <c r="AW314" s="13" t="s">
        <v>31</v>
      </c>
      <c r="AX314" s="13" t="s">
        <v>72</v>
      </c>
      <c r="AY314" s="203" t="s">
        <v>135</v>
      </c>
    </row>
    <row r="315" spans="1:65" s="15" customFormat="1" ht="10">
      <c r="B315" s="228"/>
      <c r="C315" s="229"/>
      <c r="D315" s="188" t="s">
        <v>146</v>
      </c>
      <c r="E315" s="230" t="s">
        <v>19</v>
      </c>
      <c r="F315" s="231" t="s">
        <v>499</v>
      </c>
      <c r="G315" s="229"/>
      <c r="H315" s="232">
        <v>99.34</v>
      </c>
      <c r="I315" s="233"/>
      <c r="J315" s="229"/>
      <c r="K315" s="229"/>
      <c r="L315" s="234"/>
      <c r="M315" s="235"/>
      <c r="N315" s="236"/>
      <c r="O315" s="236"/>
      <c r="P315" s="236"/>
      <c r="Q315" s="236"/>
      <c r="R315" s="236"/>
      <c r="S315" s="236"/>
      <c r="T315" s="237"/>
      <c r="AT315" s="238" t="s">
        <v>146</v>
      </c>
      <c r="AU315" s="238" t="s">
        <v>143</v>
      </c>
      <c r="AV315" s="15" t="s">
        <v>152</v>
      </c>
      <c r="AW315" s="15" t="s">
        <v>31</v>
      </c>
      <c r="AX315" s="15" t="s">
        <v>72</v>
      </c>
      <c r="AY315" s="238" t="s">
        <v>135</v>
      </c>
    </row>
    <row r="316" spans="1:65" s="14" customFormat="1" ht="10">
      <c r="B316" s="204"/>
      <c r="C316" s="205"/>
      <c r="D316" s="188" t="s">
        <v>146</v>
      </c>
      <c r="E316" s="206" t="s">
        <v>19</v>
      </c>
      <c r="F316" s="207" t="s">
        <v>148</v>
      </c>
      <c r="G316" s="205"/>
      <c r="H316" s="208">
        <v>402.16499999999996</v>
      </c>
      <c r="I316" s="209"/>
      <c r="J316" s="205"/>
      <c r="K316" s="205"/>
      <c r="L316" s="210"/>
      <c r="M316" s="211"/>
      <c r="N316" s="212"/>
      <c r="O316" s="212"/>
      <c r="P316" s="212"/>
      <c r="Q316" s="212"/>
      <c r="R316" s="212"/>
      <c r="S316" s="212"/>
      <c r="T316" s="213"/>
      <c r="AT316" s="214" t="s">
        <v>146</v>
      </c>
      <c r="AU316" s="214" t="s">
        <v>143</v>
      </c>
      <c r="AV316" s="14" t="s">
        <v>142</v>
      </c>
      <c r="AW316" s="14" t="s">
        <v>31</v>
      </c>
      <c r="AX316" s="14" t="s">
        <v>80</v>
      </c>
      <c r="AY316" s="214" t="s">
        <v>135</v>
      </c>
    </row>
    <row r="317" spans="1:65" s="2" customFormat="1" ht="14.4" customHeight="1">
      <c r="A317" s="36"/>
      <c r="B317" s="37"/>
      <c r="C317" s="215" t="s">
        <v>326</v>
      </c>
      <c r="D317" s="215" t="s">
        <v>194</v>
      </c>
      <c r="E317" s="216" t="s">
        <v>621</v>
      </c>
      <c r="F317" s="217" t="s">
        <v>622</v>
      </c>
      <c r="G317" s="218" t="s">
        <v>140</v>
      </c>
      <c r="H317" s="219">
        <v>308.88200000000001</v>
      </c>
      <c r="I317" s="220"/>
      <c r="J317" s="221">
        <f>ROUND(I317*H317,2)</f>
        <v>0</v>
      </c>
      <c r="K317" s="217" t="s">
        <v>141</v>
      </c>
      <c r="L317" s="222"/>
      <c r="M317" s="223" t="s">
        <v>19</v>
      </c>
      <c r="N317" s="224" t="s">
        <v>44</v>
      </c>
      <c r="O317" s="66"/>
      <c r="P317" s="184">
        <f>O317*H317</f>
        <v>0</v>
      </c>
      <c r="Q317" s="184">
        <v>3.2200000000000002E-3</v>
      </c>
      <c r="R317" s="184">
        <f>Q317*H317</f>
        <v>0.99460004000000013</v>
      </c>
      <c r="S317" s="184">
        <v>0</v>
      </c>
      <c r="T317" s="185">
        <f>S317*H317</f>
        <v>0</v>
      </c>
      <c r="U317" s="36"/>
      <c r="V317" s="36"/>
      <c r="W317" s="36"/>
      <c r="X317" s="36"/>
      <c r="Y317" s="36"/>
      <c r="Z317" s="36"/>
      <c r="AA317" s="36"/>
      <c r="AB317" s="36"/>
      <c r="AC317" s="36"/>
      <c r="AD317" s="36"/>
      <c r="AE317" s="36"/>
      <c r="AR317" s="186" t="s">
        <v>158</v>
      </c>
      <c r="AT317" s="186" t="s">
        <v>194</v>
      </c>
      <c r="AU317" s="186" t="s">
        <v>143</v>
      </c>
      <c r="AY317" s="19" t="s">
        <v>135</v>
      </c>
      <c r="BE317" s="187">
        <f>IF(N317="základní",J317,0)</f>
        <v>0</v>
      </c>
      <c r="BF317" s="187">
        <f>IF(N317="snížená",J317,0)</f>
        <v>0</v>
      </c>
      <c r="BG317" s="187">
        <f>IF(N317="zákl. přenesená",J317,0)</f>
        <v>0</v>
      </c>
      <c r="BH317" s="187">
        <f>IF(N317="sníž. přenesená",J317,0)</f>
        <v>0</v>
      </c>
      <c r="BI317" s="187">
        <f>IF(N317="nulová",J317,0)</f>
        <v>0</v>
      </c>
      <c r="BJ317" s="19" t="s">
        <v>143</v>
      </c>
      <c r="BK317" s="187">
        <f>ROUND(I317*H317,2)</f>
        <v>0</v>
      </c>
      <c r="BL317" s="19" t="s">
        <v>142</v>
      </c>
      <c r="BM317" s="186" t="s">
        <v>318</v>
      </c>
    </row>
    <row r="318" spans="1:65" s="16" customFormat="1" ht="10">
      <c r="B318" s="239"/>
      <c r="C318" s="240"/>
      <c r="D318" s="188" t="s">
        <v>146</v>
      </c>
      <c r="E318" s="241" t="s">
        <v>19</v>
      </c>
      <c r="F318" s="242" t="s">
        <v>609</v>
      </c>
      <c r="G318" s="240"/>
      <c r="H318" s="241" t="s">
        <v>19</v>
      </c>
      <c r="I318" s="243"/>
      <c r="J318" s="240"/>
      <c r="K318" s="240"/>
      <c r="L318" s="244"/>
      <c r="M318" s="245"/>
      <c r="N318" s="246"/>
      <c r="O318" s="246"/>
      <c r="P318" s="246"/>
      <c r="Q318" s="246"/>
      <c r="R318" s="246"/>
      <c r="S318" s="246"/>
      <c r="T318" s="247"/>
      <c r="AT318" s="248" t="s">
        <v>146</v>
      </c>
      <c r="AU318" s="248" t="s">
        <v>143</v>
      </c>
      <c r="AV318" s="16" t="s">
        <v>80</v>
      </c>
      <c r="AW318" s="16" t="s">
        <v>31</v>
      </c>
      <c r="AX318" s="16" t="s">
        <v>72</v>
      </c>
      <c r="AY318" s="248" t="s">
        <v>135</v>
      </c>
    </row>
    <row r="319" spans="1:65" s="13" customFormat="1" ht="10">
      <c r="B319" s="193"/>
      <c r="C319" s="194"/>
      <c r="D319" s="188" t="s">
        <v>146</v>
      </c>
      <c r="E319" s="195" t="s">
        <v>19</v>
      </c>
      <c r="F319" s="196" t="s">
        <v>610</v>
      </c>
      <c r="G319" s="194"/>
      <c r="H319" s="197">
        <v>112</v>
      </c>
      <c r="I319" s="198"/>
      <c r="J319" s="194"/>
      <c r="K319" s="194"/>
      <c r="L319" s="199"/>
      <c r="M319" s="200"/>
      <c r="N319" s="201"/>
      <c r="O319" s="201"/>
      <c r="P319" s="201"/>
      <c r="Q319" s="201"/>
      <c r="R319" s="201"/>
      <c r="S319" s="201"/>
      <c r="T319" s="202"/>
      <c r="AT319" s="203" t="s">
        <v>146</v>
      </c>
      <c r="AU319" s="203" t="s">
        <v>143</v>
      </c>
      <c r="AV319" s="13" t="s">
        <v>143</v>
      </c>
      <c r="AW319" s="13" t="s">
        <v>31</v>
      </c>
      <c r="AX319" s="13" t="s">
        <v>72</v>
      </c>
      <c r="AY319" s="203" t="s">
        <v>135</v>
      </c>
    </row>
    <row r="320" spans="1:65" s="13" customFormat="1" ht="10">
      <c r="B320" s="193"/>
      <c r="C320" s="194"/>
      <c r="D320" s="188" t="s">
        <v>146</v>
      </c>
      <c r="E320" s="195" t="s">
        <v>19</v>
      </c>
      <c r="F320" s="196" t="s">
        <v>611</v>
      </c>
      <c r="G320" s="194"/>
      <c r="H320" s="197">
        <v>33.450000000000003</v>
      </c>
      <c r="I320" s="198"/>
      <c r="J320" s="194"/>
      <c r="K320" s="194"/>
      <c r="L320" s="199"/>
      <c r="M320" s="200"/>
      <c r="N320" s="201"/>
      <c r="O320" s="201"/>
      <c r="P320" s="201"/>
      <c r="Q320" s="201"/>
      <c r="R320" s="201"/>
      <c r="S320" s="201"/>
      <c r="T320" s="202"/>
      <c r="AT320" s="203" t="s">
        <v>146</v>
      </c>
      <c r="AU320" s="203" t="s">
        <v>143</v>
      </c>
      <c r="AV320" s="13" t="s">
        <v>143</v>
      </c>
      <c r="AW320" s="13" t="s">
        <v>31</v>
      </c>
      <c r="AX320" s="13" t="s">
        <v>72</v>
      </c>
      <c r="AY320" s="203" t="s">
        <v>135</v>
      </c>
    </row>
    <row r="321" spans="1:65" s="13" customFormat="1" ht="10">
      <c r="B321" s="193"/>
      <c r="C321" s="194"/>
      <c r="D321" s="188" t="s">
        <v>146</v>
      </c>
      <c r="E321" s="195" t="s">
        <v>19</v>
      </c>
      <c r="F321" s="196" t="s">
        <v>612</v>
      </c>
      <c r="G321" s="194"/>
      <c r="H321" s="197">
        <v>10.84</v>
      </c>
      <c r="I321" s="198"/>
      <c r="J321" s="194"/>
      <c r="K321" s="194"/>
      <c r="L321" s="199"/>
      <c r="M321" s="200"/>
      <c r="N321" s="201"/>
      <c r="O321" s="201"/>
      <c r="P321" s="201"/>
      <c r="Q321" s="201"/>
      <c r="R321" s="201"/>
      <c r="S321" s="201"/>
      <c r="T321" s="202"/>
      <c r="AT321" s="203" t="s">
        <v>146</v>
      </c>
      <c r="AU321" s="203" t="s">
        <v>143</v>
      </c>
      <c r="AV321" s="13" t="s">
        <v>143</v>
      </c>
      <c r="AW321" s="13" t="s">
        <v>31</v>
      </c>
      <c r="AX321" s="13" t="s">
        <v>72</v>
      </c>
      <c r="AY321" s="203" t="s">
        <v>135</v>
      </c>
    </row>
    <row r="322" spans="1:65" s="13" customFormat="1" ht="10">
      <c r="B322" s="193"/>
      <c r="C322" s="194"/>
      <c r="D322" s="188" t="s">
        <v>146</v>
      </c>
      <c r="E322" s="195" t="s">
        <v>19</v>
      </c>
      <c r="F322" s="196" t="s">
        <v>613</v>
      </c>
      <c r="G322" s="194"/>
      <c r="H322" s="197">
        <v>11</v>
      </c>
      <c r="I322" s="198"/>
      <c r="J322" s="194"/>
      <c r="K322" s="194"/>
      <c r="L322" s="199"/>
      <c r="M322" s="200"/>
      <c r="N322" s="201"/>
      <c r="O322" s="201"/>
      <c r="P322" s="201"/>
      <c r="Q322" s="201"/>
      <c r="R322" s="201"/>
      <c r="S322" s="201"/>
      <c r="T322" s="202"/>
      <c r="AT322" s="203" t="s">
        <v>146</v>
      </c>
      <c r="AU322" s="203" t="s">
        <v>143</v>
      </c>
      <c r="AV322" s="13" t="s">
        <v>143</v>
      </c>
      <c r="AW322" s="13" t="s">
        <v>31</v>
      </c>
      <c r="AX322" s="13" t="s">
        <v>72</v>
      </c>
      <c r="AY322" s="203" t="s">
        <v>135</v>
      </c>
    </row>
    <row r="323" spans="1:65" s="13" customFormat="1" ht="10">
      <c r="B323" s="193"/>
      <c r="C323" s="194"/>
      <c r="D323" s="188" t="s">
        <v>146</v>
      </c>
      <c r="E323" s="195" t="s">
        <v>19</v>
      </c>
      <c r="F323" s="196" t="s">
        <v>614</v>
      </c>
      <c r="G323" s="194"/>
      <c r="H323" s="197">
        <v>30.815000000000001</v>
      </c>
      <c r="I323" s="198"/>
      <c r="J323" s="194"/>
      <c r="K323" s="194"/>
      <c r="L323" s="199"/>
      <c r="M323" s="200"/>
      <c r="N323" s="201"/>
      <c r="O323" s="201"/>
      <c r="P323" s="201"/>
      <c r="Q323" s="201"/>
      <c r="R323" s="201"/>
      <c r="S323" s="201"/>
      <c r="T323" s="202"/>
      <c r="AT323" s="203" t="s">
        <v>146</v>
      </c>
      <c r="AU323" s="203" t="s">
        <v>143</v>
      </c>
      <c r="AV323" s="13" t="s">
        <v>143</v>
      </c>
      <c r="AW323" s="13" t="s">
        <v>31</v>
      </c>
      <c r="AX323" s="13" t="s">
        <v>72</v>
      </c>
      <c r="AY323" s="203" t="s">
        <v>135</v>
      </c>
    </row>
    <row r="324" spans="1:65" s="13" customFormat="1" ht="10">
      <c r="B324" s="193"/>
      <c r="C324" s="194"/>
      <c r="D324" s="188" t="s">
        <v>146</v>
      </c>
      <c r="E324" s="195" t="s">
        <v>19</v>
      </c>
      <c r="F324" s="196" t="s">
        <v>615</v>
      </c>
      <c r="G324" s="194"/>
      <c r="H324" s="197">
        <v>104.72</v>
      </c>
      <c r="I324" s="198"/>
      <c r="J324" s="194"/>
      <c r="K324" s="194"/>
      <c r="L324" s="199"/>
      <c r="M324" s="200"/>
      <c r="N324" s="201"/>
      <c r="O324" s="201"/>
      <c r="P324" s="201"/>
      <c r="Q324" s="201"/>
      <c r="R324" s="201"/>
      <c r="S324" s="201"/>
      <c r="T324" s="202"/>
      <c r="AT324" s="203" t="s">
        <v>146</v>
      </c>
      <c r="AU324" s="203" t="s">
        <v>143</v>
      </c>
      <c r="AV324" s="13" t="s">
        <v>143</v>
      </c>
      <c r="AW324" s="13" t="s">
        <v>31</v>
      </c>
      <c r="AX324" s="13" t="s">
        <v>72</v>
      </c>
      <c r="AY324" s="203" t="s">
        <v>135</v>
      </c>
    </row>
    <row r="325" spans="1:65" s="14" customFormat="1" ht="10">
      <c r="B325" s="204"/>
      <c r="C325" s="205"/>
      <c r="D325" s="188" t="s">
        <v>146</v>
      </c>
      <c r="E325" s="206" t="s">
        <v>19</v>
      </c>
      <c r="F325" s="207" t="s">
        <v>148</v>
      </c>
      <c r="G325" s="205"/>
      <c r="H325" s="208">
        <v>302.82499999999999</v>
      </c>
      <c r="I325" s="209"/>
      <c r="J325" s="205"/>
      <c r="K325" s="205"/>
      <c r="L325" s="210"/>
      <c r="M325" s="211"/>
      <c r="N325" s="212"/>
      <c r="O325" s="212"/>
      <c r="P325" s="212"/>
      <c r="Q325" s="212"/>
      <c r="R325" s="212"/>
      <c r="S325" s="212"/>
      <c r="T325" s="213"/>
      <c r="AT325" s="214" t="s">
        <v>146</v>
      </c>
      <c r="AU325" s="214" t="s">
        <v>143</v>
      </c>
      <c r="AV325" s="14" t="s">
        <v>142</v>
      </c>
      <c r="AW325" s="14" t="s">
        <v>31</v>
      </c>
      <c r="AX325" s="14" t="s">
        <v>72</v>
      </c>
      <c r="AY325" s="214" t="s">
        <v>135</v>
      </c>
    </row>
    <row r="326" spans="1:65" s="13" customFormat="1" ht="10">
      <c r="B326" s="193"/>
      <c r="C326" s="194"/>
      <c r="D326" s="188" t="s">
        <v>146</v>
      </c>
      <c r="E326" s="195" t="s">
        <v>19</v>
      </c>
      <c r="F326" s="196" t="s">
        <v>623</v>
      </c>
      <c r="G326" s="194"/>
      <c r="H326" s="197">
        <v>308.88200000000001</v>
      </c>
      <c r="I326" s="198"/>
      <c r="J326" s="194"/>
      <c r="K326" s="194"/>
      <c r="L326" s="199"/>
      <c r="M326" s="200"/>
      <c r="N326" s="201"/>
      <c r="O326" s="201"/>
      <c r="P326" s="201"/>
      <c r="Q326" s="201"/>
      <c r="R326" s="201"/>
      <c r="S326" s="201"/>
      <c r="T326" s="202"/>
      <c r="AT326" s="203" t="s">
        <v>146</v>
      </c>
      <c r="AU326" s="203" t="s">
        <v>143</v>
      </c>
      <c r="AV326" s="13" t="s">
        <v>143</v>
      </c>
      <c r="AW326" s="13" t="s">
        <v>31</v>
      </c>
      <c r="AX326" s="13" t="s">
        <v>72</v>
      </c>
      <c r="AY326" s="203" t="s">
        <v>135</v>
      </c>
    </row>
    <row r="327" spans="1:65" s="14" customFormat="1" ht="10">
      <c r="B327" s="204"/>
      <c r="C327" s="205"/>
      <c r="D327" s="188" t="s">
        <v>146</v>
      </c>
      <c r="E327" s="206" t="s">
        <v>19</v>
      </c>
      <c r="F327" s="207" t="s">
        <v>148</v>
      </c>
      <c r="G327" s="205"/>
      <c r="H327" s="208">
        <v>308.88200000000001</v>
      </c>
      <c r="I327" s="209"/>
      <c r="J327" s="205"/>
      <c r="K327" s="205"/>
      <c r="L327" s="210"/>
      <c r="M327" s="211"/>
      <c r="N327" s="212"/>
      <c r="O327" s="212"/>
      <c r="P327" s="212"/>
      <c r="Q327" s="212"/>
      <c r="R327" s="212"/>
      <c r="S327" s="212"/>
      <c r="T327" s="213"/>
      <c r="AT327" s="214" t="s">
        <v>146</v>
      </c>
      <c r="AU327" s="214" t="s">
        <v>143</v>
      </c>
      <c r="AV327" s="14" t="s">
        <v>142</v>
      </c>
      <c r="AW327" s="14" t="s">
        <v>31</v>
      </c>
      <c r="AX327" s="14" t="s">
        <v>80</v>
      </c>
      <c r="AY327" s="214" t="s">
        <v>135</v>
      </c>
    </row>
    <row r="328" spans="1:65" s="2" customFormat="1" ht="14.4" customHeight="1">
      <c r="A328" s="36"/>
      <c r="B328" s="37"/>
      <c r="C328" s="215" t="s">
        <v>240</v>
      </c>
      <c r="D328" s="215" t="s">
        <v>194</v>
      </c>
      <c r="E328" s="216" t="s">
        <v>624</v>
      </c>
      <c r="F328" s="217" t="s">
        <v>625</v>
      </c>
      <c r="G328" s="218" t="s">
        <v>140</v>
      </c>
      <c r="H328" s="219">
        <v>101.327</v>
      </c>
      <c r="I328" s="220"/>
      <c r="J328" s="221">
        <f>ROUND(I328*H328,2)</f>
        <v>0</v>
      </c>
      <c r="K328" s="217" t="s">
        <v>141</v>
      </c>
      <c r="L328" s="222"/>
      <c r="M328" s="223" t="s">
        <v>19</v>
      </c>
      <c r="N328" s="224" t="s">
        <v>44</v>
      </c>
      <c r="O328" s="66"/>
      <c r="P328" s="184">
        <f>O328*H328</f>
        <v>0</v>
      </c>
      <c r="Q328" s="184">
        <v>4.1000000000000003E-3</v>
      </c>
      <c r="R328" s="184">
        <f>Q328*H328</f>
        <v>0.41544070000000005</v>
      </c>
      <c r="S328" s="184">
        <v>0</v>
      </c>
      <c r="T328" s="185">
        <f>S328*H328</f>
        <v>0</v>
      </c>
      <c r="U328" s="36"/>
      <c r="V328" s="36"/>
      <c r="W328" s="36"/>
      <c r="X328" s="36"/>
      <c r="Y328" s="36"/>
      <c r="Z328" s="36"/>
      <c r="AA328" s="36"/>
      <c r="AB328" s="36"/>
      <c r="AC328" s="36"/>
      <c r="AD328" s="36"/>
      <c r="AE328" s="36"/>
      <c r="AR328" s="186" t="s">
        <v>158</v>
      </c>
      <c r="AT328" s="186" t="s">
        <v>194</v>
      </c>
      <c r="AU328" s="186" t="s">
        <v>143</v>
      </c>
      <c r="AY328" s="19" t="s">
        <v>135</v>
      </c>
      <c r="BE328" s="187">
        <f>IF(N328="základní",J328,0)</f>
        <v>0</v>
      </c>
      <c r="BF328" s="187">
        <f>IF(N328="snížená",J328,0)</f>
        <v>0</v>
      </c>
      <c r="BG328" s="187">
        <f>IF(N328="zákl. přenesená",J328,0)</f>
        <v>0</v>
      </c>
      <c r="BH328" s="187">
        <f>IF(N328="sníž. přenesená",J328,0)</f>
        <v>0</v>
      </c>
      <c r="BI328" s="187">
        <f>IF(N328="nulová",J328,0)</f>
        <v>0</v>
      </c>
      <c r="BJ328" s="19" t="s">
        <v>143</v>
      </c>
      <c r="BK328" s="187">
        <f>ROUND(I328*H328,2)</f>
        <v>0</v>
      </c>
      <c r="BL328" s="19" t="s">
        <v>142</v>
      </c>
      <c r="BM328" s="186" t="s">
        <v>322</v>
      </c>
    </row>
    <row r="329" spans="1:65" s="16" customFormat="1" ht="10">
      <c r="B329" s="239"/>
      <c r="C329" s="240"/>
      <c r="D329" s="188" t="s">
        <v>146</v>
      </c>
      <c r="E329" s="241" t="s">
        <v>19</v>
      </c>
      <c r="F329" s="242" t="s">
        <v>616</v>
      </c>
      <c r="G329" s="240"/>
      <c r="H329" s="241" t="s">
        <v>19</v>
      </c>
      <c r="I329" s="243"/>
      <c r="J329" s="240"/>
      <c r="K329" s="240"/>
      <c r="L329" s="244"/>
      <c r="M329" s="245"/>
      <c r="N329" s="246"/>
      <c r="O329" s="246"/>
      <c r="P329" s="246"/>
      <c r="Q329" s="246"/>
      <c r="R329" s="246"/>
      <c r="S329" s="246"/>
      <c r="T329" s="247"/>
      <c r="AT329" s="248" t="s">
        <v>146</v>
      </c>
      <c r="AU329" s="248" t="s">
        <v>143</v>
      </c>
      <c r="AV329" s="16" t="s">
        <v>80</v>
      </c>
      <c r="AW329" s="16" t="s">
        <v>31</v>
      </c>
      <c r="AX329" s="16" t="s">
        <v>72</v>
      </c>
      <c r="AY329" s="248" t="s">
        <v>135</v>
      </c>
    </row>
    <row r="330" spans="1:65" s="13" customFormat="1" ht="10">
      <c r="B330" s="193"/>
      <c r="C330" s="194"/>
      <c r="D330" s="188" t="s">
        <v>146</v>
      </c>
      <c r="E330" s="195" t="s">
        <v>19</v>
      </c>
      <c r="F330" s="196" t="s">
        <v>617</v>
      </c>
      <c r="G330" s="194"/>
      <c r="H330" s="197">
        <v>13.24</v>
      </c>
      <c r="I330" s="198"/>
      <c r="J330" s="194"/>
      <c r="K330" s="194"/>
      <c r="L330" s="199"/>
      <c r="M330" s="200"/>
      <c r="N330" s="201"/>
      <c r="O330" s="201"/>
      <c r="P330" s="201"/>
      <c r="Q330" s="201"/>
      <c r="R330" s="201"/>
      <c r="S330" s="201"/>
      <c r="T330" s="202"/>
      <c r="AT330" s="203" t="s">
        <v>146</v>
      </c>
      <c r="AU330" s="203" t="s">
        <v>143</v>
      </c>
      <c r="AV330" s="13" t="s">
        <v>143</v>
      </c>
      <c r="AW330" s="13" t="s">
        <v>31</v>
      </c>
      <c r="AX330" s="13" t="s">
        <v>72</v>
      </c>
      <c r="AY330" s="203" t="s">
        <v>135</v>
      </c>
    </row>
    <row r="331" spans="1:65" s="13" customFormat="1" ht="10">
      <c r="B331" s="193"/>
      <c r="C331" s="194"/>
      <c r="D331" s="188" t="s">
        <v>146</v>
      </c>
      <c r="E331" s="195" t="s">
        <v>19</v>
      </c>
      <c r="F331" s="196" t="s">
        <v>618</v>
      </c>
      <c r="G331" s="194"/>
      <c r="H331" s="197">
        <v>30.09</v>
      </c>
      <c r="I331" s="198"/>
      <c r="J331" s="194"/>
      <c r="K331" s="194"/>
      <c r="L331" s="199"/>
      <c r="M331" s="200"/>
      <c r="N331" s="201"/>
      <c r="O331" s="201"/>
      <c r="P331" s="201"/>
      <c r="Q331" s="201"/>
      <c r="R331" s="201"/>
      <c r="S331" s="201"/>
      <c r="T331" s="202"/>
      <c r="AT331" s="203" t="s">
        <v>146</v>
      </c>
      <c r="AU331" s="203" t="s">
        <v>143</v>
      </c>
      <c r="AV331" s="13" t="s">
        <v>143</v>
      </c>
      <c r="AW331" s="13" t="s">
        <v>31</v>
      </c>
      <c r="AX331" s="13" t="s">
        <v>72</v>
      </c>
      <c r="AY331" s="203" t="s">
        <v>135</v>
      </c>
    </row>
    <row r="332" spans="1:65" s="13" customFormat="1" ht="10">
      <c r="B332" s="193"/>
      <c r="C332" s="194"/>
      <c r="D332" s="188" t="s">
        <v>146</v>
      </c>
      <c r="E332" s="195" t="s">
        <v>19</v>
      </c>
      <c r="F332" s="196" t="s">
        <v>619</v>
      </c>
      <c r="G332" s="194"/>
      <c r="H332" s="197">
        <v>44.39</v>
      </c>
      <c r="I332" s="198"/>
      <c r="J332" s="194"/>
      <c r="K332" s="194"/>
      <c r="L332" s="199"/>
      <c r="M332" s="200"/>
      <c r="N332" s="201"/>
      <c r="O332" s="201"/>
      <c r="P332" s="201"/>
      <c r="Q332" s="201"/>
      <c r="R332" s="201"/>
      <c r="S332" s="201"/>
      <c r="T332" s="202"/>
      <c r="AT332" s="203" t="s">
        <v>146</v>
      </c>
      <c r="AU332" s="203" t="s">
        <v>143</v>
      </c>
      <c r="AV332" s="13" t="s">
        <v>143</v>
      </c>
      <c r="AW332" s="13" t="s">
        <v>31</v>
      </c>
      <c r="AX332" s="13" t="s">
        <v>72</v>
      </c>
      <c r="AY332" s="203" t="s">
        <v>135</v>
      </c>
    </row>
    <row r="333" spans="1:65" s="13" customFormat="1" ht="10">
      <c r="B333" s="193"/>
      <c r="C333" s="194"/>
      <c r="D333" s="188" t="s">
        <v>146</v>
      </c>
      <c r="E333" s="195" t="s">
        <v>19</v>
      </c>
      <c r="F333" s="196" t="s">
        <v>620</v>
      </c>
      <c r="G333" s="194"/>
      <c r="H333" s="197">
        <v>11.62</v>
      </c>
      <c r="I333" s="198"/>
      <c r="J333" s="194"/>
      <c r="K333" s="194"/>
      <c r="L333" s="199"/>
      <c r="M333" s="200"/>
      <c r="N333" s="201"/>
      <c r="O333" s="201"/>
      <c r="P333" s="201"/>
      <c r="Q333" s="201"/>
      <c r="R333" s="201"/>
      <c r="S333" s="201"/>
      <c r="T333" s="202"/>
      <c r="AT333" s="203" t="s">
        <v>146</v>
      </c>
      <c r="AU333" s="203" t="s">
        <v>143</v>
      </c>
      <c r="AV333" s="13" t="s">
        <v>143</v>
      </c>
      <c r="AW333" s="13" t="s">
        <v>31</v>
      </c>
      <c r="AX333" s="13" t="s">
        <v>72</v>
      </c>
      <c r="AY333" s="203" t="s">
        <v>135</v>
      </c>
    </row>
    <row r="334" spans="1:65" s="14" customFormat="1" ht="10">
      <c r="B334" s="204"/>
      <c r="C334" s="205"/>
      <c r="D334" s="188" t="s">
        <v>146</v>
      </c>
      <c r="E334" s="206" t="s">
        <v>19</v>
      </c>
      <c r="F334" s="207" t="s">
        <v>148</v>
      </c>
      <c r="G334" s="205"/>
      <c r="H334" s="208">
        <v>99.34</v>
      </c>
      <c r="I334" s="209"/>
      <c r="J334" s="205"/>
      <c r="K334" s="205"/>
      <c r="L334" s="210"/>
      <c r="M334" s="211"/>
      <c r="N334" s="212"/>
      <c r="O334" s="212"/>
      <c r="P334" s="212"/>
      <c r="Q334" s="212"/>
      <c r="R334" s="212"/>
      <c r="S334" s="212"/>
      <c r="T334" s="213"/>
      <c r="AT334" s="214" t="s">
        <v>146</v>
      </c>
      <c r="AU334" s="214" t="s">
        <v>143</v>
      </c>
      <c r="AV334" s="14" t="s">
        <v>142</v>
      </c>
      <c r="AW334" s="14" t="s">
        <v>31</v>
      </c>
      <c r="AX334" s="14" t="s">
        <v>72</v>
      </c>
      <c r="AY334" s="214" t="s">
        <v>135</v>
      </c>
    </row>
    <row r="335" spans="1:65" s="13" customFormat="1" ht="10">
      <c r="B335" s="193"/>
      <c r="C335" s="194"/>
      <c r="D335" s="188" t="s">
        <v>146</v>
      </c>
      <c r="E335" s="195" t="s">
        <v>19</v>
      </c>
      <c r="F335" s="196" t="s">
        <v>626</v>
      </c>
      <c r="G335" s="194"/>
      <c r="H335" s="197">
        <v>101.327</v>
      </c>
      <c r="I335" s="198"/>
      <c r="J335" s="194"/>
      <c r="K335" s="194"/>
      <c r="L335" s="199"/>
      <c r="M335" s="200"/>
      <c r="N335" s="201"/>
      <c r="O335" s="201"/>
      <c r="P335" s="201"/>
      <c r="Q335" s="201"/>
      <c r="R335" s="201"/>
      <c r="S335" s="201"/>
      <c r="T335" s="202"/>
      <c r="AT335" s="203" t="s">
        <v>146</v>
      </c>
      <c r="AU335" s="203" t="s">
        <v>143</v>
      </c>
      <c r="AV335" s="13" t="s">
        <v>143</v>
      </c>
      <c r="AW335" s="13" t="s">
        <v>31</v>
      </c>
      <c r="AX335" s="13" t="s">
        <v>72</v>
      </c>
      <c r="AY335" s="203" t="s">
        <v>135</v>
      </c>
    </row>
    <row r="336" spans="1:65" s="14" customFormat="1" ht="10">
      <c r="B336" s="204"/>
      <c r="C336" s="205"/>
      <c r="D336" s="188" t="s">
        <v>146</v>
      </c>
      <c r="E336" s="206" t="s">
        <v>19</v>
      </c>
      <c r="F336" s="207" t="s">
        <v>148</v>
      </c>
      <c r="G336" s="205"/>
      <c r="H336" s="208">
        <v>101.327</v>
      </c>
      <c r="I336" s="209"/>
      <c r="J336" s="205"/>
      <c r="K336" s="205"/>
      <c r="L336" s="210"/>
      <c r="M336" s="211"/>
      <c r="N336" s="212"/>
      <c r="O336" s="212"/>
      <c r="P336" s="212"/>
      <c r="Q336" s="212"/>
      <c r="R336" s="212"/>
      <c r="S336" s="212"/>
      <c r="T336" s="213"/>
      <c r="AT336" s="214" t="s">
        <v>146</v>
      </c>
      <c r="AU336" s="214" t="s">
        <v>143</v>
      </c>
      <c r="AV336" s="14" t="s">
        <v>142</v>
      </c>
      <c r="AW336" s="14" t="s">
        <v>31</v>
      </c>
      <c r="AX336" s="14" t="s">
        <v>80</v>
      </c>
      <c r="AY336" s="214" t="s">
        <v>135</v>
      </c>
    </row>
    <row r="337" spans="1:65" s="2" customFormat="1" ht="24.15" customHeight="1">
      <c r="A337" s="36"/>
      <c r="B337" s="37"/>
      <c r="C337" s="175" t="s">
        <v>339</v>
      </c>
      <c r="D337" s="175" t="s">
        <v>137</v>
      </c>
      <c r="E337" s="176" t="s">
        <v>627</v>
      </c>
      <c r="F337" s="177" t="s">
        <v>628</v>
      </c>
      <c r="G337" s="178" t="s">
        <v>169</v>
      </c>
      <c r="H337" s="179">
        <v>322.8</v>
      </c>
      <c r="I337" s="180"/>
      <c r="J337" s="181">
        <f>ROUND(I337*H337,2)</f>
        <v>0</v>
      </c>
      <c r="K337" s="177" t="s">
        <v>141</v>
      </c>
      <c r="L337" s="41"/>
      <c r="M337" s="182" t="s">
        <v>19</v>
      </c>
      <c r="N337" s="183" t="s">
        <v>44</v>
      </c>
      <c r="O337" s="66"/>
      <c r="P337" s="184">
        <f>O337*H337</f>
        <v>0</v>
      </c>
      <c r="Q337" s="184">
        <v>1.7600000000000001E-3</v>
      </c>
      <c r="R337" s="184">
        <f>Q337*H337</f>
        <v>0.56812800000000008</v>
      </c>
      <c r="S337" s="184">
        <v>0</v>
      </c>
      <c r="T337" s="185">
        <f>S337*H337</f>
        <v>0</v>
      </c>
      <c r="U337" s="36"/>
      <c r="V337" s="36"/>
      <c r="W337" s="36"/>
      <c r="X337" s="36"/>
      <c r="Y337" s="36"/>
      <c r="Z337" s="36"/>
      <c r="AA337" s="36"/>
      <c r="AB337" s="36"/>
      <c r="AC337" s="36"/>
      <c r="AD337" s="36"/>
      <c r="AE337" s="36"/>
      <c r="AR337" s="186" t="s">
        <v>142</v>
      </c>
      <c r="AT337" s="186" t="s">
        <v>137</v>
      </c>
      <c r="AU337" s="186" t="s">
        <v>143</v>
      </c>
      <c r="AY337" s="19" t="s">
        <v>135</v>
      </c>
      <c r="BE337" s="187">
        <f>IF(N337="základní",J337,0)</f>
        <v>0</v>
      </c>
      <c r="BF337" s="187">
        <f>IF(N337="snížená",J337,0)</f>
        <v>0</v>
      </c>
      <c r="BG337" s="187">
        <f>IF(N337="zákl. přenesená",J337,0)</f>
        <v>0</v>
      </c>
      <c r="BH337" s="187">
        <f>IF(N337="sníž. přenesená",J337,0)</f>
        <v>0</v>
      </c>
      <c r="BI337" s="187">
        <f>IF(N337="nulová",J337,0)</f>
        <v>0</v>
      </c>
      <c r="BJ337" s="19" t="s">
        <v>143</v>
      </c>
      <c r="BK337" s="187">
        <f>ROUND(I337*H337,2)</f>
        <v>0</v>
      </c>
      <c r="BL337" s="19" t="s">
        <v>142</v>
      </c>
      <c r="BM337" s="186" t="s">
        <v>329</v>
      </c>
    </row>
    <row r="338" spans="1:65" s="2" customFormat="1" ht="63">
      <c r="A338" s="36"/>
      <c r="B338" s="37"/>
      <c r="C338" s="38"/>
      <c r="D338" s="188" t="s">
        <v>144</v>
      </c>
      <c r="E338" s="38"/>
      <c r="F338" s="189" t="s">
        <v>629</v>
      </c>
      <c r="G338" s="38"/>
      <c r="H338" s="38"/>
      <c r="I338" s="190"/>
      <c r="J338" s="38"/>
      <c r="K338" s="38"/>
      <c r="L338" s="41"/>
      <c r="M338" s="191"/>
      <c r="N338" s="192"/>
      <c r="O338" s="66"/>
      <c r="P338" s="66"/>
      <c r="Q338" s="66"/>
      <c r="R338" s="66"/>
      <c r="S338" s="66"/>
      <c r="T338" s="67"/>
      <c r="U338" s="36"/>
      <c r="V338" s="36"/>
      <c r="W338" s="36"/>
      <c r="X338" s="36"/>
      <c r="Y338" s="36"/>
      <c r="Z338" s="36"/>
      <c r="AA338" s="36"/>
      <c r="AB338" s="36"/>
      <c r="AC338" s="36"/>
      <c r="AD338" s="36"/>
      <c r="AE338" s="36"/>
      <c r="AT338" s="19" t="s">
        <v>144</v>
      </c>
      <c r="AU338" s="19" t="s">
        <v>143</v>
      </c>
    </row>
    <row r="339" spans="1:65" s="16" customFormat="1" ht="10">
      <c r="B339" s="239"/>
      <c r="C339" s="240"/>
      <c r="D339" s="188" t="s">
        <v>146</v>
      </c>
      <c r="E339" s="241" t="s">
        <v>19</v>
      </c>
      <c r="F339" s="242" t="s">
        <v>581</v>
      </c>
      <c r="G339" s="240"/>
      <c r="H339" s="241" t="s">
        <v>19</v>
      </c>
      <c r="I339" s="243"/>
      <c r="J339" s="240"/>
      <c r="K339" s="240"/>
      <c r="L339" s="244"/>
      <c r="M339" s="245"/>
      <c r="N339" s="246"/>
      <c r="O339" s="246"/>
      <c r="P339" s="246"/>
      <c r="Q339" s="246"/>
      <c r="R339" s="246"/>
      <c r="S339" s="246"/>
      <c r="T339" s="247"/>
      <c r="AT339" s="248" t="s">
        <v>146</v>
      </c>
      <c r="AU339" s="248" t="s">
        <v>143</v>
      </c>
      <c r="AV339" s="16" t="s">
        <v>80</v>
      </c>
      <c r="AW339" s="16" t="s">
        <v>31</v>
      </c>
      <c r="AX339" s="16" t="s">
        <v>72</v>
      </c>
      <c r="AY339" s="248" t="s">
        <v>135</v>
      </c>
    </row>
    <row r="340" spans="1:65" s="13" customFormat="1" ht="10">
      <c r="B340" s="193"/>
      <c r="C340" s="194"/>
      <c r="D340" s="188" t="s">
        <v>146</v>
      </c>
      <c r="E340" s="195" t="s">
        <v>19</v>
      </c>
      <c r="F340" s="196" t="s">
        <v>582</v>
      </c>
      <c r="G340" s="194"/>
      <c r="H340" s="197">
        <v>86.4</v>
      </c>
      <c r="I340" s="198"/>
      <c r="J340" s="194"/>
      <c r="K340" s="194"/>
      <c r="L340" s="199"/>
      <c r="M340" s="200"/>
      <c r="N340" s="201"/>
      <c r="O340" s="201"/>
      <c r="P340" s="201"/>
      <c r="Q340" s="201"/>
      <c r="R340" s="201"/>
      <c r="S340" s="201"/>
      <c r="T340" s="202"/>
      <c r="AT340" s="203" t="s">
        <v>146</v>
      </c>
      <c r="AU340" s="203" t="s">
        <v>143</v>
      </c>
      <c r="AV340" s="13" t="s">
        <v>143</v>
      </c>
      <c r="AW340" s="13" t="s">
        <v>31</v>
      </c>
      <c r="AX340" s="13" t="s">
        <v>72</v>
      </c>
      <c r="AY340" s="203" t="s">
        <v>135</v>
      </c>
    </row>
    <row r="341" spans="1:65" s="13" customFormat="1" ht="10">
      <c r="B341" s="193"/>
      <c r="C341" s="194"/>
      <c r="D341" s="188" t="s">
        <v>146</v>
      </c>
      <c r="E341" s="195" t="s">
        <v>19</v>
      </c>
      <c r="F341" s="196" t="s">
        <v>583</v>
      </c>
      <c r="G341" s="194"/>
      <c r="H341" s="197">
        <v>127.2</v>
      </c>
      <c r="I341" s="198"/>
      <c r="J341" s="194"/>
      <c r="K341" s="194"/>
      <c r="L341" s="199"/>
      <c r="M341" s="200"/>
      <c r="N341" s="201"/>
      <c r="O341" s="201"/>
      <c r="P341" s="201"/>
      <c r="Q341" s="201"/>
      <c r="R341" s="201"/>
      <c r="S341" s="201"/>
      <c r="T341" s="202"/>
      <c r="AT341" s="203" t="s">
        <v>146</v>
      </c>
      <c r="AU341" s="203" t="s">
        <v>143</v>
      </c>
      <c r="AV341" s="13" t="s">
        <v>143</v>
      </c>
      <c r="AW341" s="13" t="s">
        <v>31</v>
      </c>
      <c r="AX341" s="13" t="s">
        <v>72</v>
      </c>
      <c r="AY341" s="203" t="s">
        <v>135</v>
      </c>
    </row>
    <row r="342" spans="1:65" s="13" customFormat="1" ht="10">
      <c r="B342" s="193"/>
      <c r="C342" s="194"/>
      <c r="D342" s="188" t="s">
        <v>146</v>
      </c>
      <c r="E342" s="195" t="s">
        <v>19</v>
      </c>
      <c r="F342" s="196" t="s">
        <v>584</v>
      </c>
      <c r="G342" s="194"/>
      <c r="H342" s="197">
        <v>24.6</v>
      </c>
      <c r="I342" s="198"/>
      <c r="J342" s="194"/>
      <c r="K342" s="194"/>
      <c r="L342" s="199"/>
      <c r="M342" s="200"/>
      <c r="N342" s="201"/>
      <c r="O342" s="201"/>
      <c r="P342" s="201"/>
      <c r="Q342" s="201"/>
      <c r="R342" s="201"/>
      <c r="S342" s="201"/>
      <c r="T342" s="202"/>
      <c r="AT342" s="203" t="s">
        <v>146</v>
      </c>
      <c r="AU342" s="203" t="s">
        <v>143</v>
      </c>
      <c r="AV342" s="13" t="s">
        <v>143</v>
      </c>
      <c r="AW342" s="13" t="s">
        <v>31</v>
      </c>
      <c r="AX342" s="13" t="s">
        <v>72</v>
      </c>
      <c r="AY342" s="203" t="s">
        <v>135</v>
      </c>
    </row>
    <row r="343" spans="1:65" s="15" customFormat="1" ht="10">
      <c r="B343" s="228"/>
      <c r="C343" s="229"/>
      <c r="D343" s="188" t="s">
        <v>146</v>
      </c>
      <c r="E343" s="230" t="s">
        <v>19</v>
      </c>
      <c r="F343" s="231" t="s">
        <v>499</v>
      </c>
      <c r="G343" s="229"/>
      <c r="H343" s="232">
        <v>238.20000000000002</v>
      </c>
      <c r="I343" s="233"/>
      <c r="J343" s="229"/>
      <c r="K343" s="229"/>
      <c r="L343" s="234"/>
      <c r="M343" s="235"/>
      <c r="N343" s="236"/>
      <c r="O343" s="236"/>
      <c r="P343" s="236"/>
      <c r="Q343" s="236"/>
      <c r="R343" s="236"/>
      <c r="S343" s="236"/>
      <c r="T343" s="237"/>
      <c r="AT343" s="238" t="s">
        <v>146</v>
      </c>
      <c r="AU343" s="238" t="s">
        <v>143</v>
      </c>
      <c r="AV343" s="15" t="s">
        <v>152</v>
      </c>
      <c r="AW343" s="15" t="s">
        <v>31</v>
      </c>
      <c r="AX343" s="15" t="s">
        <v>72</v>
      </c>
      <c r="AY343" s="238" t="s">
        <v>135</v>
      </c>
    </row>
    <row r="344" spans="1:65" s="16" customFormat="1" ht="10">
      <c r="B344" s="239"/>
      <c r="C344" s="240"/>
      <c r="D344" s="188" t="s">
        <v>146</v>
      </c>
      <c r="E344" s="241" t="s">
        <v>19</v>
      </c>
      <c r="F344" s="242" t="s">
        <v>630</v>
      </c>
      <c r="G344" s="240"/>
      <c r="H344" s="241" t="s">
        <v>19</v>
      </c>
      <c r="I344" s="243"/>
      <c r="J344" s="240"/>
      <c r="K344" s="240"/>
      <c r="L344" s="244"/>
      <c r="M344" s="245"/>
      <c r="N344" s="246"/>
      <c r="O344" s="246"/>
      <c r="P344" s="246"/>
      <c r="Q344" s="246"/>
      <c r="R344" s="246"/>
      <c r="S344" s="246"/>
      <c r="T344" s="247"/>
      <c r="AT344" s="248" t="s">
        <v>146</v>
      </c>
      <c r="AU344" s="248" t="s">
        <v>143</v>
      </c>
      <c r="AV344" s="16" t="s">
        <v>80</v>
      </c>
      <c r="AW344" s="16" t="s">
        <v>31</v>
      </c>
      <c r="AX344" s="16" t="s">
        <v>72</v>
      </c>
      <c r="AY344" s="248" t="s">
        <v>135</v>
      </c>
    </row>
    <row r="345" spans="1:65" s="13" customFormat="1" ht="10">
      <c r="B345" s="193"/>
      <c r="C345" s="194"/>
      <c r="D345" s="188" t="s">
        <v>146</v>
      </c>
      <c r="E345" s="195" t="s">
        <v>19</v>
      </c>
      <c r="F345" s="196" t="s">
        <v>631</v>
      </c>
      <c r="G345" s="194"/>
      <c r="H345" s="197">
        <v>28.8</v>
      </c>
      <c r="I345" s="198"/>
      <c r="J345" s="194"/>
      <c r="K345" s="194"/>
      <c r="L345" s="199"/>
      <c r="M345" s="200"/>
      <c r="N345" s="201"/>
      <c r="O345" s="201"/>
      <c r="P345" s="201"/>
      <c r="Q345" s="201"/>
      <c r="R345" s="201"/>
      <c r="S345" s="201"/>
      <c r="T345" s="202"/>
      <c r="AT345" s="203" t="s">
        <v>146</v>
      </c>
      <c r="AU345" s="203" t="s">
        <v>143</v>
      </c>
      <c r="AV345" s="13" t="s">
        <v>143</v>
      </c>
      <c r="AW345" s="13" t="s">
        <v>31</v>
      </c>
      <c r="AX345" s="13" t="s">
        <v>72</v>
      </c>
      <c r="AY345" s="203" t="s">
        <v>135</v>
      </c>
    </row>
    <row r="346" spans="1:65" s="13" customFormat="1" ht="10">
      <c r="B346" s="193"/>
      <c r="C346" s="194"/>
      <c r="D346" s="188" t="s">
        <v>146</v>
      </c>
      <c r="E346" s="195" t="s">
        <v>19</v>
      </c>
      <c r="F346" s="196" t="s">
        <v>632</v>
      </c>
      <c r="G346" s="194"/>
      <c r="H346" s="197">
        <v>50.4</v>
      </c>
      <c r="I346" s="198"/>
      <c r="J346" s="194"/>
      <c r="K346" s="194"/>
      <c r="L346" s="199"/>
      <c r="M346" s="200"/>
      <c r="N346" s="201"/>
      <c r="O346" s="201"/>
      <c r="P346" s="201"/>
      <c r="Q346" s="201"/>
      <c r="R346" s="201"/>
      <c r="S346" s="201"/>
      <c r="T346" s="202"/>
      <c r="AT346" s="203" t="s">
        <v>146</v>
      </c>
      <c r="AU346" s="203" t="s">
        <v>143</v>
      </c>
      <c r="AV346" s="13" t="s">
        <v>143</v>
      </c>
      <c r="AW346" s="13" t="s">
        <v>31</v>
      </c>
      <c r="AX346" s="13" t="s">
        <v>72</v>
      </c>
      <c r="AY346" s="203" t="s">
        <v>135</v>
      </c>
    </row>
    <row r="347" spans="1:65" s="13" customFormat="1" ht="10">
      <c r="B347" s="193"/>
      <c r="C347" s="194"/>
      <c r="D347" s="188" t="s">
        <v>146</v>
      </c>
      <c r="E347" s="195" t="s">
        <v>19</v>
      </c>
      <c r="F347" s="196" t="s">
        <v>633</v>
      </c>
      <c r="G347" s="194"/>
      <c r="H347" s="197">
        <v>5.4</v>
      </c>
      <c r="I347" s="198"/>
      <c r="J347" s="194"/>
      <c r="K347" s="194"/>
      <c r="L347" s="199"/>
      <c r="M347" s="200"/>
      <c r="N347" s="201"/>
      <c r="O347" s="201"/>
      <c r="P347" s="201"/>
      <c r="Q347" s="201"/>
      <c r="R347" s="201"/>
      <c r="S347" s="201"/>
      <c r="T347" s="202"/>
      <c r="AT347" s="203" t="s">
        <v>146</v>
      </c>
      <c r="AU347" s="203" t="s">
        <v>143</v>
      </c>
      <c r="AV347" s="13" t="s">
        <v>143</v>
      </c>
      <c r="AW347" s="13" t="s">
        <v>31</v>
      </c>
      <c r="AX347" s="13" t="s">
        <v>72</v>
      </c>
      <c r="AY347" s="203" t="s">
        <v>135</v>
      </c>
    </row>
    <row r="348" spans="1:65" s="15" customFormat="1" ht="10">
      <c r="B348" s="228"/>
      <c r="C348" s="229"/>
      <c r="D348" s="188" t="s">
        <v>146</v>
      </c>
      <c r="E348" s="230" t="s">
        <v>19</v>
      </c>
      <c r="F348" s="231" t="s">
        <v>499</v>
      </c>
      <c r="G348" s="229"/>
      <c r="H348" s="232">
        <v>84.600000000000009</v>
      </c>
      <c r="I348" s="233"/>
      <c r="J348" s="229"/>
      <c r="K348" s="229"/>
      <c r="L348" s="234"/>
      <c r="M348" s="235"/>
      <c r="N348" s="236"/>
      <c r="O348" s="236"/>
      <c r="P348" s="236"/>
      <c r="Q348" s="236"/>
      <c r="R348" s="236"/>
      <c r="S348" s="236"/>
      <c r="T348" s="237"/>
      <c r="AT348" s="238" t="s">
        <v>146</v>
      </c>
      <c r="AU348" s="238" t="s">
        <v>143</v>
      </c>
      <c r="AV348" s="15" t="s">
        <v>152</v>
      </c>
      <c r="AW348" s="15" t="s">
        <v>31</v>
      </c>
      <c r="AX348" s="15" t="s">
        <v>72</v>
      </c>
      <c r="AY348" s="238" t="s">
        <v>135</v>
      </c>
    </row>
    <row r="349" spans="1:65" s="14" customFormat="1" ht="10">
      <c r="B349" s="204"/>
      <c r="C349" s="205"/>
      <c r="D349" s="188" t="s">
        <v>146</v>
      </c>
      <c r="E349" s="206" t="s">
        <v>19</v>
      </c>
      <c r="F349" s="207" t="s">
        <v>148</v>
      </c>
      <c r="G349" s="205"/>
      <c r="H349" s="208">
        <v>322.79999999999995</v>
      </c>
      <c r="I349" s="209"/>
      <c r="J349" s="205"/>
      <c r="K349" s="205"/>
      <c r="L349" s="210"/>
      <c r="M349" s="211"/>
      <c r="N349" s="212"/>
      <c r="O349" s="212"/>
      <c r="P349" s="212"/>
      <c r="Q349" s="212"/>
      <c r="R349" s="212"/>
      <c r="S349" s="212"/>
      <c r="T349" s="213"/>
      <c r="AT349" s="214" t="s">
        <v>146</v>
      </c>
      <c r="AU349" s="214" t="s">
        <v>143</v>
      </c>
      <c r="AV349" s="14" t="s">
        <v>142</v>
      </c>
      <c r="AW349" s="14" t="s">
        <v>31</v>
      </c>
      <c r="AX349" s="14" t="s">
        <v>80</v>
      </c>
      <c r="AY349" s="214" t="s">
        <v>135</v>
      </c>
    </row>
    <row r="350" spans="1:65" s="2" customFormat="1" ht="14.4" customHeight="1">
      <c r="A350" s="36"/>
      <c r="B350" s="37"/>
      <c r="C350" s="215" t="s">
        <v>244</v>
      </c>
      <c r="D350" s="215" t="s">
        <v>194</v>
      </c>
      <c r="E350" s="216" t="s">
        <v>634</v>
      </c>
      <c r="F350" s="217" t="s">
        <v>635</v>
      </c>
      <c r="G350" s="218" t="s">
        <v>140</v>
      </c>
      <c r="H350" s="219">
        <v>71.016000000000005</v>
      </c>
      <c r="I350" s="220"/>
      <c r="J350" s="221">
        <f>ROUND(I350*H350,2)</f>
        <v>0</v>
      </c>
      <c r="K350" s="217" t="s">
        <v>141</v>
      </c>
      <c r="L350" s="222"/>
      <c r="M350" s="223" t="s">
        <v>19</v>
      </c>
      <c r="N350" s="224" t="s">
        <v>44</v>
      </c>
      <c r="O350" s="66"/>
      <c r="P350" s="184">
        <f>O350*H350</f>
        <v>0</v>
      </c>
      <c r="Q350" s="184">
        <v>6.8999999999999997E-4</v>
      </c>
      <c r="R350" s="184">
        <f>Q350*H350</f>
        <v>4.9001040000000003E-2</v>
      </c>
      <c r="S350" s="184">
        <v>0</v>
      </c>
      <c r="T350" s="185">
        <f>S350*H350</f>
        <v>0</v>
      </c>
      <c r="U350" s="36"/>
      <c r="V350" s="36"/>
      <c r="W350" s="36"/>
      <c r="X350" s="36"/>
      <c r="Y350" s="36"/>
      <c r="Z350" s="36"/>
      <c r="AA350" s="36"/>
      <c r="AB350" s="36"/>
      <c r="AC350" s="36"/>
      <c r="AD350" s="36"/>
      <c r="AE350" s="36"/>
      <c r="AR350" s="186" t="s">
        <v>158</v>
      </c>
      <c r="AT350" s="186" t="s">
        <v>194</v>
      </c>
      <c r="AU350" s="186" t="s">
        <v>143</v>
      </c>
      <c r="AY350" s="19" t="s">
        <v>135</v>
      </c>
      <c r="BE350" s="187">
        <f>IF(N350="základní",J350,0)</f>
        <v>0</v>
      </c>
      <c r="BF350" s="187">
        <f>IF(N350="snížená",J350,0)</f>
        <v>0</v>
      </c>
      <c r="BG350" s="187">
        <f>IF(N350="zákl. přenesená",J350,0)</f>
        <v>0</v>
      </c>
      <c r="BH350" s="187">
        <f>IF(N350="sníž. přenesená",J350,0)</f>
        <v>0</v>
      </c>
      <c r="BI350" s="187">
        <f>IF(N350="nulová",J350,0)</f>
        <v>0</v>
      </c>
      <c r="BJ350" s="19" t="s">
        <v>143</v>
      </c>
      <c r="BK350" s="187">
        <f>ROUND(I350*H350,2)</f>
        <v>0</v>
      </c>
      <c r="BL350" s="19" t="s">
        <v>142</v>
      </c>
      <c r="BM350" s="186" t="s">
        <v>337</v>
      </c>
    </row>
    <row r="351" spans="1:65" s="2" customFormat="1" ht="24.15" customHeight="1">
      <c r="A351" s="36"/>
      <c r="B351" s="37"/>
      <c r="C351" s="175" t="s">
        <v>352</v>
      </c>
      <c r="D351" s="175" t="s">
        <v>137</v>
      </c>
      <c r="E351" s="176" t="s">
        <v>636</v>
      </c>
      <c r="F351" s="177" t="s">
        <v>637</v>
      </c>
      <c r="G351" s="178" t="s">
        <v>140</v>
      </c>
      <c r="H351" s="179">
        <v>19.565000000000001</v>
      </c>
      <c r="I351" s="180"/>
      <c r="J351" s="181">
        <f>ROUND(I351*H351,2)</f>
        <v>0</v>
      </c>
      <c r="K351" s="177" t="s">
        <v>141</v>
      </c>
      <c r="L351" s="41"/>
      <c r="M351" s="182" t="s">
        <v>19</v>
      </c>
      <c r="N351" s="183" t="s">
        <v>44</v>
      </c>
      <c r="O351" s="66"/>
      <c r="P351" s="184">
        <f>O351*H351</f>
        <v>0</v>
      </c>
      <c r="Q351" s="184">
        <v>9.5999999999999992E-3</v>
      </c>
      <c r="R351" s="184">
        <f>Q351*H351</f>
        <v>0.18782399999999999</v>
      </c>
      <c r="S351" s="184">
        <v>0</v>
      </c>
      <c r="T351" s="185">
        <f>S351*H351</f>
        <v>0</v>
      </c>
      <c r="U351" s="36"/>
      <c r="V351" s="36"/>
      <c r="W351" s="36"/>
      <c r="X351" s="36"/>
      <c r="Y351" s="36"/>
      <c r="Z351" s="36"/>
      <c r="AA351" s="36"/>
      <c r="AB351" s="36"/>
      <c r="AC351" s="36"/>
      <c r="AD351" s="36"/>
      <c r="AE351" s="36"/>
      <c r="AR351" s="186" t="s">
        <v>142</v>
      </c>
      <c r="AT351" s="186" t="s">
        <v>137</v>
      </c>
      <c r="AU351" s="186" t="s">
        <v>143</v>
      </c>
      <c r="AY351" s="19" t="s">
        <v>135</v>
      </c>
      <c r="BE351" s="187">
        <f>IF(N351="základní",J351,0)</f>
        <v>0</v>
      </c>
      <c r="BF351" s="187">
        <f>IF(N351="snížená",J351,0)</f>
        <v>0</v>
      </c>
      <c r="BG351" s="187">
        <f>IF(N351="zákl. přenesená",J351,0)</f>
        <v>0</v>
      </c>
      <c r="BH351" s="187">
        <f>IF(N351="sníž. přenesená",J351,0)</f>
        <v>0</v>
      </c>
      <c r="BI351" s="187">
        <f>IF(N351="nulová",J351,0)</f>
        <v>0</v>
      </c>
      <c r="BJ351" s="19" t="s">
        <v>143</v>
      </c>
      <c r="BK351" s="187">
        <f>ROUND(I351*H351,2)</f>
        <v>0</v>
      </c>
      <c r="BL351" s="19" t="s">
        <v>142</v>
      </c>
      <c r="BM351" s="186" t="s">
        <v>342</v>
      </c>
    </row>
    <row r="352" spans="1:65" s="2" customFormat="1" ht="90">
      <c r="A352" s="36"/>
      <c r="B352" s="37"/>
      <c r="C352" s="38"/>
      <c r="D352" s="188" t="s">
        <v>144</v>
      </c>
      <c r="E352" s="38"/>
      <c r="F352" s="189" t="s">
        <v>593</v>
      </c>
      <c r="G352" s="38"/>
      <c r="H352" s="38"/>
      <c r="I352" s="190"/>
      <c r="J352" s="38"/>
      <c r="K352" s="38"/>
      <c r="L352" s="41"/>
      <c r="M352" s="191"/>
      <c r="N352" s="192"/>
      <c r="O352" s="66"/>
      <c r="P352" s="66"/>
      <c r="Q352" s="66"/>
      <c r="R352" s="66"/>
      <c r="S352" s="66"/>
      <c r="T352" s="67"/>
      <c r="U352" s="36"/>
      <c r="V352" s="36"/>
      <c r="W352" s="36"/>
      <c r="X352" s="36"/>
      <c r="Y352" s="36"/>
      <c r="Z352" s="36"/>
      <c r="AA352" s="36"/>
      <c r="AB352" s="36"/>
      <c r="AC352" s="36"/>
      <c r="AD352" s="36"/>
      <c r="AE352" s="36"/>
      <c r="AT352" s="19" t="s">
        <v>144</v>
      </c>
      <c r="AU352" s="19" t="s">
        <v>143</v>
      </c>
    </row>
    <row r="353" spans="1:65" s="16" customFormat="1" ht="10">
      <c r="B353" s="239"/>
      <c r="C353" s="240"/>
      <c r="D353" s="188" t="s">
        <v>146</v>
      </c>
      <c r="E353" s="241" t="s">
        <v>19</v>
      </c>
      <c r="F353" s="242" t="s">
        <v>638</v>
      </c>
      <c r="G353" s="240"/>
      <c r="H353" s="241" t="s">
        <v>19</v>
      </c>
      <c r="I353" s="243"/>
      <c r="J353" s="240"/>
      <c r="K353" s="240"/>
      <c r="L353" s="244"/>
      <c r="M353" s="245"/>
      <c r="N353" s="246"/>
      <c r="O353" s="246"/>
      <c r="P353" s="246"/>
      <c r="Q353" s="246"/>
      <c r="R353" s="246"/>
      <c r="S353" s="246"/>
      <c r="T353" s="247"/>
      <c r="AT353" s="248" t="s">
        <v>146</v>
      </c>
      <c r="AU353" s="248" t="s">
        <v>143</v>
      </c>
      <c r="AV353" s="16" t="s">
        <v>80</v>
      </c>
      <c r="AW353" s="16" t="s">
        <v>31</v>
      </c>
      <c r="AX353" s="16" t="s">
        <v>72</v>
      </c>
      <c r="AY353" s="248" t="s">
        <v>135</v>
      </c>
    </row>
    <row r="354" spans="1:65" s="13" customFormat="1" ht="10">
      <c r="B354" s="193"/>
      <c r="C354" s="194"/>
      <c r="D354" s="188" t="s">
        <v>146</v>
      </c>
      <c r="E354" s="195" t="s">
        <v>19</v>
      </c>
      <c r="F354" s="196" t="s">
        <v>639</v>
      </c>
      <c r="G354" s="194"/>
      <c r="H354" s="197">
        <v>4.59</v>
      </c>
      <c r="I354" s="198"/>
      <c r="J354" s="194"/>
      <c r="K354" s="194"/>
      <c r="L354" s="199"/>
      <c r="M354" s="200"/>
      <c r="N354" s="201"/>
      <c r="O354" s="201"/>
      <c r="P354" s="201"/>
      <c r="Q354" s="201"/>
      <c r="R354" s="201"/>
      <c r="S354" s="201"/>
      <c r="T354" s="202"/>
      <c r="AT354" s="203" t="s">
        <v>146</v>
      </c>
      <c r="AU354" s="203" t="s">
        <v>143</v>
      </c>
      <c r="AV354" s="13" t="s">
        <v>143</v>
      </c>
      <c r="AW354" s="13" t="s">
        <v>31</v>
      </c>
      <c r="AX354" s="13" t="s">
        <v>72</v>
      </c>
      <c r="AY354" s="203" t="s">
        <v>135</v>
      </c>
    </row>
    <row r="355" spans="1:65" s="13" customFormat="1" ht="10">
      <c r="B355" s="193"/>
      <c r="C355" s="194"/>
      <c r="D355" s="188" t="s">
        <v>146</v>
      </c>
      <c r="E355" s="195" t="s">
        <v>19</v>
      </c>
      <c r="F355" s="196" t="s">
        <v>640</v>
      </c>
      <c r="G355" s="194"/>
      <c r="H355" s="197">
        <v>6.08</v>
      </c>
      <c r="I355" s="198"/>
      <c r="J355" s="194"/>
      <c r="K355" s="194"/>
      <c r="L355" s="199"/>
      <c r="M355" s="200"/>
      <c r="N355" s="201"/>
      <c r="O355" s="201"/>
      <c r="P355" s="201"/>
      <c r="Q355" s="201"/>
      <c r="R355" s="201"/>
      <c r="S355" s="201"/>
      <c r="T355" s="202"/>
      <c r="AT355" s="203" t="s">
        <v>146</v>
      </c>
      <c r="AU355" s="203" t="s">
        <v>143</v>
      </c>
      <c r="AV355" s="13" t="s">
        <v>143</v>
      </c>
      <c r="AW355" s="13" t="s">
        <v>31</v>
      </c>
      <c r="AX355" s="13" t="s">
        <v>72</v>
      </c>
      <c r="AY355" s="203" t="s">
        <v>135</v>
      </c>
    </row>
    <row r="356" spans="1:65" s="13" customFormat="1" ht="10">
      <c r="B356" s="193"/>
      <c r="C356" s="194"/>
      <c r="D356" s="188" t="s">
        <v>146</v>
      </c>
      <c r="E356" s="195" t="s">
        <v>19</v>
      </c>
      <c r="F356" s="196" t="s">
        <v>641</v>
      </c>
      <c r="G356" s="194"/>
      <c r="H356" s="197">
        <v>1.405</v>
      </c>
      <c r="I356" s="198"/>
      <c r="J356" s="194"/>
      <c r="K356" s="194"/>
      <c r="L356" s="199"/>
      <c r="M356" s="200"/>
      <c r="N356" s="201"/>
      <c r="O356" s="201"/>
      <c r="P356" s="201"/>
      <c r="Q356" s="201"/>
      <c r="R356" s="201"/>
      <c r="S356" s="201"/>
      <c r="T356" s="202"/>
      <c r="AT356" s="203" t="s">
        <v>146</v>
      </c>
      <c r="AU356" s="203" t="s">
        <v>143</v>
      </c>
      <c r="AV356" s="13" t="s">
        <v>143</v>
      </c>
      <c r="AW356" s="13" t="s">
        <v>31</v>
      </c>
      <c r="AX356" s="13" t="s">
        <v>72</v>
      </c>
      <c r="AY356" s="203" t="s">
        <v>135</v>
      </c>
    </row>
    <row r="357" spans="1:65" s="13" customFormat="1" ht="10">
      <c r="B357" s="193"/>
      <c r="C357" s="194"/>
      <c r="D357" s="188" t="s">
        <v>146</v>
      </c>
      <c r="E357" s="195" t="s">
        <v>19</v>
      </c>
      <c r="F357" s="196" t="s">
        <v>642</v>
      </c>
      <c r="G357" s="194"/>
      <c r="H357" s="197">
        <v>7.49</v>
      </c>
      <c r="I357" s="198"/>
      <c r="J357" s="194"/>
      <c r="K357" s="194"/>
      <c r="L357" s="199"/>
      <c r="M357" s="200"/>
      <c r="N357" s="201"/>
      <c r="O357" s="201"/>
      <c r="P357" s="201"/>
      <c r="Q357" s="201"/>
      <c r="R357" s="201"/>
      <c r="S357" s="201"/>
      <c r="T357" s="202"/>
      <c r="AT357" s="203" t="s">
        <v>146</v>
      </c>
      <c r="AU357" s="203" t="s">
        <v>143</v>
      </c>
      <c r="AV357" s="13" t="s">
        <v>143</v>
      </c>
      <c r="AW357" s="13" t="s">
        <v>31</v>
      </c>
      <c r="AX357" s="13" t="s">
        <v>72</v>
      </c>
      <c r="AY357" s="203" t="s">
        <v>135</v>
      </c>
    </row>
    <row r="358" spans="1:65" s="14" customFormat="1" ht="10">
      <c r="B358" s="204"/>
      <c r="C358" s="205"/>
      <c r="D358" s="188" t="s">
        <v>146</v>
      </c>
      <c r="E358" s="206" t="s">
        <v>19</v>
      </c>
      <c r="F358" s="207" t="s">
        <v>148</v>
      </c>
      <c r="G358" s="205"/>
      <c r="H358" s="208">
        <v>19.564999999999998</v>
      </c>
      <c r="I358" s="209"/>
      <c r="J358" s="205"/>
      <c r="K358" s="205"/>
      <c r="L358" s="210"/>
      <c r="M358" s="211"/>
      <c r="N358" s="212"/>
      <c r="O358" s="212"/>
      <c r="P358" s="212"/>
      <c r="Q358" s="212"/>
      <c r="R358" s="212"/>
      <c r="S358" s="212"/>
      <c r="T358" s="213"/>
      <c r="AT358" s="214" t="s">
        <v>146</v>
      </c>
      <c r="AU358" s="214" t="s">
        <v>143</v>
      </c>
      <c r="AV358" s="14" t="s">
        <v>142</v>
      </c>
      <c r="AW358" s="14" t="s">
        <v>31</v>
      </c>
      <c r="AX358" s="14" t="s">
        <v>80</v>
      </c>
      <c r="AY358" s="214" t="s">
        <v>135</v>
      </c>
    </row>
    <row r="359" spans="1:65" s="2" customFormat="1" ht="14.4" customHeight="1">
      <c r="A359" s="36"/>
      <c r="B359" s="37"/>
      <c r="C359" s="215" t="s">
        <v>248</v>
      </c>
      <c r="D359" s="215" t="s">
        <v>194</v>
      </c>
      <c r="E359" s="216" t="s">
        <v>643</v>
      </c>
      <c r="F359" s="217" t="s">
        <v>644</v>
      </c>
      <c r="G359" s="218" t="s">
        <v>140</v>
      </c>
      <c r="H359" s="219">
        <v>19.956</v>
      </c>
      <c r="I359" s="220"/>
      <c r="J359" s="221">
        <f>ROUND(I359*H359,2)</f>
        <v>0</v>
      </c>
      <c r="K359" s="217" t="s">
        <v>19</v>
      </c>
      <c r="L359" s="222"/>
      <c r="M359" s="223" t="s">
        <v>19</v>
      </c>
      <c r="N359" s="224" t="s">
        <v>44</v>
      </c>
      <c r="O359" s="66"/>
      <c r="P359" s="184">
        <f>O359*H359</f>
        <v>0</v>
      </c>
      <c r="Q359" s="184">
        <v>0</v>
      </c>
      <c r="R359" s="184">
        <f>Q359*H359</f>
        <v>0</v>
      </c>
      <c r="S359" s="184">
        <v>0</v>
      </c>
      <c r="T359" s="185">
        <f>S359*H359</f>
        <v>0</v>
      </c>
      <c r="U359" s="36"/>
      <c r="V359" s="36"/>
      <c r="W359" s="36"/>
      <c r="X359" s="36"/>
      <c r="Y359" s="36"/>
      <c r="Z359" s="36"/>
      <c r="AA359" s="36"/>
      <c r="AB359" s="36"/>
      <c r="AC359" s="36"/>
      <c r="AD359" s="36"/>
      <c r="AE359" s="36"/>
      <c r="AR359" s="186" t="s">
        <v>158</v>
      </c>
      <c r="AT359" s="186" t="s">
        <v>194</v>
      </c>
      <c r="AU359" s="186" t="s">
        <v>143</v>
      </c>
      <c r="AY359" s="19" t="s">
        <v>135</v>
      </c>
      <c r="BE359" s="187">
        <f>IF(N359="základní",J359,0)</f>
        <v>0</v>
      </c>
      <c r="BF359" s="187">
        <f>IF(N359="snížená",J359,0)</f>
        <v>0</v>
      </c>
      <c r="BG359" s="187">
        <f>IF(N359="zákl. přenesená",J359,0)</f>
        <v>0</v>
      </c>
      <c r="BH359" s="187">
        <f>IF(N359="sníž. přenesená",J359,0)</f>
        <v>0</v>
      </c>
      <c r="BI359" s="187">
        <f>IF(N359="nulová",J359,0)</f>
        <v>0</v>
      </c>
      <c r="BJ359" s="19" t="s">
        <v>143</v>
      </c>
      <c r="BK359" s="187">
        <f>ROUND(I359*H359,2)</f>
        <v>0</v>
      </c>
      <c r="BL359" s="19" t="s">
        <v>142</v>
      </c>
      <c r="BM359" s="186" t="s">
        <v>349</v>
      </c>
    </row>
    <row r="360" spans="1:65" s="13" customFormat="1" ht="10">
      <c r="B360" s="193"/>
      <c r="C360" s="194"/>
      <c r="D360" s="188" t="s">
        <v>146</v>
      </c>
      <c r="E360" s="195" t="s">
        <v>19</v>
      </c>
      <c r="F360" s="196" t="s">
        <v>645</v>
      </c>
      <c r="G360" s="194"/>
      <c r="H360" s="197">
        <v>19.956</v>
      </c>
      <c r="I360" s="198"/>
      <c r="J360" s="194"/>
      <c r="K360" s="194"/>
      <c r="L360" s="199"/>
      <c r="M360" s="200"/>
      <c r="N360" s="201"/>
      <c r="O360" s="201"/>
      <c r="P360" s="201"/>
      <c r="Q360" s="201"/>
      <c r="R360" s="201"/>
      <c r="S360" s="201"/>
      <c r="T360" s="202"/>
      <c r="AT360" s="203" t="s">
        <v>146</v>
      </c>
      <c r="AU360" s="203" t="s">
        <v>143</v>
      </c>
      <c r="AV360" s="13" t="s">
        <v>143</v>
      </c>
      <c r="AW360" s="13" t="s">
        <v>31</v>
      </c>
      <c r="AX360" s="13" t="s">
        <v>72</v>
      </c>
      <c r="AY360" s="203" t="s">
        <v>135</v>
      </c>
    </row>
    <row r="361" spans="1:65" s="14" customFormat="1" ht="10">
      <c r="B361" s="204"/>
      <c r="C361" s="205"/>
      <c r="D361" s="188" t="s">
        <v>146</v>
      </c>
      <c r="E361" s="206" t="s">
        <v>19</v>
      </c>
      <c r="F361" s="207" t="s">
        <v>148</v>
      </c>
      <c r="G361" s="205"/>
      <c r="H361" s="208">
        <v>19.956</v>
      </c>
      <c r="I361" s="209"/>
      <c r="J361" s="205"/>
      <c r="K361" s="205"/>
      <c r="L361" s="210"/>
      <c r="M361" s="211"/>
      <c r="N361" s="212"/>
      <c r="O361" s="212"/>
      <c r="P361" s="212"/>
      <c r="Q361" s="212"/>
      <c r="R361" s="212"/>
      <c r="S361" s="212"/>
      <c r="T361" s="213"/>
      <c r="AT361" s="214" t="s">
        <v>146</v>
      </c>
      <c r="AU361" s="214" t="s">
        <v>143</v>
      </c>
      <c r="AV361" s="14" t="s">
        <v>142</v>
      </c>
      <c r="AW361" s="14" t="s">
        <v>31</v>
      </c>
      <c r="AX361" s="14" t="s">
        <v>80</v>
      </c>
      <c r="AY361" s="214" t="s">
        <v>135</v>
      </c>
    </row>
    <row r="362" spans="1:65" s="2" customFormat="1" ht="24.15" customHeight="1">
      <c r="A362" s="36"/>
      <c r="B362" s="37"/>
      <c r="C362" s="175" t="s">
        <v>361</v>
      </c>
      <c r="D362" s="175" t="s">
        <v>137</v>
      </c>
      <c r="E362" s="176" t="s">
        <v>646</v>
      </c>
      <c r="F362" s="177" t="s">
        <v>647</v>
      </c>
      <c r="G362" s="178" t="s">
        <v>169</v>
      </c>
      <c r="H362" s="179">
        <v>18.434999999999999</v>
      </c>
      <c r="I362" s="180"/>
      <c r="J362" s="181">
        <f>ROUND(I362*H362,2)</f>
        <v>0</v>
      </c>
      <c r="K362" s="177" t="s">
        <v>141</v>
      </c>
      <c r="L362" s="41"/>
      <c r="M362" s="182" t="s">
        <v>19</v>
      </c>
      <c r="N362" s="183" t="s">
        <v>44</v>
      </c>
      <c r="O362" s="66"/>
      <c r="P362" s="184">
        <f>O362*H362</f>
        <v>0</v>
      </c>
      <c r="Q362" s="184">
        <v>1.7600000000000001E-3</v>
      </c>
      <c r="R362" s="184">
        <f>Q362*H362</f>
        <v>3.2445599999999998E-2</v>
      </c>
      <c r="S362" s="184">
        <v>0</v>
      </c>
      <c r="T362" s="185">
        <f>S362*H362</f>
        <v>0</v>
      </c>
      <c r="U362" s="36"/>
      <c r="V362" s="36"/>
      <c r="W362" s="36"/>
      <c r="X362" s="36"/>
      <c r="Y362" s="36"/>
      <c r="Z362" s="36"/>
      <c r="AA362" s="36"/>
      <c r="AB362" s="36"/>
      <c r="AC362" s="36"/>
      <c r="AD362" s="36"/>
      <c r="AE362" s="36"/>
      <c r="AR362" s="186" t="s">
        <v>142</v>
      </c>
      <c r="AT362" s="186" t="s">
        <v>137</v>
      </c>
      <c r="AU362" s="186" t="s">
        <v>143</v>
      </c>
      <c r="AY362" s="19" t="s">
        <v>135</v>
      </c>
      <c r="BE362" s="187">
        <f>IF(N362="základní",J362,0)</f>
        <v>0</v>
      </c>
      <c r="BF362" s="187">
        <f>IF(N362="snížená",J362,0)</f>
        <v>0</v>
      </c>
      <c r="BG362" s="187">
        <f>IF(N362="zákl. přenesená",J362,0)</f>
        <v>0</v>
      </c>
      <c r="BH362" s="187">
        <f>IF(N362="sníž. přenesená",J362,0)</f>
        <v>0</v>
      </c>
      <c r="BI362" s="187">
        <f>IF(N362="nulová",J362,0)</f>
        <v>0</v>
      </c>
      <c r="BJ362" s="19" t="s">
        <v>143</v>
      </c>
      <c r="BK362" s="187">
        <f>ROUND(I362*H362,2)</f>
        <v>0</v>
      </c>
      <c r="BL362" s="19" t="s">
        <v>142</v>
      </c>
      <c r="BM362" s="186" t="s">
        <v>355</v>
      </c>
    </row>
    <row r="363" spans="1:65" s="2" customFormat="1" ht="63">
      <c r="A363" s="36"/>
      <c r="B363" s="37"/>
      <c r="C363" s="38"/>
      <c r="D363" s="188" t="s">
        <v>144</v>
      </c>
      <c r="E363" s="38"/>
      <c r="F363" s="189" t="s">
        <v>629</v>
      </c>
      <c r="G363" s="38"/>
      <c r="H363" s="38"/>
      <c r="I363" s="190"/>
      <c r="J363" s="38"/>
      <c r="K363" s="38"/>
      <c r="L363" s="41"/>
      <c r="M363" s="191"/>
      <c r="N363" s="192"/>
      <c r="O363" s="66"/>
      <c r="P363" s="66"/>
      <c r="Q363" s="66"/>
      <c r="R363" s="66"/>
      <c r="S363" s="66"/>
      <c r="T363" s="67"/>
      <c r="U363" s="36"/>
      <c r="V363" s="36"/>
      <c r="W363" s="36"/>
      <c r="X363" s="36"/>
      <c r="Y363" s="36"/>
      <c r="Z363" s="36"/>
      <c r="AA363" s="36"/>
      <c r="AB363" s="36"/>
      <c r="AC363" s="36"/>
      <c r="AD363" s="36"/>
      <c r="AE363" s="36"/>
      <c r="AT363" s="19" t="s">
        <v>144</v>
      </c>
      <c r="AU363" s="19" t="s">
        <v>143</v>
      </c>
    </row>
    <row r="364" spans="1:65" s="13" customFormat="1" ht="10">
      <c r="B364" s="193"/>
      <c r="C364" s="194"/>
      <c r="D364" s="188" t="s">
        <v>146</v>
      </c>
      <c r="E364" s="195" t="s">
        <v>19</v>
      </c>
      <c r="F364" s="196" t="s">
        <v>585</v>
      </c>
      <c r="G364" s="194"/>
      <c r="H364" s="197">
        <v>6.4</v>
      </c>
      <c r="I364" s="198"/>
      <c r="J364" s="194"/>
      <c r="K364" s="194"/>
      <c r="L364" s="199"/>
      <c r="M364" s="200"/>
      <c r="N364" s="201"/>
      <c r="O364" s="201"/>
      <c r="P364" s="201"/>
      <c r="Q364" s="201"/>
      <c r="R364" s="201"/>
      <c r="S364" s="201"/>
      <c r="T364" s="202"/>
      <c r="AT364" s="203" t="s">
        <v>146</v>
      </c>
      <c r="AU364" s="203" t="s">
        <v>143</v>
      </c>
      <c r="AV364" s="13" t="s">
        <v>143</v>
      </c>
      <c r="AW364" s="13" t="s">
        <v>31</v>
      </c>
      <c r="AX364" s="13" t="s">
        <v>72</v>
      </c>
      <c r="AY364" s="203" t="s">
        <v>135</v>
      </c>
    </row>
    <row r="365" spans="1:65" s="13" customFormat="1" ht="10">
      <c r="B365" s="193"/>
      <c r="C365" s="194"/>
      <c r="D365" s="188" t="s">
        <v>146</v>
      </c>
      <c r="E365" s="195" t="s">
        <v>19</v>
      </c>
      <c r="F365" s="196" t="s">
        <v>586</v>
      </c>
      <c r="G365" s="194"/>
      <c r="H365" s="197">
        <v>6.1349999999999998</v>
      </c>
      <c r="I365" s="198"/>
      <c r="J365" s="194"/>
      <c r="K365" s="194"/>
      <c r="L365" s="199"/>
      <c r="M365" s="200"/>
      <c r="N365" s="201"/>
      <c r="O365" s="201"/>
      <c r="P365" s="201"/>
      <c r="Q365" s="201"/>
      <c r="R365" s="201"/>
      <c r="S365" s="201"/>
      <c r="T365" s="202"/>
      <c r="AT365" s="203" t="s">
        <v>146</v>
      </c>
      <c r="AU365" s="203" t="s">
        <v>143</v>
      </c>
      <c r="AV365" s="13" t="s">
        <v>143</v>
      </c>
      <c r="AW365" s="13" t="s">
        <v>31</v>
      </c>
      <c r="AX365" s="13" t="s">
        <v>72</v>
      </c>
      <c r="AY365" s="203" t="s">
        <v>135</v>
      </c>
    </row>
    <row r="366" spans="1:65" s="13" customFormat="1" ht="10">
      <c r="B366" s="193"/>
      <c r="C366" s="194"/>
      <c r="D366" s="188" t="s">
        <v>146</v>
      </c>
      <c r="E366" s="195" t="s">
        <v>19</v>
      </c>
      <c r="F366" s="196" t="s">
        <v>587</v>
      </c>
      <c r="G366" s="194"/>
      <c r="H366" s="197">
        <v>5.9</v>
      </c>
      <c r="I366" s="198"/>
      <c r="J366" s="194"/>
      <c r="K366" s="194"/>
      <c r="L366" s="199"/>
      <c r="M366" s="200"/>
      <c r="N366" s="201"/>
      <c r="O366" s="201"/>
      <c r="P366" s="201"/>
      <c r="Q366" s="201"/>
      <c r="R366" s="201"/>
      <c r="S366" s="201"/>
      <c r="T366" s="202"/>
      <c r="AT366" s="203" t="s">
        <v>146</v>
      </c>
      <c r="AU366" s="203" t="s">
        <v>143</v>
      </c>
      <c r="AV366" s="13" t="s">
        <v>143</v>
      </c>
      <c r="AW366" s="13" t="s">
        <v>31</v>
      </c>
      <c r="AX366" s="13" t="s">
        <v>72</v>
      </c>
      <c r="AY366" s="203" t="s">
        <v>135</v>
      </c>
    </row>
    <row r="367" spans="1:65" s="14" customFormat="1" ht="10">
      <c r="B367" s="204"/>
      <c r="C367" s="205"/>
      <c r="D367" s="188" t="s">
        <v>146</v>
      </c>
      <c r="E367" s="206" t="s">
        <v>19</v>
      </c>
      <c r="F367" s="207" t="s">
        <v>148</v>
      </c>
      <c r="G367" s="205"/>
      <c r="H367" s="208">
        <v>18.435000000000002</v>
      </c>
      <c r="I367" s="209"/>
      <c r="J367" s="205"/>
      <c r="K367" s="205"/>
      <c r="L367" s="210"/>
      <c r="M367" s="211"/>
      <c r="N367" s="212"/>
      <c r="O367" s="212"/>
      <c r="P367" s="212"/>
      <c r="Q367" s="212"/>
      <c r="R367" s="212"/>
      <c r="S367" s="212"/>
      <c r="T367" s="213"/>
      <c r="AT367" s="214" t="s">
        <v>146</v>
      </c>
      <c r="AU367" s="214" t="s">
        <v>143</v>
      </c>
      <c r="AV367" s="14" t="s">
        <v>142</v>
      </c>
      <c r="AW367" s="14" t="s">
        <v>31</v>
      </c>
      <c r="AX367" s="14" t="s">
        <v>80</v>
      </c>
      <c r="AY367" s="214" t="s">
        <v>135</v>
      </c>
    </row>
    <row r="368" spans="1:65" s="2" customFormat="1" ht="14.4" customHeight="1">
      <c r="A368" s="36"/>
      <c r="B368" s="37"/>
      <c r="C368" s="215" t="s">
        <v>251</v>
      </c>
      <c r="D368" s="215" t="s">
        <v>194</v>
      </c>
      <c r="E368" s="216" t="s">
        <v>648</v>
      </c>
      <c r="F368" s="217" t="s">
        <v>649</v>
      </c>
      <c r="G368" s="218" t="s">
        <v>140</v>
      </c>
      <c r="H368" s="219">
        <v>4.056</v>
      </c>
      <c r="I368" s="220"/>
      <c r="J368" s="221">
        <f>ROUND(I368*H368,2)</f>
        <v>0</v>
      </c>
      <c r="K368" s="217" t="s">
        <v>19</v>
      </c>
      <c r="L368" s="222"/>
      <c r="M368" s="223" t="s">
        <v>19</v>
      </c>
      <c r="N368" s="224" t="s">
        <v>44</v>
      </c>
      <c r="O368" s="66"/>
      <c r="P368" s="184">
        <f>O368*H368</f>
        <v>0</v>
      </c>
      <c r="Q368" s="184">
        <v>0</v>
      </c>
      <c r="R368" s="184">
        <f>Q368*H368</f>
        <v>0</v>
      </c>
      <c r="S368" s="184">
        <v>0</v>
      </c>
      <c r="T368" s="185">
        <f>S368*H368</f>
        <v>0</v>
      </c>
      <c r="U368" s="36"/>
      <c r="V368" s="36"/>
      <c r="W368" s="36"/>
      <c r="X368" s="36"/>
      <c r="Y368" s="36"/>
      <c r="Z368" s="36"/>
      <c r="AA368" s="36"/>
      <c r="AB368" s="36"/>
      <c r="AC368" s="36"/>
      <c r="AD368" s="36"/>
      <c r="AE368" s="36"/>
      <c r="AR368" s="186" t="s">
        <v>158</v>
      </c>
      <c r="AT368" s="186" t="s">
        <v>194</v>
      </c>
      <c r="AU368" s="186" t="s">
        <v>143</v>
      </c>
      <c r="AY368" s="19" t="s">
        <v>135</v>
      </c>
      <c r="BE368" s="187">
        <f>IF(N368="základní",J368,0)</f>
        <v>0</v>
      </c>
      <c r="BF368" s="187">
        <f>IF(N368="snížená",J368,0)</f>
        <v>0</v>
      </c>
      <c r="BG368" s="187">
        <f>IF(N368="zákl. přenesená",J368,0)</f>
        <v>0</v>
      </c>
      <c r="BH368" s="187">
        <f>IF(N368="sníž. přenesená",J368,0)</f>
        <v>0</v>
      </c>
      <c r="BI368" s="187">
        <f>IF(N368="nulová",J368,0)</f>
        <v>0</v>
      </c>
      <c r="BJ368" s="19" t="s">
        <v>143</v>
      </c>
      <c r="BK368" s="187">
        <f>ROUND(I368*H368,2)</f>
        <v>0</v>
      </c>
      <c r="BL368" s="19" t="s">
        <v>142</v>
      </c>
      <c r="BM368" s="186" t="s">
        <v>358</v>
      </c>
    </row>
    <row r="369" spans="1:65" s="2" customFormat="1" ht="24.15" customHeight="1">
      <c r="A369" s="36"/>
      <c r="B369" s="37"/>
      <c r="C369" s="175" t="s">
        <v>371</v>
      </c>
      <c r="D369" s="175" t="s">
        <v>137</v>
      </c>
      <c r="E369" s="176" t="s">
        <v>650</v>
      </c>
      <c r="F369" s="177" t="s">
        <v>651</v>
      </c>
      <c r="G369" s="178" t="s">
        <v>140</v>
      </c>
      <c r="H369" s="179">
        <v>737.09699999999998</v>
      </c>
      <c r="I369" s="180"/>
      <c r="J369" s="181">
        <f>ROUND(I369*H369,2)</f>
        <v>0</v>
      </c>
      <c r="K369" s="177" t="s">
        <v>141</v>
      </c>
      <c r="L369" s="41"/>
      <c r="M369" s="182" t="s">
        <v>19</v>
      </c>
      <c r="N369" s="183" t="s">
        <v>44</v>
      </c>
      <c r="O369" s="66"/>
      <c r="P369" s="184">
        <f>O369*H369</f>
        <v>0</v>
      </c>
      <c r="Q369" s="184">
        <v>6.0000000000000002E-5</v>
      </c>
      <c r="R369" s="184">
        <f>Q369*H369</f>
        <v>4.4225819999999999E-2</v>
      </c>
      <c r="S369" s="184">
        <v>0</v>
      </c>
      <c r="T369" s="185">
        <f>S369*H369</f>
        <v>0</v>
      </c>
      <c r="U369" s="36"/>
      <c r="V369" s="36"/>
      <c r="W369" s="36"/>
      <c r="X369" s="36"/>
      <c r="Y369" s="36"/>
      <c r="Z369" s="36"/>
      <c r="AA369" s="36"/>
      <c r="AB369" s="36"/>
      <c r="AC369" s="36"/>
      <c r="AD369" s="36"/>
      <c r="AE369" s="36"/>
      <c r="AR369" s="186" t="s">
        <v>142</v>
      </c>
      <c r="AT369" s="186" t="s">
        <v>137</v>
      </c>
      <c r="AU369" s="186" t="s">
        <v>143</v>
      </c>
      <c r="AY369" s="19" t="s">
        <v>135</v>
      </c>
      <c r="BE369" s="187">
        <f>IF(N369="základní",J369,0)</f>
        <v>0</v>
      </c>
      <c r="BF369" s="187">
        <f>IF(N369="snížená",J369,0)</f>
        <v>0</v>
      </c>
      <c r="BG369" s="187">
        <f>IF(N369="zákl. přenesená",J369,0)</f>
        <v>0</v>
      </c>
      <c r="BH369" s="187">
        <f>IF(N369="sníž. přenesená",J369,0)</f>
        <v>0</v>
      </c>
      <c r="BI369" s="187">
        <f>IF(N369="nulová",J369,0)</f>
        <v>0</v>
      </c>
      <c r="BJ369" s="19" t="s">
        <v>143</v>
      </c>
      <c r="BK369" s="187">
        <f>ROUND(I369*H369,2)</f>
        <v>0</v>
      </c>
      <c r="BL369" s="19" t="s">
        <v>142</v>
      </c>
      <c r="BM369" s="186" t="s">
        <v>364</v>
      </c>
    </row>
    <row r="370" spans="1:65" s="2" customFormat="1" ht="90">
      <c r="A370" s="36"/>
      <c r="B370" s="37"/>
      <c r="C370" s="38"/>
      <c r="D370" s="188" t="s">
        <v>144</v>
      </c>
      <c r="E370" s="38"/>
      <c r="F370" s="189" t="s">
        <v>593</v>
      </c>
      <c r="G370" s="38"/>
      <c r="H370" s="38"/>
      <c r="I370" s="190"/>
      <c r="J370" s="38"/>
      <c r="K370" s="38"/>
      <c r="L370" s="41"/>
      <c r="M370" s="191"/>
      <c r="N370" s="192"/>
      <c r="O370" s="66"/>
      <c r="P370" s="66"/>
      <c r="Q370" s="66"/>
      <c r="R370" s="66"/>
      <c r="S370" s="66"/>
      <c r="T370" s="67"/>
      <c r="U370" s="36"/>
      <c r="V370" s="36"/>
      <c r="W370" s="36"/>
      <c r="X370" s="36"/>
      <c r="Y370" s="36"/>
      <c r="Z370" s="36"/>
      <c r="AA370" s="36"/>
      <c r="AB370" s="36"/>
      <c r="AC370" s="36"/>
      <c r="AD370" s="36"/>
      <c r="AE370" s="36"/>
      <c r="AT370" s="19" t="s">
        <v>144</v>
      </c>
      <c r="AU370" s="19" t="s">
        <v>143</v>
      </c>
    </row>
    <row r="371" spans="1:65" s="13" customFormat="1" ht="10">
      <c r="B371" s="193"/>
      <c r="C371" s="194"/>
      <c r="D371" s="188" t="s">
        <v>146</v>
      </c>
      <c r="E371" s="195" t="s">
        <v>19</v>
      </c>
      <c r="F371" s="196" t="s">
        <v>652</v>
      </c>
      <c r="G371" s="194"/>
      <c r="H371" s="197">
        <v>737.09699999999998</v>
      </c>
      <c r="I371" s="198"/>
      <c r="J371" s="194"/>
      <c r="K371" s="194"/>
      <c r="L371" s="199"/>
      <c r="M371" s="200"/>
      <c r="N371" s="201"/>
      <c r="O371" s="201"/>
      <c r="P371" s="201"/>
      <c r="Q371" s="201"/>
      <c r="R371" s="201"/>
      <c r="S371" s="201"/>
      <c r="T371" s="202"/>
      <c r="AT371" s="203" t="s">
        <v>146</v>
      </c>
      <c r="AU371" s="203" t="s">
        <v>143</v>
      </c>
      <c r="AV371" s="13" t="s">
        <v>143</v>
      </c>
      <c r="AW371" s="13" t="s">
        <v>31</v>
      </c>
      <c r="AX371" s="13" t="s">
        <v>72</v>
      </c>
      <c r="AY371" s="203" t="s">
        <v>135</v>
      </c>
    </row>
    <row r="372" spans="1:65" s="14" customFormat="1" ht="10">
      <c r="B372" s="204"/>
      <c r="C372" s="205"/>
      <c r="D372" s="188" t="s">
        <v>146</v>
      </c>
      <c r="E372" s="206" t="s">
        <v>19</v>
      </c>
      <c r="F372" s="207" t="s">
        <v>148</v>
      </c>
      <c r="G372" s="205"/>
      <c r="H372" s="208">
        <v>737.09699999999998</v>
      </c>
      <c r="I372" s="209"/>
      <c r="J372" s="205"/>
      <c r="K372" s="205"/>
      <c r="L372" s="210"/>
      <c r="M372" s="211"/>
      <c r="N372" s="212"/>
      <c r="O372" s="212"/>
      <c r="P372" s="212"/>
      <c r="Q372" s="212"/>
      <c r="R372" s="212"/>
      <c r="S372" s="212"/>
      <c r="T372" s="213"/>
      <c r="AT372" s="214" t="s">
        <v>146</v>
      </c>
      <c r="AU372" s="214" t="s">
        <v>143</v>
      </c>
      <c r="AV372" s="14" t="s">
        <v>142</v>
      </c>
      <c r="AW372" s="14" t="s">
        <v>31</v>
      </c>
      <c r="AX372" s="14" t="s">
        <v>80</v>
      </c>
      <c r="AY372" s="214" t="s">
        <v>135</v>
      </c>
    </row>
    <row r="373" spans="1:65" s="2" customFormat="1" ht="24.15" customHeight="1">
      <c r="A373" s="36"/>
      <c r="B373" s="37"/>
      <c r="C373" s="175" t="s">
        <v>204</v>
      </c>
      <c r="D373" s="175" t="s">
        <v>137</v>
      </c>
      <c r="E373" s="176" t="s">
        <v>653</v>
      </c>
      <c r="F373" s="177" t="s">
        <v>654</v>
      </c>
      <c r="G373" s="178" t="s">
        <v>140</v>
      </c>
      <c r="H373" s="179">
        <v>19.565000000000001</v>
      </c>
      <c r="I373" s="180"/>
      <c r="J373" s="181">
        <f>ROUND(I373*H373,2)</f>
        <v>0</v>
      </c>
      <c r="K373" s="177" t="s">
        <v>141</v>
      </c>
      <c r="L373" s="41"/>
      <c r="M373" s="182" t="s">
        <v>19</v>
      </c>
      <c r="N373" s="183" t="s">
        <v>44</v>
      </c>
      <c r="O373" s="66"/>
      <c r="P373" s="184">
        <f>O373*H373</f>
        <v>0</v>
      </c>
      <c r="Q373" s="184">
        <v>6.0000000000000002E-5</v>
      </c>
      <c r="R373" s="184">
        <f>Q373*H373</f>
        <v>1.1739000000000001E-3</v>
      </c>
      <c r="S373" s="184">
        <v>0</v>
      </c>
      <c r="T373" s="185">
        <f>S373*H373</f>
        <v>0</v>
      </c>
      <c r="U373" s="36"/>
      <c r="V373" s="36"/>
      <c r="W373" s="36"/>
      <c r="X373" s="36"/>
      <c r="Y373" s="36"/>
      <c r="Z373" s="36"/>
      <c r="AA373" s="36"/>
      <c r="AB373" s="36"/>
      <c r="AC373" s="36"/>
      <c r="AD373" s="36"/>
      <c r="AE373" s="36"/>
      <c r="AR373" s="186" t="s">
        <v>142</v>
      </c>
      <c r="AT373" s="186" t="s">
        <v>137</v>
      </c>
      <c r="AU373" s="186" t="s">
        <v>143</v>
      </c>
      <c r="AY373" s="19" t="s">
        <v>135</v>
      </c>
      <c r="BE373" s="187">
        <f>IF(N373="základní",J373,0)</f>
        <v>0</v>
      </c>
      <c r="BF373" s="187">
        <f>IF(N373="snížená",J373,0)</f>
        <v>0</v>
      </c>
      <c r="BG373" s="187">
        <f>IF(N373="zákl. přenesená",J373,0)</f>
        <v>0</v>
      </c>
      <c r="BH373" s="187">
        <f>IF(N373="sníž. přenesená",J373,0)</f>
        <v>0</v>
      </c>
      <c r="BI373" s="187">
        <f>IF(N373="nulová",J373,0)</f>
        <v>0</v>
      </c>
      <c r="BJ373" s="19" t="s">
        <v>143</v>
      </c>
      <c r="BK373" s="187">
        <f>ROUND(I373*H373,2)</f>
        <v>0</v>
      </c>
      <c r="BL373" s="19" t="s">
        <v>142</v>
      </c>
      <c r="BM373" s="186" t="s">
        <v>367</v>
      </c>
    </row>
    <row r="374" spans="1:65" s="2" customFormat="1" ht="90">
      <c r="A374" s="36"/>
      <c r="B374" s="37"/>
      <c r="C374" s="38"/>
      <c r="D374" s="188" t="s">
        <v>144</v>
      </c>
      <c r="E374" s="38"/>
      <c r="F374" s="189" t="s">
        <v>593</v>
      </c>
      <c r="G374" s="38"/>
      <c r="H374" s="38"/>
      <c r="I374" s="190"/>
      <c r="J374" s="38"/>
      <c r="K374" s="38"/>
      <c r="L374" s="41"/>
      <c r="M374" s="191"/>
      <c r="N374" s="192"/>
      <c r="O374" s="66"/>
      <c r="P374" s="66"/>
      <c r="Q374" s="66"/>
      <c r="R374" s="66"/>
      <c r="S374" s="66"/>
      <c r="T374" s="67"/>
      <c r="U374" s="36"/>
      <c r="V374" s="36"/>
      <c r="W374" s="36"/>
      <c r="X374" s="36"/>
      <c r="Y374" s="36"/>
      <c r="Z374" s="36"/>
      <c r="AA374" s="36"/>
      <c r="AB374" s="36"/>
      <c r="AC374" s="36"/>
      <c r="AD374" s="36"/>
      <c r="AE374" s="36"/>
      <c r="AT374" s="19" t="s">
        <v>144</v>
      </c>
      <c r="AU374" s="19" t="s">
        <v>143</v>
      </c>
    </row>
    <row r="375" spans="1:65" s="13" customFormat="1" ht="10">
      <c r="B375" s="193"/>
      <c r="C375" s="194"/>
      <c r="D375" s="188" t="s">
        <v>146</v>
      </c>
      <c r="E375" s="195" t="s">
        <v>19</v>
      </c>
      <c r="F375" s="196" t="s">
        <v>655</v>
      </c>
      <c r="G375" s="194"/>
      <c r="H375" s="197">
        <v>19.565000000000001</v>
      </c>
      <c r="I375" s="198"/>
      <c r="J375" s="194"/>
      <c r="K375" s="194"/>
      <c r="L375" s="199"/>
      <c r="M375" s="200"/>
      <c r="N375" s="201"/>
      <c r="O375" s="201"/>
      <c r="P375" s="201"/>
      <c r="Q375" s="201"/>
      <c r="R375" s="201"/>
      <c r="S375" s="201"/>
      <c r="T375" s="202"/>
      <c r="AT375" s="203" t="s">
        <v>146</v>
      </c>
      <c r="AU375" s="203" t="s">
        <v>143</v>
      </c>
      <c r="AV375" s="13" t="s">
        <v>143</v>
      </c>
      <c r="AW375" s="13" t="s">
        <v>31</v>
      </c>
      <c r="AX375" s="13" t="s">
        <v>72</v>
      </c>
      <c r="AY375" s="203" t="s">
        <v>135</v>
      </c>
    </row>
    <row r="376" spans="1:65" s="14" customFormat="1" ht="10">
      <c r="B376" s="204"/>
      <c r="C376" s="205"/>
      <c r="D376" s="188" t="s">
        <v>146</v>
      </c>
      <c r="E376" s="206" t="s">
        <v>19</v>
      </c>
      <c r="F376" s="207" t="s">
        <v>148</v>
      </c>
      <c r="G376" s="205"/>
      <c r="H376" s="208">
        <v>19.565000000000001</v>
      </c>
      <c r="I376" s="209"/>
      <c r="J376" s="205"/>
      <c r="K376" s="205"/>
      <c r="L376" s="210"/>
      <c r="M376" s="211"/>
      <c r="N376" s="212"/>
      <c r="O376" s="212"/>
      <c r="P376" s="212"/>
      <c r="Q376" s="212"/>
      <c r="R376" s="212"/>
      <c r="S376" s="212"/>
      <c r="T376" s="213"/>
      <c r="AT376" s="214" t="s">
        <v>146</v>
      </c>
      <c r="AU376" s="214" t="s">
        <v>143</v>
      </c>
      <c r="AV376" s="14" t="s">
        <v>142</v>
      </c>
      <c r="AW376" s="14" t="s">
        <v>31</v>
      </c>
      <c r="AX376" s="14" t="s">
        <v>80</v>
      </c>
      <c r="AY376" s="214" t="s">
        <v>135</v>
      </c>
    </row>
    <row r="377" spans="1:65" s="2" customFormat="1" ht="14.4" customHeight="1">
      <c r="A377" s="36"/>
      <c r="B377" s="37"/>
      <c r="C377" s="175" t="s">
        <v>379</v>
      </c>
      <c r="D377" s="175" t="s">
        <v>137</v>
      </c>
      <c r="E377" s="176" t="s">
        <v>656</v>
      </c>
      <c r="F377" s="177" t="s">
        <v>657</v>
      </c>
      <c r="G377" s="178" t="s">
        <v>169</v>
      </c>
      <c r="H377" s="179">
        <v>111.86</v>
      </c>
      <c r="I377" s="180"/>
      <c r="J377" s="181">
        <f>ROUND(I377*H377,2)</f>
        <v>0</v>
      </c>
      <c r="K377" s="177" t="s">
        <v>141</v>
      </c>
      <c r="L377" s="41"/>
      <c r="M377" s="182" t="s">
        <v>19</v>
      </c>
      <c r="N377" s="183" t="s">
        <v>44</v>
      </c>
      <c r="O377" s="66"/>
      <c r="P377" s="184">
        <f>O377*H377</f>
        <v>0</v>
      </c>
      <c r="Q377" s="184">
        <v>3.0000000000000001E-5</v>
      </c>
      <c r="R377" s="184">
        <f>Q377*H377</f>
        <v>3.3557999999999999E-3</v>
      </c>
      <c r="S377" s="184">
        <v>0</v>
      </c>
      <c r="T377" s="185">
        <f>S377*H377</f>
        <v>0</v>
      </c>
      <c r="U377" s="36"/>
      <c r="V377" s="36"/>
      <c r="W377" s="36"/>
      <c r="X377" s="36"/>
      <c r="Y377" s="36"/>
      <c r="Z377" s="36"/>
      <c r="AA377" s="36"/>
      <c r="AB377" s="36"/>
      <c r="AC377" s="36"/>
      <c r="AD377" s="36"/>
      <c r="AE377" s="36"/>
      <c r="AR377" s="186" t="s">
        <v>142</v>
      </c>
      <c r="AT377" s="186" t="s">
        <v>137</v>
      </c>
      <c r="AU377" s="186" t="s">
        <v>143</v>
      </c>
      <c r="AY377" s="19" t="s">
        <v>135</v>
      </c>
      <c r="BE377" s="187">
        <f>IF(N377="základní",J377,0)</f>
        <v>0</v>
      </c>
      <c r="BF377" s="187">
        <f>IF(N377="snížená",J377,0)</f>
        <v>0</v>
      </c>
      <c r="BG377" s="187">
        <f>IF(N377="zákl. přenesená",J377,0)</f>
        <v>0</v>
      </c>
      <c r="BH377" s="187">
        <f>IF(N377="sníž. přenesená",J377,0)</f>
        <v>0</v>
      </c>
      <c r="BI377" s="187">
        <f>IF(N377="nulová",J377,0)</f>
        <v>0</v>
      </c>
      <c r="BJ377" s="19" t="s">
        <v>143</v>
      </c>
      <c r="BK377" s="187">
        <f>ROUND(I377*H377,2)</f>
        <v>0</v>
      </c>
      <c r="BL377" s="19" t="s">
        <v>142</v>
      </c>
      <c r="BM377" s="186" t="s">
        <v>374</v>
      </c>
    </row>
    <row r="378" spans="1:65" s="2" customFormat="1" ht="36">
      <c r="A378" s="36"/>
      <c r="B378" s="37"/>
      <c r="C378" s="38"/>
      <c r="D378" s="188" t="s">
        <v>144</v>
      </c>
      <c r="E378" s="38"/>
      <c r="F378" s="189" t="s">
        <v>658</v>
      </c>
      <c r="G378" s="38"/>
      <c r="H378" s="38"/>
      <c r="I378" s="190"/>
      <c r="J378" s="38"/>
      <c r="K378" s="38"/>
      <c r="L378" s="41"/>
      <c r="M378" s="191"/>
      <c r="N378" s="192"/>
      <c r="O378" s="66"/>
      <c r="P378" s="66"/>
      <c r="Q378" s="66"/>
      <c r="R378" s="66"/>
      <c r="S378" s="66"/>
      <c r="T378" s="67"/>
      <c r="U378" s="36"/>
      <c r="V378" s="36"/>
      <c r="W378" s="36"/>
      <c r="X378" s="36"/>
      <c r="Y378" s="36"/>
      <c r="Z378" s="36"/>
      <c r="AA378" s="36"/>
      <c r="AB378" s="36"/>
      <c r="AC378" s="36"/>
      <c r="AD378" s="36"/>
      <c r="AE378" s="36"/>
      <c r="AT378" s="19" t="s">
        <v>144</v>
      </c>
      <c r="AU378" s="19" t="s">
        <v>143</v>
      </c>
    </row>
    <row r="379" spans="1:65" s="13" customFormat="1" ht="10">
      <c r="B379" s="193"/>
      <c r="C379" s="194"/>
      <c r="D379" s="188" t="s">
        <v>146</v>
      </c>
      <c r="E379" s="195" t="s">
        <v>19</v>
      </c>
      <c r="F379" s="196" t="s">
        <v>659</v>
      </c>
      <c r="G379" s="194"/>
      <c r="H379" s="197">
        <v>111.86</v>
      </c>
      <c r="I379" s="198"/>
      <c r="J379" s="194"/>
      <c r="K379" s="194"/>
      <c r="L379" s="199"/>
      <c r="M379" s="200"/>
      <c r="N379" s="201"/>
      <c r="O379" s="201"/>
      <c r="P379" s="201"/>
      <c r="Q379" s="201"/>
      <c r="R379" s="201"/>
      <c r="S379" s="201"/>
      <c r="T379" s="202"/>
      <c r="AT379" s="203" t="s">
        <v>146</v>
      </c>
      <c r="AU379" s="203" t="s">
        <v>143</v>
      </c>
      <c r="AV379" s="13" t="s">
        <v>143</v>
      </c>
      <c r="AW379" s="13" t="s">
        <v>31</v>
      </c>
      <c r="AX379" s="13" t="s">
        <v>72</v>
      </c>
      <c r="AY379" s="203" t="s">
        <v>135</v>
      </c>
    </row>
    <row r="380" spans="1:65" s="14" customFormat="1" ht="10">
      <c r="B380" s="204"/>
      <c r="C380" s="205"/>
      <c r="D380" s="188" t="s">
        <v>146</v>
      </c>
      <c r="E380" s="206" t="s">
        <v>19</v>
      </c>
      <c r="F380" s="207" t="s">
        <v>148</v>
      </c>
      <c r="G380" s="205"/>
      <c r="H380" s="208">
        <v>111.86</v>
      </c>
      <c r="I380" s="209"/>
      <c r="J380" s="205"/>
      <c r="K380" s="205"/>
      <c r="L380" s="210"/>
      <c r="M380" s="211"/>
      <c r="N380" s="212"/>
      <c r="O380" s="212"/>
      <c r="P380" s="212"/>
      <c r="Q380" s="212"/>
      <c r="R380" s="212"/>
      <c r="S380" s="212"/>
      <c r="T380" s="213"/>
      <c r="AT380" s="214" t="s">
        <v>146</v>
      </c>
      <c r="AU380" s="214" t="s">
        <v>143</v>
      </c>
      <c r="AV380" s="14" t="s">
        <v>142</v>
      </c>
      <c r="AW380" s="14" t="s">
        <v>31</v>
      </c>
      <c r="AX380" s="14" t="s">
        <v>80</v>
      </c>
      <c r="AY380" s="214" t="s">
        <v>135</v>
      </c>
    </row>
    <row r="381" spans="1:65" s="2" customFormat="1" ht="14.4" customHeight="1">
      <c r="A381" s="36"/>
      <c r="B381" s="37"/>
      <c r="C381" s="215" t="s">
        <v>261</v>
      </c>
      <c r="D381" s="215" t="s">
        <v>194</v>
      </c>
      <c r="E381" s="216" t="s">
        <v>660</v>
      </c>
      <c r="F381" s="217" t="s">
        <v>661</v>
      </c>
      <c r="G381" s="218" t="s">
        <v>169</v>
      </c>
      <c r="H381" s="219">
        <v>117.453</v>
      </c>
      <c r="I381" s="220"/>
      <c r="J381" s="221">
        <f>ROUND(I381*H381,2)</f>
        <v>0</v>
      </c>
      <c r="K381" s="217" t="s">
        <v>141</v>
      </c>
      <c r="L381" s="222"/>
      <c r="M381" s="223" t="s">
        <v>19</v>
      </c>
      <c r="N381" s="224" t="s">
        <v>44</v>
      </c>
      <c r="O381" s="66"/>
      <c r="P381" s="184">
        <f>O381*H381</f>
        <v>0</v>
      </c>
      <c r="Q381" s="184">
        <v>5.0000000000000001E-4</v>
      </c>
      <c r="R381" s="184">
        <f>Q381*H381</f>
        <v>5.8726500000000001E-2</v>
      </c>
      <c r="S381" s="184">
        <v>0</v>
      </c>
      <c r="T381" s="185">
        <f>S381*H381</f>
        <v>0</v>
      </c>
      <c r="U381" s="36"/>
      <c r="V381" s="36"/>
      <c r="W381" s="36"/>
      <c r="X381" s="36"/>
      <c r="Y381" s="36"/>
      <c r="Z381" s="36"/>
      <c r="AA381" s="36"/>
      <c r="AB381" s="36"/>
      <c r="AC381" s="36"/>
      <c r="AD381" s="36"/>
      <c r="AE381" s="36"/>
      <c r="AR381" s="186" t="s">
        <v>158</v>
      </c>
      <c r="AT381" s="186" t="s">
        <v>194</v>
      </c>
      <c r="AU381" s="186" t="s">
        <v>143</v>
      </c>
      <c r="AY381" s="19" t="s">
        <v>135</v>
      </c>
      <c r="BE381" s="187">
        <f>IF(N381="základní",J381,0)</f>
        <v>0</v>
      </c>
      <c r="BF381" s="187">
        <f>IF(N381="snížená",J381,0)</f>
        <v>0</v>
      </c>
      <c r="BG381" s="187">
        <f>IF(N381="zákl. přenesená",J381,0)</f>
        <v>0</v>
      </c>
      <c r="BH381" s="187">
        <f>IF(N381="sníž. přenesená",J381,0)</f>
        <v>0</v>
      </c>
      <c r="BI381" s="187">
        <f>IF(N381="nulová",J381,0)</f>
        <v>0</v>
      </c>
      <c r="BJ381" s="19" t="s">
        <v>143</v>
      </c>
      <c r="BK381" s="187">
        <f>ROUND(I381*H381,2)</f>
        <v>0</v>
      </c>
      <c r="BL381" s="19" t="s">
        <v>142</v>
      </c>
      <c r="BM381" s="186" t="s">
        <v>378</v>
      </c>
    </row>
    <row r="382" spans="1:65" s="13" customFormat="1" ht="10">
      <c r="B382" s="193"/>
      <c r="C382" s="194"/>
      <c r="D382" s="188" t="s">
        <v>146</v>
      </c>
      <c r="E382" s="195" t="s">
        <v>19</v>
      </c>
      <c r="F382" s="196" t="s">
        <v>662</v>
      </c>
      <c r="G382" s="194"/>
      <c r="H382" s="197">
        <v>117.453</v>
      </c>
      <c r="I382" s="198"/>
      <c r="J382" s="194"/>
      <c r="K382" s="194"/>
      <c r="L382" s="199"/>
      <c r="M382" s="200"/>
      <c r="N382" s="201"/>
      <c r="O382" s="201"/>
      <c r="P382" s="201"/>
      <c r="Q382" s="201"/>
      <c r="R382" s="201"/>
      <c r="S382" s="201"/>
      <c r="T382" s="202"/>
      <c r="AT382" s="203" t="s">
        <v>146</v>
      </c>
      <c r="AU382" s="203" t="s">
        <v>143</v>
      </c>
      <c r="AV382" s="13" t="s">
        <v>143</v>
      </c>
      <c r="AW382" s="13" t="s">
        <v>31</v>
      </c>
      <c r="AX382" s="13" t="s">
        <v>72</v>
      </c>
      <c r="AY382" s="203" t="s">
        <v>135</v>
      </c>
    </row>
    <row r="383" spans="1:65" s="14" customFormat="1" ht="10">
      <c r="B383" s="204"/>
      <c r="C383" s="205"/>
      <c r="D383" s="188" t="s">
        <v>146</v>
      </c>
      <c r="E383" s="206" t="s">
        <v>19</v>
      </c>
      <c r="F383" s="207" t="s">
        <v>148</v>
      </c>
      <c r="G383" s="205"/>
      <c r="H383" s="208">
        <v>117.453</v>
      </c>
      <c r="I383" s="209"/>
      <c r="J383" s="205"/>
      <c r="K383" s="205"/>
      <c r="L383" s="210"/>
      <c r="M383" s="211"/>
      <c r="N383" s="212"/>
      <c r="O383" s="212"/>
      <c r="P383" s="212"/>
      <c r="Q383" s="212"/>
      <c r="R383" s="212"/>
      <c r="S383" s="212"/>
      <c r="T383" s="213"/>
      <c r="AT383" s="214" t="s">
        <v>146</v>
      </c>
      <c r="AU383" s="214" t="s">
        <v>143</v>
      </c>
      <c r="AV383" s="14" t="s">
        <v>142</v>
      </c>
      <c r="AW383" s="14" t="s">
        <v>31</v>
      </c>
      <c r="AX383" s="14" t="s">
        <v>80</v>
      </c>
      <c r="AY383" s="214" t="s">
        <v>135</v>
      </c>
    </row>
    <row r="384" spans="1:65" s="2" customFormat="1" ht="14.4" customHeight="1">
      <c r="A384" s="36"/>
      <c r="B384" s="37"/>
      <c r="C384" s="175" t="s">
        <v>388</v>
      </c>
      <c r="D384" s="175" t="s">
        <v>137</v>
      </c>
      <c r="E384" s="176" t="s">
        <v>663</v>
      </c>
      <c r="F384" s="177" t="s">
        <v>664</v>
      </c>
      <c r="G384" s="178" t="s">
        <v>169</v>
      </c>
      <c r="H384" s="179">
        <v>173.035</v>
      </c>
      <c r="I384" s="180"/>
      <c r="J384" s="181">
        <f>ROUND(I384*H384,2)</f>
        <v>0</v>
      </c>
      <c r="K384" s="177" t="s">
        <v>141</v>
      </c>
      <c r="L384" s="41"/>
      <c r="M384" s="182" t="s">
        <v>19</v>
      </c>
      <c r="N384" s="183" t="s">
        <v>44</v>
      </c>
      <c r="O384" s="66"/>
      <c r="P384" s="184">
        <f>O384*H384</f>
        <v>0</v>
      </c>
      <c r="Q384" s="184">
        <v>0</v>
      </c>
      <c r="R384" s="184">
        <f>Q384*H384</f>
        <v>0</v>
      </c>
      <c r="S384" s="184">
        <v>0</v>
      </c>
      <c r="T384" s="185">
        <f>S384*H384</f>
        <v>0</v>
      </c>
      <c r="U384" s="36"/>
      <c r="V384" s="36"/>
      <c r="W384" s="36"/>
      <c r="X384" s="36"/>
      <c r="Y384" s="36"/>
      <c r="Z384" s="36"/>
      <c r="AA384" s="36"/>
      <c r="AB384" s="36"/>
      <c r="AC384" s="36"/>
      <c r="AD384" s="36"/>
      <c r="AE384" s="36"/>
      <c r="AR384" s="186" t="s">
        <v>142</v>
      </c>
      <c r="AT384" s="186" t="s">
        <v>137</v>
      </c>
      <c r="AU384" s="186" t="s">
        <v>143</v>
      </c>
      <c r="AY384" s="19" t="s">
        <v>135</v>
      </c>
      <c r="BE384" s="187">
        <f>IF(N384="základní",J384,0)</f>
        <v>0</v>
      </c>
      <c r="BF384" s="187">
        <f>IF(N384="snížená",J384,0)</f>
        <v>0</v>
      </c>
      <c r="BG384" s="187">
        <f>IF(N384="zákl. přenesená",J384,0)</f>
        <v>0</v>
      </c>
      <c r="BH384" s="187">
        <f>IF(N384="sníž. přenesená",J384,0)</f>
        <v>0</v>
      </c>
      <c r="BI384" s="187">
        <f>IF(N384="nulová",J384,0)</f>
        <v>0</v>
      </c>
      <c r="BJ384" s="19" t="s">
        <v>143</v>
      </c>
      <c r="BK384" s="187">
        <f>ROUND(I384*H384,2)</f>
        <v>0</v>
      </c>
      <c r="BL384" s="19" t="s">
        <v>142</v>
      </c>
      <c r="BM384" s="186" t="s">
        <v>383</v>
      </c>
    </row>
    <row r="385" spans="1:51" s="2" customFormat="1" ht="36">
      <c r="A385" s="36"/>
      <c r="B385" s="37"/>
      <c r="C385" s="38"/>
      <c r="D385" s="188" t="s">
        <v>144</v>
      </c>
      <c r="E385" s="38"/>
      <c r="F385" s="189" t="s">
        <v>658</v>
      </c>
      <c r="G385" s="38"/>
      <c r="H385" s="38"/>
      <c r="I385" s="190"/>
      <c r="J385" s="38"/>
      <c r="K385" s="38"/>
      <c r="L385" s="41"/>
      <c r="M385" s="191"/>
      <c r="N385" s="192"/>
      <c r="O385" s="66"/>
      <c r="P385" s="66"/>
      <c r="Q385" s="66"/>
      <c r="R385" s="66"/>
      <c r="S385" s="66"/>
      <c r="T385" s="67"/>
      <c r="U385" s="36"/>
      <c r="V385" s="36"/>
      <c r="W385" s="36"/>
      <c r="X385" s="36"/>
      <c r="Y385" s="36"/>
      <c r="Z385" s="36"/>
      <c r="AA385" s="36"/>
      <c r="AB385" s="36"/>
      <c r="AC385" s="36"/>
      <c r="AD385" s="36"/>
      <c r="AE385" s="36"/>
      <c r="AT385" s="19" t="s">
        <v>144</v>
      </c>
      <c r="AU385" s="19" t="s">
        <v>143</v>
      </c>
    </row>
    <row r="386" spans="1:51" s="16" customFormat="1" ht="10">
      <c r="B386" s="239"/>
      <c r="C386" s="240"/>
      <c r="D386" s="188" t="s">
        <v>146</v>
      </c>
      <c r="E386" s="241" t="s">
        <v>19</v>
      </c>
      <c r="F386" s="242" t="s">
        <v>665</v>
      </c>
      <c r="G386" s="240"/>
      <c r="H386" s="241" t="s">
        <v>19</v>
      </c>
      <c r="I386" s="243"/>
      <c r="J386" s="240"/>
      <c r="K386" s="240"/>
      <c r="L386" s="244"/>
      <c r="M386" s="245"/>
      <c r="N386" s="246"/>
      <c r="O386" s="246"/>
      <c r="P386" s="246"/>
      <c r="Q386" s="246"/>
      <c r="R386" s="246"/>
      <c r="S386" s="246"/>
      <c r="T386" s="247"/>
      <c r="AT386" s="248" t="s">
        <v>146</v>
      </c>
      <c r="AU386" s="248" t="s">
        <v>143</v>
      </c>
      <c r="AV386" s="16" t="s">
        <v>80</v>
      </c>
      <c r="AW386" s="16" t="s">
        <v>31</v>
      </c>
      <c r="AX386" s="16" t="s">
        <v>72</v>
      </c>
      <c r="AY386" s="248" t="s">
        <v>135</v>
      </c>
    </row>
    <row r="387" spans="1:51" s="13" customFormat="1" ht="10">
      <c r="B387" s="193"/>
      <c r="C387" s="194"/>
      <c r="D387" s="188" t="s">
        <v>146</v>
      </c>
      <c r="E387" s="195" t="s">
        <v>19</v>
      </c>
      <c r="F387" s="196" t="s">
        <v>631</v>
      </c>
      <c r="G387" s="194"/>
      <c r="H387" s="197">
        <v>28.8</v>
      </c>
      <c r="I387" s="198"/>
      <c r="J387" s="194"/>
      <c r="K387" s="194"/>
      <c r="L387" s="199"/>
      <c r="M387" s="200"/>
      <c r="N387" s="201"/>
      <c r="O387" s="201"/>
      <c r="P387" s="201"/>
      <c r="Q387" s="201"/>
      <c r="R387" s="201"/>
      <c r="S387" s="201"/>
      <c r="T387" s="202"/>
      <c r="AT387" s="203" t="s">
        <v>146</v>
      </c>
      <c r="AU387" s="203" t="s">
        <v>143</v>
      </c>
      <c r="AV387" s="13" t="s">
        <v>143</v>
      </c>
      <c r="AW387" s="13" t="s">
        <v>31</v>
      </c>
      <c r="AX387" s="13" t="s">
        <v>72</v>
      </c>
      <c r="AY387" s="203" t="s">
        <v>135</v>
      </c>
    </row>
    <row r="388" spans="1:51" s="13" customFormat="1" ht="10">
      <c r="B388" s="193"/>
      <c r="C388" s="194"/>
      <c r="D388" s="188" t="s">
        <v>146</v>
      </c>
      <c r="E388" s="195" t="s">
        <v>19</v>
      </c>
      <c r="F388" s="196" t="s">
        <v>632</v>
      </c>
      <c r="G388" s="194"/>
      <c r="H388" s="197">
        <v>50.4</v>
      </c>
      <c r="I388" s="198"/>
      <c r="J388" s="194"/>
      <c r="K388" s="194"/>
      <c r="L388" s="199"/>
      <c r="M388" s="200"/>
      <c r="N388" s="201"/>
      <c r="O388" s="201"/>
      <c r="P388" s="201"/>
      <c r="Q388" s="201"/>
      <c r="R388" s="201"/>
      <c r="S388" s="201"/>
      <c r="T388" s="202"/>
      <c r="AT388" s="203" t="s">
        <v>146</v>
      </c>
      <c r="AU388" s="203" t="s">
        <v>143</v>
      </c>
      <c r="AV388" s="13" t="s">
        <v>143</v>
      </c>
      <c r="AW388" s="13" t="s">
        <v>31</v>
      </c>
      <c r="AX388" s="13" t="s">
        <v>72</v>
      </c>
      <c r="AY388" s="203" t="s">
        <v>135</v>
      </c>
    </row>
    <row r="389" spans="1:51" s="13" customFormat="1" ht="10">
      <c r="B389" s="193"/>
      <c r="C389" s="194"/>
      <c r="D389" s="188" t="s">
        <v>146</v>
      </c>
      <c r="E389" s="195" t="s">
        <v>19</v>
      </c>
      <c r="F389" s="196" t="s">
        <v>633</v>
      </c>
      <c r="G389" s="194"/>
      <c r="H389" s="197">
        <v>5.4</v>
      </c>
      <c r="I389" s="198"/>
      <c r="J389" s="194"/>
      <c r="K389" s="194"/>
      <c r="L389" s="199"/>
      <c r="M389" s="200"/>
      <c r="N389" s="201"/>
      <c r="O389" s="201"/>
      <c r="P389" s="201"/>
      <c r="Q389" s="201"/>
      <c r="R389" s="201"/>
      <c r="S389" s="201"/>
      <c r="T389" s="202"/>
      <c r="AT389" s="203" t="s">
        <v>146</v>
      </c>
      <c r="AU389" s="203" t="s">
        <v>143</v>
      </c>
      <c r="AV389" s="13" t="s">
        <v>143</v>
      </c>
      <c r="AW389" s="13" t="s">
        <v>31</v>
      </c>
      <c r="AX389" s="13" t="s">
        <v>72</v>
      </c>
      <c r="AY389" s="203" t="s">
        <v>135</v>
      </c>
    </row>
    <row r="390" spans="1:51" s="15" customFormat="1" ht="10">
      <c r="B390" s="228"/>
      <c r="C390" s="229"/>
      <c r="D390" s="188" t="s">
        <v>146</v>
      </c>
      <c r="E390" s="230" t="s">
        <v>19</v>
      </c>
      <c r="F390" s="231" t="s">
        <v>499</v>
      </c>
      <c r="G390" s="229"/>
      <c r="H390" s="232">
        <v>84.600000000000009</v>
      </c>
      <c r="I390" s="233"/>
      <c r="J390" s="229"/>
      <c r="K390" s="229"/>
      <c r="L390" s="234"/>
      <c r="M390" s="235"/>
      <c r="N390" s="236"/>
      <c r="O390" s="236"/>
      <c r="P390" s="236"/>
      <c r="Q390" s="236"/>
      <c r="R390" s="236"/>
      <c r="S390" s="236"/>
      <c r="T390" s="237"/>
      <c r="AT390" s="238" t="s">
        <v>146</v>
      </c>
      <c r="AU390" s="238" t="s">
        <v>143</v>
      </c>
      <c r="AV390" s="15" t="s">
        <v>152</v>
      </c>
      <c r="AW390" s="15" t="s">
        <v>31</v>
      </c>
      <c r="AX390" s="15" t="s">
        <v>72</v>
      </c>
      <c r="AY390" s="238" t="s">
        <v>135</v>
      </c>
    </row>
    <row r="391" spans="1:51" s="13" customFormat="1" ht="10">
      <c r="B391" s="193"/>
      <c r="C391" s="194"/>
      <c r="D391" s="188" t="s">
        <v>146</v>
      </c>
      <c r="E391" s="195" t="s">
        <v>19</v>
      </c>
      <c r="F391" s="196" t="s">
        <v>666</v>
      </c>
      <c r="G391" s="194"/>
      <c r="H391" s="197">
        <v>1.5</v>
      </c>
      <c r="I391" s="198"/>
      <c r="J391" s="194"/>
      <c r="K391" s="194"/>
      <c r="L391" s="199"/>
      <c r="M391" s="200"/>
      <c r="N391" s="201"/>
      <c r="O391" s="201"/>
      <c r="P391" s="201"/>
      <c r="Q391" s="201"/>
      <c r="R391" s="201"/>
      <c r="S391" s="201"/>
      <c r="T391" s="202"/>
      <c r="AT391" s="203" t="s">
        <v>146</v>
      </c>
      <c r="AU391" s="203" t="s">
        <v>143</v>
      </c>
      <c r="AV391" s="13" t="s">
        <v>143</v>
      </c>
      <c r="AW391" s="13" t="s">
        <v>31</v>
      </c>
      <c r="AX391" s="13" t="s">
        <v>72</v>
      </c>
      <c r="AY391" s="203" t="s">
        <v>135</v>
      </c>
    </row>
    <row r="392" spans="1:51" s="13" customFormat="1" ht="10">
      <c r="B392" s="193"/>
      <c r="C392" s="194"/>
      <c r="D392" s="188" t="s">
        <v>146</v>
      </c>
      <c r="E392" s="195" t="s">
        <v>19</v>
      </c>
      <c r="F392" s="196" t="s">
        <v>667</v>
      </c>
      <c r="G392" s="194"/>
      <c r="H392" s="197">
        <v>1.2350000000000001</v>
      </c>
      <c r="I392" s="198"/>
      <c r="J392" s="194"/>
      <c r="K392" s="194"/>
      <c r="L392" s="199"/>
      <c r="M392" s="200"/>
      <c r="N392" s="201"/>
      <c r="O392" s="201"/>
      <c r="P392" s="201"/>
      <c r="Q392" s="201"/>
      <c r="R392" s="201"/>
      <c r="S392" s="201"/>
      <c r="T392" s="202"/>
      <c r="AT392" s="203" t="s">
        <v>146</v>
      </c>
      <c r="AU392" s="203" t="s">
        <v>143</v>
      </c>
      <c r="AV392" s="13" t="s">
        <v>143</v>
      </c>
      <c r="AW392" s="13" t="s">
        <v>31</v>
      </c>
      <c r="AX392" s="13" t="s">
        <v>72</v>
      </c>
      <c r="AY392" s="203" t="s">
        <v>135</v>
      </c>
    </row>
    <row r="393" spans="1:51" s="13" customFormat="1" ht="10">
      <c r="B393" s="193"/>
      <c r="C393" s="194"/>
      <c r="D393" s="188" t="s">
        <v>146</v>
      </c>
      <c r="E393" s="195" t="s">
        <v>19</v>
      </c>
      <c r="F393" s="196" t="s">
        <v>668</v>
      </c>
      <c r="G393" s="194"/>
      <c r="H393" s="197">
        <v>1.1000000000000001</v>
      </c>
      <c r="I393" s="198"/>
      <c r="J393" s="194"/>
      <c r="K393" s="194"/>
      <c r="L393" s="199"/>
      <c r="M393" s="200"/>
      <c r="N393" s="201"/>
      <c r="O393" s="201"/>
      <c r="P393" s="201"/>
      <c r="Q393" s="201"/>
      <c r="R393" s="201"/>
      <c r="S393" s="201"/>
      <c r="T393" s="202"/>
      <c r="AT393" s="203" t="s">
        <v>146</v>
      </c>
      <c r="AU393" s="203" t="s">
        <v>143</v>
      </c>
      <c r="AV393" s="13" t="s">
        <v>143</v>
      </c>
      <c r="AW393" s="13" t="s">
        <v>31</v>
      </c>
      <c r="AX393" s="13" t="s">
        <v>72</v>
      </c>
      <c r="AY393" s="203" t="s">
        <v>135</v>
      </c>
    </row>
    <row r="394" spans="1:51" s="15" customFormat="1" ht="10">
      <c r="B394" s="228"/>
      <c r="C394" s="229"/>
      <c r="D394" s="188" t="s">
        <v>146</v>
      </c>
      <c r="E394" s="230" t="s">
        <v>19</v>
      </c>
      <c r="F394" s="231" t="s">
        <v>499</v>
      </c>
      <c r="G394" s="229"/>
      <c r="H394" s="232">
        <v>3.8350000000000004</v>
      </c>
      <c r="I394" s="233"/>
      <c r="J394" s="229"/>
      <c r="K394" s="229"/>
      <c r="L394" s="234"/>
      <c r="M394" s="235"/>
      <c r="N394" s="236"/>
      <c r="O394" s="236"/>
      <c r="P394" s="236"/>
      <c r="Q394" s="236"/>
      <c r="R394" s="236"/>
      <c r="S394" s="236"/>
      <c r="T394" s="237"/>
      <c r="AT394" s="238" t="s">
        <v>146</v>
      </c>
      <c r="AU394" s="238" t="s">
        <v>143</v>
      </c>
      <c r="AV394" s="15" t="s">
        <v>152</v>
      </c>
      <c r="AW394" s="15" t="s">
        <v>31</v>
      </c>
      <c r="AX394" s="15" t="s">
        <v>72</v>
      </c>
      <c r="AY394" s="238" t="s">
        <v>135</v>
      </c>
    </row>
    <row r="395" spans="1:51" s="16" customFormat="1" ht="10">
      <c r="B395" s="239"/>
      <c r="C395" s="240"/>
      <c r="D395" s="188" t="s">
        <v>146</v>
      </c>
      <c r="E395" s="241" t="s">
        <v>19</v>
      </c>
      <c r="F395" s="242" t="s">
        <v>630</v>
      </c>
      <c r="G395" s="240"/>
      <c r="H395" s="241" t="s">
        <v>19</v>
      </c>
      <c r="I395" s="243"/>
      <c r="J395" s="240"/>
      <c r="K395" s="240"/>
      <c r="L395" s="244"/>
      <c r="M395" s="245"/>
      <c r="N395" s="246"/>
      <c r="O395" s="246"/>
      <c r="P395" s="246"/>
      <c r="Q395" s="246"/>
      <c r="R395" s="246"/>
      <c r="S395" s="246"/>
      <c r="T395" s="247"/>
      <c r="AT395" s="248" t="s">
        <v>146</v>
      </c>
      <c r="AU395" s="248" t="s">
        <v>143</v>
      </c>
      <c r="AV395" s="16" t="s">
        <v>80</v>
      </c>
      <c r="AW395" s="16" t="s">
        <v>31</v>
      </c>
      <c r="AX395" s="16" t="s">
        <v>72</v>
      </c>
      <c r="AY395" s="248" t="s">
        <v>135</v>
      </c>
    </row>
    <row r="396" spans="1:51" s="13" customFormat="1" ht="10">
      <c r="B396" s="193"/>
      <c r="C396" s="194"/>
      <c r="D396" s="188" t="s">
        <v>146</v>
      </c>
      <c r="E396" s="195" t="s">
        <v>19</v>
      </c>
      <c r="F396" s="196" t="s">
        <v>631</v>
      </c>
      <c r="G396" s="194"/>
      <c r="H396" s="197">
        <v>28.8</v>
      </c>
      <c r="I396" s="198"/>
      <c r="J396" s="194"/>
      <c r="K396" s="194"/>
      <c r="L396" s="199"/>
      <c r="M396" s="200"/>
      <c r="N396" s="201"/>
      <c r="O396" s="201"/>
      <c r="P396" s="201"/>
      <c r="Q396" s="201"/>
      <c r="R396" s="201"/>
      <c r="S396" s="201"/>
      <c r="T396" s="202"/>
      <c r="AT396" s="203" t="s">
        <v>146</v>
      </c>
      <c r="AU396" s="203" t="s">
        <v>143</v>
      </c>
      <c r="AV396" s="13" t="s">
        <v>143</v>
      </c>
      <c r="AW396" s="13" t="s">
        <v>31</v>
      </c>
      <c r="AX396" s="13" t="s">
        <v>72</v>
      </c>
      <c r="AY396" s="203" t="s">
        <v>135</v>
      </c>
    </row>
    <row r="397" spans="1:51" s="13" customFormat="1" ht="10">
      <c r="B397" s="193"/>
      <c r="C397" s="194"/>
      <c r="D397" s="188" t="s">
        <v>146</v>
      </c>
      <c r="E397" s="195" t="s">
        <v>19</v>
      </c>
      <c r="F397" s="196" t="s">
        <v>632</v>
      </c>
      <c r="G397" s="194"/>
      <c r="H397" s="197">
        <v>50.4</v>
      </c>
      <c r="I397" s="198"/>
      <c r="J397" s="194"/>
      <c r="K397" s="194"/>
      <c r="L397" s="199"/>
      <c r="M397" s="200"/>
      <c r="N397" s="201"/>
      <c r="O397" s="201"/>
      <c r="P397" s="201"/>
      <c r="Q397" s="201"/>
      <c r="R397" s="201"/>
      <c r="S397" s="201"/>
      <c r="T397" s="202"/>
      <c r="AT397" s="203" t="s">
        <v>146</v>
      </c>
      <c r="AU397" s="203" t="s">
        <v>143</v>
      </c>
      <c r="AV397" s="13" t="s">
        <v>143</v>
      </c>
      <c r="AW397" s="13" t="s">
        <v>31</v>
      </c>
      <c r="AX397" s="13" t="s">
        <v>72</v>
      </c>
      <c r="AY397" s="203" t="s">
        <v>135</v>
      </c>
    </row>
    <row r="398" spans="1:51" s="13" customFormat="1" ht="10">
      <c r="B398" s="193"/>
      <c r="C398" s="194"/>
      <c r="D398" s="188" t="s">
        <v>146</v>
      </c>
      <c r="E398" s="195" t="s">
        <v>19</v>
      </c>
      <c r="F398" s="196" t="s">
        <v>633</v>
      </c>
      <c r="G398" s="194"/>
      <c r="H398" s="197">
        <v>5.4</v>
      </c>
      <c r="I398" s="198"/>
      <c r="J398" s="194"/>
      <c r="K398" s="194"/>
      <c r="L398" s="199"/>
      <c r="M398" s="200"/>
      <c r="N398" s="201"/>
      <c r="O398" s="201"/>
      <c r="P398" s="201"/>
      <c r="Q398" s="201"/>
      <c r="R398" s="201"/>
      <c r="S398" s="201"/>
      <c r="T398" s="202"/>
      <c r="AT398" s="203" t="s">
        <v>146</v>
      </c>
      <c r="AU398" s="203" t="s">
        <v>143</v>
      </c>
      <c r="AV398" s="13" t="s">
        <v>143</v>
      </c>
      <c r="AW398" s="13" t="s">
        <v>31</v>
      </c>
      <c r="AX398" s="13" t="s">
        <v>72</v>
      </c>
      <c r="AY398" s="203" t="s">
        <v>135</v>
      </c>
    </row>
    <row r="399" spans="1:51" s="15" customFormat="1" ht="10">
      <c r="B399" s="228"/>
      <c r="C399" s="229"/>
      <c r="D399" s="188" t="s">
        <v>146</v>
      </c>
      <c r="E399" s="230" t="s">
        <v>19</v>
      </c>
      <c r="F399" s="231" t="s">
        <v>499</v>
      </c>
      <c r="G399" s="229"/>
      <c r="H399" s="232">
        <v>84.600000000000009</v>
      </c>
      <c r="I399" s="233"/>
      <c r="J399" s="229"/>
      <c r="K399" s="229"/>
      <c r="L399" s="234"/>
      <c r="M399" s="235"/>
      <c r="N399" s="236"/>
      <c r="O399" s="236"/>
      <c r="P399" s="236"/>
      <c r="Q399" s="236"/>
      <c r="R399" s="236"/>
      <c r="S399" s="236"/>
      <c r="T399" s="237"/>
      <c r="AT399" s="238" t="s">
        <v>146</v>
      </c>
      <c r="AU399" s="238" t="s">
        <v>143</v>
      </c>
      <c r="AV399" s="15" t="s">
        <v>152</v>
      </c>
      <c r="AW399" s="15" t="s">
        <v>31</v>
      </c>
      <c r="AX399" s="15" t="s">
        <v>72</v>
      </c>
      <c r="AY399" s="238" t="s">
        <v>135</v>
      </c>
    </row>
    <row r="400" spans="1:51" s="14" customFormat="1" ht="10">
      <c r="B400" s="204"/>
      <c r="C400" s="205"/>
      <c r="D400" s="188" t="s">
        <v>146</v>
      </c>
      <c r="E400" s="206" t="s">
        <v>19</v>
      </c>
      <c r="F400" s="207" t="s">
        <v>148</v>
      </c>
      <c r="G400" s="205"/>
      <c r="H400" s="208">
        <v>173.035</v>
      </c>
      <c r="I400" s="209"/>
      <c r="J400" s="205"/>
      <c r="K400" s="205"/>
      <c r="L400" s="210"/>
      <c r="M400" s="211"/>
      <c r="N400" s="212"/>
      <c r="O400" s="212"/>
      <c r="P400" s="212"/>
      <c r="Q400" s="212"/>
      <c r="R400" s="212"/>
      <c r="S400" s="212"/>
      <c r="T400" s="213"/>
      <c r="AT400" s="214" t="s">
        <v>146</v>
      </c>
      <c r="AU400" s="214" t="s">
        <v>143</v>
      </c>
      <c r="AV400" s="14" t="s">
        <v>142</v>
      </c>
      <c r="AW400" s="14" t="s">
        <v>31</v>
      </c>
      <c r="AX400" s="14" t="s">
        <v>80</v>
      </c>
      <c r="AY400" s="214" t="s">
        <v>135</v>
      </c>
    </row>
    <row r="401" spans="1:65" s="2" customFormat="1" ht="14.4" customHeight="1">
      <c r="A401" s="36"/>
      <c r="B401" s="37"/>
      <c r="C401" s="215" t="s">
        <v>266</v>
      </c>
      <c r="D401" s="215" t="s">
        <v>194</v>
      </c>
      <c r="E401" s="216" t="s">
        <v>669</v>
      </c>
      <c r="F401" s="217" t="s">
        <v>670</v>
      </c>
      <c r="G401" s="218" t="s">
        <v>169</v>
      </c>
      <c r="H401" s="219">
        <v>90.203999999999994</v>
      </c>
      <c r="I401" s="220"/>
      <c r="J401" s="221">
        <f>ROUND(I401*H401,2)</f>
        <v>0</v>
      </c>
      <c r="K401" s="217" t="s">
        <v>141</v>
      </c>
      <c r="L401" s="222"/>
      <c r="M401" s="223" t="s">
        <v>19</v>
      </c>
      <c r="N401" s="224" t="s">
        <v>44</v>
      </c>
      <c r="O401" s="66"/>
      <c r="P401" s="184">
        <f>O401*H401</f>
        <v>0</v>
      </c>
      <c r="Q401" s="184">
        <v>2.9999999999999997E-4</v>
      </c>
      <c r="R401" s="184">
        <f>Q401*H401</f>
        <v>2.7061199999999997E-2</v>
      </c>
      <c r="S401" s="184">
        <v>0</v>
      </c>
      <c r="T401" s="185">
        <f>S401*H401</f>
        <v>0</v>
      </c>
      <c r="U401" s="36"/>
      <c r="V401" s="36"/>
      <c r="W401" s="36"/>
      <c r="X401" s="36"/>
      <c r="Y401" s="36"/>
      <c r="Z401" s="36"/>
      <c r="AA401" s="36"/>
      <c r="AB401" s="36"/>
      <c r="AC401" s="36"/>
      <c r="AD401" s="36"/>
      <c r="AE401" s="36"/>
      <c r="AR401" s="186" t="s">
        <v>158</v>
      </c>
      <c r="AT401" s="186" t="s">
        <v>194</v>
      </c>
      <c r="AU401" s="186" t="s">
        <v>143</v>
      </c>
      <c r="AY401" s="19" t="s">
        <v>135</v>
      </c>
      <c r="BE401" s="187">
        <f>IF(N401="základní",J401,0)</f>
        <v>0</v>
      </c>
      <c r="BF401" s="187">
        <f>IF(N401="snížená",J401,0)</f>
        <v>0</v>
      </c>
      <c r="BG401" s="187">
        <f>IF(N401="zákl. přenesená",J401,0)</f>
        <v>0</v>
      </c>
      <c r="BH401" s="187">
        <f>IF(N401="sníž. přenesená",J401,0)</f>
        <v>0</v>
      </c>
      <c r="BI401" s="187">
        <f>IF(N401="nulová",J401,0)</f>
        <v>0</v>
      </c>
      <c r="BJ401" s="19" t="s">
        <v>143</v>
      </c>
      <c r="BK401" s="187">
        <f>ROUND(I401*H401,2)</f>
        <v>0</v>
      </c>
      <c r="BL401" s="19" t="s">
        <v>142</v>
      </c>
      <c r="BM401" s="186" t="s">
        <v>386</v>
      </c>
    </row>
    <row r="402" spans="1:65" s="16" customFormat="1" ht="10">
      <c r="B402" s="239"/>
      <c r="C402" s="240"/>
      <c r="D402" s="188" t="s">
        <v>146</v>
      </c>
      <c r="E402" s="241" t="s">
        <v>19</v>
      </c>
      <c r="F402" s="242" t="s">
        <v>665</v>
      </c>
      <c r="G402" s="240"/>
      <c r="H402" s="241" t="s">
        <v>19</v>
      </c>
      <c r="I402" s="243"/>
      <c r="J402" s="240"/>
      <c r="K402" s="240"/>
      <c r="L402" s="244"/>
      <c r="M402" s="245"/>
      <c r="N402" s="246"/>
      <c r="O402" s="246"/>
      <c r="P402" s="246"/>
      <c r="Q402" s="246"/>
      <c r="R402" s="246"/>
      <c r="S402" s="246"/>
      <c r="T402" s="247"/>
      <c r="AT402" s="248" t="s">
        <v>146</v>
      </c>
      <c r="AU402" s="248" t="s">
        <v>143</v>
      </c>
      <c r="AV402" s="16" t="s">
        <v>80</v>
      </c>
      <c r="AW402" s="16" t="s">
        <v>31</v>
      </c>
      <c r="AX402" s="16" t="s">
        <v>72</v>
      </c>
      <c r="AY402" s="248" t="s">
        <v>135</v>
      </c>
    </row>
    <row r="403" spans="1:65" s="13" customFormat="1" ht="10">
      <c r="B403" s="193"/>
      <c r="C403" s="194"/>
      <c r="D403" s="188" t="s">
        <v>146</v>
      </c>
      <c r="E403" s="195" t="s">
        <v>19</v>
      </c>
      <c r="F403" s="196" t="s">
        <v>631</v>
      </c>
      <c r="G403" s="194"/>
      <c r="H403" s="197">
        <v>28.8</v>
      </c>
      <c r="I403" s="198"/>
      <c r="J403" s="194"/>
      <c r="K403" s="194"/>
      <c r="L403" s="199"/>
      <c r="M403" s="200"/>
      <c r="N403" s="201"/>
      <c r="O403" s="201"/>
      <c r="P403" s="201"/>
      <c r="Q403" s="201"/>
      <c r="R403" s="201"/>
      <c r="S403" s="201"/>
      <c r="T403" s="202"/>
      <c r="AT403" s="203" t="s">
        <v>146</v>
      </c>
      <c r="AU403" s="203" t="s">
        <v>143</v>
      </c>
      <c r="AV403" s="13" t="s">
        <v>143</v>
      </c>
      <c r="AW403" s="13" t="s">
        <v>31</v>
      </c>
      <c r="AX403" s="13" t="s">
        <v>72</v>
      </c>
      <c r="AY403" s="203" t="s">
        <v>135</v>
      </c>
    </row>
    <row r="404" spans="1:65" s="13" customFormat="1" ht="10">
      <c r="B404" s="193"/>
      <c r="C404" s="194"/>
      <c r="D404" s="188" t="s">
        <v>146</v>
      </c>
      <c r="E404" s="195" t="s">
        <v>19</v>
      </c>
      <c r="F404" s="196" t="s">
        <v>632</v>
      </c>
      <c r="G404" s="194"/>
      <c r="H404" s="197">
        <v>50.4</v>
      </c>
      <c r="I404" s="198"/>
      <c r="J404" s="194"/>
      <c r="K404" s="194"/>
      <c r="L404" s="199"/>
      <c r="M404" s="200"/>
      <c r="N404" s="201"/>
      <c r="O404" s="201"/>
      <c r="P404" s="201"/>
      <c r="Q404" s="201"/>
      <c r="R404" s="201"/>
      <c r="S404" s="201"/>
      <c r="T404" s="202"/>
      <c r="AT404" s="203" t="s">
        <v>146</v>
      </c>
      <c r="AU404" s="203" t="s">
        <v>143</v>
      </c>
      <c r="AV404" s="13" t="s">
        <v>143</v>
      </c>
      <c r="AW404" s="13" t="s">
        <v>31</v>
      </c>
      <c r="AX404" s="13" t="s">
        <v>72</v>
      </c>
      <c r="AY404" s="203" t="s">
        <v>135</v>
      </c>
    </row>
    <row r="405" spans="1:65" s="13" customFormat="1" ht="10">
      <c r="B405" s="193"/>
      <c r="C405" s="194"/>
      <c r="D405" s="188" t="s">
        <v>146</v>
      </c>
      <c r="E405" s="195" t="s">
        <v>19</v>
      </c>
      <c r="F405" s="196" t="s">
        <v>633</v>
      </c>
      <c r="G405" s="194"/>
      <c r="H405" s="197">
        <v>5.4</v>
      </c>
      <c r="I405" s="198"/>
      <c r="J405" s="194"/>
      <c r="K405" s="194"/>
      <c r="L405" s="199"/>
      <c r="M405" s="200"/>
      <c r="N405" s="201"/>
      <c r="O405" s="201"/>
      <c r="P405" s="201"/>
      <c r="Q405" s="201"/>
      <c r="R405" s="201"/>
      <c r="S405" s="201"/>
      <c r="T405" s="202"/>
      <c r="AT405" s="203" t="s">
        <v>146</v>
      </c>
      <c r="AU405" s="203" t="s">
        <v>143</v>
      </c>
      <c r="AV405" s="13" t="s">
        <v>143</v>
      </c>
      <c r="AW405" s="13" t="s">
        <v>31</v>
      </c>
      <c r="AX405" s="13" t="s">
        <v>72</v>
      </c>
      <c r="AY405" s="203" t="s">
        <v>135</v>
      </c>
    </row>
    <row r="406" spans="1:65" s="15" customFormat="1" ht="10">
      <c r="B406" s="228"/>
      <c r="C406" s="229"/>
      <c r="D406" s="188" t="s">
        <v>146</v>
      </c>
      <c r="E406" s="230" t="s">
        <v>19</v>
      </c>
      <c r="F406" s="231" t="s">
        <v>499</v>
      </c>
      <c r="G406" s="229"/>
      <c r="H406" s="232">
        <v>84.600000000000009</v>
      </c>
      <c r="I406" s="233"/>
      <c r="J406" s="229"/>
      <c r="K406" s="229"/>
      <c r="L406" s="234"/>
      <c r="M406" s="235"/>
      <c r="N406" s="236"/>
      <c r="O406" s="236"/>
      <c r="P406" s="236"/>
      <c r="Q406" s="236"/>
      <c r="R406" s="236"/>
      <c r="S406" s="236"/>
      <c r="T406" s="237"/>
      <c r="AT406" s="238" t="s">
        <v>146</v>
      </c>
      <c r="AU406" s="238" t="s">
        <v>143</v>
      </c>
      <c r="AV406" s="15" t="s">
        <v>152</v>
      </c>
      <c r="AW406" s="15" t="s">
        <v>31</v>
      </c>
      <c r="AX406" s="15" t="s">
        <v>72</v>
      </c>
      <c r="AY406" s="238" t="s">
        <v>135</v>
      </c>
    </row>
    <row r="407" spans="1:65" s="13" customFormat="1" ht="10">
      <c r="B407" s="193"/>
      <c r="C407" s="194"/>
      <c r="D407" s="188" t="s">
        <v>146</v>
      </c>
      <c r="E407" s="195" t="s">
        <v>19</v>
      </c>
      <c r="F407" s="196" t="s">
        <v>666</v>
      </c>
      <c r="G407" s="194"/>
      <c r="H407" s="197">
        <v>1.5</v>
      </c>
      <c r="I407" s="198"/>
      <c r="J407" s="194"/>
      <c r="K407" s="194"/>
      <c r="L407" s="199"/>
      <c r="M407" s="200"/>
      <c r="N407" s="201"/>
      <c r="O407" s="201"/>
      <c r="P407" s="201"/>
      <c r="Q407" s="201"/>
      <c r="R407" s="201"/>
      <c r="S407" s="201"/>
      <c r="T407" s="202"/>
      <c r="AT407" s="203" t="s">
        <v>146</v>
      </c>
      <c r="AU407" s="203" t="s">
        <v>143</v>
      </c>
      <c r="AV407" s="13" t="s">
        <v>143</v>
      </c>
      <c r="AW407" s="13" t="s">
        <v>31</v>
      </c>
      <c r="AX407" s="13" t="s">
        <v>72</v>
      </c>
      <c r="AY407" s="203" t="s">
        <v>135</v>
      </c>
    </row>
    <row r="408" spans="1:65" s="13" customFormat="1" ht="10">
      <c r="B408" s="193"/>
      <c r="C408" s="194"/>
      <c r="D408" s="188" t="s">
        <v>146</v>
      </c>
      <c r="E408" s="195" t="s">
        <v>19</v>
      </c>
      <c r="F408" s="196" t="s">
        <v>667</v>
      </c>
      <c r="G408" s="194"/>
      <c r="H408" s="197">
        <v>1.2350000000000001</v>
      </c>
      <c r="I408" s="198"/>
      <c r="J408" s="194"/>
      <c r="K408" s="194"/>
      <c r="L408" s="199"/>
      <c r="M408" s="200"/>
      <c r="N408" s="201"/>
      <c r="O408" s="201"/>
      <c r="P408" s="201"/>
      <c r="Q408" s="201"/>
      <c r="R408" s="201"/>
      <c r="S408" s="201"/>
      <c r="T408" s="202"/>
      <c r="AT408" s="203" t="s">
        <v>146</v>
      </c>
      <c r="AU408" s="203" t="s">
        <v>143</v>
      </c>
      <c r="AV408" s="13" t="s">
        <v>143</v>
      </c>
      <c r="AW408" s="13" t="s">
        <v>31</v>
      </c>
      <c r="AX408" s="13" t="s">
        <v>72</v>
      </c>
      <c r="AY408" s="203" t="s">
        <v>135</v>
      </c>
    </row>
    <row r="409" spans="1:65" s="13" customFormat="1" ht="10">
      <c r="B409" s="193"/>
      <c r="C409" s="194"/>
      <c r="D409" s="188" t="s">
        <v>146</v>
      </c>
      <c r="E409" s="195" t="s">
        <v>19</v>
      </c>
      <c r="F409" s="196" t="s">
        <v>668</v>
      </c>
      <c r="G409" s="194"/>
      <c r="H409" s="197">
        <v>1.1000000000000001</v>
      </c>
      <c r="I409" s="198"/>
      <c r="J409" s="194"/>
      <c r="K409" s="194"/>
      <c r="L409" s="199"/>
      <c r="M409" s="200"/>
      <c r="N409" s="201"/>
      <c r="O409" s="201"/>
      <c r="P409" s="201"/>
      <c r="Q409" s="201"/>
      <c r="R409" s="201"/>
      <c r="S409" s="201"/>
      <c r="T409" s="202"/>
      <c r="AT409" s="203" t="s">
        <v>146</v>
      </c>
      <c r="AU409" s="203" t="s">
        <v>143</v>
      </c>
      <c r="AV409" s="13" t="s">
        <v>143</v>
      </c>
      <c r="AW409" s="13" t="s">
        <v>31</v>
      </c>
      <c r="AX409" s="13" t="s">
        <v>72</v>
      </c>
      <c r="AY409" s="203" t="s">
        <v>135</v>
      </c>
    </row>
    <row r="410" spans="1:65" s="15" customFormat="1" ht="10">
      <c r="B410" s="228"/>
      <c r="C410" s="229"/>
      <c r="D410" s="188" t="s">
        <v>146</v>
      </c>
      <c r="E410" s="230" t="s">
        <v>19</v>
      </c>
      <c r="F410" s="231" t="s">
        <v>499</v>
      </c>
      <c r="G410" s="229"/>
      <c r="H410" s="232">
        <v>3.8350000000000004</v>
      </c>
      <c r="I410" s="233"/>
      <c r="J410" s="229"/>
      <c r="K410" s="229"/>
      <c r="L410" s="234"/>
      <c r="M410" s="235"/>
      <c r="N410" s="236"/>
      <c r="O410" s="236"/>
      <c r="P410" s="236"/>
      <c r="Q410" s="236"/>
      <c r="R410" s="236"/>
      <c r="S410" s="236"/>
      <c r="T410" s="237"/>
      <c r="AT410" s="238" t="s">
        <v>146</v>
      </c>
      <c r="AU410" s="238" t="s">
        <v>143</v>
      </c>
      <c r="AV410" s="15" t="s">
        <v>152</v>
      </c>
      <c r="AW410" s="15" t="s">
        <v>31</v>
      </c>
      <c r="AX410" s="15" t="s">
        <v>72</v>
      </c>
      <c r="AY410" s="238" t="s">
        <v>135</v>
      </c>
    </row>
    <row r="411" spans="1:65" s="14" customFormat="1" ht="10">
      <c r="B411" s="204"/>
      <c r="C411" s="205"/>
      <c r="D411" s="188" t="s">
        <v>146</v>
      </c>
      <c r="E411" s="206" t="s">
        <v>19</v>
      </c>
      <c r="F411" s="207" t="s">
        <v>148</v>
      </c>
      <c r="G411" s="205"/>
      <c r="H411" s="208">
        <v>88.435000000000002</v>
      </c>
      <c r="I411" s="209"/>
      <c r="J411" s="205"/>
      <c r="K411" s="205"/>
      <c r="L411" s="210"/>
      <c r="M411" s="211"/>
      <c r="N411" s="212"/>
      <c r="O411" s="212"/>
      <c r="P411" s="212"/>
      <c r="Q411" s="212"/>
      <c r="R411" s="212"/>
      <c r="S411" s="212"/>
      <c r="T411" s="213"/>
      <c r="AT411" s="214" t="s">
        <v>146</v>
      </c>
      <c r="AU411" s="214" t="s">
        <v>143</v>
      </c>
      <c r="AV411" s="14" t="s">
        <v>142</v>
      </c>
      <c r="AW411" s="14" t="s">
        <v>31</v>
      </c>
      <c r="AX411" s="14" t="s">
        <v>72</v>
      </c>
      <c r="AY411" s="214" t="s">
        <v>135</v>
      </c>
    </row>
    <row r="412" spans="1:65" s="13" customFormat="1" ht="10">
      <c r="B412" s="193"/>
      <c r="C412" s="194"/>
      <c r="D412" s="188" t="s">
        <v>146</v>
      </c>
      <c r="E412" s="195" t="s">
        <v>19</v>
      </c>
      <c r="F412" s="196" t="s">
        <v>671</v>
      </c>
      <c r="G412" s="194"/>
      <c r="H412" s="197">
        <v>90.203999999999994</v>
      </c>
      <c r="I412" s="198"/>
      <c r="J412" s="194"/>
      <c r="K412" s="194"/>
      <c r="L412" s="199"/>
      <c r="M412" s="200"/>
      <c r="N412" s="201"/>
      <c r="O412" s="201"/>
      <c r="P412" s="201"/>
      <c r="Q412" s="201"/>
      <c r="R412" s="201"/>
      <c r="S412" s="201"/>
      <c r="T412" s="202"/>
      <c r="AT412" s="203" t="s">
        <v>146</v>
      </c>
      <c r="AU412" s="203" t="s">
        <v>143</v>
      </c>
      <c r="AV412" s="13" t="s">
        <v>143</v>
      </c>
      <c r="AW412" s="13" t="s">
        <v>31</v>
      </c>
      <c r="AX412" s="13" t="s">
        <v>72</v>
      </c>
      <c r="AY412" s="203" t="s">
        <v>135</v>
      </c>
    </row>
    <row r="413" spans="1:65" s="14" customFormat="1" ht="10">
      <c r="B413" s="204"/>
      <c r="C413" s="205"/>
      <c r="D413" s="188" t="s">
        <v>146</v>
      </c>
      <c r="E413" s="206" t="s">
        <v>19</v>
      </c>
      <c r="F413" s="207" t="s">
        <v>148</v>
      </c>
      <c r="G413" s="205"/>
      <c r="H413" s="208">
        <v>90.203999999999994</v>
      </c>
      <c r="I413" s="209"/>
      <c r="J413" s="205"/>
      <c r="K413" s="205"/>
      <c r="L413" s="210"/>
      <c r="M413" s="211"/>
      <c r="N413" s="212"/>
      <c r="O413" s="212"/>
      <c r="P413" s="212"/>
      <c r="Q413" s="212"/>
      <c r="R413" s="212"/>
      <c r="S413" s="212"/>
      <c r="T413" s="213"/>
      <c r="AT413" s="214" t="s">
        <v>146</v>
      </c>
      <c r="AU413" s="214" t="s">
        <v>143</v>
      </c>
      <c r="AV413" s="14" t="s">
        <v>142</v>
      </c>
      <c r="AW413" s="14" t="s">
        <v>31</v>
      </c>
      <c r="AX413" s="14" t="s">
        <v>80</v>
      </c>
      <c r="AY413" s="214" t="s">
        <v>135</v>
      </c>
    </row>
    <row r="414" spans="1:65" s="2" customFormat="1" ht="14.4" customHeight="1">
      <c r="A414" s="36"/>
      <c r="B414" s="37"/>
      <c r="C414" s="215" t="s">
        <v>396</v>
      </c>
      <c r="D414" s="215" t="s">
        <v>194</v>
      </c>
      <c r="E414" s="216" t="s">
        <v>672</v>
      </c>
      <c r="F414" s="217" t="s">
        <v>673</v>
      </c>
      <c r="G414" s="218" t="s">
        <v>169</v>
      </c>
      <c r="H414" s="219">
        <v>86.292000000000002</v>
      </c>
      <c r="I414" s="220"/>
      <c r="J414" s="221">
        <f>ROUND(I414*H414,2)</f>
        <v>0</v>
      </c>
      <c r="K414" s="217" t="s">
        <v>141</v>
      </c>
      <c r="L414" s="222"/>
      <c r="M414" s="223" t="s">
        <v>19</v>
      </c>
      <c r="N414" s="224" t="s">
        <v>44</v>
      </c>
      <c r="O414" s="66"/>
      <c r="P414" s="184">
        <f>O414*H414</f>
        <v>0</v>
      </c>
      <c r="Q414" s="184">
        <v>2.0000000000000001E-4</v>
      </c>
      <c r="R414" s="184">
        <f>Q414*H414</f>
        <v>1.72584E-2</v>
      </c>
      <c r="S414" s="184">
        <v>0</v>
      </c>
      <c r="T414" s="185">
        <f>S414*H414</f>
        <v>0</v>
      </c>
      <c r="U414" s="36"/>
      <c r="V414" s="36"/>
      <c r="W414" s="36"/>
      <c r="X414" s="36"/>
      <c r="Y414" s="36"/>
      <c r="Z414" s="36"/>
      <c r="AA414" s="36"/>
      <c r="AB414" s="36"/>
      <c r="AC414" s="36"/>
      <c r="AD414" s="36"/>
      <c r="AE414" s="36"/>
      <c r="AR414" s="186" t="s">
        <v>158</v>
      </c>
      <c r="AT414" s="186" t="s">
        <v>194</v>
      </c>
      <c r="AU414" s="186" t="s">
        <v>143</v>
      </c>
      <c r="AY414" s="19" t="s">
        <v>135</v>
      </c>
      <c r="BE414" s="187">
        <f>IF(N414="základní",J414,0)</f>
        <v>0</v>
      </c>
      <c r="BF414" s="187">
        <f>IF(N414="snížená",J414,0)</f>
        <v>0</v>
      </c>
      <c r="BG414" s="187">
        <f>IF(N414="zákl. přenesená",J414,0)</f>
        <v>0</v>
      </c>
      <c r="BH414" s="187">
        <f>IF(N414="sníž. přenesená",J414,0)</f>
        <v>0</v>
      </c>
      <c r="BI414" s="187">
        <f>IF(N414="nulová",J414,0)</f>
        <v>0</v>
      </c>
      <c r="BJ414" s="19" t="s">
        <v>143</v>
      </c>
      <c r="BK414" s="187">
        <f>ROUND(I414*H414,2)</f>
        <v>0</v>
      </c>
      <c r="BL414" s="19" t="s">
        <v>142</v>
      </c>
      <c r="BM414" s="186" t="s">
        <v>391</v>
      </c>
    </row>
    <row r="415" spans="1:65" s="16" customFormat="1" ht="10">
      <c r="B415" s="239"/>
      <c r="C415" s="240"/>
      <c r="D415" s="188" t="s">
        <v>146</v>
      </c>
      <c r="E415" s="241" t="s">
        <v>19</v>
      </c>
      <c r="F415" s="242" t="s">
        <v>630</v>
      </c>
      <c r="G415" s="240"/>
      <c r="H415" s="241" t="s">
        <v>19</v>
      </c>
      <c r="I415" s="243"/>
      <c r="J415" s="240"/>
      <c r="K415" s="240"/>
      <c r="L415" s="244"/>
      <c r="M415" s="245"/>
      <c r="N415" s="246"/>
      <c r="O415" s="246"/>
      <c r="P415" s="246"/>
      <c r="Q415" s="246"/>
      <c r="R415" s="246"/>
      <c r="S415" s="246"/>
      <c r="T415" s="247"/>
      <c r="AT415" s="248" t="s">
        <v>146</v>
      </c>
      <c r="AU415" s="248" t="s">
        <v>143</v>
      </c>
      <c r="AV415" s="16" t="s">
        <v>80</v>
      </c>
      <c r="AW415" s="16" t="s">
        <v>31</v>
      </c>
      <c r="AX415" s="16" t="s">
        <v>72</v>
      </c>
      <c r="AY415" s="248" t="s">
        <v>135</v>
      </c>
    </row>
    <row r="416" spans="1:65" s="13" customFormat="1" ht="10">
      <c r="B416" s="193"/>
      <c r="C416" s="194"/>
      <c r="D416" s="188" t="s">
        <v>146</v>
      </c>
      <c r="E416" s="195" t="s">
        <v>19</v>
      </c>
      <c r="F416" s="196" t="s">
        <v>631</v>
      </c>
      <c r="G416" s="194"/>
      <c r="H416" s="197">
        <v>28.8</v>
      </c>
      <c r="I416" s="198"/>
      <c r="J416" s="194"/>
      <c r="K416" s="194"/>
      <c r="L416" s="199"/>
      <c r="M416" s="200"/>
      <c r="N416" s="201"/>
      <c r="O416" s="201"/>
      <c r="P416" s="201"/>
      <c r="Q416" s="201"/>
      <c r="R416" s="201"/>
      <c r="S416" s="201"/>
      <c r="T416" s="202"/>
      <c r="AT416" s="203" t="s">
        <v>146</v>
      </c>
      <c r="AU416" s="203" t="s">
        <v>143</v>
      </c>
      <c r="AV416" s="13" t="s">
        <v>143</v>
      </c>
      <c r="AW416" s="13" t="s">
        <v>31</v>
      </c>
      <c r="AX416" s="13" t="s">
        <v>72</v>
      </c>
      <c r="AY416" s="203" t="s">
        <v>135</v>
      </c>
    </row>
    <row r="417" spans="1:65" s="13" customFormat="1" ht="10">
      <c r="B417" s="193"/>
      <c r="C417" s="194"/>
      <c r="D417" s="188" t="s">
        <v>146</v>
      </c>
      <c r="E417" s="195" t="s">
        <v>19</v>
      </c>
      <c r="F417" s="196" t="s">
        <v>632</v>
      </c>
      <c r="G417" s="194"/>
      <c r="H417" s="197">
        <v>50.4</v>
      </c>
      <c r="I417" s="198"/>
      <c r="J417" s="194"/>
      <c r="K417" s="194"/>
      <c r="L417" s="199"/>
      <c r="M417" s="200"/>
      <c r="N417" s="201"/>
      <c r="O417" s="201"/>
      <c r="P417" s="201"/>
      <c r="Q417" s="201"/>
      <c r="R417" s="201"/>
      <c r="S417" s="201"/>
      <c r="T417" s="202"/>
      <c r="AT417" s="203" t="s">
        <v>146</v>
      </c>
      <c r="AU417" s="203" t="s">
        <v>143</v>
      </c>
      <c r="AV417" s="13" t="s">
        <v>143</v>
      </c>
      <c r="AW417" s="13" t="s">
        <v>31</v>
      </c>
      <c r="AX417" s="13" t="s">
        <v>72</v>
      </c>
      <c r="AY417" s="203" t="s">
        <v>135</v>
      </c>
    </row>
    <row r="418" spans="1:65" s="13" customFormat="1" ht="10">
      <c r="B418" s="193"/>
      <c r="C418" s="194"/>
      <c r="D418" s="188" t="s">
        <v>146</v>
      </c>
      <c r="E418" s="195" t="s">
        <v>19</v>
      </c>
      <c r="F418" s="196" t="s">
        <v>633</v>
      </c>
      <c r="G418" s="194"/>
      <c r="H418" s="197">
        <v>5.4</v>
      </c>
      <c r="I418" s="198"/>
      <c r="J418" s="194"/>
      <c r="K418" s="194"/>
      <c r="L418" s="199"/>
      <c r="M418" s="200"/>
      <c r="N418" s="201"/>
      <c r="O418" s="201"/>
      <c r="P418" s="201"/>
      <c r="Q418" s="201"/>
      <c r="R418" s="201"/>
      <c r="S418" s="201"/>
      <c r="T418" s="202"/>
      <c r="AT418" s="203" t="s">
        <v>146</v>
      </c>
      <c r="AU418" s="203" t="s">
        <v>143</v>
      </c>
      <c r="AV418" s="13" t="s">
        <v>143</v>
      </c>
      <c r="AW418" s="13" t="s">
        <v>31</v>
      </c>
      <c r="AX418" s="13" t="s">
        <v>72</v>
      </c>
      <c r="AY418" s="203" t="s">
        <v>135</v>
      </c>
    </row>
    <row r="419" spans="1:65" s="14" customFormat="1" ht="10">
      <c r="B419" s="204"/>
      <c r="C419" s="205"/>
      <c r="D419" s="188" t="s">
        <v>146</v>
      </c>
      <c r="E419" s="206" t="s">
        <v>19</v>
      </c>
      <c r="F419" s="207" t="s">
        <v>148</v>
      </c>
      <c r="G419" s="205"/>
      <c r="H419" s="208">
        <v>84.600000000000009</v>
      </c>
      <c r="I419" s="209"/>
      <c r="J419" s="205"/>
      <c r="K419" s="205"/>
      <c r="L419" s="210"/>
      <c r="M419" s="211"/>
      <c r="N419" s="212"/>
      <c r="O419" s="212"/>
      <c r="P419" s="212"/>
      <c r="Q419" s="212"/>
      <c r="R419" s="212"/>
      <c r="S419" s="212"/>
      <c r="T419" s="213"/>
      <c r="AT419" s="214" t="s">
        <v>146</v>
      </c>
      <c r="AU419" s="214" t="s">
        <v>143</v>
      </c>
      <c r="AV419" s="14" t="s">
        <v>142</v>
      </c>
      <c r="AW419" s="14" t="s">
        <v>31</v>
      </c>
      <c r="AX419" s="14" t="s">
        <v>72</v>
      </c>
      <c r="AY419" s="214" t="s">
        <v>135</v>
      </c>
    </row>
    <row r="420" spans="1:65" s="13" customFormat="1" ht="10">
      <c r="B420" s="193"/>
      <c r="C420" s="194"/>
      <c r="D420" s="188" t="s">
        <v>146</v>
      </c>
      <c r="E420" s="195" t="s">
        <v>19</v>
      </c>
      <c r="F420" s="196" t="s">
        <v>674</v>
      </c>
      <c r="G420" s="194"/>
      <c r="H420" s="197">
        <v>86.292000000000002</v>
      </c>
      <c r="I420" s="198"/>
      <c r="J420" s="194"/>
      <c r="K420" s="194"/>
      <c r="L420" s="199"/>
      <c r="M420" s="200"/>
      <c r="N420" s="201"/>
      <c r="O420" s="201"/>
      <c r="P420" s="201"/>
      <c r="Q420" s="201"/>
      <c r="R420" s="201"/>
      <c r="S420" s="201"/>
      <c r="T420" s="202"/>
      <c r="AT420" s="203" t="s">
        <v>146</v>
      </c>
      <c r="AU420" s="203" t="s">
        <v>143</v>
      </c>
      <c r="AV420" s="13" t="s">
        <v>143</v>
      </c>
      <c r="AW420" s="13" t="s">
        <v>31</v>
      </c>
      <c r="AX420" s="13" t="s">
        <v>72</v>
      </c>
      <c r="AY420" s="203" t="s">
        <v>135</v>
      </c>
    </row>
    <row r="421" spans="1:65" s="14" customFormat="1" ht="10">
      <c r="B421" s="204"/>
      <c r="C421" s="205"/>
      <c r="D421" s="188" t="s">
        <v>146</v>
      </c>
      <c r="E421" s="206" t="s">
        <v>19</v>
      </c>
      <c r="F421" s="207" t="s">
        <v>148</v>
      </c>
      <c r="G421" s="205"/>
      <c r="H421" s="208">
        <v>86.292000000000002</v>
      </c>
      <c r="I421" s="209"/>
      <c r="J421" s="205"/>
      <c r="K421" s="205"/>
      <c r="L421" s="210"/>
      <c r="M421" s="211"/>
      <c r="N421" s="212"/>
      <c r="O421" s="212"/>
      <c r="P421" s="212"/>
      <c r="Q421" s="212"/>
      <c r="R421" s="212"/>
      <c r="S421" s="212"/>
      <c r="T421" s="213"/>
      <c r="AT421" s="214" t="s">
        <v>146</v>
      </c>
      <c r="AU421" s="214" t="s">
        <v>143</v>
      </c>
      <c r="AV421" s="14" t="s">
        <v>142</v>
      </c>
      <c r="AW421" s="14" t="s">
        <v>31</v>
      </c>
      <c r="AX421" s="14" t="s">
        <v>80</v>
      </c>
      <c r="AY421" s="214" t="s">
        <v>135</v>
      </c>
    </row>
    <row r="422" spans="1:65" s="2" customFormat="1" ht="24.15" customHeight="1">
      <c r="A422" s="36"/>
      <c r="B422" s="37"/>
      <c r="C422" s="175" t="s">
        <v>269</v>
      </c>
      <c r="D422" s="175" t="s">
        <v>137</v>
      </c>
      <c r="E422" s="176" t="s">
        <v>675</v>
      </c>
      <c r="F422" s="177" t="s">
        <v>676</v>
      </c>
      <c r="G422" s="178" t="s">
        <v>140</v>
      </c>
      <c r="H422" s="179">
        <v>824.90899999999999</v>
      </c>
      <c r="I422" s="180"/>
      <c r="J422" s="181">
        <f>ROUND(I422*H422,2)</f>
        <v>0</v>
      </c>
      <c r="K422" s="177" t="s">
        <v>141</v>
      </c>
      <c r="L422" s="41"/>
      <c r="M422" s="182" t="s">
        <v>19</v>
      </c>
      <c r="N422" s="183" t="s">
        <v>44</v>
      </c>
      <c r="O422" s="66"/>
      <c r="P422" s="184">
        <f>O422*H422</f>
        <v>0</v>
      </c>
      <c r="Q422" s="184">
        <v>3.48E-3</v>
      </c>
      <c r="R422" s="184">
        <f>Q422*H422</f>
        <v>2.8706833199999999</v>
      </c>
      <c r="S422" s="184">
        <v>0</v>
      </c>
      <c r="T422" s="185">
        <f>S422*H422</f>
        <v>0</v>
      </c>
      <c r="U422" s="36"/>
      <c r="V422" s="36"/>
      <c r="W422" s="36"/>
      <c r="X422" s="36"/>
      <c r="Y422" s="36"/>
      <c r="Z422" s="36"/>
      <c r="AA422" s="36"/>
      <c r="AB422" s="36"/>
      <c r="AC422" s="36"/>
      <c r="AD422" s="36"/>
      <c r="AE422" s="36"/>
      <c r="AR422" s="186" t="s">
        <v>142</v>
      </c>
      <c r="AT422" s="186" t="s">
        <v>137</v>
      </c>
      <c r="AU422" s="186" t="s">
        <v>143</v>
      </c>
      <c r="AY422" s="19" t="s">
        <v>135</v>
      </c>
      <c r="BE422" s="187">
        <f>IF(N422="základní",J422,0)</f>
        <v>0</v>
      </c>
      <c r="BF422" s="187">
        <f>IF(N422="snížená",J422,0)</f>
        <v>0</v>
      </c>
      <c r="BG422" s="187">
        <f>IF(N422="zákl. přenesená",J422,0)</f>
        <v>0</v>
      </c>
      <c r="BH422" s="187">
        <f>IF(N422="sníž. přenesená",J422,0)</f>
        <v>0</v>
      </c>
      <c r="BI422" s="187">
        <f>IF(N422="nulová",J422,0)</f>
        <v>0</v>
      </c>
      <c r="BJ422" s="19" t="s">
        <v>143</v>
      </c>
      <c r="BK422" s="187">
        <f>ROUND(I422*H422,2)</f>
        <v>0</v>
      </c>
      <c r="BL422" s="19" t="s">
        <v>142</v>
      </c>
      <c r="BM422" s="186" t="s">
        <v>395</v>
      </c>
    </row>
    <row r="423" spans="1:65" s="13" customFormat="1" ht="10">
      <c r="B423" s="193"/>
      <c r="C423" s="194"/>
      <c r="D423" s="188" t="s">
        <v>146</v>
      </c>
      <c r="E423" s="195" t="s">
        <v>19</v>
      </c>
      <c r="F423" s="196" t="s">
        <v>565</v>
      </c>
      <c r="G423" s="194"/>
      <c r="H423" s="197">
        <v>824.90899999999999</v>
      </c>
      <c r="I423" s="198"/>
      <c r="J423" s="194"/>
      <c r="K423" s="194"/>
      <c r="L423" s="199"/>
      <c r="M423" s="200"/>
      <c r="N423" s="201"/>
      <c r="O423" s="201"/>
      <c r="P423" s="201"/>
      <c r="Q423" s="201"/>
      <c r="R423" s="201"/>
      <c r="S423" s="201"/>
      <c r="T423" s="202"/>
      <c r="AT423" s="203" t="s">
        <v>146</v>
      </c>
      <c r="AU423" s="203" t="s">
        <v>143</v>
      </c>
      <c r="AV423" s="13" t="s">
        <v>143</v>
      </c>
      <c r="AW423" s="13" t="s">
        <v>31</v>
      </c>
      <c r="AX423" s="13" t="s">
        <v>72</v>
      </c>
      <c r="AY423" s="203" t="s">
        <v>135</v>
      </c>
    </row>
    <row r="424" spans="1:65" s="14" customFormat="1" ht="10">
      <c r="B424" s="204"/>
      <c r="C424" s="205"/>
      <c r="D424" s="188" t="s">
        <v>146</v>
      </c>
      <c r="E424" s="206" t="s">
        <v>19</v>
      </c>
      <c r="F424" s="207" t="s">
        <v>148</v>
      </c>
      <c r="G424" s="205"/>
      <c r="H424" s="208">
        <v>824.90899999999999</v>
      </c>
      <c r="I424" s="209"/>
      <c r="J424" s="205"/>
      <c r="K424" s="205"/>
      <c r="L424" s="210"/>
      <c r="M424" s="211"/>
      <c r="N424" s="212"/>
      <c r="O424" s="212"/>
      <c r="P424" s="212"/>
      <c r="Q424" s="212"/>
      <c r="R424" s="212"/>
      <c r="S424" s="212"/>
      <c r="T424" s="213"/>
      <c r="AT424" s="214" t="s">
        <v>146</v>
      </c>
      <c r="AU424" s="214" t="s">
        <v>143</v>
      </c>
      <c r="AV424" s="14" t="s">
        <v>142</v>
      </c>
      <c r="AW424" s="14" t="s">
        <v>31</v>
      </c>
      <c r="AX424" s="14" t="s">
        <v>80</v>
      </c>
      <c r="AY424" s="214" t="s">
        <v>135</v>
      </c>
    </row>
    <row r="425" spans="1:65" s="2" customFormat="1" ht="14.4" customHeight="1">
      <c r="A425" s="36"/>
      <c r="B425" s="37"/>
      <c r="C425" s="175" t="s">
        <v>404</v>
      </c>
      <c r="D425" s="175" t="s">
        <v>137</v>
      </c>
      <c r="E425" s="176" t="s">
        <v>677</v>
      </c>
      <c r="F425" s="177" t="s">
        <v>678</v>
      </c>
      <c r="G425" s="178" t="s">
        <v>140</v>
      </c>
      <c r="H425" s="179">
        <v>540.83199999999999</v>
      </c>
      <c r="I425" s="180"/>
      <c r="J425" s="181">
        <f>ROUND(I425*H425,2)</f>
        <v>0</v>
      </c>
      <c r="K425" s="177" t="s">
        <v>141</v>
      </c>
      <c r="L425" s="41"/>
      <c r="M425" s="182" t="s">
        <v>19</v>
      </c>
      <c r="N425" s="183" t="s">
        <v>44</v>
      </c>
      <c r="O425" s="66"/>
      <c r="P425" s="184">
        <f>O425*H425</f>
        <v>0</v>
      </c>
      <c r="Q425" s="184">
        <v>0</v>
      </c>
      <c r="R425" s="184">
        <f>Q425*H425</f>
        <v>0</v>
      </c>
      <c r="S425" s="184">
        <v>0</v>
      </c>
      <c r="T425" s="185">
        <f>S425*H425</f>
        <v>0</v>
      </c>
      <c r="U425" s="36"/>
      <c r="V425" s="36"/>
      <c r="W425" s="36"/>
      <c r="X425" s="36"/>
      <c r="Y425" s="36"/>
      <c r="Z425" s="36"/>
      <c r="AA425" s="36"/>
      <c r="AB425" s="36"/>
      <c r="AC425" s="36"/>
      <c r="AD425" s="36"/>
      <c r="AE425" s="36"/>
      <c r="AR425" s="186" t="s">
        <v>142</v>
      </c>
      <c r="AT425" s="186" t="s">
        <v>137</v>
      </c>
      <c r="AU425" s="186" t="s">
        <v>143</v>
      </c>
      <c r="AY425" s="19" t="s">
        <v>135</v>
      </c>
      <c r="BE425" s="187">
        <f>IF(N425="základní",J425,0)</f>
        <v>0</v>
      </c>
      <c r="BF425" s="187">
        <f>IF(N425="snížená",J425,0)</f>
        <v>0</v>
      </c>
      <c r="BG425" s="187">
        <f>IF(N425="zákl. přenesená",J425,0)</f>
        <v>0</v>
      </c>
      <c r="BH425" s="187">
        <f>IF(N425="sníž. přenesená",J425,0)</f>
        <v>0</v>
      </c>
      <c r="BI425" s="187">
        <f>IF(N425="nulová",J425,0)</f>
        <v>0</v>
      </c>
      <c r="BJ425" s="19" t="s">
        <v>143</v>
      </c>
      <c r="BK425" s="187">
        <f>ROUND(I425*H425,2)</f>
        <v>0</v>
      </c>
      <c r="BL425" s="19" t="s">
        <v>142</v>
      </c>
      <c r="BM425" s="186" t="s">
        <v>399</v>
      </c>
    </row>
    <row r="426" spans="1:65" s="2" customFormat="1" ht="14.4" customHeight="1">
      <c r="A426" s="36"/>
      <c r="B426" s="37"/>
      <c r="C426" s="175" t="s">
        <v>274</v>
      </c>
      <c r="D426" s="175" t="s">
        <v>137</v>
      </c>
      <c r="E426" s="176" t="s">
        <v>679</v>
      </c>
      <c r="F426" s="177" t="s">
        <v>680</v>
      </c>
      <c r="G426" s="178" t="s">
        <v>174</v>
      </c>
      <c r="H426" s="179">
        <v>0.80600000000000005</v>
      </c>
      <c r="I426" s="180"/>
      <c r="J426" s="181">
        <f>ROUND(I426*H426,2)</f>
        <v>0</v>
      </c>
      <c r="K426" s="177" t="s">
        <v>141</v>
      </c>
      <c r="L426" s="41"/>
      <c r="M426" s="182" t="s">
        <v>19</v>
      </c>
      <c r="N426" s="183" t="s">
        <v>44</v>
      </c>
      <c r="O426" s="66"/>
      <c r="P426" s="184">
        <f>O426*H426</f>
        <v>0</v>
      </c>
      <c r="Q426" s="184">
        <v>2.2563399999999998</v>
      </c>
      <c r="R426" s="184">
        <f>Q426*H426</f>
        <v>1.81861004</v>
      </c>
      <c r="S426" s="184">
        <v>0</v>
      </c>
      <c r="T426" s="185">
        <f>S426*H426</f>
        <v>0</v>
      </c>
      <c r="U426" s="36"/>
      <c r="V426" s="36"/>
      <c r="W426" s="36"/>
      <c r="X426" s="36"/>
      <c r="Y426" s="36"/>
      <c r="Z426" s="36"/>
      <c r="AA426" s="36"/>
      <c r="AB426" s="36"/>
      <c r="AC426" s="36"/>
      <c r="AD426" s="36"/>
      <c r="AE426" s="36"/>
      <c r="AR426" s="186" t="s">
        <v>142</v>
      </c>
      <c r="AT426" s="186" t="s">
        <v>137</v>
      </c>
      <c r="AU426" s="186" t="s">
        <v>143</v>
      </c>
      <c r="AY426" s="19" t="s">
        <v>135</v>
      </c>
      <c r="BE426" s="187">
        <f>IF(N426="základní",J426,0)</f>
        <v>0</v>
      </c>
      <c r="BF426" s="187">
        <f>IF(N426="snížená",J426,0)</f>
        <v>0</v>
      </c>
      <c r="BG426" s="187">
        <f>IF(N426="zákl. přenesená",J426,0)</f>
        <v>0</v>
      </c>
      <c r="BH426" s="187">
        <f>IF(N426="sníž. přenesená",J426,0)</f>
        <v>0</v>
      </c>
      <c r="BI426" s="187">
        <f>IF(N426="nulová",J426,0)</f>
        <v>0</v>
      </c>
      <c r="BJ426" s="19" t="s">
        <v>143</v>
      </c>
      <c r="BK426" s="187">
        <f>ROUND(I426*H426,2)</f>
        <v>0</v>
      </c>
      <c r="BL426" s="19" t="s">
        <v>142</v>
      </c>
      <c r="BM426" s="186" t="s">
        <v>402</v>
      </c>
    </row>
    <row r="427" spans="1:65" s="2" customFormat="1" ht="90">
      <c r="A427" s="36"/>
      <c r="B427" s="37"/>
      <c r="C427" s="38"/>
      <c r="D427" s="188" t="s">
        <v>144</v>
      </c>
      <c r="E427" s="38"/>
      <c r="F427" s="189" t="s">
        <v>681</v>
      </c>
      <c r="G427" s="38"/>
      <c r="H427" s="38"/>
      <c r="I427" s="190"/>
      <c r="J427" s="38"/>
      <c r="K427" s="38"/>
      <c r="L427" s="41"/>
      <c r="M427" s="191"/>
      <c r="N427" s="192"/>
      <c r="O427" s="66"/>
      <c r="P427" s="66"/>
      <c r="Q427" s="66"/>
      <c r="R427" s="66"/>
      <c r="S427" s="66"/>
      <c r="T427" s="67"/>
      <c r="U427" s="36"/>
      <c r="V427" s="36"/>
      <c r="W427" s="36"/>
      <c r="X427" s="36"/>
      <c r="Y427" s="36"/>
      <c r="Z427" s="36"/>
      <c r="AA427" s="36"/>
      <c r="AB427" s="36"/>
      <c r="AC427" s="36"/>
      <c r="AD427" s="36"/>
      <c r="AE427" s="36"/>
      <c r="AT427" s="19" t="s">
        <v>144</v>
      </c>
      <c r="AU427" s="19" t="s">
        <v>143</v>
      </c>
    </row>
    <row r="428" spans="1:65" s="13" customFormat="1" ht="10">
      <c r="B428" s="193"/>
      <c r="C428" s="194"/>
      <c r="D428" s="188" t="s">
        <v>146</v>
      </c>
      <c r="E428" s="195" t="s">
        <v>19</v>
      </c>
      <c r="F428" s="196" t="s">
        <v>682</v>
      </c>
      <c r="G428" s="194"/>
      <c r="H428" s="197">
        <v>0.80600000000000005</v>
      </c>
      <c r="I428" s="198"/>
      <c r="J428" s="194"/>
      <c r="K428" s="194"/>
      <c r="L428" s="199"/>
      <c r="M428" s="200"/>
      <c r="N428" s="201"/>
      <c r="O428" s="201"/>
      <c r="P428" s="201"/>
      <c r="Q428" s="201"/>
      <c r="R428" s="201"/>
      <c r="S428" s="201"/>
      <c r="T428" s="202"/>
      <c r="AT428" s="203" t="s">
        <v>146</v>
      </c>
      <c r="AU428" s="203" t="s">
        <v>143</v>
      </c>
      <c r="AV428" s="13" t="s">
        <v>143</v>
      </c>
      <c r="AW428" s="13" t="s">
        <v>31</v>
      </c>
      <c r="AX428" s="13" t="s">
        <v>72</v>
      </c>
      <c r="AY428" s="203" t="s">
        <v>135</v>
      </c>
    </row>
    <row r="429" spans="1:65" s="14" customFormat="1" ht="10">
      <c r="B429" s="204"/>
      <c r="C429" s="205"/>
      <c r="D429" s="188" t="s">
        <v>146</v>
      </c>
      <c r="E429" s="206" t="s">
        <v>19</v>
      </c>
      <c r="F429" s="207" t="s">
        <v>148</v>
      </c>
      <c r="G429" s="205"/>
      <c r="H429" s="208">
        <v>0.80600000000000005</v>
      </c>
      <c r="I429" s="209"/>
      <c r="J429" s="205"/>
      <c r="K429" s="205"/>
      <c r="L429" s="210"/>
      <c r="M429" s="211"/>
      <c r="N429" s="212"/>
      <c r="O429" s="212"/>
      <c r="P429" s="212"/>
      <c r="Q429" s="212"/>
      <c r="R429" s="212"/>
      <c r="S429" s="212"/>
      <c r="T429" s="213"/>
      <c r="AT429" s="214" t="s">
        <v>146</v>
      </c>
      <c r="AU429" s="214" t="s">
        <v>143</v>
      </c>
      <c r="AV429" s="14" t="s">
        <v>142</v>
      </c>
      <c r="AW429" s="14" t="s">
        <v>31</v>
      </c>
      <c r="AX429" s="14" t="s">
        <v>80</v>
      </c>
      <c r="AY429" s="214" t="s">
        <v>135</v>
      </c>
    </row>
    <row r="430" spans="1:65" s="2" customFormat="1" ht="14.4" customHeight="1">
      <c r="A430" s="36"/>
      <c r="B430" s="37"/>
      <c r="C430" s="175" t="s">
        <v>683</v>
      </c>
      <c r="D430" s="175" t="s">
        <v>137</v>
      </c>
      <c r="E430" s="176" t="s">
        <v>684</v>
      </c>
      <c r="F430" s="177" t="s">
        <v>685</v>
      </c>
      <c r="G430" s="178" t="s">
        <v>140</v>
      </c>
      <c r="H430" s="179">
        <v>55.93</v>
      </c>
      <c r="I430" s="180"/>
      <c r="J430" s="181">
        <f>ROUND(I430*H430,2)</f>
        <v>0</v>
      </c>
      <c r="K430" s="177" t="s">
        <v>141</v>
      </c>
      <c r="L430" s="41"/>
      <c r="M430" s="182" t="s">
        <v>19</v>
      </c>
      <c r="N430" s="183" t="s">
        <v>44</v>
      </c>
      <c r="O430" s="66"/>
      <c r="P430" s="184">
        <f>O430*H430</f>
        <v>0</v>
      </c>
      <c r="Q430" s="184">
        <v>0.27560000000000001</v>
      </c>
      <c r="R430" s="184">
        <f>Q430*H430</f>
        <v>15.414308</v>
      </c>
      <c r="S430" s="184">
        <v>0</v>
      </c>
      <c r="T430" s="185">
        <f>S430*H430</f>
        <v>0</v>
      </c>
      <c r="U430" s="36"/>
      <c r="V430" s="36"/>
      <c r="W430" s="36"/>
      <c r="X430" s="36"/>
      <c r="Y430" s="36"/>
      <c r="Z430" s="36"/>
      <c r="AA430" s="36"/>
      <c r="AB430" s="36"/>
      <c r="AC430" s="36"/>
      <c r="AD430" s="36"/>
      <c r="AE430" s="36"/>
      <c r="AR430" s="186" t="s">
        <v>142</v>
      </c>
      <c r="AT430" s="186" t="s">
        <v>137</v>
      </c>
      <c r="AU430" s="186" t="s">
        <v>143</v>
      </c>
      <c r="AY430" s="19" t="s">
        <v>135</v>
      </c>
      <c r="BE430" s="187">
        <f>IF(N430="základní",J430,0)</f>
        <v>0</v>
      </c>
      <c r="BF430" s="187">
        <f>IF(N430="snížená",J430,0)</f>
        <v>0</v>
      </c>
      <c r="BG430" s="187">
        <f>IF(N430="zákl. přenesená",J430,0)</f>
        <v>0</v>
      </c>
      <c r="BH430" s="187">
        <f>IF(N430="sníž. přenesená",J430,0)</f>
        <v>0</v>
      </c>
      <c r="BI430" s="187">
        <f>IF(N430="nulová",J430,0)</f>
        <v>0</v>
      </c>
      <c r="BJ430" s="19" t="s">
        <v>143</v>
      </c>
      <c r="BK430" s="187">
        <f>ROUND(I430*H430,2)</f>
        <v>0</v>
      </c>
      <c r="BL430" s="19" t="s">
        <v>142</v>
      </c>
      <c r="BM430" s="186" t="s">
        <v>407</v>
      </c>
    </row>
    <row r="431" spans="1:65" s="13" customFormat="1" ht="10">
      <c r="B431" s="193"/>
      <c r="C431" s="194"/>
      <c r="D431" s="188" t="s">
        <v>146</v>
      </c>
      <c r="E431" s="195" t="s">
        <v>19</v>
      </c>
      <c r="F431" s="196" t="s">
        <v>686</v>
      </c>
      <c r="G431" s="194"/>
      <c r="H431" s="197">
        <v>55.93</v>
      </c>
      <c r="I431" s="198"/>
      <c r="J431" s="194"/>
      <c r="K431" s="194"/>
      <c r="L431" s="199"/>
      <c r="M431" s="200"/>
      <c r="N431" s="201"/>
      <c r="O431" s="201"/>
      <c r="P431" s="201"/>
      <c r="Q431" s="201"/>
      <c r="R431" s="201"/>
      <c r="S431" s="201"/>
      <c r="T431" s="202"/>
      <c r="AT431" s="203" t="s">
        <v>146</v>
      </c>
      <c r="AU431" s="203" t="s">
        <v>143</v>
      </c>
      <c r="AV431" s="13" t="s">
        <v>143</v>
      </c>
      <c r="AW431" s="13" t="s">
        <v>31</v>
      </c>
      <c r="AX431" s="13" t="s">
        <v>72</v>
      </c>
      <c r="AY431" s="203" t="s">
        <v>135</v>
      </c>
    </row>
    <row r="432" spans="1:65" s="14" customFormat="1" ht="10">
      <c r="B432" s="204"/>
      <c r="C432" s="205"/>
      <c r="D432" s="188" t="s">
        <v>146</v>
      </c>
      <c r="E432" s="206" t="s">
        <v>19</v>
      </c>
      <c r="F432" s="207" t="s">
        <v>148</v>
      </c>
      <c r="G432" s="205"/>
      <c r="H432" s="208">
        <v>55.93</v>
      </c>
      <c r="I432" s="209"/>
      <c r="J432" s="205"/>
      <c r="K432" s="205"/>
      <c r="L432" s="210"/>
      <c r="M432" s="211"/>
      <c r="N432" s="212"/>
      <c r="O432" s="212"/>
      <c r="P432" s="212"/>
      <c r="Q432" s="212"/>
      <c r="R432" s="212"/>
      <c r="S432" s="212"/>
      <c r="T432" s="213"/>
      <c r="AT432" s="214" t="s">
        <v>146</v>
      </c>
      <c r="AU432" s="214" t="s">
        <v>143</v>
      </c>
      <c r="AV432" s="14" t="s">
        <v>142</v>
      </c>
      <c r="AW432" s="14" t="s">
        <v>31</v>
      </c>
      <c r="AX432" s="14" t="s">
        <v>80</v>
      </c>
      <c r="AY432" s="214" t="s">
        <v>135</v>
      </c>
    </row>
    <row r="433" spans="1:65" s="2" customFormat="1" ht="14.4" customHeight="1">
      <c r="A433" s="36"/>
      <c r="B433" s="37"/>
      <c r="C433" s="175" t="s">
        <v>278</v>
      </c>
      <c r="D433" s="175" t="s">
        <v>137</v>
      </c>
      <c r="E433" s="176" t="s">
        <v>687</v>
      </c>
      <c r="F433" s="177" t="s">
        <v>688</v>
      </c>
      <c r="G433" s="178" t="s">
        <v>140</v>
      </c>
      <c r="H433" s="179">
        <v>55.93</v>
      </c>
      <c r="I433" s="180"/>
      <c r="J433" s="181">
        <f>ROUND(I433*H433,2)</f>
        <v>0</v>
      </c>
      <c r="K433" s="177" t="s">
        <v>141</v>
      </c>
      <c r="L433" s="41"/>
      <c r="M433" s="182" t="s">
        <v>19</v>
      </c>
      <c r="N433" s="183" t="s">
        <v>44</v>
      </c>
      <c r="O433" s="66"/>
      <c r="P433" s="184">
        <f>O433*H433</f>
        <v>0</v>
      </c>
      <c r="Q433" s="184">
        <v>0.45929999999999999</v>
      </c>
      <c r="R433" s="184">
        <f>Q433*H433</f>
        <v>25.688648999999998</v>
      </c>
      <c r="S433" s="184">
        <v>0</v>
      </c>
      <c r="T433" s="185">
        <f>S433*H433</f>
        <v>0</v>
      </c>
      <c r="U433" s="36"/>
      <c r="V433" s="36"/>
      <c r="W433" s="36"/>
      <c r="X433" s="36"/>
      <c r="Y433" s="36"/>
      <c r="Z433" s="36"/>
      <c r="AA433" s="36"/>
      <c r="AB433" s="36"/>
      <c r="AC433" s="36"/>
      <c r="AD433" s="36"/>
      <c r="AE433" s="36"/>
      <c r="AR433" s="186" t="s">
        <v>142</v>
      </c>
      <c r="AT433" s="186" t="s">
        <v>137</v>
      </c>
      <c r="AU433" s="186" t="s">
        <v>143</v>
      </c>
      <c r="AY433" s="19" t="s">
        <v>135</v>
      </c>
      <c r="BE433" s="187">
        <f>IF(N433="základní",J433,0)</f>
        <v>0</v>
      </c>
      <c r="BF433" s="187">
        <f>IF(N433="snížená",J433,0)</f>
        <v>0</v>
      </c>
      <c r="BG433" s="187">
        <f>IF(N433="zákl. přenesená",J433,0)</f>
        <v>0</v>
      </c>
      <c r="BH433" s="187">
        <f>IF(N433="sníž. přenesená",J433,0)</f>
        <v>0</v>
      </c>
      <c r="BI433" s="187">
        <f>IF(N433="nulová",J433,0)</f>
        <v>0</v>
      </c>
      <c r="BJ433" s="19" t="s">
        <v>143</v>
      </c>
      <c r="BK433" s="187">
        <f>ROUND(I433*H433,2)</f>
        <v>0</v>
      </c>
      <c r="BL433" s="19" t="s">
        <v>142</v>
      </c>
      <c r="BM433" s="186" t="s">
        <v>414</v>
      </c>
    </row>
    <row r="434" spans="1:65" s="13" customFormat="1" ht="10">
      <c r="B434" s="193"/>
      <c r="C434" s="194"/>
      <c r="D434" s="188" t="s">
        <v>146</v>
      </c>
      <c r="E434" s="195" t="s">
        <v>19</v>
      </c>
      <c r="F434" s="196" t="s">
        <v>686</v>
      </c>
      <c r="G434" s="194"/>
      <c r="H434" s="197">
        <v>55.93</v>
      </c>
      <c r="I434" s="198"/>
      <c r="J434" s="194"/>
      <c r="K434" s="194"/>
      <c r="L434" s="199"/>
      <c r="M434" s="200"/>
      <c r="N434" s="201"/>
      <c r="O434" s="201"/>
      <c r="P434" s="201"/>
      <c r="Q434" s="201"/>
      <c r="R434" s="201"/>
      <c r="S434" s="201"/>
      <c r="T434" s="202"/>
      <c r="AT434" s="203" t="s">
        <v>146</v>
      </c>
      <c r="AU434" s="203" t="s">
        <v>143</v>
      </c>
      <c r="AV434" s="13" t="s">
        <v>143</v>
      </c>
      <c r="AW434" s="13" t="s">
        <v>31</v>
      </c>
      <c r="AX434" s="13" t="s">
        <v>72</v>
      </c>
      <c r="AY434" s="203" t="s">
        <v>135</v>
      </c>
    </row>
    <row r="435" spans="1:65" s="14" customFormat="1" ht="10">
      <c r="B435" s="204"/>
      <c r="C435" s="205"/>
      <c r="D435" s="188" t="s">
        <v>146</v>
      </c>
      <c r="E435" s="206" t="s">
        <v>19</v>
      </c>
      <c r="F435" s="207" t="s">
        <v>148</v>
      </c>
      <c r="G435" s="205"/>
      <c r="H435" s="208">
        <v>55.93</v>
      </c>
      <c r="I435" s="209"/>
      <c r="J435" s="205"/>
      <c r="K435" s="205"/>
      <c r="L435" s="210"/>
      <c r="M435" s="211"/>
      <c r="N435" s="212"/>
      <c r="O435" s="212"/>
      <c r="P435" s="212"/>
      <c r="Q435" s="212"/>
      <c r="R435" s="212"/>
      <c r="S435" s="212"/>
      <c r="T435" s="213"/>
      <c r="AT435" s="214" t="s">
        <v>146</v>
      </c>
      <c r="AU435" s="214" t="s">
        <v>143</v>
      </c>
      <c r="AV435" s="14" t="s">
        <v>142</v>
      </c>
      <c r="AW435" s="14" t="s">
        <v>31</v>
      </c>
      <c r="AX435" s="14" t="s">
        <v>80</v>
      </c>
      <c r="AY435" s="214" t="s">
        <v>135</v>
      </c>
    </row>
    <row r="436" spans="1:65" s="2" customFormat="1" ht="24.15" customHeight="1">
      <c r="A436" s="36"/>
      <c r="B436" s="37"/>
      <c r="C436" s="175" t="s">
        <v>689</v>
      </c>
      <c r="D436" s="175" t="s">
        <v>137</v>
      </c>
      <c r="E436" s="176" t="s">
        <v>690</v>
      </c>
      <c r="F436" s="177" t="s">
        <v>691</v>
      </c>
      <c r="G436" s="178" t="s">
        <v>169</v>
      </c>
      <c r="H436" s="179">
        <v>111.86</v>
      </c>
      <c r="I436" s="180"/>
      <c r="J436" s="181">
        <f>ROUND(I436*H436,2)</f>
        <v>0</v>
      </c>
      <c r="K436" s="177" t="s">
        <v>141</v>
      </c>
      <c r="L436" s="41"/>
      <c r="M436" s="182" t="s">
        <v>19</v>
      </c>
      <c r="N436" s="183" t="s">
        <v>44</v>
      </c>
      <c r="O436" s="66"/>
      <c r="P436" s="184">
        <f>O436*H436</f>
        <v>0</v>
      </c>
      <c r="Q436" s="184">
        <v>0.12895000000000001</v>
      </c>
      <c r="R436" s="184">
        <f>Q436*H436</f>
        <v>14.424347000000001</v>
      </c>
      <c r="S436" s="184">
        <v>0</v>
      </c>
      <c r="T436" s="185">
        <f>S436*H436</f>
        <v>0</v>
      </c>
      <c r="U436" s="36"/>
      <c r="V436" s="36"/>
      <c r="W436" s="36"/>
      <c r="X436" s="36"/>
      <c r="Y436" s="36"/>
      <c r="Z436" s="36"/>
      <c r="AA436" s="36"/>
      <c r="AB436" s="36"/>
      <c r="AC436" s="36"/>
      <c r="AD436" s="36"/>
      <c r="AE436" s="36"/>
      <c r="AR436" s="186" t="s">
        <v>142</v>
      </c>
      <c r="AT436" s="186" t="s">
        <v>137</v>
      </c>
      <c r="AU436" s="186" t="s">
        <v>143</v>
      </c>
      <c r="AY436" s="19" t="s">
        <v>135</v>
      </c>
      <c r="BE436" s="187">
        <f>IF(N436="základní",J436,0)</f>
        <v>0</v>
      </c>
      <c r="BF436" s="187">
        <f>IF(N436="snížená",J436,0)</f>
        <v>0</v>
      </c>
      <c r="BG436" s="187">
        <f>IF(N436="zákl. přenesená",J436,0)</f>
        <v>0</v>
      </c>
      <c r="BH436" s="187">
        <f>IF(N436="sníž. přenesená",J436,0)</f>
        <v>0</v>
      </c>
      <c r="BI436" s="187">
        <f>IF(N436="nulová",J436,0)</f>
        <v>0</v>
      </c>
      <c r="BJ436" s="19" t="s">
        <v>143</v>
      </c>
      <c r="BK436" s="187">
        <f>ROUND(I436*H436,2)</f>
        <v>0</v>
      </c>
      <c r="BL436" s="19" t="s">
        <v>142</v>
      </c>
      <c r="BM436" s="186" t="s">
        <v>692</v>
      </c>
    </row>
    <row r="437" spans="1:65" s="13" customFormat="1" ht="10">
      <c r="B437" s="193"/>
      <c r="C437" s="194"/>
      <c r="D437" s="188" t="s">
        <v>146</v>
      </c>
      <c r="E437" s="195" t="s">
        <v>19</v>
      </c>
      <c r="F437" s="196" t="s">
        <v>659</v>
      </c>
      <c r="G437" s="194"/>
      <c r="H437" s="197">
        <v>111.86</v>
      </c>
      <c r="I437" s="198"/>
      <c r="J437" s="194"/>
      <c r="K437" s="194"/>
      <c r="L437" s="199"/>
      <c r="M437" s="200"/>
      <c r="N437" s="201"/>
      <c r="O437" s="201"/>
      <c r="P437" s="201"/>
      <c r="Q437" s="201"/>
      <c r="R437" s="201"/>
      <c r="S437" s="201"/>
      <c r="T437" s="202"/>
      <c r="AT437" s="203" t="s">
        <v>146</v>
      </c>
      <c r="AU437" s="203" t="s">
        <v>143</v>
      </c>
      <c r="AV437" s="13" t="s">
        <v>143</v>
      </c>
      <c r="AW437" s="13" t="s">
        <v>31</v>
      </c>
      <c r="AX437" s="13" t="s">
        <v>72</v>
      </c>
      <c r="AY437" s="203" t="s">
        <v>135</v>
      </c>
    </row>
    <row r="438" spans="1:65" s="14" customFormat="1" ht="10">
      <c r="B438" s="204"/>
      <c r="C438" s="205"/>
      <c r="D438" s="188" t="s">
        <v>146</v>
      </c>
      <c r="E438" s="206" t="s">
        <v>19</v>
      </c>
      <c r="F438" s="207" t="s">
        <v>148</v>
      </c>
      <c r="G438" s="205"/>
      <c r="H438" s="208">
        <v>111.86</v>
      </c>
      <c r="I438" s="209"/>
      <c r="J438" s="205"/>
      <c r="K438" s="205"/>
      <c r="L438" s="210"/>
      <c r="M438" s="211"/>
      <c r="N438" s="212"/>
      <c r="O438" s="212"/>
      <c r="P438" s="212"/>
      <c r="Q438" s="212"/>
      <c r="R438" s="212"/>
      <c r="S438" s="212"/>
      <c r="T438" s="213"/>
      <c r="AT438" s="214" t="s">
        <v>146</v>
      </c>
      <c r="AU438" s="214" t="s">
        <v>143</v>
      </c>
      <c r="AV438" s="14" t="s">
        <v>142</v>
      </c>
      <c r="AW438" s="14" t="s">
        <v>31</v>
      </c>
      <c r="AX438" s="14" t="s">
        <v>80</v>
      </c>
      <c r="AY438" s="214" t="s">
        <v>135</v>
      </c>
    </row>
    <row r="439" spans="1:65" s="12" customFormat="1" ht="22.75" customHeight="1">
      <c r="B439" s="159"/>
      <c r="C439" s="160"/>
      <c r="D439" s="161" t="s">
        <v>71</v>
      </c>
      <c r="E439" s="173" t="s">
        <v>178</v>
      </c>
      <c r="F439" s="173" t="s">
        <v>292</v>
      </c>
      <c r="G439" s="160"/>
      <c r="H439" s="160"/>
      <c r="I439" s="163"/>
      <c r="J439" s="174">
        <f>BK439</f>
        <v>0</v>
      </c>
      <c r="K439" s="160"/>
      <c r="L439" s="165"/>
      <c r="M439" s="166"/>
      <c r="N439" s="167"/>
      <c r="O439" s="167"/>
      <c r="P439" s="168">
        <f>SUM(P440:P626)</f>
        <v>0</v>
      </c>
      <c r="Q439" s="167"/>
      <c r="R439" s="168">
        <f>SUM(R440:R626)</f>
        <v>16.270118799999999</v>
      </c>
      <c r="S439" s="167"/>
      <c r="T439" s="169">
        <f>SUM(T440:T626)</f>
        <v>196.829521</v>
      </c>
      <c r="AR439" s="170" t="s">
        <v>80</v>
      </c>
      <c r="AT439" s="171" t="s">
        <v>71</v>
      </c>
      <c r="AU439" s="171" t="s">
        <v>80</v>
      </c>
      <c r="AY439" s="170" t="s">
        <v>135</v>
      </c>
      <c r="BK439" s="172">
        <f>SUM(BK440:BK626)</f>
        <v>0</v>
      </c>
    </row>
    <row r="440" spans="1:65" s="2" customFormat="1" ht="24.15" customHeight="1">
      <c r="A440" s="36"/>
      <c r="B440" s="37"/>
      <c r="C440" s="175" t="s">
        <v>282</v>
      </c>
      <c r="D440" s="175" t="s">
        <v>137</v>
      </c>
      <c r="E440" s="176" t="s">
        <v>693</v>
      </c>
      <c r="F440" s="177" t="s">
        <v>694</v>
      </c>
      <c r="G440" s="178" t="s">
        <v>140</v>
      </c>
      <c r="H440" s="179">
        <v>1100</v>
      </c>
      <c r="I440" s="180"/>
      <c r="J440" s="181">
        <f>ROUND(I440*H440,2)</f>
        <v>0</v>
      </c>
      <c r="K440" s="177" t="s">
        <v>348</v>
      </c>
      <c r="L440" s="41"/>
      <c r="M440" s="182" t="s">
        <v>19</v>
      </c>
      <c r="N440" s="183" t="s">
        <v>44</v>
      </c>
      <c r="O440" s="66"/>
      <c r="P440" s="184">
        <f>O440*H440</f>
        <v>0</v>
      </c>
      <c r="Q440" s="184">
        <v>0</v>
      </c>
      <c r="R440" s="184">
        <f>Q440*H440</f>
        <v>0</v>
      </c>
      <c r="S440" s="184">
        <v>0</v>
      </c>
      <c r="T440" s="185">
        <f>S440*H440</f>
        <v>0</v>
      </c>
      <c r="U440" s="36"/>
      <c r="V440" s="36"/>
      <c r="W440" s="36"/>
      <c r="X440" s="36"/>
      <c r="Y440" s="36"/>
      <c r="Z440" s="36"/>
      <c r="AA440" s="36"/>
      <c r="AB440" s="36"/>
      <c r="AC440" s="36"/>
      <c r="AD440" s="36"/>
      <c r="AE440" s="36"/>
      <c r="AR440" s="186" t="s">
        <v>142</v>
      </c>
      <c r="AT440" s="186" t="s">
        <v>137</v>
      </c>
      <c r="AU440" s="186" t="s">
        <v>143</v>
      </c>
      <c r="AY440" s="19" t="s">
        <v>135</v>
      </c>
      <c r="BE440" s="187">
        <f>IF(N440="základní",J440,0)</f>
        <v>0</v>
      </c>
      <c r="BF440" s="187">
        <f>IF(N440="snížená",J440,0)</f>
        <v>0</v>
      </c>
      <c r="BG440" s="187">
        <f>IF(N440="zákl. přenesená",J440,0)</f>
        <v>0</v>
      </c>
      <c r="BH440" s="187">
        <f>IF(N440="sníž. přenesená",J440,0)</f>
        <v>0</v>
      </c>
      <c r="BI440" s="187">
        <f>IF(N440="nulová",J440,0)</f>
        <v>0</v>
      </c>
      <c r="BJ440" s="19" t="s">
        <v>143</v>
      </c>
      <c r="BK440" s="187">
        <f>ROUND(I440*H440,2)</f>
        <v>0</v>
      </c>
      <c r="BL440" s="19" t="s">
        <v>142</v>
      </c>
      <c r="BM440" s="186" t="s">
        <v>695</v>
      </c>
    </row>
    <row r="441" spans="1:65" s="2" customFormat="1" ht="54">
      <c r="A441" s="36"/>
      <c r="B441" s="37"/>
      <c r="C441" s="38"/>
      <c r="D441" s="188" t="s">
        <v>144</v>
      </c>
      <c r="E441" s="38"/>
      <c r="F441" s="189" t="s">
        <v>696</v>
      </c>
      <c r="G441" s="38"/>
      <c r="H441" s="38"/>
      <c r="I441" s="190"/>
      <c r="J441" s="38"/>
      <c r="K441" s="38"/>
      <c r="L441" s="41"/>
      <c r="M441" s="191"/>
      <c r="N441" s="192"/>
      <c r="O441" s="66"/>
      <c r="P441" s="66"/>
      <c r="Q441" s="66"/>
      <c r="R441" s="66"/>
      <c r="S441" s="66"/>
      <c r="T441" s="67"/>
      <c r="U441" s="36"/>
      <c r="V441" s="36"/>
      <c r="W441" s="36"/>
      <c r="X441" s="36"/>
      <c r="Y441" s="36"/>
      <c r="Z441" s="36"/>
      <c r="AA441" s="36"/>
      <c r="AB441" s="36"/>
      <c r="AC441" s="36"/>
      <c r="AD441" s="36"/>
      <c r="AE441" s="36"/>
      <c r="AT441" s="19" t="s">
        <v>144</v>
      </c>
      <c r="AU441" s="19" t="s">
        <v>143</v>
      </c>
    </row>
    <row r="442" spans="1:65" s="2" customFormat="1" ht="24.15" customHeight="1">
      <c r="A442" s="36"/>
      <c r="B442" s="37"/>
      <c r="C442" s="175" t="s">
        <v>697</v>
      </c>
      <c r="D442" s="175" t="s">
        <v>137</v>
      </c>
      <c r="E442" s="176" t="s">
        <v>698</v>
      </c>
      <c r="F442" s="177" t="s">
        <v>699</v>
      </c>
      <c r="G442" s="178" t="s">
        <v>140</v>
      </c>
      <c r="H442" s="179">
        <v>198000</v>
      </c>
      <c r="I442" s="180"/>
      <c r="J442" s="181">
        <f>ROUND(I442*H442,2)</f>
        <v>0</v>
      </c>
      <c r="K442" s="177" t="s">
        <v>348</v>
      </c>
      <c r="L442" s="41"/>
      <c r="M442" s="182" t="s">
        <v>19</v>
      </c>
      <c r="N442" s="183" t="s">
        <v>44</v>
      </c>
      <c r="O442" s="66"/>
      <c r="P442" s="184">
        <f>O442*H442</f>
        <v>0</v>
      </c>
      <c r="Q442" s="184">
        <v>0</v>
      </c>
      <c r="R442" s="184">
        <f>Q442*H442</f>
        <v>0</v>
      </c>
      <c r="S442" s="184">
        <v>0</v>
      </c>
      <c r="T442" s="185">
        <f>S442*H442</f>
        <v>0</v>
      </c>
      <c r="U442" s="36"/>
      <c r="V442" s="36"/>
      <c r="W442" s="36"/>
      <c r="X442" s="36"/>
      <c r="Y442" s="36"/>
      <c r="Z442" s="36"/>
      <c r="AA442" s="36"/>
      <c r="AB442" s="36"/>
      <c r="AC442" s="36"/>
      <c r="AD442" s="36"/>
      <c r="AE442" s="36"/>
      <c r="AR442" s="186" t="s">
        <v>142</v>
      </c>
      <c r="AT442" s="186" t="s">
        <v>137</v>
      </c>
      <c r="AU442" s="186" t="s">
        <v>143</v>
      </c>
      <c r="AY442" s="19" t="s">
        <v>135</v>
      </c>
      <c r="BE442" s="187">
        <f>IF(N442="základní",J442,0)</f>
        <v>0</v>
      </c>
      <c r="BF442" s="187">
        <f>IF(N442="snížená",J442,0)</f>
        <v>0</v>
      </c>
      <c r="BG442" s="187">
        <f>IF(N442="zákl. přenesená",J442,0)</f>
        <v>0</v>
      </c>
      <c r="BH442" s="187">
        <f>IF(N442="sníž. přenesená",J442,0)</f>
        <v>0</v>
      </c>
      <c r="BI442" s="187">
        <f>IF(N442="nulová",J442,0)</f>
        <v>0</v>
      </c>
      <c r="BJ442" s="19" t="s">
        <v>143</v>
      </c>
      <c r="BK442" s="187">
        <f>ROUND(I442*H442,2)</f>
        <v>0</v>
      </c>
      <c r="BL442" s="19" t="s">
        <v>142</v>
      </c>
      <c r="BM442" s="186" t="s">
        <v>700</v>
      </c>
    </row>
    <row r="443" spans="1:65" s="2" customFormat="1" ht="54">
      <c r="A443" s="36"/>
      <c r="B443" s="37"/>
      <c r="C443" s="38"/>
      <c r="D443" s="188" t="s">
        <v>144</v>
      </c>
      <c r="E443" s="38"/>
      <c r="F443" s="189" t="s">
        <v>696</v>
      </c>
      <c r="G443" s="38"/>
      <c r="H443" s="38"/>
      <c r="I443" s="190"/>
      <c r="J443" s="38"/>
      <c r="K443" s="38"/>
      <c r="L443" s="41"/>
      <c r="M443" s="191"/>
      <c r="N443" s="192"/>
      <c r="O443" s="66"/>
      <c r="P443" s="66"/>
      <c r="Q443" s="66"/>
      <c r="R443" s="66"/>
      <c r="S443" s="66"/>
      <c r="T443" s="67"/>
      <c r="U443" s="36"/>
      <c r="V443" s="36"/>
      <c r="W443" s="36"/>
      <c r="X443" s="36"/>
      <c r="Y443" s="36"/>
      <c r="Z443" s="36"/>
      <c r="AA443" s="36"/>
      <c r="AB443" s="36"/>
      <c r="AC443" s="36"/>
      <c r="AD443" s="36"/>
      <c r="AE443" s="36"/>
      <c r="AT443" s="19" t="s">
        <v>144</v>
      </c>
      <c r="AU443" s="19" t="s">
        <v>143</v>
      </c>
    </row>
    <row r="444" spans="1:65" s="13" customFormat="1" ht="10">
      <c r="B444" s="193"/>
      <c r="C444" s="194"/>
      <c r="D444" s="188" t="s">
        <v>146</v>
      </c>
      <c r="E444" s="194"/>
      <c r="F444" s="196" t="s">
        <v>701</v>
      </c>
      <c r="G444" s="194"/>
      <c r="H444" s="197">
        <v>198000</v>
      </c>
      <c r="I444" s="198"/>
      <c r="J444" s="194"/>
      <c r="K444" s="194"/>
      <c r="L444" s="199"/>
      <c r="M444" s="200"/>
      <c r="N444" s="201"/>
      <c r="O444" s="201"/>
      <c r="P444" s="201"/>
      <c r="Q444" s="201"/>
      <c r="R444" s="201"/>
      <c r="S444" s="201"/>
      <c r="T444" s="202"/>
      <c r="AT444" s="203" t="s">
        <v>146</v>
      </c>
      <c r="AU444" s="203" t="s">
        <v>143</v>
      </c>
      <c r="AV444" s="13" t="s">
        <v>143</v>
      </c>
      <c r="AW444" s="13" t="s">
        <v>4</v>
      </c>
      <c r="AX444" s="13" t="s">
        <v>80</v>
      </c>
      <c r="AY444" s="203" t="s">
        <v>135</v>
      </c>
    </row>
    <row r="445" spans="1:65" s="2" customFormat="1" ht="24.15" customHeight="1">
      <c r="A445" s="36"/>
      <c r="B445" s="37"/>
      <c r="C445" s="175" t="s">
        <v>285</v>
      </c>
      <c r="D445" s="175" t="s">
        <v>137</v>
      </c>
      <c r="E445" s="176" t="s">
        <v>702</v>
      </c>
      <c r="F445" s="177" t="s">
        <v>703</v>
      </c>
      <c r="G445" s="178" t="s">
        <v>140</v>
      </c>
      <c r="H445" s="179">
        <v>1100</v>
      </c>
      <c r="I445" s="180"/>
      <c r="J445" s="181">
        <f>ROUND(I445*H445,2)</f>
        <v>0</v>
      </c>
      <c r="K445" s="177" t="s">
        <v>348</v>
      </c>
      <c r="L445" s="41"/>
      <c r="M445" s="182" t="s">
        <v>19</v>
      </c>
      <c r="N445" s="183" t="s">
        <v>44</v>
      </c>
      <c r="O445" s="66"/>
      <c r="P445" s="184">
        <f>O445*H445</f>
        <v>0</v>
      </c>
      <c r="Q445" s="184">
        <v>0</v>
      </c>
      <c r="R445" s="184">
        <f>Q445*H445</f>
        <v>0</v>
      </c>
      <c r="S445" s="184">
        <v>0</v>
      </c>
      <c r="T445" s="185">
        <f>S445*H445</f>
        <v>0</v>
      </c>
      <c r="U445" s="36"/>
      <c r="V445" s="36"/>
      <c r="W445" s="36"/>
      <c r="X445" s="36"/>
      <c r="Y445" s="36"/>
      <c r="Z445" s="36"/>
      <c r="AA445" s="36"/>
      <c r="AB445" s="36"/>
      <c r="AC445" s="36"/>
      <c r="AD445" s="36"/>
      <c r="AE445" s="36"/>
      <c r="AR445" s="186" t="s">
        <v>142</v>
      </c>
      <c r="AT445" s="186" t="s">
        <v>137</v>
      </c>
      <c r="AU445" s="186" t="s">
        <v>143</v>
      </c>
      <c r="AY445" s="19" t="s">
        <v>135</v>
      </c>
      <c r="BE445" s="187">
        <f>IF(N445="základní",J445,0)</f>
        <v>0</v>
      </c>
      <c r="BF445" s="187">
        <f>IF(N445="snížená",J445,0)</f>
        <v>0</v>
      </c>
      <c r="BG445" s="187">
        <f>IF(N445="zákl. přenesená",J445,0)</f>
        <v>0</v>
      </c>
      <c r="BH445" s="187">
        <f>IF(N445="sníž. přenesená",J445,0)</f>
        <v>0</v>
      </c>
      <c r="BI445" s="187">
        <f>IF(N445="nulová",J445,0)</f>
        <v>0</v>
      </c>
      <c r="BJ445" s="19" t="s">
        <v>143</v>
      </c>
      <c r="BK445" s="187">
        <f>ROUND(I445*H445,2)</f>
        <v>0</v>
      </c>
      <c r="BL445" s="19" t="s">
        <v>142</v>
      </c>
      <c r="BM445" s="186" t="s">
        <v>704</v>
      </c>
    </row>
    <row r="446" spans="1:65" s="2" customFormat="1" ht="27">
      <c r="A446" s="36"/>
      <c r="B446" s="37"/>
      <c r="C446" s="38"/>
      <c r="D446" s="188" t="s">
        <v>144</v>
      </c>
      <c r="E446" s="38"/>
      <c r="F446" s="189" t="s">
        <v>705</v>
      </c>
      <c r="G446" s="38"/>
      <c r="H446" s="38"/>
      <c r="I446" s="190"/>
      <c r="J446" s="38"/>
      <c r="K446" s="38"/>
      <c r="L446" s="41"/>
      <c r="M446" s="191"/>
      <c r="N446" s="192"/>
      <c r="O446" s="66"/>
      <c r="P446" s="66"/>
      <c r="Q446" s="66"/>
      <c r="R446" s="66"/>
      <c r="S446" s="66"/>
      <c r="T446" s="67"/>
      <c r="U446" s="36"/>
      <c r="V446" s="36"/>
      <c r="W446" s="36"/>
      <c r="X446" s="36"/>
      <c r="Y446" s="36"/>
      <c r="Z446" s="36"/>
      <c r="AA446" s="36"/>
      <c r="AB446" s="36"/>
      <c r="AC446" s="36"/>
      <c r="AD446" s="36"/>
      <c r="AE446" s="36"/>
      <c r="AT446" s="19" t="s">
        <v>144</v>
      </c>
      <c r="AU446" s="19" t="s">
        <v>143</v>
      </c>
    </row>
    <row r="447" spans="1:65" s="2" customFormat="1" ht="14.4" customHeight="1">
      <c r="A447" s="36"/>
      <c r="B447" s="37"/>
      <c r="C447" s="175" t="s">
        <v>706</v>
      </c>
      <c r="D447" s="175" t="s">
        <v>137</v>
      </c>
      <c r="E447" s="176" t="s">
        <v>707</v>
      </c>
      <c r="F447" s="177" t="s">
        <v>708</v>
      </c>
      <c r="G447" s="178" t="s">
        <v>140</v>
      </c>
      <c r="H447" s="179">
        <v>1100</v>
      </c>
      <c r="I447" s="180"/>
      <c r="J447" s="181">
        <f>ROUND(I447*H447,2)</f>
        <v>0</v>
      </c>
      <c r="K447" s="177" t="s">
        <v>348</v>
      </c>
      <c r="L447" s="41"/>
      <c r="M447" s="182" t="s">
        <v>19</v>
      </c>
      <c r="N447" s="183" t="s">
        <v>44</v>
      </c>
      <c r="O447" s="66"/>
      <c r="P447" s="184">
        <f>O447*H447</f>
        <v>0</v>
      </c>
      <c r="Q447" s="184">
        <v>0</v>
      </c>
      <c r="R447" s="184">
        <f>Q447*H447</f>
        <v>0</v>
      </c>
      <c r="S447" s="184">
        <v>0</v>
      </c>
      <c r="T447" s="185">
        <f>S447*H447</f>
        <v>0</v>
      </c>
      <c r="U447" s="36"/>
      <c r="V447" s="36"/>
      <c r="W447" s="36"/>
      <c r="X447" s="36"/>
      <c r="Y447" s="36"/>
      <c r="Z447" s="36"/>
      <c r="AA447" s="36"/>
      <c r="AB447" s="36"/>
      <c r="AC447" s="36"/>
      <c r="AD447" s="36"/>
      <c r="AE447" s="36"/>
      <c r="AR447" s="186" t="s">
        <v>142</v>
      </c>
      <c r="AT447" s="186" t="s">
        <v>137</v>
      </c>
      <c r="AU447" s="186" t="s">
        <v>143</v>
      </c>
      <c r="AY447" s="19" t="s">
        <v>135</v>
      </c>
      <c r="BE447" s="187">
        <f>IF(N447="základní",J447,0)</f>
        <v>0</v>
      </c>
      <c r="BF447" s="187">
        <f>IF(N447="snížená",J447,0)</f>
        <v>0</v>
      </c>
      <c r="BG447" s="187">
        <f>IF(N447="zákl. přenesená",J447,0)</f>
        <v>0</v>
      </c>
      <c r="BH447" s="187">
        <f>IF(N447="sníž. přenesená",J447,0)</f>
        <v>0</v>
      </c>
      <c r="BI447" s="187">
        <f>IF(N447="nulová",J447,0)</f>
        <v>0</v>
      </c>
      <c r="BJ447" s="19" t="s">
        <v>143</v>
      </c>
      <c r="BK447" s="187">
        <f>ROUND(I447*H447,2)</f>
        <v>0</v>
      </c>
      <c r="BL447" s="19" t="s">
        <v>142</v>
      </c>
      <c r="BM447" s="186" t="s">
        <v>709</v>
      </c>
    </row>
    <row r="448" spans="1:65" s="2" customFormat="1" ht="27">
      <c r="A448" s="36"/>
      <c r="B448" s="37"/>
      <c r="C448" s="38"/>
      <c r="D448" s="188" t="s">
        <v>144</v>
      </c>
      <c r="E448" s="38"/>
      <c r="F448" s="189" t="s">
        <v>710</v>
      </c>
      <c r="G448" s="38"/>
      <c r="H448" s="38"/>
      <c r="I448" s="190"/>
      <c r="J448" s="38"/>
      <c r="K448" s="38"/>
      <c r="L448" s="41"/>
      <c r="M448" s="191"/>
      <c r="N448" s="192"/>
      <c r="O448" s="66"/>
      <c r="P448" s="66"/>
      <c r="Q448" s="66"/>
      <c r="R448" s="66"/>
      <c r="S448" s="66"/>
      <c r="T448" s="67"/>
      <c r="U448" s="36"/>
      <c r="V448" s="36"/>
      <c r="W448" s="36"/>
      <c r="X448" s="36"/>
      <c r="Y448" s="36"/>
      <c r="Z448" s="36"/>
      <c r="AA448" s="36"/>
      <c r="AB448" s="36"/>
      <c r="AC448" s="36"/>
      <c r="AD448" s="36"/>
      <c r="AE448" s="36"/>
      <c r="AT448" s="19" t="s">
        <v>144</v>
      </c>
      <c r="AU448" s="19" t="s">
        <v>143</v>
      </c>
    </row>
    <row r="449" spans="1:65" s="2" customFormat="1" ht="14.4" customHeight="1">
      <c r="A449" s="36"/>
      <c r="B449" s="37"/>
      <c r="C449" s="175" t="s">
        <v>290</v>
      </c>
      <c r="D449" s="175" t="s">
        <v>137</v>
      </c>
      <c r="E449" s="176" t="s">
        <v>711</v>
      </c>
      <c r="F449" s="177" t="s">
        <v>712</v>
      </c>
      <c r="G449" s="178" t="s">
        <v>140</v>
      </c>
      <c r="H449" s="179">
        <v>198000</v>
      </c>
      <c r="I449" s="180"/>
      <c r="J449" s="181">
        <f>ROUND(I449*H449,2)</f>
        <v>0</v>
      </c>
      <c r="K449" s="177" t="s">
        <v>348</v>
      </c>
      <c r="L449" s="41"/>
      <c r="M449" s="182" t="s">
        <v>19</v>
      </c>
      <c r="N449" s="183" t="s">
        <v>44</v>
      </c>
      <c r="O449" s="66"/>
      <c r="P449" s="184">
        <f>O449*H449</f>
        <v>0</v>
      </c>
      <c r="Q449" s="184">
        <v>0</v>
      </c>
      <c r="R449" s="184">
        <f>Q449*H449</f>
        <v>0</v>
      </c>
      <c r="S449" s="184">
        <v>0</v>
      </c>
      <c r="T449" s="185">
        <f>S449*H449</f>
        <v>0</v>
      </c>
      <c r="U449" s="36"/>
      <c r="V449" s="36"/>
      <c r="W449" s="36"/>
      <c r="X449" s="36"/>
      <c r="Y449" s="36"/>
      <c r="Z449" s="36"/>
      <c r="AA449" s="36"/>
      <c r="AB449" s="36"/>
      <c r="AC449" s="36"/>
      <c r="AD449" s="36"/>
      <c r="AE449" s="36"/>
      <c r="AR449" s="186" t="s">
        <v>142</v>
      </c>
      <c r="AT449" s="186" t="s">
        <v>137</v>
      </c>
      <c r="AU449" s="186" t="s">
        <v>143</v>
      </c>
      <c r="AY449" s="19" t="s">
        <v>135</v>
      </c>
      <c r="BE449" s="187">
        <f>IF(N449="základní",J449,0)</f>
        <v>0</v>
      </c>
      <c r="BF449" s="187">
        <f>IF(N449="snížená",J449,0)</f>
        <v>0</v>
      </c>
      <c r="BG449" s="187">
        <f>IF(N449="zákl. přenesená",J449,0)</f>
        <v>0</v>
      </c>
      <c r="BH449" s="187">
        <f>IF(N449="sníž. přenesená",J449,0)</f>
        <v>0</v>
      </c>
      <c r="BI449" s="187">
        <f>IF(N449="nulová",J449,0)</f>
        <v>0</v>
      </c>
      <c r="BJ449" s="19" t="s">
        <v>143</v>
      </c>
      <c r="BK449" s="187">
        <f>ROUND(I449*H449,2)</f>
        <v>0</v>
      </c>
      <c r="BL449" s="19" t="s">
        <v>142</v>
      </c>
      <c r="BM449" s="186" t="s">
        <v>713</v>
      </c>
    </row>
    <row r="450" spans="1:65" s="2" customFormat="1" ht="27">
      <c r="A450" s="36"/>
      <c r="B450" s="37"/>
      <c r="C450" s="38"/>
      <c r="D450" s="188" t="s">
        <v>144</v>
      </c>
      <c r="E450" s="38"/>
      <c r="F450" s="189" t="s">
        <v>710</v>
      </c>
      <c r="G450" s="38"/>
      <c r="H450" s="38"/>
      <c r="I450" s="190"/>
      <c r="J450" s="38"/>
      <c r="K450" s="38"/>
      <c r="L450" s="41"/>
      <c r="M450" s="191"/>
      <c r="N450" s="192"/>
      <c r="O450" s="66"/>
      <c r="P450" s="66"/>
      <c r="Q450" s="66"/>
      <c r="R450" s="66"/>
      <c r="S450" s="66"/>
      <c r="T450" s="67"/>
      <c r="U450" s="36"/>
      <c r="V450" s="36"/>
      <c r="W450" s="36"/>
      <c r="X450" s="36"/>
      <c r="Y450" s="36"/>
      <c r="Z450" s="36"/>
      <c r="AA450" s="36"/>
      <c r="AB450" s="36"/>
      <c r="AC450" s="36"/>
      <c r="AD450" s="36"/>
      <c r="AE450" s="36"/>
      <c r="AT450" s="19" t="s">
        <v>144</v>
      </c>
      <c r="AU450" s="19" t="s">
        <v>143</v>
      </c>
    </row>
    <row r="451" spans="1:65" s="13" customFormat="1" ht="10">
      <c r="B451" s="193"/>
      <c r="C451" s="194"/>
      <c r="D451" s="188" t="s">
        <v>146</v>
      </c>
      <c r="E451" s="194"/>
      <c r="F451" s="196" t="s">
        <v>701</v>
      </c>
      <c r="G451" s="194"/>
      <c r="H451" s="197">
        <v>198000</v>
      </c>
      <c r="I451" s="198"/>
      <c r="J451" s="194"/>
      <c r="K451" s="194"/>
      <c r="L451" s="199"/>
      <c r="M451" s="200"/>
      <c r="N451" s="201"/>
      <c r="O451" s="201"/>
      <c r="P451" s="201"/>
      <c r="Q451" s="201"/>
      <c r="R451" s="201"/>
      <c r="S451" s="201"/>
      <c r="T451" s="202"/>
      <c r="AT451" s="203" t="s">
        <v>146</v>
      </c>
      <c r="AU451" s="203" t="s">
        <v>143</v>
      </c>
      <c r="AV451" s="13" t="s">
        <v>143</v>
      </c>
      <c r="AW451" s="13" t="s">
        <v>4</v>
      </c>
      <c r="AX451" s="13" t="s">
        <v>80</v>
      </c>
      <c r="AY451" s="203" t="s">
        <v>135</v>
      </c>
    </row>
    <row r="452" spans="1:65" s="2" customFormat="1" ht="14.4" customHeight="1">
      <c r="A452" s="36"/>
      <c r="B452" s="37"/>
      <c r="C452" s="175" t="s">
        <v>714</v>
      </c>
      <c r="D452" s="175" t="s">
        <v>137</v>
      </c>
      <c r="E452" s="176" t="s">
        <v>715</v>
      </c>
      <c r="F452" s="177" t="s">
        <v>716</v>
      </c>
      <c r="G452" s="178" t="s">
        <v>140</v>
      </c>
      <c r="H452" s="179">
        <v>1100</v>
      </c>
      <c r="I452" s="180"/>
      <c r="J452" s="181">
        <f>ROUND(I452*H452,2)</f>
        <v>0</v>
      </c>
      <c r="K452" s="177" t="s">
        <v>348</v>
      </c>
      <c r="L452" s="41"/>
      <c r="M452" s="182" t="s">
        <v>19</v>
      </c>
      <c r="N452" s="183" t="s">
        <v>44</v>
      </c>
      <c r="O452" s="66"/>
      <c r="P452" s="184">
        <f>O452*H452</f>
        <v>0</v>
      </c>
      <c r="Q452" s="184">
        <v>0</v>
      </c>
      <c r="R452" s="184">
        <f>Q452*H452</f>
        <v>0</v>
      </c>
      <c r="S452" s="184">
        <v>0</v>
      </c>
      <c r="T452" s="185">
        <f>S452*H452</f>
        <v>0</v>
      </c>
      <c r="U452" s="36"/>
      <c r="V452" s="36"/>
      <c r="W452" s="36"/>
      <c r="X452" s="36"/>
      <c r="Y452" s="36"/>
      <c r="Z452" s="36"/>
      <c r="AA452" s="36"/>
      <c r="AB452" s="36"/>
      <c r="AC452" s="36"/>
      <c r="AD452" s="36"/>
      <c r="AE452" s="36"/>
      <c r="AR452" s="186" t="s">
        <v>142</v>
      </c>
      <c r="AT452" s="186" t="s">
        <v>137</v>
      </c>
      <c r="AU452" s="186" t="s">
        <v>143</v>
      </c>
      <c r="AY452" s="19" t="s">
        <v>135</v>
      </c>
      <c r="BE452" s="187">
        <f>IF(N452="základní",J452,0)</f>
        <v>0</v>
      </c>
      <c r="BF452" s="187">
        <f>IF(N452="snížená",J452,0)</f>
        <v>0</v>
      </c>
      <c r="BG452" s="187">
        <f>IF(N452="zákl. přenesená",J452,0)</f>
        <v>0</v>
      </c>
      <c r="BH452" s="187">
        <f>IF(N452="sníž. přenesená",J452,0)</f>
        <v>0</v>
      </c>
      <c r="BI452" s="187">
        <f>IF(N452="nulová",J452,0)</f>
        <v>0</v>
      </c>
      <c r="BJ452" s="19" t="s">
        <v>143</v>
      </c>
      <c r="BK452" s="187">
        <f>ROUND(I452*H452,2)</f>
        <v>0</v>
      </c>
      <c r="BL452" s="19" t="s">
        <v>142</v>
      </c>
      <c r="BM452" s="186" t="s">
        <v>717</v>
      </c>
    </row>
    <row r="453" spans="1:65" s="2" customFormat="1" ht="24.15" customHeight="1">
      <c r="A453" s="36"/>
      <c r="B453" s="37"/>
      <c r="C453" s="175" t="s">
        <v>295</v>
      </c>
      <c r="D453" s="175" t="s">
        <v>137</v>
      </c>
      <c r="E453" s="176" t="s">
        <v>718</v>
      </c>
      <c r="F453" s="177" t="s">
        <v>719</v>
      </c>
      <c r="G453" s="178" t="s">
        <v>140</v>
      </c>
      <c r="H453" s="179">
        <v>387</v>
      </c>
      <c r="I453" s="180"/>
      <c r="J453" s="181">
        <f>ROUND(I453*H453,2)</f>
        <v>0</v>
      </c>
      <c r="K453" s="177" t="s">
        <v>19</v>
      </c>
      <c r="L453" s="41"/>
      <c r="M453" s="182" t="s">
        <v>19</v>
      </c>
      <c r="N453" s="183" t="s">
        <v>44</v>
      </c>
      <c r="O453" s="66"/>
      <c r="P453" s="184">
        <f>O453*H453</f>
        <v>0</v>
      </c>
      <c r="Q453" s="184">
        <v>1.2999999999999999E-4</v>
      </c>
      <c r="R453" s="184">
        <f>Q453*H453</f>
        <v>5.0309999999999994E-2</v>
      </c>
      <c r="S453" s="184">
        <v>0</v>
      </c>
      <c r="T453" s="185">
        <f>S453*H453</f>
        <v>0</v>
      </c>
      <c r="U453" s="36"/>
      <c r="V453" s="36"/>
      <c r="W453" s="36"/>
      <c r="X453" s="36"/>
      <c r="Y453" s="36"/>
      <c r="Z453" s="36"/>
      <c r="AA453" s="36"/>
      <c r="AB453" s="36"/>
      <c r="AC453" s="36"/>
      <c r="AD453" s="36"/>
      <c r="AE453" s="36"/>
      <c r="AR453" s="186" t="s">
        <v>142</v>
      </c>
      <c r="AT453" s="186" t="s">
        <v>137</v>
      </c>
      <c r="AU453" s="186" t="s">
        <v>143</v>
      </c>
      <c r="AY453" s="19" t="s">
        <v>135</v>
      </c>
      <c r="BE453" s="187">
        <f>IF(N453="základní",J453,0)</f>
        <v>0</v>
      </c>
      <c r="BF453" s="187">
        <f>IF(N453="snížená",J453,0)</f>
        <v>0</v>
      </c>
      <c r="BG453" s="187">
        <f>IF(N453="zákl. přenesená",J453,0)</f>
        <v>0</v>
      </c>
      <c r="BH453" s="187">
        <f>IF(N453="sníž. přenesená",J453,0)</f>
        <v>0</v>
      </c>
      <c r="BI453" s="187">
        <f>IF(N453="nulová",J453,0)</f>
        <v>0</v>
      </c>
      <c r="BJ453" s="19" t="s">
        <v>143</v>
      </c>
      <c r="BK453" s="187">
        <f>ROUND(I453*H453,2)</f>
        <v>0</v>
      </c>
      <c r="BL453" s="19" t="s">
        <v>142</v>
      </c>
      <c r="BM453" s="186" t="s">
        <v>720</v>
      </c>
    </row>
    <row r="454" spans="1:65" s="2" customFormat="1" ht="36">
      <c r="A454" s="36"/>
      <c r="B454" s="37"/>
      <c r="C454" s="38"/>
      <c r="D454" s="188" t="s">
        <v>144</v>
      </c>
      <c r="E454" s="38"/>
      <c r="F454" s="189" t="s">
        <v>721</v>
      </c>
      <c r="G454" s="38"/>
      <c r="H454" s="38"/>
      <c r="I454" s="190"/>
      <c r="J454" s="38"/>
      <c r="K454" s="38"/>
      <c r="L454" s="41"/>
      <c r="M454" s="191"/>
      <c r="N454" s="192"/>
      <c r="O454" s="66"/>
      <c r="P454" s="66"/>
      <c r="Q454" s="66"/>
      <c r="R454" s="66"/>
      <c r="S454" s="66"/>
      <c r="T454" s="67"/>
      <c r="U454" s="36"/>
      <c r="V454" s="36"/>
      <c r="W454" s="36"/>
      <c r="X454" s="36"/>
      <c r="Y454" s="36"/>
      <c r="Z454" s="36"/>
      <c r="AA454" s="36"/>
      <c r="AB454" s="36"/>
      <c r="AC454" s="36"/>
      <c r="AD454" s="36"/>
      <c r="AE454" s="36"/>
      <c r="AT454" s="19" t="s">
        <v>144</v>
      </c>
      <c r="AU454" s="19" t="s">
        <v>143</v>
      </c>
    </row>
    <row r="455" spans="1:65" s="2" customFormat="1" ht="14.4" customHeight="1">
      <c r="A455" s="36"/>
      <c r="B455" s="37"/>
      <c r="C455" s="175" t="s">
        <v>722</v>
      </c>
      <c r="D455" s="175" t="s">
        <v>137</v>
      </c>
      <c r="E455" s="176" t="s">
        <v>723</v>
      </c>
      <c r="F455" s="177" t="s">
        <v>724</v>
      </c>
      <c r="G455" s="178" t="s">
        <v>382</v>
      </c>
      <c r="H455" s="179">
        <v>1</v>
      </c>
      <c r="I455" s="180"/>
      <c r="J455" s="181">
        <f>ROUND(I455*H455,2)</f>
        <v>0</v>
      </c>
      <c r="K455" s="177" t="s">
        <v>19</v>
      </c>
      <c r="L455" s="41"/>
      <c r="M455" s="182" t="s">
        <v>19</v>
      </c>
      <c r="N455" s="183" t="s">
        <v>44</v>
      </c>
      <c r="O455" s="66"/>
      <c r="P455" s="184">
        <f>O455*H455</f>
        <v>0</v>
      </c>
      <c r="Q455" s="184">
        <v>1.8000000000000001E-4</v>
      </c>
      <c r="R455" s="184">
        <f>Q455*H455</f>
        <v>1.8000000000000001E-4</v>
      </c>
      <c r="S455" s="184">
        <v>0</v>
      </c>
      <c r="T455" s="185">
        <f>S455*H455</f>
        <v>0</v>
      </c>
      <c r="U455" s="36"/>
      <c r="V455" s="36"/>
      <c r="W455" s="36"/>
      <c r="X455" s="36"/>
      <c r="Y455" s="36"/>
      <c r="Z455" s="36"/>
      <c r="AA455" s="36"/>
      <c r="AB455" s="36"/>
      <c r="AC455" s="36"/>
      <c r="AD455" s="36"/>
      <c r="AE455" s="36"/>
      <c r="AR455" s="186" t="s">
        <v>142</v>
      </c>
      <c r="AT455" s="186" t="s">
        <v>137</v>
      </c>
      <c r="AU455" s="186" t="s">
        <v>143</v>
      </c>
      <c r="AY455" s="19" t="s">
        <v>135</v>
      </c>
      <c r="BE455" s="187">
        <f>IF(N455="základní",J455,0)</f>
        <v>0</v>
      </c>
      <c r="BF455" s="187">
        <f>IF(N455="snížená",J455,0)</f>
        <v>0</v>
      </c>
      <c r="BG455" s="187">
        <f>IF(N455="zákl. přenesená",J455,0)</f>
        <v>0</v>
      </c>
      <c r="BH455" s="187">
        <f>IF(N455="sníž. přenesená",J455,0)</f>
        <v>0</v>
      </c>
      <c r="BI455" s="187">
        <f>IF(N455="nulová",J455,0)</f>
        <v>0</v>
      </c>
      <c r="BJ455" s="19" t="s">
        <v>143</v>
      </c>
      <c r="BK455" s="187">
        <f>ROUND(I455*H455,2)</f>
        <v>0</v>
      </c>
      <c r="BL455" s="19" t="s">
        <v>142</v>
      </c>
      <c r="BM455" s="186" t="s">
        <v>725</v>
      </c>
    </row>
    <row r="456" spans="1:65" s="2" customFormat="1" ht="45">
      <c r="A456" s="36"/>
      <c r="B456" s="37"/>
      <c r="C456" s="38"/>
      <c r="D456" s="188" t="s">
        <v>144</v>
      </c>
      <c r="E456" s="38"/>
      <c r="F456" s="189" t="s">
        <v>726</v>
      </c>
      <c r="G456" s="38"/>
      <c r="H456" s="38"/>
      <c r="I456" s="190"/>
      <c r="J456" s="38"/>
      <c r="K456" s="38"/>
      <c r="L456" s="41"/>
      <c r="M456" s="191"/>
      <c r="N456" s="192"/>
      <c r="O456" s="66"/>
      <c r="P456" s="66"/>
      <c r="Q456" s="66"/>
      <c r="R456" s="66"/>
      <c r="S456" s="66"/>
      <c r="T456" s="67"/>
      <c r="U456" s="36"/>
      <c r="V456" s="36"/>
      <c r="W456" s="36"/>
      <c r="X456" s="36"/>
      <c r="Y456" s="36"/>
      <c r="Z456" s="36"/>
      <c r="AA456" s="36"/>
      <c r="AB456" s="36"/>
      <c r="AC456" s="36"/>
      <c r="AD456" s="36"/>
      <c r="AE456" s="36"/>
      <c r="AT456" s="19" t="s">
        <v>144</v>
      </c>
      <c r="AU456" s="19" t="s">
        <v>143</v>
      </c>
    </row>
    <row r="457" spans="1:65" s="2" customFormat="1" ht="14.4" customHeight="1">
      <c r="A457" s="36"/>
      <c r="B457" s="37"/>
      <c r="C457" s="215" t="s">
        <v>300</v>
      </c>
      <c r="D457" s="215" t="s">
        <v>194</v>
      </c>
      <c r="E457" s="216" t="s">
        <v>727</v>
      </c>
      <c r="F457" s="217" t="s">
        <v>728</v>
      </c>
      <c r="G457" s="218" t="s">
        <v>382</v>
      </c>
      <c r="H457" s="219">
        <v>1</v>
      </c>
      <c r="I457" s="220"/>
      <c r="J457" s="221">
        <f>ROUND(I457*H457,2)</f>
        <v>0</v>
      </c>
      <c r="K457" s="217" t="s">
        <v>19</v>
      </c>
      <c r="L457" s="222"/>
      <c r="M457" s="223" t="s">
        <v>19</v>
      </c>
      <c r="N457" s="224" t="s">
        <v>44</v>
      </c>
      <c r="O457" s="66"/>
      <c r="P457" s="184">
        <f>O457*H457</f>
        <v>0</v>
      </c>
      <c r="Q457" s="184">
        <v>8.0000000000000002E-3</v>
      </c>
      <c r="R457" s="184">
        <f>Q457*H457</f>
        <v>8.0000000000000002E-3</v>
      </c>
      <c r="S457" s="184">
        <v>0</v>
      </c>
      <c r="T457" s="185">
        <f>S457*H457</f>
        <v>0</v>
      </c>
      <c r="U457" s="36"/>
      <c r="V457" s="36"/>
      <c r="W457" s="36"/>
      <c r="X457" s="36"/>
      <c r="Y457" s="36"/>
      <c r="Z457" s="36"/>
      <c r="AA457" s="36"/>
      <c r="AB457" s="36"/>
      <c r="AC457" s="36"/>
      <c r="AD457" s="36"/>
      <c r="AE457" s="36"/>
      <c r="AR457" s="186" t="s">
        <v>158</v>
      </c>
      <c r="AT457" s="186" t="s">
        <v>194</v>
      </c>
      <c r="AU457" s="186" t="s">
        <v>143</v>
      </c>
      <c r="AY457" s="19" t="s">
        <v>135</v>
      </c>
      <c r="BE457" s="187">
        <f>IF(N457="základní",J457,0)</f>
        <v>0</v>
      </c>
      <c r="BF457" s="187">
        <f>IF(N457="snížená",J457,0)</f>
        <v>0</v>
      </c>
      <c r="BG457" s="187">
        <f>IF(N457="zákl. přenesená",J457,0)</f>
        <v>0</v>
      </c>
      <c r="BH457" s="187">
        <f>IF(N457="sníž. přenesená",J457,0)</f>
        <v>0</v>
      </c>
      <c r="BI457" s="187">
        <f>IF(N457="nulová",J457,0)</f>
        <v>0</v>
      </c>
      <c r="BJ457" s="19" t="s">
        <v>143</v>
      </c>
      <c r="BK457" s="187">
        <f>ROUND(I457*H457,2)</f>
        <v>0</v>
      </c>
      <c r="BL457" s="19" t="s">
        <v>142</v>
      </c>
      <c r="BM457" s="186" t="s">
        <v>729</v>
      </c>
    </row>
    <row r="458" spans="1:65" s="2" customFormat="1" ht="14.4" customHeight="1">
      <c r="A458" s="36"/>
      <c r="B458" s="37"/>
      <c r="C458" s="175" t="s">
        <v>730</v>
      </c>
      <c r="D458" s="249" t="s">
        <v>137</v>
      </c>
      <c r="E458" s="176" t="s">
        <v>731</v>
      </c>
      <c r="F458" s="177" t="s">
        <v>732</v>
      </c>
      <c r="G458" s="178" t="s">
        <v>140</v>
      </c>
      <c r="H458" s="179">
        <v>475.53</v>
      </c>
      <c r="I458" s="180"/>
      <c r="J458" s="181">
        <f>ROUND(I458*H458,2)</f>
        <v>0</v>
      </c>
      <c r="K458" s="177" t="s">
        <v>141</v>
      </c>
      <c r="L458" s="41"/>
      <c r="M458" s="182" t="s">
        <v>19</v>
      </c>
      <c r="N458" s="183" t="s">
        <v>44</v>
      </c>
      <c r="O458" s="66"/>
      <c r="P458" s="184">
        <f>O458*H458</f>
        <v>0</v>
      </c>
      <c r="Q458" s="184">
        <v>0</v>
      </c>
      <c r="R458" s="184">
        <f>Q458*H458</f>
        <v>0</v>
      </c>
      <c r="S458" s="184">
        <v>0.13100000000000001</v>
      </c>
      <c r="T458" s="185">
        <f>S458*H458</f>
        <v>62.294429999999998</v>
      </c>
      <c r="U458" s="36"/>
      <c r="V458" s="36"/>
      <c r="W458" s="36"/>
      <c r="X458" s="36"/>
      <c r="Y458" s="36"/>
      <c r="Z458" s="36"/>
      <c r="AA458" s="36"/>
      <c r="AB458" s="36"/>
      <c r="AC458" s="36"/>
      <c r="AD458" s="36"/>
      <c r="AE458" s="36"/>
      <c r="AR458" s="186" t="s">
        <v>142</v>
      </c>
      <c r="AT458" s="186" t="s">
        <v>137</v>
      </c>
      <c r="AU458" s="186" t="s">
        <v>143</v>
      </c>
      <c r="AY458" s="19" t="s">
        <v>135</v>
      </c>
      <c r="BE458" s="187">
        <f>IF(N458="základní",J458,0)</f>
        <v>0</v>
      </c>
      <c r="BF458" s="187">
        <f>IF(N458="snížená",J458,0)</f>
        <v>0</v>
      </c>
      <c r="BG458" s="187">
        <f>IF(N458="zákl. přenesená",J458,0)</f>
        <v>0</v>
      </c>
      <c r="BH458" s="187">
        <f>IF(N458="sníž. přenesená",J458,0)</f>
        <v>0</v>
      </c>
      <c r="BI458" s="187">
        <f>IF(N458="nulová",J458,0)</f>
        <v>0</v>
      </c>
      <c r="BJ458" s="19" t="s">
        <v>143</v>
      </c>
      <c r="BK458" s="187">
        <f>ROUND(I458*H458,2)</f>
        <v>0</v>
      </c>
      <c r="BL458" s="19" t="s">
        <v>142</v>
      </c>
      <c r="BM458" s="186" t="s">
        <v>733</v>
      </c>
    </row>
    <row r="459" spans="1:65" s="16" customFormat="1" ht="10">
      <c r="B459" s="239"/>
      <c r="C459" s="240"/>
      <c r="D459" s="188" t="s">
        <v>146</v>
      </c>
      <c r="E459" s="241" t="s">
        <v>19</v>
      </c>
      <c r="F459" s="242" t="s">
        <v>734</v>
      </c>
      <c r="G459" s="240"/>
      <c r="H459" s="241" t="s">
        <v>19</v>
      </c>
      <c r="I459" s="243"/>
      <c r="J459" s="240"/>
      <c r="K459" s="240"/>
      <c r="L459" s="244"/>
      <c r="M459" s="245"/>
      <c r="N459" s="246"/>
      <c r="O459" s="246"/>
      <c r="P459" s="246"/>
      <c r="Q459" s="246"/>
      <c r="R459" s="246"/>
      <c r="S459" s="246"/>
      <c r="T459" s="247"/>
      <c r="AT459" s="248" t="s">
        <v>146</v>
      </c>
      <c r="AU459" s="248" t="s">
        <v>143</v>
      </c>
      <c r="AV459" s="16" t="s">
        <v>80</v>
      </c>
      <c r="AW459" s="16" t="s">
        <v>31</v>
      </c>
      <c r="AX459" s="16" t="s">
        <v>72</v>
      </c>
      <c r="AY459" s="248" t="s">
        <v>135</v>
      </c>
    </row>
    <row r="460" spans="1:65" s="13" customFormat="1" ht="10">
      <c r="B460" s="193"/>
      <c r="C460" s="194"/>
      <c r="D460" s="188" t="s">
        <v>146</v>
      </c>
      <c r="E460" s="195" t="s">
        <v>19</v>
      </c>
      <c r="F460" s="196" t="s">
        <v>735</v>
      </c>
      <c r="G460" s="194"/>
      <c r="H460" s="197">
        <v>17.28</v>
      </c>
      <c r="I460" s="198"/>
      <c r="J460" s="194"/>
      <c r="K460" s="194"/>
      <c r="L460" s="199"/>
      <c r="M460" s="200"/>
      <c r="N460" s="201"/>
      <c r="O460" s="201"/>
      <c r="P460" s="201"/>
      <c r="Q460" s="201"/>
      <c r="R460" s="201"/>
      <c r="S460" s="201"/>
      <c r="T460" s="202"/>
      <c r="AT460" s="203" t="s">
        <v>146</v>
      </c>
      <c r="AU460" s="203" t="s">
        <v>143</v>
      </c>
      <c r="AV460" s="13" t="s">
        <v>143</v>
      </c>
      <c r="AW460" s="13" t="s">
        <v>31</v>
      </c>
      <c r="AX460" s="13" t="s">
        <v>72</v>
      </c>
      <c r="AY460" s="203" t="s">
        <v>135</v>
      </c>
    </row>
    <row r="461" spans="1:65" s="13" customFormat="1" ht="10">
      <c r="B461" s="193"/>
      <c r="C461" s="194"/>
      <c r="D461" s="188" t="s">
        <v>146</v>
      </c>
      <c r="E461" s="195" t="s">
        <v>19</v>
      </c>
      <c r="F461" s="196" t="s">
        <v>736</v>
      </c>
      <c r="G461" s="194"/>
      <c r="H461" s="197">
        <v>8.64</v>
      </c>
      <c r="I461" s="198"/>
      <c r="J461" s="194"/>
      <c r="K461" s="194"/>
      <c r="L461" s="199"/>
      <c r="M461" s="200"/>
      <c r="N461" s="201"/>
      <c r="O461" s="201"/>
      <c r="P461" s="201"/>
      <c r="Q461" s="201"/>
      <c r="R461" s="201"/>
      <c r="S461" s="201"/>
      <c r="T461" s="202"/>
      <c r="AT461" s="203" t="s">
        <v>146</v>
      </c>
      <c r="AU461" s="203" t="s">
        <v>143</v>
      </c>
      <c r="AV461" s="13" t="s">
        <v>143</v>
      </c>
      <c r="AW461" s="13" t="s">
        <v>31</v>
      </c>
      <c r="AX461" s="13" t="s">
        <v>72</v>
      </c>
      <c r="AY461" s="203" t="s">
        <v>135</v>
      </c>
    </row>
    <row r="462" spans="1:65" s="13" customFormat="1" ht="10">
      <c r="B462" s="193"/>
      <c r="C462" s="194"/>
      <c r="D462" s="188" t="s">
        <v>146</v>
      </c>
      <c r="E462" s="195" t="s">
        <v>19</v>
      </c>
      <c r="F462" s="196" t="s">
        <v>737</v>
      </c>
      <c r="G462" s="194"/>
      <c r="H462" s="197">
        <v>14.55</v>
      </c>
      <c r="I462" s="198"/>
      <c r="J462" s="194"/>
      <c r="K462" s="194"/>
      <c r="L462" s="199"/>
      <c r="M462" s="200"/>
      <c r="N462" s="201"/>
      <c r="O462" s="201"/>
      <c r="P462" s="201"/>
      <c r="Q462" s="201"/>
      <c r="R462" s="201"/>
      <c r="S462" s="201"/>
      <c r="T462" s="202"/>
      <c r="AT462" s="203" t="s">
        <v>146</v>
      </c>
      <c r="AU462" s="203" t="s">
        <v>143</v>
      </c>
      <c r="AV462" s="13" t="s">
        <v>143</v>
      </c>
      <c r="AW462" s="13" t="s">
        <v>31</v>
      </c>
      <c r="AX462" s="13" t="s">
        <v>72</v>
      </c>
      <c r="AY462" s="203" t="s">
        <v>135</v>
      </c>
    </row>
    <row r="463" spans="1:65" s="13" customFormat="1" ht="10">
      <c r="B463" s="193"/>
      <c r="C463" s="194"/>
      <c r="D463" s="188" t="s">
        <v>146</v>
      </c>
      <c r="E463" s="195" t="s">
        <v>19</v>
      </c>
      <c r="F463" s="196" t="s">
        <v>737</v>
      </c>
      <c r="G463" s="194"/>
      <c r="H463" s="197">
        <v>14.55</v>
      </c>
      <c r="I463" s="198"/>
      <c r="J463" s="194"/>
      <c r="K463" s="194"/>
      <c r="L463" s="199"/>
      <c r="M463" s="200"/>
      <c r="N463" s="201"/>
      <c r="O463" s="201"/>
      <c r="P463" s="201"/>
      <c r="Q463" s="201"/>
      <c r="R463" s="201"/>
      <c r="S463" s="201"/>
      <c r="T463" s="202"/>
      <c r="AT463" s="203" t="s">
        <v>146</v>
      </c>
      <c r="AU463" s="203" t="s">
        <v>143</v>
      </c>
      <c r="AV463" s="13" t="s">
        <v>143</v>
      </c>
      <c r="AW463" s="13" t="s">
        <v>31</v>
      </c>
      <c r="AX463" s="13" t="s">
        <v>72</v>
      </c>
      <c r="AY463" s="203" t="s">
        <v>135</v>
      </c>
    </row>
    <row r="464" spans="1:65" s="13" customFormat="1" ht="10">
      <c r="B464" s="193"/>
      <c r="C464" s="194"/>
      <c r="D464" s="188" t="s">
        <v>146</v>
      </c>
      <c r="E464" s="195" t="s">
        <v>19</v>
      </c>
      <c r="F464" s="196" t="s">
        <v>737</v>
      </c>
      <c r="G464" s="194"/>
      <c r="H464" s="197">
        <v>14.55</v>
      </c>
      <c r="I464" s="198"/>
      <c r="J464" s="194"/>
      <c r="K464" s="194"/>
      <c r="L464" s="199"/>
      <c r="M464" s="200"/>
      <c r="N464" s="201"/>
      <c r="O464" s="201"/>
      <c r="P464" s="201"/>
      <c r="Q464" s="201"/>
      <c r="R464" s="201"/>
      <c r="S464" s="201"/>
      <c r="T464" s="202"/>
      <c r="AT464" s="203" t="s">
        <v>146</v>
      </c>
      <c r="AU464" s="203" t="s">
        <v>143</v>
      </c>
      <c r="AV464" s="13" t="s">
        <v>143</v>
      </c>
      <c r="AW464" s="13" t="s">
        <v>31</v>
      </c>
      <c r="AX464" s="13" t="s">
        <v>72</v>
      </c>
      <c r="AY464" s="203" t="s">
        <v>135</v>
      </c>
    </row>
    <row r="465" spans="2:51" s="13" customFormat="1" ht="10">
      <c r="B465" s="193"/>
      <c r="C465" s="194"/>
      <c r="D465" s="188" t="s">
        <v>146</v>
      </c>
      <c r="E465" s="195" t="s">
        <v>19</v>
      </c>
      <c r="F465" s="196" t="s">
        <v>738</v>
      </c>
      <c r="G465" s="194"/>
      <c r="H465" s="197">
        <v>8.73</v>
      </c>
      <c r="I465" s="198"/>
      <c r="J465" s="194"/>
      <c r="K465" s="194"/>
      <c r="L465" s="199"/>
      <c r="M465" s="200"/>
      <c r="N465" s="201"/>
      <c r="O465" s="201"/>
      <c r="P465" s="201"/>
      <c r="Q465" s="201"/>
      <c r="R465" s="201"/>
      <c r="S465" s="201"/>
      <c r="T465" s="202"/>
      <c r="AT465" s="203" t="s">
        <v>146</v>
      </c>
      <c r="AU465" s="203" t="s">
        <v>143</v>
      </c>
      <c r="AV465" s="13" t="s">
        <v>143</v>
      </c>
      <c r="AW465" s="13" t="s">
        <v>31</v>
      </c>
      <c r="AX465" s="13" t="s">
        <v>72</v>
      </c>
      <c r="AY465" s="203" t="s">
        <v>135</v>
      </c>
    </row>
    <row r="466" spans="2:51" s="13" customFormat="1" ht="10">
      <c r="B466" s="193"/>
      <c r="C466" s="194"/>
      <c r="D466" s="188" t="s">
        <v>146</v>
      </c>
      <c r="E466" s="195" t="s">
        <v>19</v>
      </c>
      <c r="F466" s="196" t="s">
        <v>739</v>
      </c>
      <c r="G466" s="194"/>
      <c r="H466" s="197">
        <v>7.26</v>
      </c>
      <c r="I466" s="198"/>
      <c r="J466" s="194"/>
      <c r="K466" s="194"/>
      <c r="L466" s="199"/>
      <c r="M466" s="200"/>
      <c r="N466" s="201"/>
      <c r="O466" s="201"/>
      <c r="P466" s="201"/>
      <c r="Q466" s="201"/>
      <c r="R466" s="201"/>
      <c r="S466" s="201"/>
      <c r="T466" s="202"/>
      <c r="AT466" s="203" t="s">
        <v>146</v>
      </c>
      <c r="AU466" s="203" t="s">
        <v>143</v>
      </c>
      <c r="AV466" s="13" t="s">
        <v>143</v>
      </c>
      <c r="AW466" s="13" t="s">
        <v>31</v>
      </c>
      <c r="AX466" s="13" t="s">
        <v>72</v>
      </c>
      <c r="AY466" s="203" t="s">
        <v>135</v>
      </c>
    </row>
    <row r="467" spans="2:51" s="13" customFormat="1" ht="10">
      <c r="B467" s="193"/>
      <c r="C467" s="194"/>
      <c r="D467" s="188" t="s">
        <v>146</v>
      </c>
      <c r="E467" s="195" t="s">
        <v>19</v>
      </c>
      <c r="F467" s="196" t="s">
        <v>740</v>
      </c>
      <c r="G467" s="194"/>
      <c r="H467" s="197">
        <v>4.3499999999999996</v>
      </c>
      <c r="I467" s="198"/>
      <c r="J467" s="194"/>
      <c r="K467" s="194"/>
      <c r="L467" s="199"/>
      <c r="M467" s="200"/>
      <c r="N467" s="201"/>
      <c r="O467" s="201"/>
      <c r="P467" s="201"/>
      <c r="Q467" s="201"/>
      <c r="R467" s="201"/>
      <c r="S467" s="201"/>
      <c r="T467" s="202"/>
      <c r="AT467" s="203" t="s">
        <v>146</v>
      </c>
      <c r="AU467" s="203" t="s">
        <v>143</v>
      </c>
      <c r="AV467" s="13" t="s">
        <v>143</v>
      </c>
      <c r="AW467" s="13" t="s">
        <v>31</v>
      </c>
      <c r="AX467" s="13" t="s">
        <v>72</v>
      </c>
      <c r="AY467" s="203" t="s">
        <v>135</v>
      </c>
    </row>
    <row r="468" spans="2:51" s="13" customFormat="1" ht="10">
      <c r="B468" s="193"/>
      <c r="C468" s="194"/>
      <c r="D468" s="188" t="s">
        <v>146</v>
      </c>
      <c r="E468" s="195" t="s">
        <v>19</v>
      </c>
      <c r="F468" s="196" t="s">
        <v>741</v>
      </c>
      <c r="G468" s="194"/>
      <c r="H468" s="197">
        <v>2.7</v>
      </c>
      <c r="I468" s="198"/>
      <c r="J468" s="194"/>
      <c r="K468" s="194"/>
      <c r="L468" s="199"/>
      <c r="M468" s="200"/>
      <c r="N468" s="201"/>
      <c r="O468" s="201"/>
      <c r="P468" s="201"/>
      <c r="Q468" s="201"/>
      <c r="R468" s="201"/>
      <c r="S468" s="201"/>
      <c r="T468" s="202"/>
      <c r="AT468" s="203" t="s">
        <v>146</v>
      </c>
      <c r="AU468" s="203" t="s">
        <v>143</v>
      </c>
      <c r="AV468" s="13" t="s">
        <v>143</v>
      </c>
      <c r="AW468" s="13" t="s">
        <v>31</v>
      </c>
      <c r="AX468" s="13" t="s">
        <v>72</v>
      </c>
      <c r="AY468" s="203" t="s">
        <v>135</v>
      </c>
    </row>
    <row r="469" spans="2:51" s="13" customFormat="1" ht="10">
      <c r="B469" s="193"/>
      <c r="C469" s="194"/>
      <c r="D469" s="188" t="s">
        <v>146</v>
      </c>
      <c r="E469" s="195" t="s">
        <v>19</v>
      </c>
      <c r="F469" s="196" t="s">
        <v>742</v>
      </c>
      <c r="G469" s="194"/>
      <c r="H469" s="197">
        <v>45</v>
      </c>
      <c r="I469" s="198"/>
      <c r="J469" s="194"/>
      <c r="K469" s="194"/>
      <c r="L469" s="199"/>
      <c r="M469" s="200"/>
      <c r="N469" s="201"/>
      <c r="O469" s="201"/>
      <c r="P469" s="201"/>
      <c r="Q469" s="201"/>
      <c r="R469" s="201"/>
      <c r="S469" s="201"/>
      <c r="T469" s="202"/>
      <c r="AT469" s="203" t="s">
        <v>146</v>
      </c>
      <c r="AU469" s="203" t="s">
        <v>143</v>
      </c>
      <c r="AV469" s="13" t="s">
        <v>143</v>
      </c>
      <c r="AW469" s="13" t="s">
        <v>31</v>
      </c>
      <c r="AX469" s="13" t="s">
        <v>72</v>
      </c>
      <c r="AY469" s="203" t="s">
        <v>135</v>
      </c>
    </row>
    <row r="470" spans="2:51" s="13" customFormat="1" ht="10">
      <c r="B470" s="193"/>
      <c r="C470" s="194"/>
      <c r="D470" s="188" t="s">
        <v>146</v>
      </c>
      <c r="E470" s="195" t="s">
        <v>19</v>
      </c>
      <c r="F470" s="196" t="s">
        <v>743</v>
      </c>
      <c r="G470" s="194"/>
      <c r="H470" s="197">
        <v>9</v>
      </c>
      <c r="I470" s="198"/>
      <c r="J470" s="194"/>
      <c r="K470" s="194"/>
      <c r="L470" s="199"/>
      <c r="M470" s="200"/>
      <c r="N470" s="201"/>
      <c r="O470" s="201"/>
      <c r="P470" s="201"/>
      <c r="Q470" s="201"/>
      <c r="R470" s="201"/>
      <c r="S470" s="201"/>
      <c r="T470" s="202"/>
      <c r="AT470" s="203" t="s">
        <v>146</v>
      </c>
      <c r="AU470" s="203" t="s">
        <v>143</v>
      </c>
      <c r="AV470" s="13" t="s">
        <v>143</v>
      </c>
      <c r="AW470" s="13" t="s">
        <v>31</v>
      </c>
      <c r="AX470" s="13" t="s">
        <v>72</v>
      </c>
      <c r="AY470" s="203" t="s">
        <v>135</v>
      </c>
    </row>
    <row r="471" spans="2:51" s="13" customFormat="1" ht="10">
      <c r="B471" s="193"/>
      <c r="C471" s="194"/>
      <c r="D471" s="188" t="s">
        <v>146</v>
      </c>
      <c r="E471" s="195" t="s">
        <v>19</v>
      </c>
      <c r="F471" s="196" t="s">
        <v>744</v>
      </c>
      <c r="G471" s="194"/>
      <c r="H471" s="197">
        <v>14.64</v>
      </c>
      <c r="I471" s="198"/>
      <c r="J471" s="194"/>
      <c r="K471" s="194"/>
      <c r="L471" s="199"/>
      <c r="M471" s="200"/>
      <c r="N471" s="201"/>
      <c r="O471" s="201"/>
      <c r="P471" s="201"/>
      <c r="Q471" s="201"/>
      <c r="R471" s="201"/>
      <c r="S471" s="201"/>
      <c r="T471" s="202"/>
      <c r="AT471" s="203" t="s">
        <v>146</v>
      </c>
      <c r="AU471" s="203" t="s">
        <v>143</v>
      </c>
      <c r="AV471" s="13" t="s">
        <v>143</v>
      </c>
      <c r="AW471" s="13" t="s">
        <v>31</v>
      </c>
      <c r="AX471" s="13" t="s">
        <v>72</v>
      </c>
      <c r="AY471" s="203" t="s">
        <v>135</v>
      </c>
    </row>
    <row r="472" spans="2:51" s="13" customFormat="1" ht="10">
      <c r="B472" s="193"/>
      <c r="C472" s="194"/>
      <c r="D472" s="188" t="s">
        <v>146</v>
      </c>
      <c r="E472" s="195" t="s">
        <v>19</v>
      </c>
      <c r="F472" s="196" t="s">
        <v>745</v>
      </c>
      <c r="G472" s="194"/>
      <c r="H472" s="197">
        <v>15</v>
      </c>
      <c r="I472" s="198"/>
      <c r="J472" s="194"/>
      <c r="K472" s="194"/>
      <c r="L472" s="199"/>
      <c r="M472" s="200"/>
      <c r="N472" s="201"/>
      <c r="O472" s="201"/>
      <c r="P472" s="201"/>
      <c r="Q472" s="201"/>
      <c r="R472" s="201"/>
      <c r="S472" s="201"/>
      <c r="T472" s="202"/>
      <c r="AT472" s="203" t="s">
        <v>146</v>
      </c>
      <c r="AU472" s="203" t="s">
        <v>143</v>
      </c>
      <c r="AV472" s="13" t="s">
        <v>143</v>
      </c>
      <c r="AW472" s="13" t="s">
        <v>31</v>
      </c>
      <c r="AX472" s="13" t="s">
        <v>72</v>
      </c>
      <c r="AY472" s="203" t="s">
        <v>135</v>
      </c>
    </row>
    <row r="473" spans="2:51" s="13" customFormat="1" ht="10">
      <c r="B473" s="193"/>
      <c r="C473" s="194"/>
      <c r="D473" s="188" t="s">
        <v>146</v>
      </c>
      <c r="E473" s="195" t="s">
        <v>19</v>
      </c>
      <c r="F473" s="196" t="s">
        <v>746</v>
      </c>
      <c r="G473" s="194"/>
      <c r="H473" s="197">
        <v>13.26</v>
      </c>
      <c r="I473" s="198"/>
      <c r="J473" s="194"/>
      <c r="K473" s="194"/>
      <c r="L473" s="199"/>
      <c r="M473" s="200"/>
      <c r="N473" s="201"/>
      <c r="O473" s="201"/>
      <c r="P473" s="201"/>
      <c r="Q473" s="201"/>
      <c r="R473" s="201"/>
      <c r="S473" s="201"/>
      <c r="T473" s="202"/>
      <c r="AT473" s="203" t="s">
        <v>146</v>
      </c>
      <c r="AU473" s="203" t="s">
        <v>143</v>
      </c>
      <c r="AV473" s="13" t="s">
        <v>143</v>
      </c>
      <c r="AW473" s="13" t="s">
        <v>31</v>
      </c>
      <c r="AX473" s="13" t="s">
        <v>72</v>
      </c>
      <c r="AY473" s="203" t="s">
        <v>135</v>
      </c>
    </row>
    <row r="474" spans="2:51" s="13" customFormat="1" ht="10">
      <c r="B474" s="193"/>
      <c r="C474" s="194"/>
      <c r="D474" s="188" t="s">
        <v>146</v>
      </c>
      <c r="E474" s="195" t="s">
        <v>19</v>
      </c>
      <c r="F474" s="196" t="s">
        <v>747</v>
      </c>
      <c r="G474" s="194"/>
      <c r="H474" s="197">
        <v>6.99</v>
      </c>
      <c r="I474" s="198"/>
      <c r="J474" s="194"/>
      <c r="K474" s="194"/>
      <c r="L474" s="199"/>
      <c r="M474" s="200"/>
      <c r="N474" s="201"/>
      <c r="O474" s="201"/>
      <c r="P474" s="201"/>
      <c r="Q474" s="201"/>
      <c r="R474" s="201"/>
      <c r="S474" s="201"/>
      <c r="T474" s="202"/>
      <c r="AT474" s="203" t="s">
        <v>146</v>
      </c>
      <c r="AU474" s="203" t="s">
        <v>143</v>
      </c>
      <c r="AV474" s="13" t="s">
        <v>143</v>
      </c>
      <c r="AW474" s="13" t="s">
        <v>31</v>
      </c>
      <c r="AX474" s="13" t="s">
        <v>72</v>
      </c>
      <c r="AY474" s="203" t="s">
        <v>135</v>
      </c>
    </row>
    <row r="475" spans="2:51" s="13" customFormat="1" ht="10">
      <c r="B475" s="193"/>
      <c r="C475" s="194"/>
      <c r="D475" s="188" t="s">
        <v>146</v>
      </c>
      <c r="E475" s="195" t="s">
        <v>19</v>
      </c>
      <c r="F475" s="196" t="s">
        <v>748</v>
      </c>
      <c r="G475" s="194"/>
      <c r="H475" s="197">
        <v>8.4</v>
      </c>
      <c r="I475" s="198"/>
      <c r="J475" s="194"/>
      <c r="K475" s="194"/>
      <c r="L475" s="199"/>
      <c r="M475" s="200"/>
      <c r="N475" s="201"/>
      <c r="O475" s="201"/>
      <c r="P475" s="201"/>
      <c r="Q475" s="201"/>
      <c r="R475" s="201"/>
      <c r="S475" s="201"/>
      <c r="T475" s="202"/>
      <c r="AT475" s="203" t="s">
        <v>146</v>
      </c>
      <c r="AU475" s="203" t="s">
        <v>143</v>
      </c>
      <c r="AV475" s="13" t="s">
        <v>143</v>
      </c>
      <c r="AW475" s="13" t="s">
        <v>31</v>
      </c>
      <c r="AX475" s="13" t="s">
        <v>72</v>
      </c>
      <c r="AY475" s="203" t="s">
        <v>135</v>
      </c>
    </row>
    <row r="476" spans="2:51" s="13" customFormat="1" ht="10">
      <c r="B476" s="193"/>
      <c r="C476" s="194"/>
      <c r="D476" s="188" t="s">
        <v>146</v>
      </c>
      <c r="E476" s="195" t="s">
        <v>19</v>
      </c>
      <c r="F476" s="196" t="s">
        <v>749</v>
      </c>
      <c r="G476" s="194"/>
      <c r="H476" s="197">
        <v>7.26</v>
      </c>
      <c r="I476" s="198"/>
      <c r="J476" s="194"/>
      <c r="K476" s="194"/>
      <c r="L476" s="199"/>
      <c r="M476" s="200"/>
      <c r="N476" s="201"/>
      <c r="O476" s="201"/>
      <c r="P476" s="201"/>
      <c r="Q476" s="201"/>
      <c r="R476" s="201"/>
      <c r="S476" s="201"/>
      <c r="T476" s="202"/>
      <c r="AT476" s="203" t="s">
        <v>146</v>
      </c>
      <c r="AU476" s="203" t="s">
        <v>143</v>
      </c>
      <c r="AV476" s="13" t="s">
        <v>143</v>
      </c>
      <c r="AW476" s="13" t="s">
        <v>31</v>
      </c>
      <c r="AX476" s="13" t="s">
        <v>72</v>
      </c>
      <c r="AY476" s="203" t="s">
        <v>135</v>
      </c>
    </row>
    <row r="477" spans="2:51" s="13" customFormat="1" ht="10">
      <c r="B477" s="193"/>
      <c r="C477" s="194"/>
      <c r="D477" s="188" t="s">
        <v>146</v>
      </c>
      <c r="E477" s="195" t="s">
        <v>19</v>
      </c>
      <c r="F477" s="196" t="s">
        <v>750</v>
      </c>
      <c r="G477" s="194"/>
      <c r="H477" s="197">
        <v>6.81</v>
      </c>
      <c r="I477" s="198"/>
      <c r="J477" s="194"/>
      <c r="K477" s="194"/>
      <c r="L477" s="199"/>
      <c r="M477" s="200"/>
      <c r="N477" s="201"/>
      <c r="O477" s="201"/>
      <c r="P477" s="201"/>
      <c r="Q477" s="201"/>
      <c r="R477" s="201"/>
      <c r="S477" s="201"/>
      <c r="T477" s="202"/>
      <c r="AT477" s="203" t="s">
        <v>146</v>
      </c>
      <c r="AU477" s="203" t="s">
        <v>143</v>
      </c>
      <c r="AV477" s="13" t="s">
        <v>143</v>
      </c>
      <c r="AW477" s="13" t="s">
        <v>31</v>
      </c>
      <c r="AX477" s="13" t="s">
        <v>72</v>
      </c>
      <c r="AY477" s="203" t="s">
        <v>135</v>
      </c>
    </row>
    <row r="478" spans="2:51" s="13" customFormat="1" ht="10">
      <c r="B478" s="193"/>
      <c r="C478" s="194"/>
      <c r="D478" s="188" t="s">
        <v>146</v>
      </c>
      <c r="E478" s="195" t="s">
        <v>19</v>
      </c>
      <c r="F478" s="196" t="s">
        <v>751</v>
      </c>
      <c r="G478" s="194"/>
      <c r="H478" s="197">
        <v>6.36</v>
      </c>
      <c r="I478" s="198"/>
      <c r="J478" s="194"/>
      <c r="K478" s="194"/>
      <c r="L478" s="199"/>
      <c r="M478" s="200"/>
      <c r="N478" s="201"/>
      <c r="O478" s="201"/>
      <c r="P478" s="201"/>
      <c r="Q478" s="201"/>
      <c r="R478" s="201"/>
      <c r="S478" s="201"/>
      <c r="T478" s="202"/>
      <c r="AT478" s="203" t="s">
        <v>146</v>
      </c>
      <c r="AU478" s="203" t="s">
        <v>143</v>
      </c>
      <c r="AV478" s="13" t="s">
        <v>143</v>
      </c>
      <c r="AW478" s="13" t="s">
        <v>31</v>
      </c>
      <c r="AX478" s="13" t="s">
        <v>72</v>
      </c>
      <c r="AY478" s="203" t="s">
        <v>135</v>
      </c>
    </row>
    <row r="479" spans="2:51" s="13" customFormat="1" ht="10">
      <c r="B479" s="193"/>
      <c r="C479" s="194"/>
      <c r="D479" s="188" t="s">
        <v>146</v>
      </c>
      <c r="E479" s="195" t="s">
        <v>19</v>
      </c>
      <c r="F479" s="196" t="s">
        <v>752</v>
      </c>
      <c r="G479" s="194"/>
      <c r="H479" s="197">
        <v>4.9800000000000004</v>
      </c>
      <c r="I479" s="198"/>
      <c r="J479" s="194"/>
      <c r="K479" s="194"/>
      <c r="L479" s="199"/>
      <c r="M479" s="200"/>
      <c r="N479" s="201"/>
      <c r="O479" s="201"/>
      <c r="P479" s="201"/>
      <c r="Q479" s="201"/>
      <c r="R479" s="201"/>
      <c r="S479" s="201"/>
      <c r="T479" s="202"/>
      <c r="AT479" s="203" t="s">
        <v>146</v>
      </c>
      <c r="AU479" s="203" t="s">
        <v>143</v>
      </c>
      <c r="AV479" s="13" t="s">
        <v>143</v>
      </c>
      <c r="AW479" s="13" t="s">
        <v>31</v>
      </c>
      <c r="AX479" s="13" t="s">
        <v>72</v>
      </c>
      <c r="AY479" s="203" t="s">
        <v>135</v>
      </c>
    </row>
    <row r="480" spans="2:51" s="13" customFormat="1" ht="10">
      <c r="B480" s="193"/>
      <c r="C480" s="194"/>
      <c r="D480" s="188" t="s">
        <v>146</v>
      </c>
      <c r="E480" s="195" t="s">
        <v>19</v>
      </c>
      <c r="F480" s="196" t="s">
        <v>753</v>
      </c>
      <c r="G480" s="194"/>
      <c r="H480" s="197">
        <v>3.45</v>
      </c>
      <c r="I480" s="198"/>
      <c r="J480" s="194"/>
      <c r="K480" s="194"/>
      <c r="L480" s="199"/>
      <c r="M480" s="200"/>
      <c r="N480" s="201"/>
      <c r="O480" s="201"/>
      <c r="P480" s="201"/>
      <c r="Q480" s="201"/>
      <c r="R480" s="201"/>
      <c r="S480" s="201"/>
      <c r="T480" s="202"/>
      <c r="AT480" s="203" t="s">
        <v>146</v>
      </c>
      <c r="AU480" s="203" t="s">
        <v>143</v>
      </c>
      <c r="AV480" s="13" t="s">
        <v>143</v>
      </c>
      <c r="AW480" s="13" t="s">
        <v>31</v>
      </c>
      <c r="AX480" s="13" t="s">
        <v>72</v>
      </c>
      <c r="AY480" s="203" t="s">
        <v>135</v>
      </c>
    </row>
    <row r="481" spans="2:51" s="13" customFormat="1" ht="10">
      <c r="B481" s="193"/>
      <c r="C481" s="194"/>
      <c r="D481" s="188" t="s">
        <v>146</v>
      </c>
      <c r="E481" s="195" t="s">
        <v>19</v>
      </c>
      <c r="F481" s="196" t="s">
        <v>464</v>
      </c>
      <c r="G481" s="194"/>
      <c r="H481" s="197">
        <v>3.3</v>
      </c>
      <c r="I481" s="198"/>
      <c r="J481" s="194"/>
      <c r="K481" s="194"/>
      <c r="L481" s="199"/>
      <c r="M481" s="200"/>
      <c r="N481" s="201"/>
      <c r="O481" s="201"/>
      <c r="P481" s="201"/>
      <c r="Q481" s="201"/>
      <c r="R481" s="201"/>
      <c r="S481" s="201"/>
      <c r="T481" s="202"/>
      <c r="AT481" s="203" t="s">
        <v>146</v>
      </c>
      <c r="AU481" s="203" t="s">
        <v>143</v>
      </c>
      <c r="AV481" s="13" t="s">
        <v>143</v>
      </c>
      <c r="AW481" s="13" t="s">
        <v>31</v>
      </c>
      <c r="AX481" s="13" t="s">
        <v>72</v>
      </c>
      <c r="AY481" s="203" t="s">
        <v>135</v>
      </c>
    </row>
    <row r="482" spans="2:51" s="13" customFormat="1" ht="10">
      <c r="B482" s="193"/>
      <c r="C482" s="194"/>
      <c r="D482" s="188" t="s">
        <v>146</v>
      </c>
      <c r="E482" s="195" t="s">
        <v>19</v>
      </c>
      <c r="F482" s="196" t="s">
        <v>754</v>
      </c>
      <c r="G482" s="194"/>
      <c r="H482" s="197">
        <v>3.15</v>
      </c>
      <c r="I482" s="198"/>
      <c r="J482" s="194"/>
      <c r="K482" s="194"/>
      <c r="L482" s="199"/>
      <c r="M482" s="200"/>
      <c r="N482" s="201"/>
      <c r="O482" s="201"/>
      <c r="P482" s="201"/>
      <c r="Q482" s="201"/>
      <c r="R482" s="201"/>
      <c r="S482" s="201"/>
      <c r="T482" s="202"/>
      <c r="AT482" s="203" t="s">
        <v>146</v>
      </c>
      <c r="AU482" s="203" t="s">
        <v>143</v>
      </c>
      <c r="AV482" s="13" t="s">
        <v>143</v>
      </c>
      <c r="AW482" s="13" t="s">
        <v>31</v>
      </c>
      <c r="AX482" s="13" t="s">
        <v>72</v>
      </c>
      <c r="AY482" s="203" t="s">
        <v>135</v>
      </c>
    </row>
    <row r="483" spans="2:51" s="13" customFormat="1" ht="10">
      <c r="B483" s="193"/>
      <c r="C483" s="194"/>
      <c r="D483" s="188" t="s">
        <v>146</v>
      </c>
      <c r="E483" s="195" t="s">
        <v>19</v>
      </c>
      <c r="F483" s="196" t="s">
        <v>755</v>
      </c>
      <c r="G483" s="194"/>
      <c r="H483" s="197">
        <v>4.2</v>
      </c>
      <c r="I483" s="198"/>
      <c r="J483" s="194"/>
      <c r="K483" s="194"/>
      <c r="L483" s="199"/>
      <c r="M483" s="200"/>
      <c r="N483" s="201"/>
      <c r="O483" s="201"/>
      <c r="P483" s="201"/>
      <c r="Q483" s="201"/>
      <c r="R483" s="201"/>
      <c r="S483" s="201"/>
      <c r="T483" s="202"/>
      <c r="AT483" s="203" t="s">
        <v>146</v>
      </c>
      <c r="AU483" s="203" t="s">
        <v>143</v>
      </c>
      <c r="AV483" s="13" t="s">
        <v>143</v>
      </c>
      <c r="AW483" s="13" t="s">
        <v>31</v>
      </c>
      <c r="AX483" s="13" t="s">
        <v>72</v>
      </c>
      <c r="AY483" s="203" t="s">
        <v>135</v>
      </c>
    </row>
    <row r="484" spans="2:51" s="15" customFormat="1" ht="10">
      <c r="B484" s="228"/>
      <c r="C484" s="229"/>
      <c r="D484" s="188" t="s">
        <v>146</v>
      </c>
      <c r="E484" s="230" t="s">
        <v>19</v>
      </c>
      <c r="F484" s="231" t="s">
        <v>499</v>
      </c>
      <c r="G484" s="229"/>
      <c r="H484" s="232">
        <v>244.41</v>
      </c>
      <c r="I484" s="233"/>
      <c r="J484" s="229"/>
      <c r="K484" s="229"/>
      <c r="L484" s="234"/>
      <c r="M484" s="235"/>
      <c r="N484" s="236"/>
      <c r="O484" s="236"/>
      <c r="P484" s="236"/>
      <c r="Q484" s="236"/>
      <c r="R484" s="236"/>
      <c r="S484" s="236"/>
      <c r="T484" s="237"/>
      <c r="AT484" s="238" t="s">
        <v>146</v>
      </c>
      <c r="AU484" s="238" t="s">
        <v>143</v>
      </c>
      <c r="AV484" s="15" t="s">
        <v>152</v>
      </c>
      <c r="AW484" s="15" t="s">
        <v>31</v>
      </c>
      <c r="AX484" s="15" t="s">
        <v>72</v>
      </c>
      <c r="AY484" s="238" t="s">
        <v>135</v>
      </c>
    </row>
    <row r="485" spans="2:51" s="13" customFormat="1" ht="10">
      <c r="B485" s="193"/>
      <c r="C485" s="194"/>
      <c r="D485" s="188" t="s">
        <v>146</v>
      </c>
      <c r="E485" s="195" t="s">
        <v>19</v>
      </c>
      <c r="F485" s="196" t="s">
        <v>756</v>
      </c>
      <c r="G485" s="194"/>
      <c r="H485" s="197">
        <v>18.510000000000002</v>
      </c>
      <c r="I485" s="198"/>
      <c r="J485" s="194"/>
      <c r="K485" s="194"/>
      <c r="L485" s="199"/>
      <c r="M485" s="200"/>
      <c r="N485" s="201"/>
      <c r="O485" s="201"/>
      <c r="P485" s="201"/>
      <c r="Q485" s="201"/>
      <c r="R485" s="201"/>
      <c r="S485" s="201"/>
      <c r="T485" s="202"/>
      <c r="AT485" s="203" t="s">
        <v>146</v>
      </c>
      <c r="AU485" s="203" t="s">
        <v>143</v>
      </c>
      <c r="AV485" s="13" t="s">
        <v>143</v>
      </c>
      <c r="AW485" s="13" t="s">
        <v>31</v>
      </c>
      <c r="AX485" s="13" t="s">
        <v>72</v>
      </c>
      <c r="AY485" s="203" t="s">
        <v>135</v>
      </c>
    </row>
    <row r="486" spans="2:51" s="13" customFormat="1" ht="10">
      <c r="B486" s="193"/>
      <c r="C486" s="194"/>
      <c r="D486" s="188" t="s">
        <v>146</v>
      </c>
      <c r="E486" s="195" t="s">
        <v>19</v>
      </c>
      <c r="F486" s="196" t="s">
        <v>757</v>
      </c>
      <c r="G486" s="194"/>
      <c r="H486" s="197">
        <v>22.23</v>
      </c>
      <c r="I486" s="198"/>
      <c r="J486" s="194"/>
      <c r="K486" s="194"/>
      <c r="L486" s="199"/>
      <c r="M486" s="200"/>
      <c r="N486" s="201"/>
      <c r="O486" s="201"/>
      <c r="P486" s="201"/>
      <c r="Q486" s="201"/>
      <c r="R486" s="201"/>
      <c r="S486" s="201"/>
      <c r="T486" s="202"/>
      <c r="AT486" s="203" t="s">
        <v>146</v>
      </c>
      <c r="AU486" s="203" t="s">
        <v>143</v>
      </c>
      <c r="AV486" s="13" t="s">
        <v>143</v>
      </c>
      <c r="AW486" s="13" t="s">
        <v>31</v>
      </c>
      <c r="AX486" s="13" t="s">
        <v>72</v>
      </c>
      <c r="AY486" s="203" t="s">
        <v>135</v>
      </c>
    </row>
    <row r="487" spans="2:51" s="13" customFormat="1" ht="10">
      <c r="B487" s="193"/>
      <c r="C487" s="194"/>
      <c r="D487" s="188" t="s">
        <v>146</v>
      </c>
      <c r="E487" s="195" t="s">
        <v>19</v>
      </c>
      <c r="F487" s="196" t="s">
        <v>758</v>
      </c>
      <c r="G487" s="194"/>
      <c r="H487" s="197">
        <v>6.69</v>
      </c>
      <c r="I487" s="198"/>
      <c r="J487" s="194"/>
      <c r="K487" s="194"/>
      <c r="L487" s="199"/>
      <c r="M487" s="200"/>
      <c r="N487" s="201"/>
      <c r="O487" s="201"/>
      <c r="P487" s="201"/>
      <c r="Q487" s="201"/>
      <c r="R487" s="201"/>
      <c r="S487" s="201"/>
      <c r="T487" s="202"/>
      <c r="AT487" s="203" t="s">
        <v>146</v>
      </c>
      <c r="AU487" s="203" t="s">
        <v>143</v>
      </c>
      <c r="AV487" s="13" t="s">
        <v>143</v>
      </c>
      <c r="AW487" s="13" t="s">
        <v>31</v>
      </c>
      <c r="AX487" s="13" t="s">
        <v>72</v>
      </c>
      <c r="AY487" s="203" t="s">
        <v>135</v>
      </c>
    </row>
    <row r="488" spans="2:51" s="13" customFormat="1" ht="10">
      <c r="B488" s="193"/>
      <c r="C488" s="194"/>
      <c r="D488" s="188" t="s">
        <v>146</v>
      </c>
      <c r="E488" s="195" t="s">
        <v>19</v>
      </c>
      <c r="F488" s="196" t="s">
        <v>759</v>
      </c>
      <c r="G488" s="194"/>
      <c r="H488" s="197">
        <v>6.03</v>
      </c>
      <c r="I488" s="198"/>
      <c r="J488" s="194"/>
      <c r="K488" s="194"/>
      <c r="L488" s="199"/>
      <c r="M488" s="200"/>
      <c r="N488" s="201"/>
      <c r="O488" s="201"/>
      <c r="P488" s="201"/>
      <c r="Q488" s="201"/>
      <c r="R488" s="201"/>
      <c r="S488" s="201"/>
      <c r="T488" s="202"/>
      <c r="AT488" s="203" t="s">
        <v>146</v>
      </c>
      <c r="AU488" s="203" t="s">
        <v>143</v>
      </c>
      <c r="AV488" s="13" t="s">
        <v>143</v>
      </c>
      <c r="AW488" s="13" t="s">
        <v>31</v>
      </c>
      <c r="AX488" s="13" t="s">
        <v>72</v>
      </c>
      <c r="AY488" s="203" t="s">
        <v>135</v>
      </c>
    </row>
    <row r="489" spans="2:51" s="13" customFormat="1" ht="10">
      <c r="B489" s="193"/>
      <c r="C489" s="194"/>
      <c r="D489" s="188" t="s">
        <v>146</v>
      </c>
      <c r="E489" s="195" t="s">
        <v>19</v>
      </c>
      <c r="F489" s="196" t="s">
        <v>750</v>
      </c>
      <c r="G489" s="194"/>
      <c r="H489" s="197">
        <v>6.81</v>
      </c>
      <c r="I489" s="198"/>
      <c r="J489" s="194"/>
      <c r="K489" s="194"/>
      <c r="L489" s="199"/>
      <c r="M489" s="200"/>
      <c r="N489" s="201"/>
      <c r="O489" s="201"/>
      <c r="P489" s="201"/>
      <c r="Q489" s="201"/>
      <c r="R489" s="201"/>
      <c r="S489" s="201"/>
      <c r="T489" s="202"/>
      <c r="AT489" s="203" t="s">
        <v>146</v>
      </c>
      <c r="AU489" s="203" t="s">
        <v>143</v>
      </c>
      <c r="AV489" s="13" t="s">
        <v>143</v>
      </c>
      <c r="AW489" s="13" t="s">
        <v>31</v>
      </c>
      <c r="AX489" s="13" t="s">
        <v>72</v>
      </c>
      <c r="AY489" s="203" t="s">
        <v>135</v>
      </c>
    </row>
    <row r="490" spans="2:51" s="13" customFormat="1" ht="10">
      <c r="B490" s="193"/>
      <c r="C490" s="194"/>
      <c r="D490" s="188" t="s">
        <v>146</v>
      </c>
      <c r="E490" s="195" t="s">
        <v>19</v>
      </c>
      <c r="F490" s="196" t="s">
        <v>748</v>
      </c>
      <c r="G490" s="194"/>
      <c r="H490" s="197">
        <v>8.4</v>
      </c>
      <c r="I490" s="198"/>
      <c r="J490" s="194"/>
      <c r="K490" s="194"/>
      <c r="L490" s="199"/>
      <c r="M490" s="200"/>
      <c r="N490" s="201"/>
      <c r="O490" s="201"/>
      <c r="P490" s="201"/>
      <c r="Q490" s="201"/>
      <c r="R490" s="201"/>
      <c r="S490" s="201"/>
      <c r="T490" s="202"/>
      <c r="AT490" s="203" t="s">
        <v>146</v>
      </c>
      <c r="AU490" s="203" t="s">
        <v>143</v>
      </c>
      <c r="AV490" s="13" t="s">
        <v>143</v>
      </c>
      <c r="AW490" s="13" t="s">
        <v>31</v>
      </c>
      <c r="AX490" s="13" t="s">
        <v>72</v>
      </c>
      <c r="AY490" s="203" t="s">
        <v>135</v>
      </c>
    </row>
    <row r="491" spans="2:51" s="13" customFormat="1" ht="10">
      <c r="B491" s="193"/>
      <c r="C491" s="194"/>
      <c r="D491" s="188" t="s">
        <v>146</v>
      </c>
      <c r="E491" s="195" t="s">
        <v>19</v>
      </c>
      <c r="F491" s="196" t="s">
        <v>749</v>
      </c>
      <c r="G491" s="194"/>
      <c r="H491" s="197">
        <v>7.26</v>
      </c>
      <c r="I491" s="198"/>
      <c r="J491" s="194"/>
      <c r="K491" s="194"/>
      <c r="L491" s="199"/>
      <c r="M491" s="200"/>
      <c r="N491" s="201"/>
      <c r="O491" s="201"/>
      <c r="P491" s="201"/>
      <c r="Q491" s="201"/>
      <c r="R491" s="201"/>
      <c r="S491" s="201"/>
      <c r="T491" s="202"/>
      <c r="AT491" s="203" t="s">
        <v>146</v>
      </c>
      <c r="AU491" s="203" t="s">
        <v>143</v>
      </c>
      <c r="AV491" s="13" t="s">
        <v>143</v>
      </c>
      <c r="AW491" s="13" t="s">
        <v>31</v>
      </c>
      <c r="AX491" s="13" t="s">
        <v>72</v>
      </c>
      <c r="AY491" s="203" t="s">
        <v>135</v>
      </c>
    </row>
    <row r="492" spans="2:51" s="13" customFormat="1" ht="10">
      <c r="B492" s="193"/>
      <c r="C492" s="194"/>
      <c r="D492" s="188" t="s">
        <v>146</v>
      </c>
      <c r="E492" s="195" t="s">
        <v>19</v>
      </c>
      <c r="F492" s="196" t="s">
        <v>750</v>
      </c>
      <c r="G492" s="194"/>
      <c r="H492" s="197">
        <v>6.81</v>
      </c>
      <c r="I492" s="198"/>
      <c r="J492" s="194"/>
      <c r="K492" s="194"/>
      <c r="L492" s="199"/>
      <c r="M492" s="200"/>
      <c r="N492" s="201"/>
      <c r="O492" s="201"/>
      <c r="P492" s="201"/>
      <c r="Q492" s="201"/>
      <c r="R492" s="201"/>
      <c r="S492" s="201"/>
      <c r="T492" s="202"/>
      <c r="AT492" s="203" t="s">
        <v>146</v>
      </c>
      <c r="AU492" s="203" t="s">
        <v>143</v>
      </c>
      <c r="AV492" s="13" t="s">
        <v>143</v>
      </c>
      <c r="AW492" s="13" t="s">
        <v>31</v>
      </c>
      <c r="AX492" s="13" t="s">
        <v>72</v>
      </c>
      <c r="AY492" s="203" t="s">
        <v>135</v>
      </c>
    </row>
    <row r="493" spans="2:51" s="13" customFormat="1" ht="10">
      <c r="B493" s="193"/>
      <c r="C493" s="194"/>
      <c r="D493" s="188" t="s">
        <v>146</v>
      </c>
      <c r="E493" s="195" t="s">
        <v>19</v>
      </c>
      <c r="F493" s="196" t="s">
        <v>741</v>
      </c>
      <c r="G493" s="194"/>
      <c r="H493" s="197">
        <v>2.7</v>
      </c>
      <c r="I493" s="198"/>
      <c r="J493" s="194"/>
      <c r="K493" s="194"/>
      <c r="L493" s="199"/>
      <c r="M493" s="200"/>
      <c r="N493" s="201"/>
      <c r="O493" s="201"/>
      <c r="P493" s="201"/>
      <c r="Q493" s="201"/>
      <c r="R493" s="201"/>
      <c r="S493" s="201"/>
      <c r="T493" s="202"/>
      <c r="AT493" s="203" t="s">
        <v>146</v>
      </c>
      <c r="AU493" s="203" t="s">
        <v>143</v>
      </c>
      <c r="AV493" s="13" t="s">
        <v>143</v>
      </c>
      <c r="AW493" s="13" t="s">
        <v>31</v>
      </c>
      <c r="AX493" s="13" t="s">
        <v>72</v>
      </c>
      <c r="AY493" s="203" t="s">
        <v>135</v>
      </c>
    </row>
    <row r="494" spans="2:51" s="13" customFormat="1" ht="10">
      <c r="B494" s="193"/>
      <c r="C494" s="194"/>
      <c r="D494" s="188" t="s">
        <v>146</v>
      </c>
      <c r="E494" s="195" t="s">
        <v>19</v>
      </c>
      <c r="F494" s="196" t="s">
        <v>760</v>
      </c>
      <c r="G494" s="194"/>
      <c r="H494" s="197">
        <v>4.5</v>
      </c>
      <c r="I494" s="198"/>
      <c r="J494" s="194"/>
      <c r="K494" s="194"/>
      <c r="L494" s="199"/>
      <c r="M494" s="200"/>
      <c r="N494" s="201"/>
      <c r="O494" s="201"/>
      <c r="P494" s="201"/>
      <c r="Q494" s="201"/>
      <c r="R494" s="201"/>
      <c r="S494" s="201"/>
      <c r="T494" s="202"/>
      <c r="AT494" s="203" t="s">
        <v>146</v>
      </c>
      <c r="AU494" s="203" t="s">
        <v>143</v>
      </c>
      <c r="AV494" s="13" t="s">
        <v>143</v>
      </c>
      <c r="AW494" s="13" t="s">
        <v>31</v>
      </c>
      <c r="AX494" s="13" t="s">
        <v>72</v>
      </c>
      <c r="AY494" s="203" t="s">
        <v>135</v>
      </c>
    </row>
    <row r="495" spans="2:51" s="13" customFormat="1" ht="10">
      <c r="B495" s="193"/>
      <c r="C495" s="194"/>
      <c r="D495" s="188" t="s">
        <v>146</v>
      </c>
      <c r="E495" s="195" t="s">
        <v>19</v>
      </c>
      <c r="F495" s="196" t="s">
        <v>761</v>
      </c>
      <c r="G495" s="194"/>
      <c r="H495" s="197">
        <v>3.63</v>
      </c>
      <c r="I495" s="198"/>
      <c r="J495" s="194"/>
      <c r="K495" s="194"/>
      <c r="L495" s="199"/>
      <c r="M495" s="200"/>
      <c r="N495" s="201"/>
      <c r="O495" s="201"/>
      <c r="P495" s="201"/>
      <c r="Q495" s="201"/>
      <c r="R495" s="201"/>
      <c r="S495" s="201"/>
      <c r="T495" s="202"/>
      <c r="AT495" s="203" t="s">
        <v>146</v>
      </c>
      <c r="AU495" s="203" t="s">
        <v>143</v>
      </c>
      <c r="AV495" s="13" t="s">
        <v>143</v>
      </c>
      <c r="AW495" s="13" t="s">
        <v>31</v>
      </c>
      <c r="AX495" s="13" t="s">
        <v>72</v>
      </c>
      <c r="AY495" s="203" t="s">
        <v>135</v>
      </c>
    </row>
    <row r="496" spans="2:51" s="13" customFormat="1" ht="10">
      <c r="B496" s="193"/>
      <c r="C496" s="194"/>
      <c r="D496" s="188" t="s">
        <v>146</v>
      </c>
      <c r="E496" s="195" t="s">
        <v>19</v>
      </c>
      <c r="F496" s="196" t="s">
        <v>762</v>
      </c>
      <c r="G496" s="194"/>
      <c r="H496" s="197">
        <v>46.5</v>
      </c>
      <c r="I496" s="198"/>
      <c r="J496" s="194"/>
      <c r="K496" s="194"/>
      <c r="L496" s="199"/>
      <c r="M496" s="200"/>
      <c r="N496" s="201"/>
      <c r="O496" s="201"/>
      <c r="P496" s="201"/>
      <c r="Q496" s="201"/>
      <c r="R496" s="201"/>
      <c r="S496" s="201"/>
      <c r="T496" s="202"/>
      <c r="AT496" s="203" t="s">
        <v>146</v>
      </c>
      <c r="AU496" s="203" t="s">
        <v>143</v>
      </c>
      <c r="AV496" s="13" t="s">
        <v>143</v>
      </c>
      <c r="AW496" s="13" t="s">
        <v>31</v>
      </c>
      <c r="AX496" s="13" t="s">
        <v>72</v>
      </c>
      <c r="AY496" s="203" t="s">
        <v>135</v>
      </c>
    </row>
    <row r="497" spans="1:65" s="13" customFormat="1" ht="10">
      <c r="B497" s="193"/>
      <c r="C497" s="194"/>
      <c r="D497" s="188" t="s">
        <v>146</v>
      </c>
      <c r="E497" s="195" t="s">
        <v>19</v>
      </c>
      <c r="F497" s="196" t="s">
        <v>763</v>
      </c>
      <c r="G497" s="194"/>
      <c r="H497" s="197">
        <v>29.82</v>
      </c>
      <c r="I497" s="198"/>
      <c r="J497" s="194"/>
      <c r="K497" s="194"/>
      <c r="L497" s="199"/>
      <c r="M497" s="200"/>
      <c r="N497" s="201"/>
      <c r="O497" s="201"/>
      <c r="P497" s="201"/>
      <c r="Q497" s="201"/>
      <c r="R497" s="201"/>
      <c r="S497" s="201"/>
      <c r="T497" s="202"/>
      <c r="AT497" s="203" t="s">
        <v>146</v>
      </c>
      <c r="AU497" s="203" t="s">
        <v>143</v>
      </c>
      <c r="AV497" s="13" t="s">
        <v>143</v>
      </c>
      <c r="AW497" s="13" t="s">
        <v>31</v>
      </c>
      <c r="AX497" s="13" t="s">
        <v>72</v>
      </c>
      <c r="AY497" s="203" t="s">
        <v>135</v>
      </c>
    </row>
    <row r="498" spans="1:65" s="13" customFormat="1" ht="10">
      <c r="B498" s="193"/>
      <c r="C498" s="194"/>
      <c r="D498" s="188" t="s">
        <v>146</v>
      </c>
      <c r="E498" s="195" t="s">
        <v>19</v>
      </c>
      <c r="F498" s="196" t="s">
        <v>746</v>
      </c>
      <c r="G498" s="194"/>
      <c r="H498" s="197">
        <v>13.26</v>
      </c>
      <c r="I498" s="198"/>
      <c r="J498" s="194"/>
      <c r="K498" s="194"/>
      <c r="L498" s="199"/>
      <c r="M498" s="200"/>
      <c r="N498" s="201"/>
      <c r="O498" s="201"/>
      <c r="P498" s="201"/>
      <c r="Q498" s="201"/>
      <c r="R498" s="201"/>
      <c r="S498" s="201"/>
      <c r="T498" s="202"/>
      <c r="AT498" s="203" t="s">
        <v>146</v>
      </c>
      <c r="AU498" s="203" t="s">
        <v>143</v>
      </c>
      <c r="AV498" s="13" t="s">
        <v>143</v>
      </c>
      <c r="AW498" s="13" t="s">
        <v>31</v>
      </c>
      <c r="AX498" s="13" t="s">
        <v>72</v>
      </c>
      <c r="AY498" s="203" t="s">
        <v>135</v>
      </c>
    </row>
    <row r="499" spans="1:65" s="13" customFormat="1" ht="10">
      <c r="B499" s="193"/>
      <c r="C499" s="194"/>
      <c r="D499" s="188" t="s">
        <v>146</v>
      </c>
      <c r="E499" s="195" t="s">
        <v>19</v>
      </c>
      <c r="F499" s="196" t="s">
        <v>747</v>
      </c>
      <c r="G499" s="194"/>
      <c r="H499" s="197">
        <v>6.99</v>
      </c>
      <c r="I499" s="198"/>
      <c r="J499" s="194"/>
      <c r="K499" s="194"/>
      <c r="L499" s="199"/>
      <c r="M499" s="200"/>
      <c r="N499" s="201"/>
      <c r="O499" s="201"/>
      <c r="P499" s="201"/>
      <c r="Q499" s="201"/>
      <c r="R499" s="201"/>
      <c r="S499" s="201"/>
      <c r="T499" s="202"/>
      <c r="AT499" s="203" t="s">
        <v>146</v>
      </c>
      <c r="AU499" s="203" t="s">
        <v>143</v>
      </c>
      <c r="AV499" s="13" t="s">
        <v>143</v>
      </c>
      <c r="AW499" s="13" t="s">
        <v>31</v>
      </c>
      <c r="AX499" s="13" t="s">
        <v>72</v>
      </c>
      <c r="AY499" s="203" t="s">
        <v>135</v>
      </c>
    </row>
    <row r="500" spans="1:65" s="13" customFormat="1" ht="10">
      <c r="B500" s="193"/>
      <c r="C500" s="194"/>
      <c r="D500" s="188" t="s">
        <v>146</v>
      </c>
      <c r="E500" s="195" t="s">
        <v>19</v>
      </c>
      <c r="F500" s="196" t="s">
        <v>764</v>
      </c>
      <c r="G500" s="194"/>
      <c r="H500" s="197">
        <v>1.5</v>
      </c>
      <c r="I500" s="198"/>
      <c r="J500" s="194"/>
      <c r="K500" s="194"/>
      <c r="L500" s="199"/>
      <c r="M500" s="200"/>
      <c r="N500" s="201"/>
      <c r="O500" s="201"/>
      <c r="P500" s="201"/>
      <c r="Q500" s="201"/>
      <c r="R500" s="201"/>
      <c r="S500" s="201"/>
      <c r="T500" s="202"/>
      <c r="AT500" s="203" t="s">
        <v>146</v>
      </c>
      <c r="AU500" s="203" t="s">
        <v>143</v>
      </c>
      <c r="AV500" s="13" t="s">
        <v>143</v>
      </c>
      <c r="AW500" s="13" t="s">
        <v>31</v>
      </c>
      <c r="AX500" s="13" t="s">
        <v>72</v>
      </c>
      <c r="AY500" s="203" t="s">
        <v>135</v>
      </c>
    </row>
    <row r="501" spans="1:65" s="13" customFormat="1" ht="10">
      <c r="B501" s="193"/>
      <c r="C501" s="194"/>
      <c r="D501" s="188" t="s">
        <v>146</v>
      </c>
      <c r="E501" s="195" t="s">
        <v>19</v>
      </c>
      <c r="F501" s="196" t="s">
        <v>748</v>
      </c>
      <c r="G501" s="194"/>
      <c r="H501" s="197">
        <v>8.4</v>
      </c>
      <c r="I501" s="198"/>
      <c r="J501" s="194"/>
      <c r="K501" s="194"/>
      <c r="L501" s="199"/>
      <c r="M501" s="200"/>
      <c r="N501" s="201"/>
      <c r="O501" s="201"/>
      <c r="P501" s="201"/>
      <c r="Q501" s="201"/>
      <c r="R501" s="201"/>
      <c r="S501" s="201"/>
      <c r="T501" s="202"/>
      <c r="AT501" s="203" t="s">
        <v>146</v>
      </c>
      <c r="AU501" s="203" t="s">
        <v>143</v>
      </c>
      <c r="AV501" s="13" t="s">
        <v>143</v>
      </c>
      <c r="AW501" s="13" t="s">
        <v>31</v>
      </c>
      <c r="AX501" s="13" t="s">
        <v>72</v>
      </c>
      <c r="AY501" s="203" t="s">
        <v>135</v>
      </c>
    </row>
    <row r="502" spans="1:65" s="13" customFormat="1" ht="10">
      <c r="B502" s="193"/>
      <c r="C502" s="194"/>
      <c r="D502" s="188" t="s">
        <v>146</v>
      </c>
      <c r="E502" s="195" t="s">
        <v>19</v>
      </c>
      <c r="F502" s="196" t="s">
        <v>749</v>
      </c>
      <c r="G502" s="194"/>
      <c r="H502" s="197">
        <v>7.26</v>
      </c>
      <c r="I502" s="198"/>
      <c r="J502" s="194"/>
      <c r="K502" s="194"/>
      <c r="L502" s="199"/>
      <c r="M502" s="200"/>
      <c r="N502" s="201"/>
      <c r="O502" s="201"/>
      <c r="P502" s="201"/>
      <c r="Q502" s="201"/>
      <c r="R502" s="201"/>
      <c r="S502" s="201"/>
      <c r="T502" s="202"/>
      <c r="AT502" s="203" t="s">
        <v>146</v>
      </c>
      <c r="AU502" s="203" t="s">
        <v>143</v>
      </c>
      <c r="AV502" s="13" t="s">
        <v>143</v>
      </c>
      <c r="AW502" s="13" t="s">
        <v>31</v>
      </c>
      <c r="AX502" s="13" t="s">
        <v>72</v>
      </c>
      <c r="AY502" s="203" t="s">
        <v>135</v>
      </c>
    </row>
    <row r="503" spans="1:65" s="13" customFormat="1" ht="10">
      <c r="B503" s="193"/>
      <c r="C503" s="194"/>
      <c r="D503" s="188" t="s">
        <v>146</v>
      </c>
      <c r="E503" s="195" t="s">
        <v>19</v>
      </c>
      <c r="F503" s="196" t="s">
        <v>750</v>
      </c>
      <c r="G503" s="194"/>
      <c r="H503" s="197">
        <v>6.81</v>
      </c>
      <c r="I503" s="198"/>
      <c r="J503" s="194"/>
      <c r="K503" s="194"/>
      <c r="L503" s="199"/>
      <c r="M503" s="200"/>
      <c r="N503" s="201"/>
      <c r="O503" s="201"/>
      <c r="P503" s="201"/>
      <c r="Q503" s="201"/>
      <c r="R503" s="201"/>
      <c r="S503" s="201"/>
      <c r="T503" s="202"/>
      <c r="AT503" s="203" t="s">
        <v>146</v>
      </c>
      <c r="AU503" s="203" t="s">
        <v>143</v>
      </c>
      <c r="AV503" s="13" t="s">
        <v>143</v>
      </c>
      <c r="AW503" s="13" t="s">
        <v>31</v>
      </c>
      <c r="AX503" s="13" t="s">
        <v>72</v>
      </c>
      <c r="AY503" s="203" t="s">
        <v>135</v>
      </c>
    </row>
    <row r="504" spans="1:65" s="13" customFormat="1" ht="10">
      <c r="B504" s="193"/>
      <c r="C504" s="194"/>
      <c r="D504" s="188" t="s">
        <v>146</v>
      </c>
      <c r="E504" s="195" t="s">
        <v>19</v>
      </c>
      <c r="F504" s="196" t="s">
        <v>741</v>
      </c>
      <c r="G504" s="194"/>
      <c r="H504" s="197">
        <v>2.7</v>
      </c>
      <c r="I504" s="198"/>
      <c r="J504" s="194"/>
      <c r="K504" s="194"/>
      <c r="L504" s="199"/>
      <c r="M504" s="200"/>
      <c r="N504" s="201"/>
      <c r="O504" s="201"/>
      <c r="P504" s="201"/>
      <c r="Q504" s="201"/>
      <c r="R504" s="201"/>
      <c r="S504" s="201"/>
      <c r="T504" s="202"/>
      <c r="AT504" s="203" t="s">
        <v>146</v>
      </c>
      <c r="AU504" s="203" t="s">
        <v>143</v>
      </c>
      <c r="AV504" s="13" t="s">
        <v>143</v>
      </c>
      <c r="AW504" s="13" t="s">
        <v>31</v>
      </c>
      <c r="AX504" s="13" t="s">
        <v>72</v>
      </c>
      <c r="AY504" s="203" t="s">
        <v>135</v>
      </c>
    </row>
    <row r="505" spans="1:65" s="13" customFormat="1" ht="10">
      <c r="B505" s="193"/>
      <c r="C505" s="194"/>
      <c r="D505" s="188" t="s">
        <v>146</v>
      </c>
      <c r="E505" s="195" t="s">
        <v>19</v>
      </c>
      <c r="F505" s="196" t="s">
        <v>764</v>
      </c>
      <c r="G505" s="194"/>
      <c r="H505" s="197">
        <v>1.5</v>
      </c>
      <c r="I505" s="198"/>
      <c r="J505" s="194"/>
      <c r="K505" s="194"/>
      <c r="L505" s="199"/>
      <c r="M505" s="200"/>
      <c r="N505" s="201"/>
      <c r="O505" s="201"/>
      <c r="P505" s="201"/>
      <c r="Q505" s="201"/>
      <c r="R505" s="201"/>
      <c r="S505" s="201"/>
      <c r="T505" s="202"/>
      <c r="AT505" s="203" t="s">
        <v>146</v>
      </c>
      <c r="AU505" s="203" t="s">
        <v>143</v>
      </c>
      <c r="AV505" s="13" t="s">
        <v>143</v>
      </c>
      <c r="AW505" s="13" t="s">
        <v>31</v>
      </c>
      <c r="AX505" s="13" t="s">
        <v>72</v>
      </c>
      <c r="AY505" s="203" t="s">
        <v>135</v>
      </c>
    </row>
    <row r="506" spans="1:65" s="13" customFormat="1" ht="10">
      <c r="B506" s="193"/>
      <c r="C506" s="194"/>
      <c r="D506" s="188" t="s">
        <v>146</v>
      </c>
      <c r="E506" s="195" t="s">
        <v>19</v>
      </c>
      <c r="F506" s="196" t="s">
        <v>765</v>
      </c>
      <c r="G506" s="194"/>
      <c r="H506" s="197">
        <v>4.68</v>
      </c>
      <c r="I506" s="198"/>
      <c r="J506" s="194"/>
      <c r="K506" s="194"/>
      <c r="L506" s="199"/>
      <c r="M506" s="200"/>
      <c r="N506" s="201"/>
      <c r="O506" s="201"/>
      <c r="P506" s="201"/>
      <c r="Q506" s="201"/>
      <c r="R506" s="201"/>
      <c r="S506" s="201"/>
      <c r="T506" s="202"/>
      <c r="AT506" s="203" t="s">
        <v>146</v>
      </c>
      <c r="AU506" s="203" t="s">
        <v>143</v>
      </c>
      <c r="AV506" s="13" t="s">
        <v>143</v>
      </c>
      <c r="AW506" s="13" t="s">
        <v>31</v>
      </c>
      <c r="AX506" s="13" t="s">
        <v>72</v>
      </c>
      <c r="AY506" s="203" t="s">
        <v>135</v>
      </c>
    </row>
    <row r="507" spans="1:65" s="13" customFormat="1" ht="10">
      <c r="B507" s="193"/>
      <c r="C507" s="194"/>
      <c r="D507" s="188" t="s">
        <v>146</v>
      </c>
      <c r="E507" s="195" t="s">
        <v>19</v>
      </c>
      <c r="F507" s="196" t="s">
        <v>765</v>
      </c>
      <c r="G507" s="194"/>
      <c r="H507" s="197">
        <v>4.68</v>
      </c>
      <c r="I507" s="198"/>
      <c r="J507" s="194"/>
      <c r="K507" s="194"/>
      <c r="L507" s="199"/>
      <c r="M507" s="200"/>
      <c r="N507" s="201"/>
      <c r="O507" s="201"/>
      <c r="P507" s="201"/>
      <c r="Q507" s="201"/>
      <c r="R507" s="201"/>
      <c r="S507" s="201"/>
      <c r="T507" s="202"/>
      <c r="AT507" s="203" t="s">
        <v>146</v>
      </c>
      <c r="AU507" s="203" t="s">
        <v>143</v>
      </c>
      <c r="AV507" s="13" t="s">
        <v>143</v>
      </c>
      <c r="AW507" s="13" t="s">
        <v>31</v>
      </c>
      <c r="AX507" s="13" t="s">
        <v>72</v>
      </c>
      <c r="AY507" s="203" t="s">
        <v>135</v>
      </c>
    </row>
    <row r="508" spans="1:65" s="13" customFormat="1" ht="10">
      <c r="B508" s="193"/>
      <c r="C508" s="194"/>
      <c r="D508" s="188" t="s">
        <v>146</v>
      </c>
      <c r="E508" s="195" t="s">
        <v>19</v>
      </c>
      <c r="F508" s="196" t="s">
        <v>753</v>
      </c>
      <c r="G508" s="194"/>
      <c r="H508" s="197">
        <v>3.45</v>
      </c>
      <c r="I508" s="198"/>
      <c r="J508" s="194"/>
      <c r="K508" s="194"/>
      <c r="L508" s="199"/>
      <c r="M508" s="200"/>
      <c r="N508" s="201"/>
      <c r="O508" s="201"/>
      <c r="P508" s="201"/>
      <c r="Q508" s="201"/>
      <c r="R508" s="201"/>
      <c r="S508" s="201"/>
      <c r="T508" s="202"/>
      <c r="AT508" s="203" t="s">
        <v>146</v>
      </c>
      <c r="AU508" s="203" t="s">
        <v>143</v>
      </c>
      <c r="AV508" s="13" t="s">
        <v>143</v>
      </c>
      <c r="AW508" s="13" t="s">
        <v>31</v>
      </c>
      <c r="AX508" s="13" t="s">
        <v>72</v>
      </c>
      <c r="AY508" s="203" t="s">
        <v>135</v>
      </c>
    </row>
    <row r="509" spans="1:65" s="15" customFormat="1" ht="10">
      <c r="B509" s="228"/>
      <c r="C509" s="229"/>
      <c r="D509" s="188" t="s">
        <v>146</v>
      </c>
      <c r="E509" s="230" t="s">
        <v>19</v>
      </c>
      <c r="F509" s="231" t="s">
        <v>499</v>
      </c>
      <c r="G509" s="229"/>
      <c r="H509" s="232">
        <v>231.11999999999998</v>
      </c>
      <c r="I509" s="233"/>
      <c r="J509" s="229"/>
      <c r="K509" s="229"/>
      <c r="L509" s="234"/>
      <c r="M509" s="235"/>
      <c r="N509" s="236"/>
      <c r="O509" s="236"/>
      <c r="P509" s="236"/>
      <c r="Q509" s="236"/>
      <c r="R509" s="236"/>
      <c r="S509" s="236"/>
      <c r="T509" s="237"/>
      <c r="AT509" s="238" t="s">
        <v>146</v>
      </c>
      <c r="AU509" s="238" t="s">
        <v>143</v>
      </c>
      <c r="AV509" s="15" t="s">
        <v>152</v>
      </c>
      <c r="AW509" s="15" t="s">
        <v>31</v>
      </c>
      <c r="AX509" s="15" t="s">
        <v>72</v>
      </c>
      <c r="AY509" s="238" t="s">
        <v>135</v>
      </c>
    </row>
    <row r="510" spans="1:65" s="14" customFormat="1" ht="10">
      <c r="B510" s="204"/>
      <c r="C510" s="205"/>
      <c r="D510" s="188" t="s">
        <v>146</v>
      </c>
      <c r="E510" s="206" t="s">
        <v>19</v>
      </c>
      <c r="F510" s="207" t="s">
        <v>148</v>
      </c>
      <c r="G510" s="205"/>
      <c r="H510" s="208">
        <v>475.52999999999992</v>
      </c>
      <c r="I510" s="209"/>
      <c r="J510" s="205"/>
      <c r="K510" s="205"/>
      <c r="L510" s="210"/>
      <c r="M510" s="211"/>
      <c r="N510" s="212"/>
      <c r="O510" s="212"/>
      <c r="P510" s="212"/>
      <c r="Q510" s="212"/>
      <c r="R510" s="212"/>
      <c r="S510" s="212"/>
      <c r="T510" s="213"/>
      <c r="AT510" s="214" t="s">
        <v>146</v>
      </c>
      <c r="AU510" s="214" t="s">
        <v>143</v>
      </c>
      <c r="AV510" s="14" t="s">
        <v>142</v>
      </c>
      <c r="AW510" s="14" t="s">
        <v>31</v>
      </c>
      <c r="AX510" s="14" t="s">
        <v>80</v>
      </c>
      <c r="AY510" s="214" t="s">
        <v>135</v>
      </c>
    </row>
    <row r="511" spans="1:65" s="2" customFormat="1" ht="14.4" customHeight="1">
      <c r="A511" s="36"/>
      <c r="B511" s="37"/>
      <c r="C511" s="175" t="s">
        <v>303</v>
      </c>
      <c r="D511" s="249" t="s">
        <v>137</v>
      </c>
      <c r="E511" s="176" t="s">
        <v>766</v>
      </c>
      <c r="F511" s="177" t="s">
        <v>732</v>
      </c>
      <c r="G511" s="178" t="s">
        <v>140</v>
      </c>
      <c r="H511" s="179">
        <v>206.76599999999999</v>
      </c>
      <c r="I511" s="180"/>
      <c r="J511" s="181">
        <f>ROUND(I511*H511,2)</f>
        <v>0</v>
      </c>
      <c r="K511" s="177" t="s">
        <v>141</v>
      </c>
      <c r="L511" s="41"/>
      <c r="M511" s="182" t="s">
        <v>19</v>
      </c>
      <c r="N511" s="183" t="s">
        <v>44</v>
      </c>
      <c r="O511" s="66"/>
      <c r="P511" s="184">
        <f>O511*H511</f>
        <v>0</v>
      </c>
      <c r="Q511" s="184">
        <v>0</v>
      </c>
      <c r="R511" s="184">
        <f>Q511*H511</f>
        <v>0</v>
      </c>
      <c r="S511" s="184">
        <v>0.26100000000000001</v>
      </c>
      <c r="T511" s="185">
        <f>S511*H511</f>
        <v>53.965926000000003</v>
      </c>
      <c r="U511" s="36"/>
      <c r="V511" s="36"/>
      <c r="W511" s="36"/>
      <c r="X511" s="36"/>
      <c r="Y511" s="36"/>
      <c r="Z511" s="36"/>
      <c r="AA511" s="36"/>
      <c r="AB511" s="36"/>
      <c r="AC511" s="36"/>
      <c r="AD511" s="36"/>
      <c r="AE511" s="36"/>
      <c r="AR511" s="186" t="s">
        <v>142</v>
      </c>
      <c r="AT511" s="186" t="s">
        <v>137</v>
      </c>
      <c r="AU511" s="186" t="s">
        <v>143</v>
      </c>
      <c r="AY511" s="19" t="s">
        <v>135</v>
      </c>
      <c r="BE511" s="187">
        <f>IF(N511="základní",J511,0)</f>
        <v>0</v>
      </c>
      <c r="BF511" s="187">
        <f>IF(N511="snížená",J511,0)</f>
        <v>0</v>
      </c>
      <c r="BG511" s="187">
        <f>IF(N511="zákl. přenesená",J511,0)</f>
        <v>0</v>
      </c>
      <c r="BH511" s="187">
        <f>IF(N511="sníž. přenesená",J511,0)</f>
        <v>0</v>
      </c>
      <c r="BI511" s="187">
        <f>IF(N511="nulová",J511,0)</f>
        <v>0</v>
      </c>
      <c r="BJ511" s="19" t="s">
        <v>143</v>
      </c>
      <c r="BK511" s="187">
        <f>ROUND(I511*H511,2)</f>
        <v>0</v>
      </c>
      <c r="BL511" s="19" t="s">
        <v>142</v>
      </c>
      <c r="BM511" s="186" t="s">
        <v>767</v>
      </c>
    </row>
    <row r="512" spans="1:65" s="16" customFormat="1" ht="10">
      <c r="B512" s="239"/>
      <c r="C512" s="240"/>
      <c r="D512" s="188" t="s">
        <v>146</v>
      </c>
      <c r="E512" s="241" t="s">
        <v>19</v>
      </c>
      <c r="F512" s="242" t="s">
        <v>734</v>
      </c>
      <c r="G512" s="240"/>
      <c r="H512" s="241" t="s">
        <v>19</v>
      </c>
      <c r="I512" s="243"/>
      <c r="J512" s="240"/>
      <c r="K512" s="240"/>
      <c r="L512" s="244"/>
      <c r="M512" s="245"/>
      <c r="N512" s="246"/>
      <c r="O512" s="246"/>
      <c r="P512" s="246"/>
      <c r="Q512" s="246"/>
      <c r="R512" s="246"/>
      <c r="S512" s="246"/>
      <c r="T512" s="247"/>
      <c r="AT512" s="248" t="s">
        <v>146</v>
      </c>
      <c r="AU512" s="248" t="s">
        <v>143</v>
      </c>
      <c r="AV512" s="16" t="s">
        <v>80</v>
      </c>
      <c r="AW512" s="16" t="s">
        <v>31</v>
      </c>
      <c r="AX512" s="16" t="s">
        <v>72</v>
      </c>
      <c r="AY512" s="248" t="s">
        <v>135</v>
      </c>
    </row>
    <row r="513" spans="1:65" s="13" customFormat="1" ht="10">
      <c r="B513" s="193"/>
      <c r="C513" s="194"/>
      <c r="D513" s="188" t="s">
        <v>146</v>
      </c>
      <c r="E513" s="195" t="s">
        <v>19</v>
      </c>
      <c r="F513" s="196" t="s">
        <v>768</v>
      </c>
      <c r="G513" s="194"/>
      <c r="H513" s="197">
        <v>45.36</v>
      </c>
      <c r="I513" s="198"/>
      <c r="J513" s="194"/>
      <c r="K513" s="194"/>
      <c r="L513" s="199"/>
      <c r="M513" s="200"/>
      <c r="N513" s="201"/>
      <c r="O513" s="201"/>
      <c r="P513" s="201"/>
      <c r="Q513" s="201"/>
      <c r="R513" s="201"/>
      <c r="S513" s="201"/>
      <c r="T513" s="202"/>
      <c r="AT513" s="203" t="s">
        <v>146</v>
      </c>
      <c r="AU513" s="203" t="s">
        <v>143</v>
      </c>
      <c r="AV513" s="13" t="s">
        <v>143</v>
      </c>
      <c r="AW513" s="13" t="s">
        <v>31</v>
      </c>
      <c r="AX513" s="13" t="s">
        <v>72</v>
      </c>
      <c r="AY513" s="203" t="s">
        <v>135</v>
      </c>
    </row>
    <row r="514" spans="1:65" s="13" customFormat="1" ht="10">
      <c r="B514" s="193"/>
      <c r="C514" s="194"/>
      <c r="D514" s="188" t="s">
        <v>146</v>
      </c>
      <c r="E514" s="195" t="s">
        <v>19</v>
      </c>
      <c r="F514" s="196" t="s">
        <v>769</v>
      </c>
      <c r="G514" s="194"/>
      <c r="H514" s="197">
        <v>39.6</v>
      </c>
      <c r="I514" s="198"/>
      <c r="J514" s="194"/>
      <c r="K514" s="194"/>
      <c r="L514" s="199"/>
      <c r="M514" s="200"/>
      <c r="N514" s="201"/>
      <c r="O514" s="201"/>
      <c r="P514" s="201"/>
      <c r="Q514" s="201"/>
      <c r="R514" s="201"/>
      <c r="S514" s="201"/>
      <c r="T514" s="202"/>
      <c r="AT514" s="203" t="s">
        <v>146</v>
      </c>
      <c r="AU514" s="203" t="s">
        <v>143</v>
      </c>
      <c r="AV514" s="13" t="s">
        <v>143</v>
      </c>
      <c r="AW514" s="13" t="s">
        <v>31</v>
      </c>
      <c r="AX514" s="13" t="s">
        <v>72</v>
      </c>
      <c r="AY514" s="203" t="s">
        <v>135</v>
      </c>
    </row>
    <row r="515" spans="1:65" s="13" customFormat="1" ht="10">
      <c r="B515" s="193"/>
      <c r="C515" s="194"/>
      <c r="D515" s="188" t="s">
        <v>146</v>
      </c>
      <c r="E515" s="195" t="s">
        <v>19</v>
      </c>
      <c r="F515" s="196" t="s">
        <v>770</v>
      </c>
      <c r="G515" s="194"/>
      <c r="H515" s="197">
        <v>36.24</v>
      </c>
      <c r="I515" s="198"/>
      <c r="J515" s="194"/>
      <c r="K515" s="194"/>
      <c r="L515" s="199"/>
      <c r="M515" s="200"/>
      <c r="N515" s="201"/>
      <c r="O515" s="201"/>
      <c r="P515" s="201"/>
      <c r="Q515" s="201"/>
      <c r="R515" s="201"/>
      <c r="S515" s="201"/>
      <c r="T515" s="202"/>
      <c r="AT515" s="203" t="s">
        <v>146</v>
      </c>
      <c r="AU515" s="203" t="s">
        <v>143</v>
      </c>
      <c r="AV515" s="13" t="s">
        <v>143</v>
      </c>
      <c r="AW515" s="13" t="s">
        <v>31</v>
      </c>
      <c r="AX515" s="13" t="s">
        <v>72</v>
      </c>
      <c r="AY515" s="203" t="s">
        <v>135</v>
      </c>
    </row>
    <row r="516" spans="1:65" s="15" customFormat="1" ht="10">
      <c r="B516" s="228"/>
      <c r="C516" s="229"/>
      <c r="D516" s="188" t="s">
        <v>146</v>
      </c>
      <c r="E516" s="230" t="s">
        <v>19</v>
      </c>
      <c r="F516" s="231" t="s">
        <v>499</v>
      </c>
      <c r="G516" s="229"/>
      <c r="H516" s="232">
        <v>121.20000000000002</v>
      </c>
      <c r="I516" s="233"/>
      <c r="J516" s="229"/>
      <c r="K516" s="229"/>
      <c r="L516" s="234"/>
      <c r="M516" s="235"/>
      <c r="N516" s="236"/>
      <c r="O516" s="236"/>
      <c r="P516" s="236"/>
      <c r="Q516" s="236"/>
      <c r="R516" s="236"/>
      <c r="S516" s="236"/>
      <c r="T516" s="237"/>
      <c r="AT516" s="238" t="s">
        <v>146</v>
      </c>
      <c r="AU516" s="238" t="s">
        <v>143</v>
      </c>
      <c r="AV516" s="15" t="s">
        <v>152</v>
      </c>
      <c r="AW516" s="15" t="s">
        <v>31</v>
      </c>
      <c r="AX516" s="15" t="s">
        <v>72</v>
      </c>
      <c r="AY516" s="238" t="s">
        <v>135</v>
      </c>
    </row>
    <row r="517" spans="1:65" s="16" customFormat="1" ht="10">
      <c r="B517" s="239"/>
      <c r="C517" s="240"/>
      <c r="D517" s="188" t="s">
        <v>146</v>
      </c>
      <c r="E517" s="241" t="s">
        <v>19</v>
      </c>
      <c r="F517" s="242" t="s">
        <v>771</v>
      </c>
      <c r="G517" s="240"/>
      <c r="H517" s="241" t="s">
        <v>19</v>
      </c>
      <c r="I517" s="243"/>
      <c r="J517" s="240"/>
      <c r="K517" s="240"/>
      <c r="L517" s="244"/>
      <c r="M517" s="245"/>
      <c r="N517" s="246"/>
      <c r="O517" s="246"/>
      <c r="P517" s="246"/>
      <c r="Q517" s="246"/>
      <c r="R517" s="246"/>
      <c r="S517" s="246"/>
      <c r="T517" s="247"/>
      <c r="AT517" s="248" t="s">
        <v>146</v>
      </c>
      <c r="AU517" s="248" t="s">
        <v>143</v>
      </c>
      <c r="AV517" s="16" t="s">
        <v>80</v>
      </c>
      <c r="AW517" s="16" t="s">
        <v>31</v>
      </c>
      <c r="AX517" s="16" t="s">
        <v>72</v>
      </c>
      <c r="AY517" s="248" t="s">
        <v>135</v>
      </c>
    </row>
    <row r="518" spans="1:65" s="13" customFormat="1" ht="10">
      <c r="B518" s="193"/>
      <c r="C518" s="194"/>
      <c r="D518" s="188" t="s">
        <v>146</v>
      </c>
      <c r="E518" s="195" t="s">
        <v>19</v>
      </c>
      <c r="F518" s="196" t="s">
        <v>772</v>
      </c>
      <c r="G518" s="194"/>
      <c r="H518" s="197">
        <v>40.200000000000003</v>
      </c>
      <c r="I518" s="198"/>
      <c r="J518" s="194"/>
      <c r="K518" s="194"/>
      <c r="L518" s="199"/>
      <c r="M518" s="200"/>
      <c r="N518" s="201"/>
      <c r="O518" s="201"/>
      <c r="P518" s="201"/>
      <c r="Q518" s="201"/>
      <c r="R518" s="201"/>
      <c r="S518" s="201"/>
      <c r="T518" s="202"/>
      <c r="AT518" s="203" t="s">
        <v>146</v>
      </c>
      <c r="AU518" s="203" t="s">
        <v>143</v>
      </c>
      <c r="AV518" s="13" t="s">
        <v>143</v>
      </c>
      <c r="AW518" s="13" t="s">
        <v>31</v>
      </c>
      <c r="AX518" s="13" t="s">
        <v>72</v>
      </c>
      <c r="AY518" s="203" t="s">
        <v>135</v>
      </c>
    </row>
    <row r="519" spans="1:65" s="13" customFormat="1" ht="10">
      <c r="B519" s="193"/>
      <c r="C519" s="194"/>
      <c r="D519" s="188" t="s">
        <v>146</v>
      </c>
      <c r="E519" s="195" t="s">
        <v>19</v>
      </c>
      <c r="F519" s="196" t="s">
        <v>773</v>
      </c>
      <c r="G519" s="194"/>
      <c r="H519" s="197">
        <v>45.366</v>
      </c>
      <c r="I519" s="198"/>
      <c r="J519" s="194"/>
      <c r="K519" s="194"/>
      <c r="L519" s="199"/>
      <c r="M519" s="200"/>
      <c r="N519" s="201"/>
      <c r="O519" s="201"/>
      <c r="P519" s="201"/>
      <c r="Q519" s="201"/>
      <c r="R519" s="201"/>
      <c r="S519" s="201"/>
      <c r="T519" s="202"/>
      <c r="AT519" s="203" t="s">
        <v>146</v>
      </c>
      <c r="AU519" s="203" t="s">
        <v>143</v>
      </c>
      <c r="AV519" s="13" t="s">
        <v>143</v>
      </c>
      <c r="AW519" s="13" t="s">
        <v>31</v>
      </c>
      <c r="AX519" s="13" t="s">
        <v>72</v>
      </c>
      <c r="AY519" s="203" t="s">
        <v>135</v>
      </c>
    </row>
    <row r="520" spans="1:65" s="15" customFormat="1" ht="10">
      <c r="B520" s="228"/>
      <c r="C520" s="229"/>
      <c r="D520" s="188" t="s">
        <v>146</v>
      </c>
      <c r="E520" s="230" t="s">
        <v>19</v>
      </c>
      <c r="F520" s="231" t="s">
        <v>499</v>
      </c>
      <c r="G520" s="229"/>
      <c r="H520" s="232">
        <v>85.566000000000003</v>
      </c>
      <c r="I520" s="233"/>
      <c r="J520" s="229"/>
      <c r="K520" s="229"/>
      <c r="L520" s="234"/>
      <c r="M520" s="235"/>
      <c r="N520" s="236"/>
      <c r="O520" s="236"/>
      <c r="P520" s="236"/>
      <c r="Q520" s="236"/>
      <c r="R520" s="236"/>
      <c r="S520" s="236"/>
      <c r="T520" s="237"/>
      <c r="AT520" s="238" t="s">
        <v>146</v>
      </c>
      <c r="AU520" s="238" t="s">
        <v>143</v>
      </c>
      <c r="AV520" s="15" t="s">
        <v>152</v>
      </c>
      <c r="AW520" s="15" t="s">
        <v>31</v>
      </c>
      <c r="AX520" s="15" t="s">
        <v>72</v>
      </c>
      <c r="AY520" s="238" t="s">
        <v>135</v>
      </c>
    </row>
    <row r="521" spans="1:65" s="14" customFormat="1" ht="10">
      <c r="B521" s="204"/>
      <c r="C521" s="205"/>
      <c r="D521" s="188" t="s">
        <v>146</v>
      </c>
      <c r="E521" s="206" t="s">
        <v>19</v>
      </c>
      <c r="F521" s="207" t="s">
        <v>148</v>
      </c>
      <c r="G521" s="205"/>
      <c r="H521" s="208">
        <v>206.76600000000002</v>
      </c>
      <c r="I521" s="209"/>
      <c r="J521" s="205"/>
      <c r="K521" s="205"/>
      <c r="L521" s="210"/>
      <c r="M521" s="211"/>
      <c r="N521" s="212"/>
      <c r="O521" s="212"/>
      <c r="P521" s="212"/>
      <c r="Q521" s="212"/>
      <c r="R521" s="212"/>
      <c r="S521" s="212"/>
      <c r="T521" s="213"/>
      <c r="AT521" s="214" t="s">
        <v>146</v>
      </c>
      <c r="AU521" s="214" t="s">
        <v>143</v>
      </c>
      <c r="AV521" s="14" t="s">
        <v>142</v>
      </c>
      <c r="AW521" s="14" t="s">
        <v>31</v>
      </c>
      <c r="AX521" s="14" t="s">
        <v>80</v>
      </c>
      <c r="AY521" s="214" t="s">
        <v>135</v>
      </c>
    </row>
    <row r="522" spans="1:65" s="2" customFormat="1" ht="14.4" customHeight="1">
      <c r="A522" s="36"/>
      <c r="B522" s="37"/>
      <c r="C522" s="175" t="s">
        <v>774</v>
      </c>
      <c r="D522" s="175" t="s">
        <v>137</v>
      </c>
      <c r="E522" s="176" t="s">
        <v>775</v>
      </c>
      <c r="F522" s="177" t="s">
        <v>776</v>
      </c>
      <c r="G522" s="178" t="s">
        <v>140</v>
      </c>
      <c r="H522" s="179">
        <v>2.125</v>
      </c>
      <c r="I522" s="180"/>
      <c r="J522" s="181">
        <f>ROUND(I522*H522,2)</f>
        <v>0</v>
      </c>
      <c r="K522" s="177" t="s">
        <v>141</v>
      </c>
      <c r="L522" s="41"/>
      <c r="M522" s="182" t="s">
        <v>19</v>
      </c>
      <c r="N522" s="183" t="s">
        <v>44</v>
      </c>
      <c r="O522" s="66"/>
      <c r="P522" s="184">
        <f>O522*H522</f>
        <v>0</v>
      </c>
      <c r="Q522" s="184">
        <v>0</v>
      </c>
      <c r="R522" s="184">
        <f>Q522*H522</f>
        <v>0</v>
      </c>
      <c r="S522" s="184">
        <v>0.432</v>
      </c>
      <c r="T522" s="185">
        <f>S522*H522</f>
        <v>0.91800000000000004</v>
      </c>
      <c r="U522" s="36"/>
      <c r="V522" s="36"/>
      <c r="W522" s="36"/>
      <c r="X522" s="36"/>
      <c r="Y522" s="36"/>
      <c r="Z522" s="36"/>
      <c r="AA522" s="36"/>
      <c r="AB522" s="36"/>
      <c r="AC522" s="36"/>
      <c r="AD522" s="36"/>
      <c r="AE522" s="36"/>
      <c r="AR522" s="186" t="s">
        <v>142</v>
      </c>
      <c r="AT522" s="186" t="s">
        <v>137</v>
      </c>
      <c r="AU522" s="186" t="s">
        <v>143</v>
      </c>
      <c r="AY522" s="19" t="s">
        <v>135</v>
      </c>
      <c r="BE522" s="187">
        <f>IF(N522="základní",J522,0)</f>
        <v>0</v>
      </c>
      <c r="BF522" s="187">
        <f>IF(N522="snížená",J522,0)</f>
        <v>0</v>
      </c>
      <c r="BG522" s="187">
        <f>IF(N522="zákl. přenesená",J522,0)</f>
        <v>0</v>
      </c>
      <c r="BH522" s="187">
        <f>IF(N522="sníž. přenesená",J522,0)</f>
        <v>0</v>
      </c>
      <c r="BI522" s="187">
        <f>IF(N522="nulová",J522,0)</f>
        <v>0</v>
      </c>
      <c r="BJ522" s="19" t="s">
        <v>143</v>
      </c>
      <c r="BK522" s="187">
        <f>ROUND(I522*H522,2)</f>
        <v>0</v>
      </c>
      <c r="BL522" s="19" t="s">
        <v>142</v>
      </c>
      <c r="BM522" s="186" t="s">
        <v>777</v>
      </c>
    </row>
    <row r="523" spans="1:65" s="13" customFormat="1" ht="10">
      <c r="B523" s="193"/>
      <c r="C523" s="194"/>
      <c r="D523" s="188" t="s">
        <v>146</v>
      </c>
      <c r="E523" s="195" t="s">
        <v>19</v>
      </c>
      <c r="F523" s="196" t="s">
        <v>778</v>
      </c>
      <c r="G523" s="194"/>
      <c r="H523" s="197">
        <v>2.125</v>
      </c>
      <c r="I523" s="198"/>
      <c r="J523" s="194"/>
      <c r="K523" s="194"/>
      <c r="L523" s="199"/>
      <c r="M523" s="200"/>
      <c r="N523" s="201"/>
      <c r="O523" s="201"/>
      <c r="P523" s="201"/>
      <c r="Q523" s="201"/>
      <c r="R523" s="201"/>
      <c r="S523" s="201"/>
      <c r="T523" s="202"/>
      <c r="AT523" s="203" t="s">
        <v>146</v>
      </c>
      <c r="AU523" s="203" t="s">
        <v>143</v>
      </c>
      <c r="AV523" s="13" t="s">
        <v>143</v>
      </c>
      <c r="AW523" s="13" t="s">
        <v>31</v>
      </c>
      <c r="AX523" s="13" t="s">
        <v>72</v>
      </c>
      <c r="AY523" s="203" t="s">
        <v>135</v>
      </c>
    </row>
    <row r="524" spans="1:65" s="14" customFormat="1" ht="10">
      <c r="B524" s="204"/>
      <c r="C524" s="205"/>
      <c r="D524" s="188" t="s">
        <v>146</v>
      </c>
      <c r="E524" s="206" t="s">
        <v>19</v>
      </c>
      <c r="F524" s="207" t="s">
        <v>148</v>
      </c>
      <c r="G524" s="205"/>
      <c r="H524" s="208">
        <v>2.125</v>
      </c>
      <c r="I524" s="209"/>
      <c r="J524" s="205"/>
      <c r="K524" s="205"/>
      <c r="L524" s="210"/>
      <c r="M524" s="211"/>
      <c r="N524" s="212"/>
      <c r="O524" s="212"/>
      <c r="P524" s="212"/>
      <c r="Q524" s="212"/>
      <c r="R524" s="212"/>
      <c r="S524" s="212"/>
      <c r="T524" s="213"/>
      <c r="AT524" s="214" t="s">
        <v>146</v>
      </c>
      <c r="AU524" s="214" t="s">
        <v>143</v>
      </c>
      <c r="AV524" s="14" t="s">
        <v>142</v>
      </c>
      <c r="AW524" s="14" t="s">
        <v>31</v>
      </c>
      <c r="AX524" s="14" t="s">
        <v>80</v>
      </c>
      <c r="AY524" s="214" t="s">
        <v>135</v>
      </c>
    </row>
    <row r="525" spans="1:65" s="2" customFormat="1" ht="24.15" customHeight="1">
      <c r="A525" s="36"/>
      <c r="B525" s="37"/>
      <c r="C525" s="175" t="s">
        <v>309</v>
      </c>
      <c r="D525" s="175" t="s">
        <v>137</v>
      </c>
      <c r="E525" s="176" t="s">
        <v>779</v>
      </c>
      <c r="F525" s="177" t="s">
        <v>780</v>
      </c>
      <c r="G525" s="178" t="s">
        <v>140</v>
      </c>
      <c r="H525" s="179">
        <v>200.54</v>
      </c>
      <c r="I525" s="180"/>
      <c r="J525" s="181">
        <f>ROUND(I525*H525,2)</f>
        <v>0</v>
      </c>
      <c r="K525" s="177" t="s">
        <v>348</v>
      </c>
      <c r="L525" s="41"/>
      <c r="M525" s="182" t="s">
        <v>19</v>
      </c>
      <c r="N525" s="183" t="s">
        <v>44</v>
      </c>
      <c r="O525" s="66"/>
      <c r="P525" s="184">
        <f>O525*H525</f>
        <v>0</v>
      </c>
      <c r="Q525" s="184">
        <v>0</v>
      </c>
      <c r="R525" s="184">
        <f>Q525*H525</f>
        <v>0</v>
      </c>
      <c r="S525" s="184">
        <v>3.5000000000000003E-2</v>
      </c>
      <c r="T525" s="185">
        <f>S525*H525</f>
        <v>7.0189000000000004</v>
      </c>
      <c r="U525" s="36"/>
      <c r="V525" s="36"/>
      <c r="W525" s="36"/>
      <c r="X525" s="36"/>
      <c r="Y525" s="36"/>
      <c r="Z525" s="36"/>
      <c r="AA525" s="36"/>
      <c r="AB525" s="36"/>
      <c r="AC525" s="36"/>
      <c r="AD525" s="36"/>
      <c r="AE525" s="36"/>
      <c r="AR525" s="186" t="s">
        <v>142</v>
      </c>
      <c r="AT525" s="186" t="s">
        <v>137</v>
      </c>
      <c r="AU525" s="186" t="s">
        <v>143</v>
      </c>
      <c r="AY525" s="19" t="s">
        <v>135</v>
      </c>
      <c r="BE525" s="187">
        <f>IF(N525="základní",J525,0)</f>
        <v>0</v>
      </c>
      <c r="BF525" s="187">
        <f>IF(N525="snížená",J525,0)</f>
        <v>0</v>
      </c>
      <c r="BG525" s="187">
        <f>IF(N525="zákl. přenesená",J525,0)</f>
        <v>0</v>
      </c>
      <c r="BH525" s="187">
        <f>IF(N525="sníž. přenesená",J525,0)</f>
        <v>0</v>
      </c>
      <c r="BI525" s="187">
        <f>IF(N525="nulová",J525,0)</f>
        <v>0</v>
      </c>
      <c r="BJ525" s="19" t="s">
        <v>143</v>
      </c>
      <c r="BK525" s="187">
        <f>ROUND(I525*H525,2)</f>
        <v>0</v>
      </c>
      <c r="BL525" s="19" t="s">
        <v>142</v>
      </c>
      <c r="BM525" s="186" t="s">
        <v>781</v>
      </c>
    </row>
    <row r="526" spans="1:65" s="2" customFormat="1" ht="27">
      <c r="A526" s="36"/>
      <c r="B526" s="37"/>
      <c r="C526" s="38"/>
      <c r="D526" s="188" t="s">
        <v>144</v>
      </c>
      <c r="E526" s="38"/>
      <c r="F526" s="189" t="s">
        <v>782</v>
      </c>
      <c r="G526" s="38"/>
      <c r="H526" s="38"/>
      <c r="I526" s="190"/>
      <c r="J526" s="38"/>
      <c r="K526" s="38"/>
      <c r="L526" s="41"/>
      <c r="M526" s="191"/>
      <c r="N526" s="192"/>
      <c r="O526" s="66"/>
      <c r="P526" s="66"/>
      <c r="Q526" s="66"/>
      <c r="R526" s="66"/>
      <c r="S526" s="66"/>
      <c r="T526" s="67"/>
      <c r="U526" s="36"/>
      <c r="V526" s="36"/>
      <c r="W526" s="36"/>
      <c r="X526" s="36"/>
      <c r="Y526" s="36"/>
      <c r="Z526" s="36"/>
      <c r="AA526" s="36"/>
      <c r="AB526" s="36"/>
      <c r="AC526" s="36"/>
      <c r="AD526" s="36"/>
      <c r="AE526" s="36"/>
      <c r="AT526" s="19" t="s">
        <v>144</v>
      </c>
      <c r="AU526" s="19" t="s">
        <v>143</v>
      </c>
    </row>
    <row r="527" spans="1:65" s="2" customFormat="1" ht="24.15" customHeight="1">
      <c r="A527" s="36"/>
      <c r="B527" s="37"/>
      <c r="C527" s="175" t="s">
        <v>262</v>
      </c>
      <c r="D527" s="175" t="s">
        <v>137</v>
      </c>
      <c r="E527" s="176" t="s">
        <v>783</v>
      </c>
      <c r="F527" s="177" t="s">
        <v>784</v>
      </c>
      <c r="G527" s="178" t="s">
        <v>140</v>
      </c>
      <c r="H527" s="179">
        <v>153.62</v>
      </c>
      <c r="I527" s="180"/>
      <c r="J527" s="181">
        <f>ROUND(I527*H527,2)</f>
        <v>0</v>
      </c>
      <c r="K527" s="177" t="s">
        <v>141</v>
      </c>
      <c r="L527" s="41"/>
      <c r="M527" s="182" t="s">
        <v>19</v>
      </c>
      <c r="N527" s="183" t="s">
        <v>44</v>
      </c>
      <c r="O527" s="66"/>
      <c r="P527" s="184">
        <f>O527*H527</f>
        <v>0</v>
      </c>
      <c r="Q527" s="184">
        <v>0</v>
      </c>
      <c r="R527" s="184">
        <f>Q527*H527</f>
        <v>0</v>
      </c>
      <c r="S527" s="184">
        <v>1.4E-2</v>
      </c>
      <c r="T527" s="185">
        <f>S527*H527</f>
        <v>2.1506799999999999</v>
      </c>
      <c r="U527" s="36"/>
      <c r="V527" s="36"/>
      <c r="W527" s="36"/>
      <c r="X527" s="36"/>
      <c r="Y527" s="36"/>
      <c r="Z527" s="36"/>
      <c r="AA527" s="36"/>
      <c r="AB527" s="36"/>
      <c r="AC527" s="36"/>
      <c r="AD527" s="36"/>
      <c r="AE527" s="36"/>
      <c r="AR527" s="186" t="s">
        <v>142</v>
      </c>
      <c r="AT527" s="186" t="s">
        <v>137</v>
      </c>
      <c r="AU527" s="186" t="s">
        <v>143</v>
      </c>
      <c r="AY527" s="19" t="s">
        <v>135</v>
      </c>
      <c r="BE527" s="187">
        <f>IF(N527="základní",J527,0)</f>
        <v>0</v>
      </c>
      <c r="BF527" s="187">
        <f>IF(N527="snížená",J527,0)</f>
        <v>0</v>
      </c>
      <c r="BG527" s="187">
        <f>IF(N527="zákl. přenesená",J527,0)</f>
        <v>0</v>
      </c>
      <c r="BH527" s="187">
        <f>IF(N527="sníž. přenesená",J527,0)</f>
        <v>0</v>
      </c>
      <c r="BI527" s="187">
        <f>IF(N527="nulová",J527,0)</f>
        <v>0</v>
      </c>
      <c r="BJ527" s="19" t="s">
        <v>143</v>
      </c>
      <c r="BK527" s="187">
        <f>ROUND(I527*H527,2)</f>
        <v>0</v>
      </c>
      <c r="BL527" s="19" t="s">
        <v>142</v>
      </c>
      <c r="BM527" s="186" t="s">
        <v>785</v>
      </c>
    </row>
    <row r="528" spans="1:65" s="16" customFormat="1" ht="10">
      <c r="B528" s="239"/>
      <c r="C528" s="240"/>
      <c r="D528" s="188" t="s">
        <v>146</v>
      </c>
      <c r="E528" s="241" t="s">
        <v>19</v>
      </c>
      <c r="F528" s="242" t="s">
        <v>786</v>
      </c>
      <c r="G528" s="240"/>
      <c r="H528" s="241" t="s">
        <v>19</v>
      </c>
      <c r="I528" s="243"/>
      <c r="J528" s="240"/>
      <c r="K528" s="240"/>
      <c r="L528" s="244"/>
      <c r="M528" s="245"/>
      <c r="N528" s="246"/>
      <c r="O528" s="246"/>
      <c r="P528" s="246"/>
      <c r="Q528" s="246"/>
      <c r="R528" s="246"/>
      <c r="S528" s="246"/>
      <c r="T528" s="247"/>
      <c r="AT528" s="248" t="s">
        <v>146</v>
      </c>
      <c r="AU528" s="248" t="s">
        <v>143</v>
      </c>
      <c r="AV528" s="16" t="s">
        <v>80</v>
      </c>
      <c r="AW528" s="16" t="s">
        <v>31</v>
      </c>
      <c r="AX528" s="16" t="s">
        <v>72</v>
      </c>
      <c r="AY528" s="248" t="s">
        <v>135</v>
      </c>
    </row>
    <row r="529" spans="1:65" s="13" customFormat="1" ht="10">
      <c r="B529" s="193"/>
      <c r="C529" s="194"/>
      <c r="D529" s="188" t="s">
        <v>146</v>
      </c>
      <c r="E529" s="195" t="s">
        <v>19</v>
      </c>
      <c r="F529" s="196" t="s">
        <v>787</v>
      </c>
      <c r="G529" s="194"/>
      <c r="H529" s="197">
        <v>153.62</v>
      </c>
      <c r="I529" s="198"/>
      <c r="J529" s="194"/>
      <c r="K529" s="194"/>
      <c r="L529" s="199"/>
      <c r="M529" s="200"/>
      <c r="N529" s="201"/>
      <c r="O529" s="201"/>
      <c r="P529" s="201"/>
      <c r="Q529" s="201"/>
      <c r="R529" s="201"/>
      <c r="S529" s="201"/>
      <c r="T529" s="202"/>
      <c r="AT529" s="203" t="s">
        <v>146</v>
      </c>
      <c r="AU529" s="203" t="s">
        <v>143</v>
      </c>
      <c r="AV529" s="13" t="s">
        <v>143</v>
      </c>
      <c r="AW529" s="13" t="s">
        <v>31</v>
      </c>
      <c r="AX529" s="13" t="s">
        <v>72</v>
      </c>
      <c r="AY529" s="203" t="s">
        <v>135</v>
      </c>
    </row>
    <row r="530" spans="1:65" s="14" customFormat="1" ht="10">
      <c r="B530" s="204"/>
      <c r="C530" s="205"/>
      <c r="D530" s="188" t="s">
        <v>146</v>
      </c>
      <c r="E530" s="206" t="s">
        <v>19</v>
      </c>
      <c r="F530" s="207" t="s">
        <v>148</v>
      </c>
      <c r="G530" s="205"/>
      <c r="H530" s="208">
        <v>153.62</v>
      </c>
      <c r="I530" s="209"/>
      <c r="J530" s="205"/>
      <c r="K530" s="205"/>
      <c r="L530" s="210"/>
      <c r="M530" s="211"/>
      <c r="N530" s="212"/>
      <c r="O530" s="212"/>
      <c r="P530" s="212"/>
      <c r="Q530" s="212"/>
      <c r="R530" s="212"/>
      <c r="S530" s="212"/>
      <c r="T530" s="213"/>
      <c r="AT530" s="214" t="s">
        <v>146</v>
      </c>
      <c r="AU530" s="214" t="s">
        <v>143</v>
      </c>
      <c r="AV530" s="14" t="s">
        <v>142</v>
      </c>
      <c r="AW530" s="14" t="s">
        <v>31</v>
      </c>
      <c r="AX530" s="14" t="s">
        <v>80</v>
      </c>
      <c r="AY530" s="214" t="s">
        <v>135</v>
      </c>
    </row>
    <row r="531" spans="1:65" s="2" customFormat="1" ht="14.4" customHeight="1">
      <c r="A531" s="36"/>
      <c r="B531" s="37"/>
      <c r="C531" s="175" t="s">
        <v>313</v>
      </c>
      <c r="D531" s="175" t="s">
        <v>137</v>
      </c>
      <c r="E531" s="176" t="s">
        <v>788</v>
      </c>
      <c r="F531" s="177" t="s">
        <v>789</v>
      </c>
      <c r="G531" s="178" t="s">
        <v>140</v>
      </c>
      <c r="H531" s="179">
        <v>199.71100000000001</v>
      </c>
      <c r="I531" s="180"/>
      <c r="J531" s="181">
        <f>ROUND(I531*H531,2)</f>
        <v>0</v>
      </c>
      <c r="K531" s="177" t="s">
        <v>141</v>
      </c>
      <c r="L531" s="41"/>
      <c r="M531" s="182" t="s">
        <v>19</v>
      </c>
      <c r="N531" s="183" t="s">
        <v>44</v>
      </c>
      <c r="O531" s="66"/>
      <c r="P531" s="184">
        <f>O531*H531</f>
        <v>0</v>
      </c>
      <c r="Q531" s="184">
        <v>0</v>
      </c>
      <c r="R531" s="184">
        <f>Q531*H531</f>
        <v>0</v>
      </c>
      <c r="S531" s="184">
        <v>1.4E-2</v>
      </c>
      <c r="T531" s="185">
        <f>S531*H531</f>
        <v>2.7959540000000001</v>
      </c>
      <c r="U531" s="36"/>
      <c r="V531" s="36"/>
      <c r="W531" s="36"/>
      <c r="X531" s="36"/>
      <c r="Y531" s="36"/>
      <c r="Z531" s="36"/>
      <c r="AA531" s="36"/>
      <c r="AB531" s="36"/>
      <c r="AC531" s="36"/>
      <c r="AD531" s="36"/>
      <c r="AE531" s="36"/>
      <c r="AR531" s="186" t="s">
        <v>142</v>
      </c>
      <c r="AT531" s="186" t="s">
        <v>137</v>
      </c>
      <c r="AU531" s="186" t="s">
        <v>143</v>
      </c>
      <c r="AY531" s="19" t="s">
        <v>135</v>
      </c>
      <c r="BE531" s="187">
        <f>IF(N531="základní",J531,0)</f>
        <v>0</v>
      </c>
      <c r="BF531" s="187">
        <f>IF(N531="snížená",J531,0)</f>
        <v>0</v>
      </c>
      <c r="BG531" s="187">
        <f>IF(N531="zákl. přenesená",J531,0)</f>
        <v>0</v>
      </c>
      <c r="BH531" s="187">
        <f>IF(N531="sníž. přenesená",J531,0)</f>
        <v>0</v>
      </c>
      <c r="BI531" s="187">
        <f>IF(N531="nulová",J531,0)</f>
        <v>0</v>
      </c>
      <c r="BJ531" s="19" t="s">
        <v>143</v>
      </c>
      <c r="BK531" s="187">
        <f>ROUND(I531*H531,2)</f>
        <v>0</v>
      </c>
      <c r="BL531" s="19" t="s">
        <v>142</v>
      </c>
      <c r="BM531" s="186" t="s">
        <v>790</v>
      </c>
    </row>
    <row r="532" spans="1:65" s="2" customFormat="1" ht="18">
      <c r="A532" s="36"/>
      <c r="B532" s="37"/>
      <c r="C532" s="38"/>
      <c r="D532" s="188" t="s">
        <v>144</v>
      </c>
      <c r="E532" s="38"/>
      <c r="F532" s="189" t="s">
        <v>791</v>
      </c>
      <c r="G532" s="38"/>
      <c r="H532" s="38"/>
      <c r="I532" s="190"/>
      <c r="J532" s="38"/>
      <c r="K532" s="38"/>
      <c r="L532" s="41"/>
      <c r="M532" s="191"/>
      <c r="N532" s="192"/>
      <c r="O532" s="66"/>
      <c r="P532" s="66"/>
      <c r="Q532" s="66"/>
      <c r="R532" s="66"/>
      <c r="S532" s="66"/>
      <c r="T532" s="67"/>
      <c r="U532" s="36"/>
      <c r="V532" s="36"/>
      <c r="W532" s="36"/>
      <c r="X532" s="36"/>
      <c r="Y532" s="36"/>
      <c r="Z532" s="36"/>
      <c r="AA532" s="36"/>
      <c r="AB532" s="36"/>
      <c r="AC532" s="36"/>
      <c r="AD532" s="36"/>
      <c r="AE532" s="36"/>
      <c r="AT532" s="19" t="s">
        <v>144</v>
      </c>
      <c r="AU532" s="19" t="s">
        <v>143</v>
      </c>
    </row>
    <row r="533" spans="1:65" s="2" customFormat="1" ht="18">
      <c r="A533" s="36"/>
      <c r="B533" s="37"/>
      <c r="C533" s="38"/>
      <c r="D533" s="188" t="s">
        <v>792</v>
      </c>
      <c r="E533" s="38"/>
      <c r="F533" s="189" t="s">
        <v>793</v>
      </c>
      <c r="G533" s="38"/>
      <c r="H533" s="38"/>
      <c r="I533" s="190"/>
      <c r="J533" s="38"/>
      <c r="K533" s="38"/>
      <c r="L533" s="41"/>
      <c r="M533" s="191"/>
      <c r="N533" s="192"/>
      <c r="O533" s="66"/>
      <c r="P533" s="66"/>
      <c r="Q533" s="66"/>
      <c r="R533" s="66"/>
      <c r="S533" s="66"/>
      <c r="T533" s="67"/>
      <c r="U533" s="36"/>
      <c r="V533" s="36"/>
      <c r="W533" s="36"/>
      <c r="X533" s="36"/>
      <c r="Y533" s="36"/>
      <c r="Z533" s="36"/>
      <c r="AA533" s="36"/>
      <c r="AB533" s="36"/>
      <c r="AC533" s="36"/>
      <c r="AD533" s="36"/>
      <c r="AE533" s="36"/>
      <c r="AT533" s="19" t="s">
        <v>792</v>
      </c>
      <c r="AU533" s="19" t="s">
        <v>143</v>
      </c>
    </row>
    <row r="534" spans="1:65" s="16" customFormat="1" ht="10">
      <c r="B534" s="239"/>
      <c r="C534" s="240"/>
      <c r="D534" s="188" t="s">
        <v>146</v>
      </c>
      <c r="E534" s="241" t="s">
        <v>19</v>
      </c>
      <c r="F534" s="242" t="s">
        <v>794</v>
      </c>
      <c r="G534" s="240"/>
      <c r="H534" s="241" t="s">
        <v>19</v>
      </c>
      <c r="I534" s="243"/>
      <c r="J534" s="240"/>
      <c r="K534" s="240"/>
      <c r="L534" s="244"/>
      <c r="M534" s="245"/>
      <c r="N534" s="246"/>
      <c r="O534" s="246"/>
      <c r="P534" s="246"/>
      <c r="Q534" s="246"/>
      <c r="R534" s="246"/>
      <c r="S534" s="246"/>
      <c r="T534" s="247"/>
      <c r="AT534" s="248" t="s">
        <v>146</v>
      </c>
      <c r="AU534" s="248" t="s">
        <v>143</v>
      </c>
      <c r="AV534" s="16" t="s">
        <v>80</v>
      </c>
      <c r="AW534" s="16" t="s">
        <v>31</v>
      </c>
      <c r="AX534" s="16" t="s">
        <v>72</v>
      </c>
      <c r="AY534" s="248" t="s">
        <v>135</v>
      </c>
    </row>
    <row r="535" spans="1:65" s="13" customFormat="1" ht="10">
      <c r="B535" s="193"/>
      <c r="C535" s="194"/>
      <c r="D535" s="188" t="s">
        <v>146</v>
      </c>
      <c r="E535" s="195" t="s">
        <v>19</v>
      </c>
      <c r="F535" s="196" t="s">
        <v>795</v>
      </c>
      <c r="G535" s="194"/>
      <c r="H535" s="197">
        <v>286</v>
      </c>
      <c r="I535" s="198"/>
      <c r="J535" s="194"/>
      <c r="K535" s="194"/>
      <c r="L535" s="199"/>
      <c r="M535" s="200"/>
      <c r="N535" s="201"/>
      <c r="O535" s="201"/>
      <c r="P535" s="201"/>
      <c r="Q535" s="201"/>
      <c r="R535" s="201"/>
      <c r="S535" s="201"/>
      <c r="T535" s="202"/>
      <c r="AT535" s="203" t="s">
        <v>146</v>
      </c>
      <c r="AU535" s="203" t="s">
        <v>143</v>
      </c>
      <c r="AV535" s="13" t="s">
        <v>143</v>
      </c>
      <c r="AW535" s="13" t="s">
        <v>31</v>
      </c>
      <c r="AX535" s="13" t="s">
        <v>72</v>
      </c>
      <c r="AY535" s="203" t="s">
        <v>135</v>
      </c>
    </row>
    <row r="536" spans="1:65" s="16" customFormat="1" ht="10">
      <c r="B536" s="239"/>
      <c r="C536" s="240"/>
      <c r="D536" s="188" t="s">
        <v>146</v>
      </c>
      <c r="E536" s="241" t="s">
        <v>19</v>
      </c>
      <c r="F536" s="242" t="s">
        <v>796</v>
      </c>
      <c r="G536" s="240"/>
      <c r="H536" s="241" t="s">
        <v>19</v>
      </c>
      <c r="I536" s="243"/>
      <c r="J536" s="240"/>
      <c r="K536" s="240"/>
      <c r="L536" s="244"/>
      <c r="M536" s="245"/>
      <c r="N536" s="246"/>
      <c r="O536" s="246"/>
      <c r="P536" s="246"/>
      <c r="Q536" s="246"/>
      <c r="R536" s="246"/>
      <c r="S536" s="246"/>
      <c r="T536" s="247"/>
      <c r="AT536" s="248" t="s">
        <v>146</v>
      </c>
      <c r="AU536" s="248" t="s">
        <v>143</v>
      </c>
      <c r="AV536" s="16" t="s">
        <v>80</v>
      </c>
      <c r="AW536" s="16" t="s">
        <v>31</v>
      </c>
      <c r="AX536" s="16" t="s">
        <v>72</v>
      </c>
      <c r="AY536" s="248" t="s">
        <v>135</v>
      </c>
    </row>
    <row r="537" spans="1:65" s="13" customFormat="1" ht="10">
      <c r="B537" s="193"/>
      <c r="C537" s="194"/>
      <c r="D537" s="188" t="s">
        <v>146</v>
      </c>
      <c r="E537" s="195" t="s">
        <v>19</v>
      </c>
      <c r="F537" s="196" t="s">
        <v>797</v>
      </c>
      <c r="G537" s="194"/>
      <c r="H537" s="197">
        <v>-75.599999999999994</v>
      </c>
      <c r="I537" s="198"/>
      <c r="J537" s="194"/>
      <c r="K537" s="194"/>
      <c r="L537" s="199"/>
      <c r="M537" s="200"/>
      <c r="N537" s="201"/>
      <c r="O537" s="201"/>
      <c r="P537" s="201"/>
      <c r="Q537" s="201"/>
      <c r="R537" s="201"/>
      <c r="S537" s="201"/>
      <c r="T537" s="202"/>
      <c r="AT537" s="203" t="s">
        <v>146</v>
      </c>
      <c r="AU537" s="203" t="s">
        <v>143</v>
      </c>
      <c r="AV537" s="13" t="s">
        <v>143</v>
      </c>
      <c r="AW537" s="13" t="s">
        <v>31</v>
      </c>
      <c r="AX537" s="13" t="s">
        <v>72</v>
      </c>
      <c r="AY537" s="203" t="s">
        <v>135</v>
      </c>
    </row>
    <row r="538" spans="1:65" s="13" customFormat="1" ht="10">
      <c r="B538" s="193"/>
      <c r="C538" s="194"/>
      <c r="D538" s="188" t="s">
        <v>146</v>
      </c>
      <c r="E538" s="195" t="s">
        <v>19</v>
      </c>
      <c r="F538" s="196" t="s">
        <v>798</v>
      </c>
      <c r="G538" s="194"/>
      <c r="H538" s="197">
        <v>-3.15</v>
      </c>
      <c r="I538" s="198"/>
      <c r="J538" s="194"/>
      <c r="K538" s="194"/>
      <c r="L538" s="199"/>
      <c r="M538" s="200"/>
      <c r="N538" s="201"/>
      <c r="O538" s="201"/>
      <c r="P538" s="201"/>
      <c r="Q538" s="201"/>
      <c r="R538" s="201"/>
      <c r="S538" s="201"/>
      <c r="T538" s="202"/>
      <c r="AT538" s="203" t="s">
        <v>146</v>
      </c>
      <c r="AU538" s="203" t="s">
        <v>143</v>
      </c>
      <c r="AV538" s="13" t="s">
        <v>143</v>
      </c>
      <c r="AW538" s="13" t="s">
        <v>31</v>
      </c>
      <c r="AX538" s="13" t="s">
        <v>72</v>
      </c>
      <c r="AY538" s="203" t="s">
        <v>135</v>
      </c>
    </row>
    <row r="539" spans="1:65" s="13" customFormat="1" ht="10">
      <c r="B539" s="193"/>
      <c r="C539" s="194"/>
      <c r="D539" s="188" t="s">
        <v>146</v>
      </c>
      <c r="E539" s="195" t="s">
        <v>19</v>
      </c>
      <c r="F539" s="196" t="s">
        <v>799</v>
      </c>
      <c r="G539" s="194"/>
      <c r="H539" s="197">
        <v>-7.5389999999999997</v>
      </c>
      <c r="I539" s="198"/>
      <c r="J539" s="194"/>
      <c r="K539" s="194"/>
      <c r="L539" s="199"/>
      <c r="M539" s="200"/>
      <c r="N539" s="201"/>
      <c r="O539" s="201"/>
      <c r="P539" s="201"/>
      <c r="Q539" s="201"/>
      <c r="R539" s="201"/>
      <c r="S539" s="201"/>
      <c r="T539" s="202"/>
      <c r="AT539" s="203" t="s">
        <v>146</v>
      </c>
      <c r="AU539" s="203" t="s">
        <v>143</v>
      </c>
      <c r="AV539" s="13" t="s">
        <v>143</v>
      </c>
      <c r="AW539" s="13" t="s">
        <v>31</v>
      </c>
      <c r="AX539" s="13" t="s">
        <v>72</v>
      </c>
      <c r="AY539" s="203" t="s">
        <v>135</v>
      </c>
    </row>
    <row r="540" spans="1:65" s="14" customFormat="1" ht="10">
      <c r="B540" s="204"/>
      <c r="C540" s="205"/>
      <c r="D540" s="188" t="s">
        <v>146</v>
      </c>
      <c r="E540" s="206" t="s">
        <v>19</v>
      </c>
      <c r="F540" s="207" t="s">
        <v>148</v>
      </c>
      <c r="G540" s="205"/>
      <c r="H540" s="208">
        <v>199.71100000000001</v>
      </c>
      <c r="I540" s="209"/>
      <c r="J540" s="205"/>
      <c r="K540" s="205"/>
      <c r="L540" s="210"/>
      <c r="M540" s="211"/>
      <c r="N540" s="212"/>
      <c r="O540" s="212"/>
      <c r="P540" s="212"/>
      <c r="Q540" s="212"/>
      <c r="R540" s="212"/>
      <c r="S540" s="212"/>
      <c r="T540" s="213"/>
      <c r="AT540" s="214" t="s">
        <v>146</v>
      </c>
      <c r="AU540" s="214" t="s">
        <v>143</v>
      </c>
      <c r="AV540" s="14" t="s">
        <v>142</v>
      </c>
      <c r="AW540" s="14" t="s">
        <v>31</v>
      </c>
      <c r="AX540" s="14" t="s">
        <v>80</v>
      </c>
      <c r="AY540" s="214" t="s">
        <v>135</v>
      </c>
    </row>
    <row r="541" spans="1:65" s="2" customFormat="1" ht="14.4" customHeight="1">
      <c r="A541" s="36"/>
      <c r="B541" s="37"/>
      <c r="C541" s="175" t="s">
        <v>800</v>
      </c>
      <c r="D541" s="175" t="s">
        <v>137</v>
      </c>
      <c r="E541" s="176" t="s">
        <v>801</v>
      </c>
      <c r="F541" s="177" t="s">
        <v>802</v>
      </c>
      <c r="G541" s="178" t="s">
        <v>169</v>
      </c>
      <c r="H541" s="179">
        <v>385.73</v>
      </c>
      <c r="I541" s="180"/>
      <c r="J541" s="181">
        <f>ROUND(I541*H541,2)</f>
        <v>0</v>
      </c>
      <c r="K541" s="177" t="s">
        <v>141</v>
      </c>
      <c r="L541" s="41"/>
      <c r="M541" s="182" t="s">
        <v>19</v>
      </c>
      <c r="N541" s="183" t="s">
        <v>44</v>
      </c>
      <c r="O541" s="66"/>
      <c r="P541" s="184">
        <f>O541*H541</f>
        <v>0</v>
      </c>
      <c r="Q541" s="184">
        <v>0</v>
      </c>
      <c r="R541" s="184">
        <f>Q541*H541</f>
        <v>0</v>
      </c>
      <c r="S541" s="184">
        <v>4.0000000000000001E-3</v>
      </c>
      <c r="T541" s="185">
        <f>S541*H541</f>
        <v>1.5429200000000001</v>
      </c>
      <c r="U541" s="36"/>
      <c r="V541" s="36"/>
      <c r="W541" s="36"/>
      <c r="X541" s="36"/>
      <c r="Y541" s="36"/>
      <c r="Z541" s="36"/>
      <c r="AA541" s="36"/>
      <c r="AB541" s="36"/>
      <c r="AC541" s="36"/>
      <c r="AD541" s="36"/>
      <c r="AE541" s="36"/>
      <c r="AR541" s="186" t="s">
        <v>142</v>
      </c>
      <c r="AT541" s="186" t="s">
        <v>137</v>
      </c>
      <c r="AU541" s="186" t="s">
        <v>143</v>
      </c>
      <c r="AY541" s="19" t="s">
        <v>135</v>
      </c>
      <c r="BE541" s="187">
        <f>IF(N541="základní",J541,0)</f>
        <v>0</v>
      </c>
      <c r="BF541" s="187">
        <f>IF(N541="snížená",J541,0)</f>
        <v>0</v>
      </c>
      <c r="BG541" s="187">
        <f>IF(N541="zákl. přenesená",J541,0)</f>
        <v>0</v>
      </c>
      <c r="BH541" s="187">
        <f>IF(N541="sníž. přenesená",J541,0)</f>
        <v>0</v>
      </c>
      <c r="BI541" s="187">
        <f>IF(N541="nulová",J541,0)</f>
        <v>0</v>
      </c>
      <c r="BJ541" s="19" t="s">
        <v>143</v>
      </c>
      <c r="BK541" s="187">
        <f>ROUND(I541*H541,2)</f>
        <v>0</v>
      </c>
      <c r="BL541" s="19" t="s">
        <v>142</v>
      </c>
      <c r="BM541" s="186" t="s">
        <v>803</v>
      </c>
    </row>
    <row r="542" spans="1:65" s="2" customFormat="1" ht="18">
      <c r="A542" s="36"/>
      <c r="B542" s="37"/>
      <c r="C542" s="38"/>
      <c r="D542" s="188" t="s">
        <v>144</v>
      </c>
      <c r="E542" s="38"/>
      <c r="F542" s="189" t="s">
        <v>791</v>
      </c>
      <c r="G542" s="38"/>
      <c r="H542" s="38"/>
      <c r="I542" s="190"/>
      <c r="J542" s="38"/>
      <c r="K542" s="38"/>
      <c r="L542" s="41"/>
      <c r="M542" s="191"/>
      <c r="N542" s="192"/>
      <c r="O542" s="66"/>
      <c r="P542" s="66"/>
      <c r="Q542" s="66"/>
      <c r="R542" s="66"/>
      <c r="S542" s="66"/>
      <c r="T542" s="67"/>
      <c r="U542" s="36"/>
      <c r="V542" s="36"/>
      <c r="W542" s="36"/>
      <c r="X542" s="36"/>
      <c r="Y542" s="36"/>
      <c r="Z542" s="36"/>
      <c r="AA542" s="36"/>
      <c r="AB542" s="36"/>
      <c r="AC542" s="36"/>
      <c r="AD542" s="36"/>
      <c r="AE542" s="36"/>
      <c r="AT542" s="19" t="s">
        <v>144</v>
      </c>
      <c r="AU542" s="19" t="s">
        <v>143</v>
      </c>
    </row>
    <row r="543" spans="1:65" s="16" customFormat="1" ht="10">
      <c r="B543" s="239"/>
      <c r="C543" s="240"/>
      <c r="D543" s="188" t="s">
        <v>146</v>
      </c>
      <c r="E543" s="241" t="s">
        <v>19</v>
      </c>
      <c r="F543" s="242" t="s">
        <v>796</v>
      </c>
      <c r="G543" s="240"/>
      <c r="H543" s="241" t="s">
        <v>19</v>
      </c>
      <c r="I543" s="243"/>
      <c r="J543" s="240"/>
      <c r="K543" s="240"/>
      <c r="L543" s="244"/>
      <c r="M543" s="245"/>
      <c r="N543" s="246"/>
      <c r="O543" s="246"/>
      <c r="P543" s="246"/>
      <c r="Q543" s="246"/>
      <c r="R543" s="246"/>
      <c r="S543" s="246"/>
      <c r="T543" s="247"/>
      <c r="AT543" s="248" t="s">
        <v>146</v>
      </c>
      <c r="AU543" s="248" t="s">
        <v>143</v>
      </c>
      <c r="AV543" s="16" t="s">
        <v>80</v>
      </c>
      <c r="AW543" s="16" t="s">
        <v>31</v>
      </c>
      <c r="AX543" s="16" t="s">
        <v>72</v>
      </c>
      <c r="AY543" s="248" t="s">
        <v>135</v>
      </c>
    </row>
    <row r="544" spans="1:65" s="13" customFormat="1" ht="10">
      <c r="B544" s="193"/>
      <c r="C544" s="194"/>
      <c r="D544" s="188" t="s">
        <v>146</v>
      </c>
      <c r="E544" s="195" t="s">
        <v>19</v>
      </c>
      <c r="F544" s="196" t="s">
        <v>804</v>
      </c>
      <c r="G544" s="194"/>
      <c r="H544" s="197">
        <v>164</v>
      </c>
      <c r="I544" s="198"/>
      <c r="J544" s="194"/>
      <c r="K544" s="194"/>
      <c r="L544" s="199"/>
      <c r="M544" s="200"/>
      <c r="N544" s="201"/>
      <c r="O544" s="201"/>
      <c r="P544" s="201"/>
      <c r="Q544" s="201"/>
      <c r="R544" s="201"/>
      <c r="S544" s="201"/>
      <c r="T544" s="202"/>
      <c r="AT544" s="203" t="s">
        <v>146</v>
      </c>
      <c r="AU544" s="203" t="s">
        <v>143</v>
      </c>
      <c r="AV544" s="13" t="s">
        <v>143</v>
      </c>
      <c r="AW544" s="13" t="s">
        <v>31</v>
      </c>
      <c r="AX544" s="13" t="s">
        <v>72</v>
      </c>
      <c r="AY544" s="203" t="s">
        <v>135</v>
      </c>
    </row>
    <row r="545" spans="1:65" s="13" customFormat="1" ht="10">
      <c r="B545" s="193"/>
      <c r="C545" s="194"/>
      <c r="D545" s="188" t="s">
        <v>146</v>
      </c>
      <c r="E545" s="195" t="s">
        <v>19</v>
      </c>
      <c r="F545" s="196" t="s">
        <v>805</v>
      </c>
      <c r="G545" s="194"/>
      <c r="H545" s="197">
        <v>7.2</v>
      </c>
      <c r="I545" s="198"/>
      <c r="J545" s="194"/>
      <c r="K545" s="194"/>
      <c r="L545" s="199"/>
      <c r="M545" s="200"/>
      <c r="N545" s="201"/>
      <c r="O545" s="201"/>
      <c r="P545" s="201"/>
      <c r="Q545" s="201"/>
      <c r="R545" s="201"/>
      <c r="S545" s="201"/>
      <c r="T545" s="202"/>
      <c r="AT545" s="203" t="s">
        <v>146</v>
      </c>
      <c r="AU545" s="203" t="s">
        <v>143</v>
      </c>
      <c r="AV545" s="13" t="s">
        <v>143</v>
      </c>
      <c r="AW545" s="13" t="s">
        <v>31</v>
      </c>
      <c r="AX545" s="13" t="s">
        <v>72</v>
      </c>
      <c r="AY545" s="203" t="s">
        <v>135</v>
      </c>
    </row>
    <row r="546" spans="1:65" s="13" customFormat="1" ht="10">
      <c r="B546" s="193"/>
      <c r="C546" s="194"/>
      <c r="D546" s="188" t="s">
        <v>146</v>
      </c>
      <c r="E546" s="195" t="s">
        <v>19</v>
      </c>
      <c r="F546" s="196" t="s">
        <v>806</v>
      </c>
      <c r="G546" s="194"/>
      <c r="H546" s="197">
        <v>19.170000000000002</v>
      </c>
      <c r="I546" s="198"/>
      <c r="J546" s="194"/>
      <c r="K546" s="194"/>
      <c r="L546" s="199"/>
      <c r="M546" s="200"/>
      <c r="N546" s="201"/>
      <c r="O546" s="201"/>
      <c r="P546" s="201"/>
      <c r="Q546" s="201"/>
      <c r="R546" s="201"/>
      <c r="S546" s="201"/>
      <c r="T546" s="202"/>
      <c r="AT546" s="203" t="s">
        <v>146</v>
      </c>
      <c r="AU546" s="203" t="s">
        <v>143</v>
      </c>
      <c r="AV546" s="13" t="s">
        <v>143</v>
      </c>
      <c r="AW546" s="13" t="s">
        <v>31</v>
      </c>
      <c r="AX546" s="13" t="s">
        <v>72</v>
      </c>
      <c r="AY546" s="203" t="s">
        <v>135</v>
      </c>
    </row>
    <row r="547" spans="1:65" s="13" customFormat="1" ht="10">
      <c r="B547" s="193"/>
      <c r="C547" s="194"/>
      <c r="D547" s="188" t="s">
        <v>146</v>
      </c>
      <c r="E547" s="195" t="s">
        <v>19</v>
      </c>
      <c r="F547" s="196" t="s">
        <v>807</v>
      </c>
      <c r="G547" s="194"/>
      <c r="H547" s="197">
        <v>195.36</v>
      </c>
      <c r="I547" s="198"/>
      <c r="J547" s="194"/>
      <c r="K547" s="194"/>
      <c r="L547" s="199"/>
      <c r="M547" s="200"/>
      <c r="N547" s="201"/>
      <c r="O547" s="201"/>
      <c r="P547" s="201"/>
      <c r="Q547" s="201"/>
      <c r="R547" s="201"/>
      <c r="S547" s="201"/>
      <c r="T547" s="202"/>
      <c r="AT547" s="203" t="s">
        <v>146</v>
      </c>
      <c r="AU547" s="203" t="s">
        <v>143</v>
      </c>
      <c r="AV547" s="13" t="s">
        <v>143</v>
      </c>
      <c r="AW547" s="13" t="s">
        <v>31</v>
      </c>
      <c r="AX547" s="13" t="s">
        <v>72</v>
      </c>
      <c r="AY547" s="203" t="s">
        <v>135</v>
      </c>
    </row>
    <row r="548" spans="1:65" s="14" customFormat="1" ht="10">
      <c r="B548" s="204"/>
      <c r="C548" s="205"/>
      <c r="D548" s="188" t="s">
        <v>146</v>
      </c>
      <c r="E548" s="206" t="s">
        <v>19</v>
      </c>
      <c r="F548" s="207" t="s">
        <v>148</v>
      </c>
      <c r="G548" s="205"/>
      <c r="H548" s="208">
        <v>385.73</v>
      </c>
      <c r="I548" s="209"/>
      <c r="J548" s="205"/>
      <c r="K548" s="205"/>
      <c r="L548" s="210"/>
      <c r="M548" s="211"/>
      <c r="N548" s="212"/>
      <c r="O548" s="212"/>
      <c r="P548" s="212"/>
      <c r="Q548" s="212"/>
      <c r="R548" s="212"/>
      <c r="S548" s="212"/>
      <c r="T548" s="213"/>
      <c r="AT548" s="214" t="s">
        <v>146</v>
      </c>
      <c r="AU548" s="214" t="s">
        <v>143</v>
      </c>
      <c r="AV548" s="14" t="s">
        <v>142</v>
      </c>
      <c r="AW548" s="14" t="s">
        <v>31</v>
      </c>
      <c r="AX548" s="14" t="s">
        <v>80</v>
      </c>
      <c r="AY548" s="214" t="s">
        <v>135</v>
      </c>
    </row>
    <row r="549" spans="1:65" s="2" customFormat="1" ht="24.15" customHeight="1">
      <c r="A549" s="36"/>
      <c r="B549" s="37"/>
      <c r="C549" s="175" t="s">
        <v>318</v>
      </c>
      <c r="D549" s="175" t="s">
        <v>137</v>
      </c>
      <c r="E549" s="176" t="s">
        <v>808</v>
      </c>
      <c r="F549" s="177" t="s">
        <v>809</v>
      </c>
      <c r="G549" s="178" t="s">
        <v>140</v>
      </c>
      <c r="H549" s="179">
        <v>83.138999999999996</v>
      </c>
      <c r="I549" s="180"/>
      <c r="J549" s="181">
        <f>ROUND(I549*H549,2)</f>
        <v>0</v>
      </c>
      <c r="K549" s="177" t="s">
        <v>141</v>
      </c>
      <c r="L549" s="41"/>
      <c r="M549" s="182" t="s">
        <v>19</v>
      </c>
      <c r="N549" s="183" t="s">
        <v>44</v>
      </c>
      <c r="O549" s="66"/>
      <c r="P549" s="184">
        <f>O549*H549</f>
        <v>0</v>
      </c>
      <c r="Q549" s="184">
        <v>0</v>
      </c>
      <c r="R549" s="184">
        <f>Q549*H549</f>
        <v>0</v>
      </c>
      <c r="S549" s="184">
        <v>2.7E-2</v>
      </c>
      <c r="T549" s="185">
        <f>S549*H549</f>
        <v>2.2447529999999998</v>
      </c>
      <c r="U549" s="36"/>
      <c r="V549" s="36"/>
      <c r="W549" s="36"/>
      <c r="X549" s="36"/>
      <c r="Y549" s="36"/>
      <c r="Z549" s="36"/>
      <c r="AA549" s="36"/>
      <c r="AB549" s="36"/>
      <c r="AC549" s="36"/>
      <c r="AD549" s="36"/>
      <c r="AE549" s="36"/>
      <c r="AR549" s="186" t="s">
        <v>142</v>
      </c>
      <c r="AT549" s="186" t="s">
        <v>137</v>
      </c>
      <c r="AU549" s="186" t="s">
        <v>143</v>
      </c>
      <c r="AY549" s="19" t="s">
        <v>135</v>
      </c>
      <c r="BE549" s="187">
        <f>IF(N549="základní",J549,0)</f>
        <v>0</v>
      </c>
      <c r="BF549" s="187">
        <f>IF(N549="snížená",J549,0)</f>
        <v>0</v>
      </c>
      <c r="BG549" s="187">
        <f>IF(N549="zákl. přenesená",J549,0)</f>
        <v>0</v>
      </c>
      <c r="BH549" s="187">
        <f>IF(N549="sníž. přenesená",J549,0)</f>
        <v>0</v>
      </c>
      <c r="BI549" s="187">
        <f>IF(N549="nulová",J549,0)</f>
        <v>0</v>
      </c>
      <c r="BJ549" s="19" t="s">
        <v>143</v>
      </c>
      <c r="BK549" s="187">
        <f>ROUND(I549*H549,2)</f>
        <v>0</v>
      </c>
      <c r="BL549" s="19" t="s">
        <v>142</v>
      </c>
      <c r="BM549" s="186" t="s">
        <v>810</v>
      </c>
    </row>
    <row r="550" spans="1:65" s="2" customFormat="1" ht="18">
      <c r="A550" s="36"/>
      <c r="B550" s="37"/>
      <c r="C550" s="38"/>
      <c r="D550" s="188" t="s">
        <v>144</v>
      </c>
      <c r="E550" s="38"/>
      <c r="F550" s="189" t="s">
        <v>811</v>
      </c>
      <c r="G550" s="38"/>
      <c r="H550" s="38"/>
      <c r="I550" s="190"/>
      <c r="J550" s="38"/>
      <c r="K550" s="38"/>
      <c r="L550" s="41"/>
      <c r="M550" s="191"/>
      <c r="N550" s="192"/>
      <c r="O550" s="66"/>
      <c r="P550" s="66"/>
      <c r="Q550" s="66"/>
      <c r="R550" s="66"/>
      <c r="S550" s="66"/>
      <c r="T550" s="67"/>
      <c r="U550" s="36"/>
      <c r="V550" s="36"/>
      <c r="W550" s="36"/>
      <c r="X550" s="36"/>
      <c r="Y550" s="36"/>
      <c r="Z550" s="36"/>
      <c r="AA550" s="36"/>
      <c r="AB550" s="36"/>
      <c r="AC550" s="36"/>
      <c r="AD550" s="36"/>
      <c r="AE550" s="36"/>
      <c r="AT550" s="19" t="s">
        <v>144</v>
      </c>
      <c r="AU550" s="19" t="s">
        <v>143</v>
      </c>
    </row>
    <row r="551" spans="1:65" s="16" customFormat="1" ht="10">
      <c r="B551" s="239"/>
      <c r="C551" s="240"/>
      <c r="D551" s="188" t="s">
        <v>146</v>
      </c>
      <c r="E551" s="241" t="s">
        <v>19</v>
      </c>
      <c r="F551" s="242" t="s">
        <v>812</v>
      </c>
      <c r="G551" s="240"/>
      <c r="H551" s="241" t="s">
        <v>19</v>
      </c>
      <c r="I551" s="243"/>
      <c r="J551" s="240"/>
      <c r="K551" s="240"/>
      <c r="L551" s="244"/>
      <c r="M551" s="245"/>
      <c r="N551" s="246"/>
      <c r="O551" s="246"/>
      <c r="P551" s="246"/>
      <c r="Q551" s="246"/>
      <c r="R551" s="246"/>
      <c r="S551" s="246"/>
      <c r="T551" s="247"/>
      <c r="AT551" s="248" t="s">
        <v>146</v>
      </c>
      <c r="AU551" s="248" t="s">
        <v>143</v>
      </c>
      <c r="AV551" s="16" t="s">
        <v>80</v>
      </c>
      <c r="AW551" s="16" t="s">
        <v>31</v>
      </c>
      <c r="AX551" s="16" t="s">
        <v>72</v>
      </c>
      <c r="AY551" s="248" t="s">
        <v>135</v>
      </c>
    </row>
    <row r="552" spans="1:65" s="13" customFormat="1" ht="10">
      <c r="B552" s="193"/>
      <c r="C552" s="194"/>
      <c r="D552" s="188" t="s">
        <v>146</v>
      </c>
      <c r="E552" s="195" t="s">
        <v>19</v>
      </c>
      <c r="F552" s="196" t="s">
        <v>813</v>
      </c>
      <c r="G552" s="194"/>
      <c r="H552" s="197">
        <v>75.599999999999994</v>
      </c>
      <c r="I552" s="198"/>
      <c r="J552" s="194"/>
      <c r="K552" s="194"/>
      <c r="L552" s="199"/>
      <c r="M552" s="200"/>
      <c r="N552" s="201"/>
      <c r="O552" s="201"/>
      <c r="P552" s="201"/>
      <c r="Q552" s="201"/>
      <c r="R552" s="201"/>
      <c r="S552" s="201"/>
      <c r="T552" s="202"/>
      <c r="AT552" s="203" t="s">
        <v>146</v>
      </c>
      <c r="AU552" s="203" t="s">
        <v>143</v>
      </c>
      <c r="AV552" s="13" t="s">
        <v>143</v>
      </c>
      <c r="AW552" s="13" t="s">
        <v>31</v>
      </c>
      <c r="AX552" s="13" t="s">
        <v>72</v>
      </c>
      <c r="AY552" s="203" t="s">
        <v>135</v>
      </c>
    </row>
    <row r="553" spans="1:65" s="13" customFormat="1" ht="10">
      <c r="B553" s="193"/>
      <c r="C553" s="194"/>
      <c r="D553" s="188" t="s">
        <v>146</v>
      </c>
      <c r="E553" s="195" t="s">
        <v>19</v>
      </c>
      <c r="F553" s="196" t="s">
        <v>814</v>
      </c>
      <c r="G553" s="194"/>
      <c r="H553" s="197">
        <v>7.5389999999999997</v>
      </c>
      <c r="I553" s="198"/>
      <c r="J553" s="194"/>
      <c r="K553" s="194"/>
      <c r="L553" s="199"/>
      <c r="M553" s="200"/>
      <c r="N553" s="201"/>
      <c r="O553" s="201"/>
      <c r="P553" s="201"/>
      <c r="Q553" s="201"/>
      <c r="R553" s="201"/>
      <c r="S553" s="201"/>
      <c r="T553" s="202"/>
      <c r="AT553" s="203" t="s">
        <v>146</v>
      </c>
      <c r="AU553" s="203" t="s">
        <v>143</v>
      </c>
      <c r="AV553" s="13" t="s">
        <v>143</v>
      </c>
      <c r="AW553" s="13" t="s">
        <v>31</v>
      </c>
      <c r="AX553" s="13" t="s">
        <v>72</v>
      </c>
      <c r="AY553" s="203" t="s">
        <v>135</v>
      </c>
    </row>
    <row r="554" spans="1:65" s="14" customFormat="1" ht="10">
      <c r="B554" s="204"/>
      <c r="C554" s="205"/>
      <c r="D554" s="188" t="s">
        <v>146</v>
      </c>
      <c r="E554" s="206" t="s">
        <v>19</v>
      </c>
      <c r="F554" s="207" t="s">
        <v>148</v>
      </c>
      <c r="G554" s="205"/>
      <c r="H554" s="208">
        <v>83.138999999999996</v>
      </c>
      <c r="I554" s="209"/>
      <c r="J554" s="205"/>
      <c r="K554" s="205"/>
      <c r="L554" s="210"/>
      <c r="M554" s="211"/>
      <c r="N554" s="212"/>
      <c r="O554" s="212"/>
      <c r="P554" s="212"/>
      <c r="Q554" s="212"/>
      <c r="R554" s="212"/>
      <c r="S554" s="212"/>
      <c r="T554" s="213"/>
      <c r="AT554" s="214" t="s">
        <v>146</v>
      </c>
      <c r="AU554" s="214" t="s">
        <v>143</v>
      </c>
      <c r="AV554" s="14" t="s">
        <v>142</v>
      </c>
      <c r="AW554" s="14" t="s">
        <v>31</v>
      </c>
      <c r="AX554" s="14" t="s">
        <v>80</v>
      </c>
      <c r="AY554" s="214" t="s">
        <v>135</v>
      </c>
    </row>
    <row r="555" spans="1:65" s="2" customFormat="1" ht="24.15" customHeight="1">
      <c r="A555" s="36"/>
      <c r="B555" s="37"/>
      <c r="C555" s="175" t="s">
        <v>815</v>
      </c>
      <c r="D555" s="175" t="s">
        <v>137</v>
      </c>
      <c r="E555" s="176" t="s">
        <v>816</v>
      </c>
      <c r="F555" s="177" t="s">
        <v>817</v>
      </c>
      <c r="G555" s="178" t="s">
        <v>140</v>
      </c>
      <c r="H555" s="179">
        <v>71.099999999999994</v>
      </c>
      <c r="I555" s="180"/>
      <c r="J555" s="181">
        <f>ROUND(I555*H555,2)</f>
        <v>0</v>
      </c>
      <c r="K555" s="177" t="s">
        <v>141</v>
      </c>
      <c r="L555" s="41"/>
      <c r="M555" s="182" t="s">
        <v>19</v>
      </c>
      <c r="N555" s="183" t="s">
        <v>44</v>
      </c>
      <c r="O555" s="66"/>
      <c r="P555" s="184">
        <f>O555*H555</f>
        <v>0</v>
      </c>
      <c r="Q555" s="184">
        <v>0</v>
      </c>
      <c r="R555" s="184">
        <f>Q555*H555</f>
        <v>0</v>
      </c>
      <c r="S555" s="184">
        <v>8.7999999999999995E-2</v>
      </c>
      <c r="T555" s="185">
        <f>S555*H555</f>
        <v>6.2567999999999993</v>
      </c>
      <c r="U555" s="36"/>
      <c r="V555" s="36"/>
      <c r="W555" s="36"/>
      <c r="X555" s="36"/>
      <c r="Y555" s="36"/>
      <c r="Z555" s="36"/>
      <c r="AA555" s="36"/>
      <c r="AB555" s="36"/>
      <c r="AC555" s="36"/>
      <c r="AD555" s="36"/>
      <c r="AE555" s="36"/>
      <c r="AR555" s="186" t="s">
        <v>142</v>
      </c>
      <c r="AT555" s="186" t="s">
        <v>137</v>
      </c>
      <c r="AU555" s="186" t="s">
        <v>143</v>
      </c>
      <c r="AY555" s="19" t="s">
        <v>135</v>
      </c>
      <c r="BE555" s="187">
        <f>IF(N555="základní",J555,0)</f>
        <v>0</v>
      </c>
      <c r="BF555" s="187">
        <f>IF(N555="snížená",J555,0)</f>
        <v>0</v>
      </c>
      <c r="BG555" s="187">
        <f>IF(N555="zákl. přenesená",J555,0)</f>
        <v>0</v>
      </c>
      <c r="BH555" s="187">
        <f>IF(N555="sníž. přenesená",J555,0)</f>
        <v>0</v>
      </c>
      <c r="BI555" s="187">
        <f>IF(N555="nulová",J555,0)</f>
        <v>0</v>
      </c>
      <c r="BJ555" s="19" t="s">
        <v>143</v>
      </c>
      <c r="BK555" s="187">
        <f>ROUND(I555*H555,2)</f>
        <v>0</v>
      </c>
      <c r="BL555" s="19" t="s">
        <v>142</v>
      </c>
      <c r="BM555" s="186" t="s">
        <v>818</v>
      </c>
    </row>
    <row r="556" spans="1:65" s="2" customFormat="1" ht="18">
      <c r="A556" s="36"/>
      <c r="B556" s="37"/>
      <c r="C556" s="38"/>
      <c r="D556" s="188" t="s">
        <v>144</v>
      </c>
      <c r="E556" s="38"/>
      <c r="F556" s="189" t="s">
        <v>811</v>
      </c>
      <c r="G556" s="38"/>
      <c r="H556" s="38"/>
      <c r="I556" s="190"/>
      <c r="J556" s="38"/>
      <c r="K556" s="38"/>
      <c r="L556" s="41"/>
      <c r="M556" s="191"/>
      <c r="N556" s="192"/>
      <c r="O556" s="66"/>
      <c r="P556" s="66"/>
      <c r="Q556" s="66"/>
      <c r="R556" s="66"/>
      <c r="S556" s="66"/>
      <c r="T556" s="67"/>
      <c r="U556" s="36"/>
      <c r="V556" s="36"/>
      <c r="W556" s="36"/>
      <c r="X556" s="36"/>
      <c r="Y556" s="36"/>
      <c r="Z556" s="36"/>
      <c r="AA556" s="36"/>
      <c r="AB556" s="36"/>
      <c r="AC556" s="36"/>
      <c r="AD556" s="36"/>
      <c r="AE556" s="36"/>
      <c r="AT556" s="19" t="s">
        <v>144</v>
      </c>
      <c r="AU556" s="19" t="s">
        <v>143</v>
      </c>
    </row>
    <row r="557" spans="1:65" s="13" customFormat="1" ht="10">
      <c r="B557" s="193"/>
      <c r="C557" s="194"/>
      <c r="D557" s="188" t="s">
        <v>146</v>
      </c>
      <c r="E557" s="195" t="s">
        <v>19</v>
      </c>
      <c r="F557" s="196" t="s">
        <v>819</v>
      </c>
      <c r="G557" s="194"/>
      <c r="H557" s="197">
        <v>34.671999999999997</v>
      </c>
      <c r="I557" s="198"/>
      <c r="J557" s="194"/>
      <c r="K557" s="194"/>
      <c r="L557" s="199"/>
      <c r="M557" s="200"/>
      <c r="N557" s="201"/>
      <c r="O557" s="201"/>
      <c r="P557" s="201"/>
      <c r="Q557" s="201"/>
      <c r="R557" s="201"/>
      <c r="S557" s="201"/>
      <c r="T557" s="202"/>
      <c r="AT557" s="203" t="s">
        <v>146</v>
      </c>
      <c r="AU557" s="203" t="s">
        <v>143</v>
      </c>
      <c r="AV557" s="13" t="s">
        <v>143</v>
      </c>
      <c r="AW557" s="13" t="s">
        <v>31</v>
      </c>
      <c r="AX557" s="13" t="s">
        <v>72</v>
      </c>
      <c r="AY557" s="203" t="s">
        <v>135</v>
      </c>
    </row>
    <row r="558" spans="1:65" s="13" customFormat="1" ht="10">
      <c r="B558" s="193"/>
      <c r="C558" s="194"/>
      <c r="D558" s="188" t="s">
        <v>146</v>
      </c>
      <c r="E558" s="195" t="s">
        <v>19</v>
      </c>
      <c r="F558" s="196" t="s">
        <v>820</v>
      </c>
      <c r="G558" s="194"/>
      <c r="H558" s="197">
        <v>14.183999999999999</v>
      </c>
      <c r="I558" s="198"/>
      <c r="J558" s="194"/>
      <c r="K558" s="194"/>
      <c r="L558" s="199"/>
      <c r="M558" s="200"/>
      <c r="N558" s="201"/>
      <c r="O558" s="201"/>
      <c r="P558" s="201"/>
      <c r="Q558" s="201"/>
      <c r="R558" s="201"/>
      <c r="S558" s="201"/>
      <c r="T558" s="202"/>
      <c r="AT558" s="203" t="s">
        <v>146</v>
      </c>
      <c r="AU558" s="203" t="s">
        <v>143</v>
      </c>
      <c r="AV558" s="13" t="s">
        <v>143</v>
      </c>
      <c r="AW558" s="13" t="s">
        <v>31</v>
      </c>
      <c r="AX558" s="13" t="s">
        <v>72</v>
      </c>
      <c r="AY558" s="203" t="s">
        <v>135</v>
      </c>
    </row>
    <row r="559" spans="1:65" s="13" customFormat="1" ht="10">
      <c r="B559" s="193"/>
      <c r="C559" s="194"/>
      <c r="D559" s="188" t="s">
        <v>146</v>
      </c>
      <c r="E559" s="195" t="s">
        <v>19</v>
      </c>
      <c r="F559" s="196" t="s">
        <v>821</v>
      </c>
      <c r="G559" s="194"/>
      <c r="H559" s="197">
        <v>2.15</v>
      </c>
      <c r="I559" s="198"/>
      <c r="J559" s="194"/>
      <c r="K559" s="194"/>
      <c r="L559" s="199"/>
      <c r="M559" s="200"/>
      <c r="N559" s="201"/>
      <c r="O559" s="201"/>
      <c r="P559" s="201"/>
      <c r="Q559" s="201"/>
      <c r="R559" s="201"/>
      <c r="S559" s="201"/>
      <c r="T559" s="202"/>
      <c r="AT559" s="203" t="s">
        <v>146</v>
      </c>
      <c r="AU559" s="203" t="s">
        <v>143</v>
      </c>
      <c r="AV559" s="13" t="s">
        <v>143</v>
      </c>
      <c r="AW559" s="13" t="s">
        <v>31</v>
      </c>
      <c r="AX559" s="13" t="s">
        <v>72</v>
      </c>
      <c r="AY559" s="203" t="s">
        <v>135</v>
      </c>
    </row>
    <row r="560" spans="1:65" s="13" customFormat="1" ht="10">
      <c r="B560" s="193"/>
      <c r="C560" s="194"/>
      <c r="D560" s="188" t="s">
        <v>146</v>
      </c>
      <c r="E560" s="195" t="s">
        <v>19</v>
      </c>
      <c r="F560" s="196" t="s">
        <v>822</v>
      </c>
      <c r="G560" s="194"/>
      <c r="H560" s="197">
        <v>20.094000000000001</v>
      </c>
      <c r="I560" s="198"/>
      <c r="J560" s="194"/>
      <c r="K560" s="194"/>
      <c r="L560" s="199"/>
      <c r="M560" s="200"/>
      <c r="N560" s="201"/>
      <c r="O560" s="201"/>
      <c r="P560" s="201"/>
      <c r="Q560" s="201"/>
      <c r="R560" s="201"/>
      <c r="S560" s="201"/>
      <c r="T560" s="202"/>
      <c r="AT560" s="203" t="s">
        <v>146</v>
      </c>
      <c r="AU560" s="203" t="s">
        <v>143</v>
      </c>
      <c r="AV560" s="13" t="s">
        <v>143</v>
      </c>
      <c r="AW560" s="13" t="s">
        <v>31</v>
      </c>
      <c r="AX560" s="13" t="s">
        <v>72</v>
      </c>
      <c r="AY560" s="203" t="s">
        <v>135</v>
      </c>
    </row>
    <row r="561" spans="1:65" s="14" customFormat="1" ht="10">
      <c r="B561" s="204"/>
      <c r="C561" s="205"/>
      <c r="D561" s="188" t="s">
        <v>146</v>
      </c>
      <c r="E561" s="206" t="s">
        <v>19</v>
      </c>
      <c r="F561" s="207" t="s">
        <v>148</v>
      </c>
      <c r="G561" s="205"/>
      <c r="H561" s="208">
        <v>71.099999999999994</v>
      </c>
      <c r="I561" s="209"/>
      <c r="J561" s="205"/>
      <c r="K561" s="205"/>
      <c r="L561" s="210"/>
      <c r="M561" s="211"/>
      <c r="N561" s="212"/>
      <c r="O561" s="212"/>
      <c r="P561" s="212"/>
      <c r="Q561" s="212"/>
      <c r="R561" s="212"/>
      <c r="S561" s="212"/>
      <c r="T561" s="213"/>
      <c r="AT561" s="214" t="s">
        <v>146</v>
      </c>
      <c r="AU561" s="214" t="s">
        <v>143</v>
      </c>
      <c r="AV561" s="14" t="s">
        <v>142</v>
      </c>
      <c r="AW561" s="14" t="s">
        <v>31</v>
      </c>
      <c r="AX561" s="14" t="s">
        <v>80</v>
      </c>
      <c r="AY561" s="214" t="s">
        <v>135</v>
      </c>
    </row>
    <row r="562" spans="1:65" s="2" customFormat="1" ht="24.15" customHeight="1">
      <c r="A562" s="36"/>
      <c r="B562" s="37"/>
      <c r="C562" s="175" t="s">
        <v>322</v>
      </c>
      <c r="D562" s="175" t="s">
        <v>137</v>
      </c>
      <c r="E562" s="176" t="s">
        <v>823</v>
      </c>
      <c r="F562" s="177" t="s">
        <v>824</v>
      </c>
      <c r="G562" s="178" t="s">
        <v>140</v>
      </c>
      <c r="H562" s="179">
        <v>16.245999999999999</v>
      </c>
      <c r="I562" s="180"/>
      <c r="J562" s="181">
        <f>ROUND(I562*H562,2)</f>
        <v>0</v>
      </c>
      <c r="K562" s="177" t="s">
        <v>141</v>
      </c>
      <c r="L562" s="41"/>
      <c r="M562" s="182" t="s">
        <v>19</v>
      </c>
      <c r="N562" s="183" t="s">
        <v>44</v>
      </c>
      <c r="O562" s="66"/>
      <c r="P562" s="184">
        <f>O562*H562</f>
        <v>0</v>
      </c>
      <c r="Q562" s="184">
        <v>0</v>
      </c>
      <c r="R562" s="184">
        <f>Q562*H562</f>
        <v>0</v>
      </c>
      <c r="S562" s="184">
        <v>6.7000000000000004E-2</v>
      </c>
      <c r="T562" s="185">
        <f>S562*H562</f>
        <v>1.0884819999999999</v>
      </c>
      <c r="U562" s="36"/>
      <c r="V562" s="36"/>
      <c r="W562" s="36"/>
      <c r="X562" s="36"/>
      <c r="Y562" s="36"/>
      <c r="Z562" s="36"/>
      <c r="AA562" s="36"/>
      <c r="AB562" s="36"/>
      <c r="AC562" s="36"/>
      <c r="AD562" s="36"/>
      <c r="AE562" s="36"/>
      <c r="AR562" s="186" t="s">
        <v>142</v>
      </c>
      <c r="AT562" s="186" t="s">
        <v>137</v>
      </c>
      <c r="AU562" s="186" t="s">
        <v>143</v>
      </c>
      <c r="AY562" s="19" t="s">
        <v>135</v>
      </c>
      <c r="BE562" s="187">
        <f>IF(N562="základní",J562,0)</f>
        <v>0</v>
      </c>
      <c r="BF562" s="187">
        <f>IF(N562="snížená",J562,0)</f>
        <v>0</v>
      </c>
      <c r="BG562" s="187">
        <f>IF(N562="zákl. přenesená",J562,0)</f>
        <v>0</v>
      </c>
      <c r="BH562" s="187">
        <f>IF(N562="sníž. přenesená",J562,0)</f>
        <v>0</v>
      </c>
      <c r="BI562" s="187">
        <f>IF(N562="nulová",J562,0)</f>
        <v>0</v>
      </c>
      <c r="BJ562" s="19" t="s">
        <v>143</v>
      </c>
      <c r="BK562" s="187">
        <f>ROUND(I562*H562,2)</f>
        <v>0</v>
      </c>
      <c r="BL562" s="19" t="s">
        <v>142</v>
      </c>
      <c r="BM562" s="186" t="s">
        <v>825</v>
      </c>
    </row>
    <row r="563" spans="1:65" s="2" customFormat="1" ht="18">
      <c r="A563" s="36"/>
      <c r="B563" s="37"/>
      <c r="C563" s="38"/>
      <c r="D563" s="188" t="s">
        <v>144</v>
      </c>
      <c r="E563" s="38"/>
      <c r="F563" s="189" t="s">
        <v>811</v>
      </c>
      <c r="G563" s="38"/>
      <c r="H563" s="38"/>
      <c r="I563" s="190"/>
      <c r="J563" s="38"/>
      <c r="K563" s="38"/>
      <c r="L563" s="41"/>
      <c r="M563" s="191"/>
      <c r="N563" s="192"/>
      <c r="O563" s="66"/>
      <c r="P563" s="66"/>
      <c r="Q563" s="66"/>
      <c r="R563" s="66"/>
      <c r="S563" s="66"/>
      <c r="T563" s="67"/>
      <c r="U563" s="36"/>
      <c r="V563" s="36"/>
      <c r="W563" s="36"/>
      <c r="X563" s="36"/>
      <c r="Y563" s="36"/>
      <c r="Z563" s="36"/>
      <c r="AA563" s="36"/>
      <c r="AB563" s="36"/>
      <c r="AC563" s="36"/>
      <c r="AD563" s="36"/>
      <c r="AE563" s="36"/>
      <c r="AT563" s="19" t="s">
        <v>144</v>
      </c>
      <c r="AU563" s="19" t="s">
        <v>143</v>
      </c>
    </row>
    <row r="564" spans="1:65" s="13" customFormat="1" ht="10">
      <c r="B564" s="193"/>
      <c r="C564" s="194"/>
      <c r="D564" s="188" t="s">
        <v>146</v>
      </c>
      <c r="E564" s="195" t="s">
        <v>19</v>
      </c>
      <c r="F564" s="196" t="s">
        <v>826</v>
      </c>
      <c r="G564" s="194"/>
      <c r="H564" s="197">
        <v>3.15</v>
      </c>
      <c r="I564" s="198"/>
      <c r="J564" s="194"/>
      <c r="K564" s="194"/>
      <c r="L564" s="199"/>
      <c r="M564" s="200"/>
      <c r="N564" s="201"/>
      <c r="O564" s="201"/>
      <c r="P564" s="201"/>
      <c r="Q564" s="201"/>
      <c r="R564" s="201"/>
      <c r="S564" s="201"/>
      <c r="T564" s="202"/>
      <c r="AT564" s="203" t="s">
        <v>146</v>
      </c>
      <c r="AU564" s="203" t="s">
        <v>143</v>
      </c>
      <c r="AV564" s="13" t="s">
        <v>143</v>
      </c>
      <c r="AW564" s="13" t="s">
        <v>31</v>
      </c>
      <c r="AX564" s="13" t="s">
        <v>72</v>
      </c>
      <c r="AY564" s="203" t="s">
        <v>135</v>
      </c>
    </row>
    <row r="565" spans="1:65" s="13" customFormat="1" ht="10">
      <c r="B565" s="193"/>
      <c r="C565" s="194"/>
      <c r="D565" s="188" t="s">
        <v>146</v>
      </c>
      <c r="E565" s="195" t="s">
        <v>19</v>
      </c>
      <c r="F565" s="196" t="s">
        <v>827</v>
      </c>
      <c r="G565" s="194"/>
      <c r="H565" s="197">
        <v>4.968</v>
      </c>
      <c r="I565" s="198"/>
      <c r="J565" s="194"/>
      <c r="K565" s="194"/>
      <c r="L565" s="199"/>
      <c r="M565" s="200"/>
      <c r="N565" s="201"/>
      <c r="O565" s="201"/>
      <c r="P565" s="201"/>
      <c r="Q565" s="201"/>
      <c r="R565" s="201"/>
      <c r="S565" s="201"/>
      <c r="T565" s="202"/>
      <c r="AT565" s="203" t="s">
        <v>146</v>
      </c>
      <c r="AU565" s="203" t="s">
        <v>143</v>
      </c>
      <c r="AV565" s="13" t="s">
        <v>143</v>
      </c>
      <c r="AW565" s="13" t="s">
        <v>31</v>
      </c>
      <c r="AX565" s="13" t="s">
        <v>72</v>
      </c>
      <c r="AY565" s="203" t="s">
        <v>135</v>
      </c>
    </row>
    <row r="566" spans="1:65" s="13" customFormat="1" ht="10">
      <c r="B566" s="193"/>
      <c r="C566" s="194"/>
      <c r="D566" s="188" t="s">
        <v>146</v>
      </c>
      <c r="E566" s="195" t="s">
        <v>19</v>
      </c>
      <c r="F566" s="196" t="s">
        <v>828</v>
      </c>
      <c r="G566" s="194"/>
      <c r="H566" s="197">
        <v>2.5939999999999999</v>
      </c>
      <c r="I566" s="198"/>
      <c r="J566" s="194"/>
      <c r="K566" s="194"/>
      <c r="L566" s="199"/>
      <c r="M566" s="200"/>
      <c r="N566" s="201"/>
      <c r="O566" s="201"/>
      <c r="P566" s="201"/>
      <c r="Q566" s="201"/>
      <c r="R566" s="201"/>
      <c r="S566" s="201"/>
      <c r="T566" s="202"/>
      <c r="AT566" s="203" t="s">
        <v>146</v>
      </c>
      <c r="AU566" s="203" t="s">
        <v>143</v>
      </c>
      <c r="AV566" s="13" t="s">
        <v>143</v>
      </c>
      <c r="AW566" s="13" t="s">
        <v>31</v>
      </c>
      <c r="AX566" s="13" t="s">
        <v>72</v>
      </c>
      <c r="AY566" s="203" t="s">
        <v>135</v>
      </c>
    </row>
    <row r="567" spans="1:65" s="13" customFormat="1" ht="10">
      <c r="B567" s="193"/>
      <c r="C567" s="194"/>
      <c r="D567" s="188" t="s">
        <v>146</v>
      </c>
      <c r="E567" s="195" t="s">
        <v>19</v>
      </c>
      <c r="F567" s="196" t="s">
        <v>828</v>
      </c>
      <c r="G567" s="194"/>
      <c r="H567" s="197">
        <v>2.5939999999999999</v>
      </c>
      <c r="I567" s="198"/>
      <c r="J567" s="194"/>
      <c r="K567" s="194"/>
      <c r="L567" s="199"/>
      <c r="M567" s="200"/>
      <c r="N567" s="201"/>
      <c r="O567" s="201"/>
      <c r="P567" s="201"/>
      <c r="Q567" s="201"/>
      <c r="R567" s="201"/>
      <c r="S567" s="201"/>
      <c r="T567" s="202"/>
      <c r="AT567" s="203" t="s">
        <v>146</v>
      </c>
      <c r="AU567" s="203" t="s">
        <v>143</v>
      </c>
      <c r="AV567" s="13" t="s">
        <v>143</v>
      </c>
      <c r="AW567" s="13" t="s">
        <v>31</v>
      </c>
      <c r="AX567" s="13" t="s">
        <v>72</v>
      </c>
      <c r="AY567" s="203" t="s">
        <v>135</v>
      </c>
    </row>
    <row r="568" spans="1:65" s="15" customFormat="1" ht="10">
      <c r="B568" s="228"/>
      <c r="C568" s="229"/>
      <c r="D568" s="188" t="s">
        <v>146</v>
      </c>
      <c r="E568" s="230" t="s">
        <v>19</v>
      </c>
      <c r="F568" s="231" t="s">
        <v>499</v>
      </c>
      <c r="G568" s="229"/>
      <c r="H568" s="232">
        <v>13.305999999999999</v>
      </c>
      <c r="I568" s="233"/>
      <c r="J568" s="229"/>
      <c r="K568" s="229"/>
      <c r="L568" s="234"/>
      <c r="M568" s="235"/>
      <c r="N568" s="236"/>
      <c r="O568" s="236"/>
      <c r="P568" s="236"/>
      <c r="Q568" s="236"/>
      <c r="R568" s="236"/>
      <c r="S568" s="236"/>
      <c r="T568" s="237"/>
      <c r="AT568" s="238" t="s">
        <v>146</v>
      </c>
      <c r="AU568" s="238" t="s">
        <v>143</v>
      </c>
      <c r="AV568" s="15" t="s">
        <v>152</v>
      </c>
      <c r="AW568" s="15" t="s">
        <v>31</v>
      </c>
      <c r="AX568" s="15" t="s">
        <v>72</v>
      </c>
      <c r="AY568" s="238" t="s">
        <v>135</v>
      </c>
    </row>
    <row r="569" spans="1:65" s="13" customFormat="1" ht="10">
      <c r="B569" s="193"/>
      <c r="C569" s="194"/>
      <c r="D569" s="188" t="s">
        <v>146</v>
      </c>
      <c r="E569" s="195" t="s">
        <v>19</v>
      </c>
      <c r="F569" s="196" t="s">
        <v>829</v>
      </c>
      <c r="G569" s="194"/>
      <c r="H569" s="197">
        <v>2.94</v>
      </c>
      <c r="I569" s="198"/>
      <c r="J569" s="194"/>
      <c r="K569" s="194"/>
      <c r="L569" s="199"/>
      <c r="M569" s="200"/>
      <c r="N569" s="201"/>
      <c r="O569" s="201"/>
      <c r="P569" s="201"/>
      <c r="Q569" s="201"/>
      <c r="R569" s="201"/>
      <c r="S569" s="201"/>
      <c r="T569" s="202"/>
      <c r="AT569" s="203" t="s">
        <v>146</v>
      </c>
      <c r="AU569" s="203" t="s">
        <v>143</v>
      </c>
      <c r="AV569" s="13" t="s">
        <v>143</v>
      </c>
      <c r="AW569" s="13" t="s">
        <v>31</v>
      </c>
      <c r="AX569" s="13" t="s">
        <v>72</v>
      </c>
      <c r="AY569" s="203" t="s">
        <v>135</v>
      </c>
    </row>
    <row r="570" spans="1:65" s="15" customFormat="1" ht="10">
      <c r="B570" s="228"/>
      <c r="C570" s="229"/>
      <c r="D570" s="188" t="s">
        <v>146</v>
      </c>
      <c r="E570" s="230" t="s">
        <v>19</v>
      </c>
      <c r="F570" s="231" t="s">
        <v>499</v>
      </c>
      <c r="G570" s="229"/>
      <c r="H570" s="232">
        <v>2.94</v>
      </c>
      <c r="I570" s="233"/>
      <c r="J570" s="229"/>
      <c r="K570" s="229"/>
      <c r="L570" s="234"/>
      <c r="M570" s="235"/>
      <c r="N570" s="236"/>
      <c r="O570" s="236"/>
      <c r="P570" s="236"/>
      <c r="Q570" s="236"/>
      <c r="R570" s="236"/>
      <c r="S570" s="236"/>
      <c r="T570" s="237"/>
      <c r="AT570" s="238" t="s">
        <v>146</v>
      </c>
      <c r="AU570" s="238" t="s">
        <v>143</v>
      </c>
      <c r="AV570" s="15" t="s">
        <v>152</v>
      </c>
      <c r="AW570" s="15" t="s">
        <v>31</v>
      </c>
      <c r="AX570" s="15" t="s">
        <v>72</v>
      </c>
      <c r="AY570" s="238" t="s">
        <v>135</v>
      </c>
    </row>
    <row r="571" spans="1:65" s="14" customFormat="1" ht="10">
      <c r="B571" s="204"/>
      <c r="C571" s="205"/>
      <c r="D571" s="188" t="s">
        <v>146</v>
      </c>
      <c r="E571" s="206" t="s">
        <v>19</v>
      </c>
      <c r="F571" s="207" t="s">
        <v>148</v>
      </c>
      <c r="G571" s="205"/>
      <c r="H571" s="208">
        <v>16.245999999999999</v>
      </c>
      <c r="I571" s="209"/>
      <c r="J571" s="205"/>
      <c r="K571" s="205"/>
      <c r="L571" s="210"/>
      <c r="M571" s="211"/>
      <c r="N571" s="212"/>
      <c r="O571" s="212"/>
      <c r="P571" s="212"/>
      <c r="Q571" s="212"/>
      <c r="R571" s="212"/>
      <c r="S571" s="212"/>
      <c r="T571" s="213"/>
      <c r="AT571" s="214" t="s">
        <v>146</v>
      </c>
      <c r="AU571" s="214" t="s">
        <v>143</v>
      </c>
      <c r="AV571" s="14" t="s">
        <v>142</v>
      </c>
      <c r="AW571" s="14" t="s">
        <v>31</v>
      </c>
      <c r="AX571" s="14" t="s">
        <v>80</v>
      </c>
      <c r="AY571" s="214" t="s">
        <v>135</v>
      </c>
    </row>
    <row r="572" spans="1:65" s="2" customFormat="1" ht="24.15" customHeight="1">
      <c r="A572" s="36"/>
      <c r="B572" s="37"/>
      <c r="C572" s="175" t="s">
        <v>830</v>
      </c>
      <c r="D572" s="175" t="s">
        <v>137</v>
      </c>
      <c r="E572" s="176" t="s">
        <v>831</v>
      </c>
      <c r="F572" s="177" t="s">
        <v>832</v>
      </c>
      <c r="G572" s="178" t="s">
        <v>140</v>
      </c>
      <c r="H572" s="179">
        <v>18.18</v>
      </c>
      <c r="I572" s="180"/>
      <c r="J572" s="181">
        <f>ROUND(I572*H572,2)</f>
        <v>0</v>
      </c>
      <c r="K572" s="177" t="s">
        <v>141</v>
      </c>
      <c r="L572" s="41"/>
      <c r="M572" s="182" t="s">
        <v>19</v>
      </c>
      <c r="N572" s="183" t="s">
        <v>44</v>
      </c>
      <c r="O572" s="66"/>
      <c r="P572" s="184">
        <f>O572*H572</f>
        <v>0</v>
      </c>
      <c r="Q572" s="184">
        <v>0</v>
      </c>
      <c r="R572" s="184">
        <f>Q572*H572</f>
        <v>0</v>
      </c>
      <c r="S572" s="184">
        <v>2.4E-2</v>
      </c>
      <c r="T572" s="185">
        <f>S572*H572</f>
        <v>0.43631999999999999</v>
      </c>
      <c r="U572" s="36"/>
      <c r="V572" s="36"/>
      <c r="W572" s="36"/>
      <c r="X572" s="36"/>
      <c r="Y572" s="36"/>
      <c r="Z572" s="36"/>
      <c r="AA572" s="36"/>
      <c r="AB572" s="36"/>
      <c r="AC572" s="36"/>
      <c r="AD572" s="36"/>
      <c r="AE572" s="36"/>
      <c r="AR572" s="186" t="s">
        <v>142</v>
      </c>
      <c r="AT572" s="186" t="s">
        <v>137</v>
      </c>
      <c r="AU572" s="186" t="s">
        <v>143</v>
      </c>
      <c r="AY572" s="19" t="s">
        <v>135</v>
      </c>
      <c r="BE572" s="187">
        <f>IF(N572="základní",J572,0)</f>
        <v>0</v>
      </c>
      <c r="BF572" s="187">
        <f>IF(N572="snížená",J572,0)</f>
        <v>0</v>
      </c>
      <c r="BG572" s="187">
        <f>IF(N572="zákl. přenesená",J572,0)</f>
        <v>0</v>
      </c>
      <c r="BH572" s="187">
        <f>IF(N572="sníž. přenesená",J572,0)</f>
        <v>0</v>
      </c>
      <c r="BI572" s="187">
        <f>IF(N572="nulová",J572,0)</f>
        <v>0</v>
      </c>
      <c r="BJ572" s="19" t="s">
        <v>143</v>
      </c>
      <c r="BK572" s="187">
        <f>ROUND(I572*H572,2)</f>
        <v>0</v>
      </c>
      <c r="BL572" s="19" t="s">
        <v>142</v>
      </c>
      <c r="BM572" s="186" t="s">
        <v>833</v>
      </c>
    </row>
    <row r="573" spans="1:65" s="2" customFormat="1" ht="18">
      <c r="A573" s="36"/>
      <c r="B573" s="37"/>
      <c r="C573" s="38"/>
      <c r="D573" s="188" t="s">
        <v>144</v>
      </c>
      <c r="E573" s="38"/>
      <c r="F573" s="189" t="s">
        <v>811</v>
      </c>
      <c r="G573" s="38"/>
      <c r="H573" s="38"/>
      <c r="I573" s="190"/>
      <c r="J573" s="38"/>
      <c r="K573" s="38"/>
      <c r="L573" s="41"/>
      <c r="M573" s="191"/>
      <c r="N573" s="192"/>
      <c r="O573" s="66"/>
      <c r="P573" s="66"/>
      <c r="Q573" s="66"/>
      <c r="R573" s="66"/>
      <c r="S573" s="66"/>
      <c r="T573" s="67"/>
      <c r="U573" s="36"/>
      <c r="V573" s="36"/>
      <c r="W573" s="36"/>
      <c r="X573" s="36"/>
      <c r="Y573" s="36"/>
      <c r="Z573" s="36"/>
      <c r="AA573" s="36"/>
      <c r="AB573" s="36"/>
      <c r="AC573" s="36"/>
      <c r="AD573" s="36"/>
      <c r="AE573" s="36"/>
      <c r="AT573" s="19" t="s">
        <v>144</v>
      </c>
      <c r="AU573" s="19" t="s">
        <v>143</v>
      </c>
    </row>
    <row r="574" spans="1:65" s="16" customFormat="1" ht="10">
      <c r="B574" s="239"/>
      <c r="C574" s="240"/>
      <c r="D574" s="188" t="s">
        <v>146</v>
      </c>
      <c r="E574" s="241" t="s">
        <v>19</v>
      </c>
      <c r="F574" s="242" t="s">
        <v>834</v>
      </c>
      <c r="G574" s="240"/>
      <c r="H574" s="241" t="s">
        <v>19</v>
      </c>
      <c r="I574" s="243"/>
      <c r="J574" s="240"/>
      <c r="K574" s="240"/>
      <c r="L574" s="244"/>
      <c r="M574" s="245"/>
      <c r="N574" s="246"/>
      <c r="O574" s="246"/>
      <c r="P574" s="246"/>
      <c r="Q574" s="246"/>
      <c r="R574" s="246"/>
      <c r="S574" s="246"/>
      <c r="T574" s="247"/>
      <c r="AT574" s="248" t="s">
        <v>146</v>
      </c>
      <c r="AU574" s="248" t="s">
        <v>143</v>
      </c>
      <c r="AV574" s="16" t="s">
        <v>80</v>
      </c>
      <c r="AW574" s="16" t="s">
        <v>31</v>
      </c>
      <c r="AX574" s="16" t="s">
        <v>72</v>
      </c>
      <c r="AY574" s="248" t="s">
        <v>135</v>
      </c>
    </row>
    <row r="575" spans="1:65" s="13" customFormat="1" ht="10">
      <c r="B575" s="193"/>
      <c r="C575" s="194"/>
      <c r="D575" s="188" t="s">
        <v>146</v>
      </c>
      <c r="E575" s="195" t="s">
        <v>19</v>
      </c>
      <c r="F575" s="196" t="s">
        <v>835</v>
      </c>
      <c r="G575" s="194"/>
      <c r="H575" s="197">
        <v>10.08</v>
      </c>
      <c r="I575" s="198"/>
      <c r="J575" s="194"/>
      <c r="K575" s="194"/>
      <c r="L575" s="199"/>
      <c r="M575" s="200"/>
      <c r="N575" s="201"/>
      <c r="O575" s="201"/>
      <c r="P575" s="201"/>
      <c r="Q575" s="201"/>
      <c r="R575" s="201"/>
      <c r="S575" s="201"/>
      <c r="T575" s="202"/>
      <c r="AT575" s="203" t="s">
        <v>146</v>
      </c>
      <c r="AU575" s="203" t="s">
        <v>143</v>
      </c>
      <c r="AV575" s="13" t="s">
        <v>143</v>
      </c>
      <c r="AW575" s="13" t="s">
        <v>31</v>
      </c>
      <c r="AX575" s="13" t="s">
        <v>72</v>
      </c>
      <c r="AY575" s="203" t="s">
        <v>135</v>
      </c>
    </row>
    <row r="576" spans="1:65" s="13" customFormat="1" ht="10">
      <c r="B576" s="193"/>
      <c r="C576" s="194"/>
      <c r="D576" s="188" t="s">
        <v>146</v>
      </c>
      <c r="E576" s="195" t="s">
        <v>19</v>
      </c>
      <c r="F576" s="196" t="s">
        <v>836</v>
      </c>
      <c r="G576" s="194"/>
      <c r="H576" s="197">
        <v>8.1</v>
      </c>
      <c r="I576" s="198"/>
      <c r="J576" s="194"/>
      <c r="K576" s="194"/>
      <c r="L576" s="199"/>
      <c r="M576" s="200"/>
      <c r="N576" s="201"/>
      <c r="O576" s="201"/>
      <c r="P576" s="201"/>
      <c r="Q576" s="201"/>
      <c r="R576" s="201"/>
      <c r="S576" s="201"/>
      <c r="T576" s="202"/>
      <c r="AT576" s="203" t="s">
        <v>146</v>
      </c>
      <c r="AU576" s="203" t="s">
        <v>143</v>
      </c>
      <c r="AV576" s="13" t="s">
        <v>143</v>
      </c>
      <c r="AW576" s="13" t="s">
        <v>31</v>
      </c>
      <c r="AX576" s="13" t="s">
        <v>72</v>
      </c>
      <c r="AY576" s="203" t="s">
        <v>135</v>
      </c>
    </row>
    <row r="577" spans="1:65" s="14" customFormat="1" ht="10">
      <c r="B577" s="204"/>
      <c r="C577" s="205"/>
      <c r="D577" s="188" t="s">
        <v>146</v>
      </c>
      <c r="E577" s="206" t="s">
        <v>19</v>
      </c>
      <c r="F577" s="207" t="s">
        <v>148</v>
      </c>
      <c r="G577" s="205"/>
      <c r="H577" s="208">
        <v>18.18</v>
      </c>
      <c r="I577" s="209"/>
      <c r="J577" s="205"/>
      <c r="K577" s="205"/>
      <c r="L577" s="210"/>
      <c r="M577" s="211"/>
      <c r="N577" s="212"/>
      <c r="O577" s="212"/>
      <c r="P577" s="212"/>
      <c r="Q577" s="212"/>
      <c r="R577" s="212"/>
      <c r="S577" s="212"/>
      <c r="T577" s="213"/>
      <c r="AT577" s="214" t="s">
        <v>146</v>
      </c>
      <c r="AU577" s="214" t="s">
        <v>143</v>
      </c>
      <c r="AV577" s="14" t="s">
        <v>142</v>
      </c>
      <c r="AW577" s="14" t="s">
        <v>31</v>
      </c>
      <c r="AX577" s="14" t="s">
        <v>80</v>
      </c>
      <c r="AY577" s="214" t="s">
        <v>135</v>
      </c>
    </row>
    <row r="578" spans="1:65" s="2" customFormat="1" ht="24.15" customHeight="1">
      <c r="A578" s="36"/>
      <c r="B578" s="37"/>
      <c r="C578" s="175" t="s">
        <v>329</v>
      </c>
      <c r="D578" s="175" t="s">
        <v>137</v>
      </c>
      <c r="E578" s="176" t="s">
        <v>837</v>
      </c>
      <c r="F578" s="177" t="s">
        <v>838</v>
      </c>
      <c r="G578" s="178" t="s">
        <v>174</v>
      </c>
      <c r="H578" s="179">
        <v>5.6120000000000001</v>
      </c>
      <c r="I578" s="180"/>
      <c r="J578" s="181">
        <f>ROUND(I578*H578,2)</f>
        <v>0</v>
      </c>
      <c r="K578" s="177" t="s">
        <v>141</v>
      </c>
      <c r="L578" s="41"/>
      <c r="M578" s="182" t="s">
        <v>19</v>
      </c>
      <c r="N578" s="183" t="s">
        <v>44</v>
      </c>
      <c r="O578" s="66"/>
      <c r="P578" s="184">
        <f>O578*H578</f>
        <v>0</v>
      </c>
      <c r="Q578" s="184">
        <v>0</v>
      </c>
      <c r="R578" s="184">
        <f>Q578*H578</f>
        <v>0</v>
      </c>
      <c r="S578" s="184">
        <v>1.8</v>
      </c>
      <c r="T578" s="185">
        <f>S578*H578</f>
        <v>10.101600000000001</v>
      </c>
      <c r="U578" s="36"/>
      <c r="V578" s="36"/>
      <c r="W578" s="36"/>
      <c r="X578" s="36"/>
      <c r="Y578" s="36"/>
      <c r="Z578" s="36"/>
      <c r="AA578" s="36"/>
      <c r="AB578" s="36"/>
      <c r="AC578" s="36"/>
      <c r="AD578" s="36"/>
      <c r="AE578" s="36"/>
      <c r="AR578" s="186" t="s">
        <v>142</v>
      </c>
      <c r="AT578" s="186" t="s">
        <v>137</v>
      </c>
      <c r="AU578" s="186" t="s">
        <v>143</v>
      </c>
      <c r="AY578" s="19" t="s">
        <v>135</v>
      </c>
      <c r="BE578" s="187">
        <f>IF(N578="základní",J578,0)</f>
        <v>0</v>
      </c>
      <c r="BF578" s="187">
        <f>IF(N578="snížená",J578,0)</f>
        <v>0</v>
      </c>
      <c r="BG578" s="187">
        <f>IF(N578="zákl. přenesená",J578,0)</f>
        <v>0</v>
      </c>
      <c r="BH578" s="187">
        <f>IF(N578="sníž. přenesená",J578,0)</f>
        <v>0</v>
      </c>
      <c r="BI578" s="187">
        <f>IF(N578="nulová",J578,0)</f>
        <v>0</v>
      </c>
      <c r="BJ578" s="19" t="s">
        <v>143</v>
      </c>
      <c r="BK578" s="187">
        <f>ROUND(I578*H578,2)</f>
        <v>0</v>
      </c>
      <c r="BL578" s="19" t="s">
        <v>142</v>
      </c>
      <c r="BM578" s="186" t="s">
        <v>839</v>
      </c>
    </row>
    <row r="579" spans="1:65" s="13" customFormat="1" ht="10">
      <c r="B579" s="193"/>
      <c r="C579" s="194"/>
      <c r="D579" s="188" t="s">
        <v>146</v>
      </c>
      <c r="E579" s="195" t="s">
        <v>19</v>
      </c>
      <c r="F579" s="196" t="s">
        <v>840</v>
      </c>
      <c r="G579" s="194"/>
      <c r="H579" s="197">
        <v>5.2919999999999998</v>
      </c>
      <c r="I579" s="198"/>
      <c r="J579" s="194"/>
      <c r="K579" s="194"/>
      <c r="L579" s="199"/>
      <c r="M579" s="200"/>
      <c r="N579" s="201"/>
      <c r="O579" s="201"/>
      <c r="P579" s="201"/>
      <c r="Q579" s="201"/>
      <c r="R579" s="201"/>
      <c r="S579" s="201"/>
      <c r="T579" s="202"/>
      <c r="AT579" s="203" t="s">
        <v>146</v>
      </c>
      <c r="AU579" s="203" t="s">
        <v>143</v>
      </c>
      <c r="AV579" s="13" t="s">
        <v>143</v>
      </c>
      <c r="AW579" s="13" t="s">
        <v>31</v>
      </c>
      <c r="AX579" s="13" t="s">
        <v>72</v>
      </c>
      <c r="AY579" s="203" t="s">
        <v>135</v>
      </c>
    </row>
    <row r="580" spans="1:65" s="13" customFormat="1" ht="10">
      <c r="B580" s="193"/>
      <c r="C580" s="194"/>
      <c r="D580" s="188" t="s">
        <v>146</v>
      </c>
      <c r="E580" s="195" t="s">
        <v>19</v>
      </c>
      <c r="F580" s="196" t="s">
        <v>841</v>
      </c>
      <c r="G580" s="194"/>
      <c r="H580" s="197">
        <v>0.32</v>
      </c>
      <c r="I580" s="198"/>
      <c r="J580" s="194"/>
      <c r="K580" s="194"/>
      <c r="L580" s="199"/>
      <c r="M580" s="200"/>
      <c r="N580" s="201"/>
      <c r="O580" s="201"/>
      <c r="P580" s="201"/>
      <c r="Q580" s="201"/>
      <c r="R580" s="201"/>
      <c r="S580" s="201"/>
      <c r="T580" s="202"/>
      <c r="AT580" s="203" t="s">
        <v>146</v>
      </c>
      <c r="AU580" s="203" t="s">
        <v>143</v>
      </c>
      <c r="AV580" s="13" t="s">
        <v>143</v>
      </c>
      <c r="AW580" s="13" t="s">
        <v>31</v>
      </c>
      <c r="AX580" s="13" t="s">
        <v>72</v>
      </c>
      <c r="AY580" s="203" t="s">
        <v>135</v>
      </c>
    </row>
    <row r="581" spans="1:65" s="14" customFormat="1" ht="10">
      <c r="B581" s="204"/>
      <c r="C581" s="205"/>
      <c r="D581" s="188" t="s">
        <v>146</v>
      </c>
      <c r="E581" s="206" t="s">
        <v>19</v>
      </c>
      <c r="F581" s="207" t="s">
        <v>148</v>
      </c>
      <c r="G581" s="205"/>
      <c r="H581" s="208">
        <v>5.6120000000000001</v>
      </c>
      <c r="I581" s="209"/>
      <c r="J581" s="205"/>
      <c r="K581" s="205"/>
      <c r="L581" s="210"/>
      <c r="M581" s="211"/>
      <c r="N581" s="212"/>
      <c r="O581" s="212"/>
      <c r="P581" s="212"/>
      <c r="Q581" s="212"/>
      <c r="R581" s="212"/>
      <c r="S581" s="212"/>
      <c r="T581" s="213"/>
      <c r="AT581" s="214" t="s">
        <v>146</v>
      </c>
      <c r="AU581" s="214" t="s">
        <v>143</v>
      </c>
      <c r="AV581" s="14" t="s">
        <v>142</v>
      </c>
      <c r="AW581" s="14" t="s">
        <v>31</v>
      </c>
      <c r="AX581" s="14" t="s">
        <v>80</v>
      </c>
      <c r="AY581" s="214" t="s">
        <v>135</v>
      </c>
    </row>
    <row r="582" spans="1:65" s="2" customFormat="1" ht="14.4" customHeight="1">
      <c r="A582" s="36"/>
      <c r="B582" s="37"/>
      <c r="C582" s="175" t="s">
        <v>842</v>
      </c>
      <c r="D582" s="175" t="s">
        <v>137</v>
      </c>
      <c r="E582" s="176" t="s">
        <v>843</v>
      </c>
      <c r="F582" s="177" t="s">
        <v>844</v>
      </c>
      <c r="G582" s="178" t="s">
        <v>169</v>
      </c>
      <c r="H582" s="179">
        <v>73.09</v>
      </c>
      <c r="I582" s="180"/>
      <c r="J582" s="181">
        <f>ROUND(I582*H582,2)</f>
        <v>0</v>
      </c>
      <c r="K582" s="177" t="s">
        <v>141</v>
      </c>
      <c r="L582" s="41"/>
      <c r="M582" s="182" t="s">
        <v>19</v>
      </c>
      <c r="N582" s="183" t="s">
        <v>44</v>
      </c>
      <c r="O582" s="66"/>
      <c r="P582" s="184">
        <f>O582*H582</f>
        <v>0</v>
      </c>
      <c r="Q582" s="184">
        <v>0</v>
      </c>
      <c r="R582" s="184">
        <f>Q582*H582</f>
        <v>0</v>
      </c>
      <c r="S582" s="184">
        <v>1.6E-2</v>
      </c>
      <c r="T582" s="185">
        <f>S582*H582</f>
        <v>1.16944</v>
      </c>
      <c r="U582" s="36"/>
      <c r="V582" s="36"/>
      <c r="W582" s="36"/>
      <c r="X582" s="36"/>
      <c r="Y582" s="36"/>
      <c r="Z582" s="36"/>
      <c r="AA582" s="36"/>
      <c r="AB582" s="36"/>
      <c r="AC582" s="36"/>
      <c r="AD582" s="36"/>
      <c r="AE582" s="36"/>
      <c r="AR582" s="186" t="s">
        <v>142</v>
      </c>
      <c r="AT582" s="186" t="s">
        <v>137</v>
      </c>
      <c r="AU582" s="186" t="s">
        <v>143</v>
      </c>
      <c r="AY582" s="19" t="s">
        <v>135</v>
      </c>
      <c r="BE582" s="187">
        <f>IF(N582="základní",J582,0)</f>
        <v>0</v>
      </c>
      <c r="BF582" s="187">
        <f>IF(N582="snížená",J582,0)</f>
        <v>0</v>
      </c>
      <c r="BG582" s="187">
        <f>IF(N582="zákl. přenesená",J582,0)</f>
        <v>0</v>
      </c>
      <c r="BH582" s="187">
        <f>IF(N582="sníž. přenesená",J582,0)</f>
        <v>0</v>
      </c>
      <c r="BI582" s="187">
        <f>IF(N582="nulová",J582,0)</f>
        <v>0</v>
      </c>
      <c r="BJ582" s="19" t="s">
        <v>143</v>
      </c>
      <c r="BK582" s="187">
        <f>ROUND(I582*H582,2)</f>
        <v>0</v>
      </c>
      <c r="BL582" s="19" t="s">
        <v>142</v>
      </c>
      <c r="BM582" s="186" t="s">
        <v>845</v>
      </c>
    </row>
    <row r="583" spans="1:65" s="13" customFormat="1" ht="10">
      <c r="B583" s="193"/>
      <c r="C583" s="194"/>
      <c r="D583" s="188" t="s">
        <v>146</v>
      </c>
      <c r="E583" s="195" t="s">
        <v>19</v>
      </c>
      <c r="F583" s="196" t="s">
        <v>846</v>
      </c>
      <c r="G583" s="194"/>
      <c r="H583" s="197">
        <v>73.09</v>
      </c>
      <c r="I583" s="198"/>
      <c r="J583" s="194"/>
      <c r="K583" s="194"/>
      <c r="L583" s="199"/>
      <c r="M583" s="200"/>
      <c r="N583" s="201"/>
      <c r="O583" s="201"/>
      <c r="P583" s="201"/>
      <c r="Q583" s="201"/>
      <c r="R583" s="201"/>
      <c r="S583" s="201"/>
      <c r="T583" s="202"/>
      <c r="AT583" s="203" t="s">
        <v>146</v>
      </c>
      <c r="AU583" s="203" t="s">
        <v>143</v>
      </c>
      <c r="AV583" s="13" t="s">
        <v>143</v>
      </c>
      <c r="AW583" s="13" t="s">
        <v>31</v>
      </c>
      <c r="AX583" s="13" t="s">
        <v>72</v>
      </c>
      <c r="AY583" s="203" t="s">
        <v>135</v>
      </c>
    </row>
    <row r="584" spans="1:65" s="14" customFormat="1" ht="10">
      <c r="B584" s="204"/>
      <c r="C584" s="205"/>
      <c r="D584" s="188" t="s">
        <v>146</v>
      </c>
      <c r="E584" s="206" t="s">
        <v>19</v>
      </c>
      <c r="F584" s="207" t="s">
        <v>148</v>
      </c>
      <c r="G584" s="205"/>
      <c r="H584" s="208">
        <v>73.09</v>
      </c>
      <c r="I584" s="209"/>
      <c r="J584" s="205"/>
      <c r="K584" s="205"/>
      <c r="L584" s="210"/>
      <c r="M584" s="211"/>
      <c r="N584" s="212"/>
      <c r="O584" s="212"/>
      <c r="P584" s="212"/>
      <c r="Q584" s="212"/>
      <c r="R584" s="212"/>
      <c r="S584" s="212"/>
      <c r="T584" s="213"/>
      <c r="AT584" s="214" t="s">
        <v>146</v>
      </c>
      <c r="AU584" s="214" t="s">
        <v>143</v>
      </c>
      <c r="AV584" s="14" t="s">
        <v>142</v>
      </c>
      <c r="AW584" s="14" t="s">
        <v>31</v>
      </c>
      <c r="AX584" s="14" t="s">
        <v>80</v>
      </c>
      <c r="AY584" s="214" t="s">
        <v>135</v>
      </c>
    </row>
    <row r="585" spans="1:65" s="2" customFormat="1" ht="24.15" customHeight="1">
      <c r="A585" s="36"/>
      <c r="B585" s="37"/>
      <c r="C585" s="175" t="s">
        <v>337</v>
      </c>
      <c r="D585" s="175" t="s">
        <v>137</v>
      </c>
      <c r="E585" s="176" t="s">
        <v>847</v>
      </c>
      <c r="F585" s="177" t="s">
        <v>848</v>
      </c>
      <c r="G585" s="178" t="s">
        <v>140</v>
      </c>
      <c r="H585" s="179">
        <v>570.83199999999999</v>
      </c>
      <c r="I585" s="180"/>
      <c r="J585" s="181">
        <f>ROUND(I585*H585,2)</f>
        <v>0</v>
      </c>
      <c r="K585" s="177" t="s">
        <v>141</v>
      </c>
      <c r="L585" s="41"/>
      <c r="M585" s="182" t="s">
        <v>19</v>
      </c>
      <c r="N585" s="183" t="s">
        <v>44</v>
      </c>
      <c r="O585" s="66"/>
      <c r="P585" s="184">
        <f>O585*H585</f>
        <v>0</v>
      </c>
      <c r="Q585" s="184">
        <v>2.8400000000000002E-2</v>
      </c>
      <c r="R585" s="184">
        <f>Q585*H585</f>
        <v>16.2116288</v>
      </c>
      <c r="S585" s="184">
        <v>0</v>
      </c>
      <c r="T585" s="185">
        <f>S585*H585</f>
        <v>0</v>
      </c>
      <c r="U585" s="36"/>
      <c r="V585" s="36"/>
      <c r="W585" s="36"/>
      <c r="X585" s="36"/>
      <c r="Y585" s="36"/>
      <c r="Z585" s="36"/>
      <c r="AA585" s="36"/>
      <c r="AB585" s="36"/>
      <c r="AC585" s="36"/>
      <c r="AD585" s="36"/>
      <c r="AE585" s="36"/>
      <c r="AR585" s="186" t="s">
        <v>142</v>
      </c>
      <c r="AT585" s="186" t="s">
        <v>137</v>
      </c>
      <c r="AU585" s="186" t="s">
        <v>143</v>
      </c>
      <c r="AY585" s="19" t="s">
        <v>135</v>
      </c>
      <c r="BE585" s="187">
        <f>IF(N585="základní",J585,0)</f>
        <v>0</v>
      </c>
      <c r="BF585" s="187">
        <f>IF(N585="snížená",J585,0)</f>
        <v>0</v>
      </c>
      <c r="BG585" s="187">
        <f>IF(N585="zákl. přenesená",J585,0)</f>
        <v>0</v>
      </c>
      <c r="BH585" s="187">
        <f>IF(N585="sníž. přenesená",J585,0)</f>
        <v>0</v>
      </c>
      <c r="BI585" s="187">
        <f>IF(N585="nulová",J585,0)</f>
        <v>0</v>
      </c>
      <c r="BJ585" s="19" t="s">
        <v>143</v>
      </c>
      <c r="BK585" s="187">
        <f>ROUND(I585*H585,2)</f>
        <v>0</v>
      </c>
      <c r="BL585" s="19" t="s">
        <v>142</v>
      </c>
      <c r="BM585" s="186" t="s">
        <v>849</v>
      </c>
    </row>
    <row r="586" spans="1:65" s="2" customFormat="1" ht="27">
      <c r="A586" s="36"/>
      <c r="B586" s="37"/>
      <c r="C586" s="38"/>
      <c r="D586" s="188" t="s">
        <v>144</v>
      </c>
      <c r="E586" s="38"/>
      <c r="F586" s="189" t="s">
        <v>850</v>
      </c>
      <c r="G586" s="38"/>
      <c r="H586" s="38"/>
      <c r="I586" s="190"/>
      <c r="J586" s="38"/>
      <c r="K586" s="38"/>
      <c r="L586" s="41"/>
      <c r="M586" s="191"/>
      <c r="N586" s="192"/>
      <c r="O586" s="66"/>
      <c r="P586" s="66"/>
      <c r="Q586" s="66"/>
      <c r="R586" s="66"/>
      <c r="S586" s="66"/>
      <c r="T586" s="67"/>
      <c r="U586" s="36"/>
      <c r="V586" s="36"/>
      <c r="W586" s="36"/>
      <c r="X586" s="36"/>
      <c r="Y586" s="36"/>
      <c r="Z586" s="36"/>
      <c r="AA586" s="36"/>
      <c r="AB586" s="36"/>
      <c r="AC586" s="36"/>
      <c r="AD586" s="36"/>
      <c r="AE586" s="36"/>
      <c r="AT586" s="19" t="s">
        <v>144</v>
      </c>
      <c r="AU586" s="19" t="s">
        <v>143</v>
      </c>
    </row>
    <row r="587" spans="1:65" s="13" customFormat="1" ht="10">
      <c r="B587" s="193"/>
      <c r="C587" s="194"/>
      <c r="D587" s="188" t="s">
        <v>146</v>
      </c>
      <c r="E587" s="195" t="s">
        <v>19</v>
      </c>
      <c r="F587" s="196" t="s">
        <v>851</v>
      </c>
      <c r="G587" s="194"/>
      <c r="H587" s="197">
        <v>18.899999999999999</v>
      </c>
      <c r="I587" s="198"/>
      <c r="J587" s="194"/>
      <c r="K587" s="194"/>
      <c r="L587" s="199"/>
      <c r="M587" s="200"/>
      <c r="N587" s="201"/>
      <c r="O587" s="201"/>
      <c r="P587" s="201"/>
      <c r="Q587" s="201"/>
      <c r="R587" s="201"/>
      <c r="S587" s="201"/>
      <c r="T587" s="202"/>
      <c r="AT587" s="203" t="s">
        <v>146</v>
      </c>
      <c r="AU587" s="203" t="s">
        <v>143</v>
      </c>
      <c r="AV587" s="13" t="s">
        <v>143</v>
      </c>
      <c r="AW587" s="13" t="s">
        <v>31</v>
      </c>
      <c r="AX587" s="13" t="s">
        <v>72</v>
      </c>
      <c r="AY587" s="203" t="s">
        <v>135</v>
      </c>
    </row>
    <row r="588" spans="1:65" s="13" customFormat="1" ht="10">
      <c r="B588" s="193"/>
      <c r="C588" s="194"/>
      <c r="D588" s="188" t="s">
        <v>146</v>
      </c>
      <c r="E588" s="195" t="s">
        <v>19</v>
      </c>
      <c r="F588" s="196" t="s">
        <v>743</v>
      </c>
      <c r="G588" s="194"/>
      <c r="H588" s="197">
        <v>9</v>
      </c>
      <c r="I588" s="198"/>
      <c r="J588" s="194"/>
      <c r="K588" s="194"/>
      <c r="L588" s="199"/>
      <c r="M588" s="200"/>
      <c r="N588" s="201"/>
      <c r="O588" s="201"/>
      <c r="P588" s="201"/>
      <c r="Q588" s="201"/>
      <c r="R588" s="201"/>
      <c r="S588" s="201"/>
      <c r="T588" s="202"/>
      <c r="AT588" s="203" t="s">
        <v>146</v>
      </c>
      <c r="AU588" s="203" t="s">
        <v>143</v>
      </c>
      <c r="AV588" s="13" t="s">
        <v>143</v>
      </c>
      <c r="AW588" s="13" t="s">
        <v>31</v>
      </c>
      <c r="AX588" s="13" t="s">
        <v>72</v>
      </c>
      <c r="AY588" s="203" t="s">
        <v>135</v>
      </c>
    </row>
    <row r="589" spans="1:65" s="13" customFormat="1" ht="10">
      <c r="B589" s="193"/>
      <c r="C589" s="194"/>
      <c r="D589" s="188" t="s">
        <v>146</v>
      </c>
      <c r="E589" s="195" t="s">
        <v>19</v>
      </c>
      <c r="F589" s="196" t="s">
        <v>852</v>
      </c>
      <c r="G589" s="194"/>
      <c r="H589" s="197">
        <v>18.54</v>
      </c>
      <c r="I589" s="198"/>
      <c r="J589" s="194"/>
      <c r="K589" s="194"/>
      <c r="L589" s="199"/>
      <c r="M589" s="200"/>
      <c r="N589" s="201"/>
      <c r="O589" s="201"/>
      <c r="P589" s="201"/>
      <c r="Q589" s="201"/>
      <c r="R589" s="201"/>
      <c r="S589" s="201"/>
      <c r="T589" s="202"/>
      <c r="AT589" s="203" t="s">
        <v>146</v>
      </c>
      <c r="AU589" s="203" t="s">
        <v>143</v>
      </c>
      <c r="AV589" s="13" t="s">
        <v>143</v>
      </c>
      <c r="AW589" s="13" t="s">
        <v>31</v>
      </c>
      <c r="AX589" s="13" t="s">
        <v>72</v>
      </c>
      <c r="AY589" s="203" t="s">
        <v>135</v>
      </c>
    </row>
    <row r="590" spans="1:65" s="13" customFormat="1" ht="10">
      <c r="B590" s="193"/>
      <c r="C590" s="194"/>
      <c r="D590" s="188" t="s">
        <v>146</v>
      </c>
      <c r="E590" s="195" t="s">
        <v>19</v>
      </c>
      <c r="F590" s="196" t="s">
        <v>853</v>
      </c>
      <c r="G590" s="194"/>
      <c r="H590" s="197">
        <v>74.88</v>
      </c>
      <c r="I590" s="198"/>
      <c r="J590" s="194"/>
      <c r="K590" s="194"/>
      <c r="L590" s="199"/>
      <c r="M590" s="200"/>
      <c r="N590" s="201"/>
      <c r="O590" s="201"/>
      <c r="P590" s="201"/>
      <c r="Q590" s="201"/>
      <c r="R590" s="201"/>
      <c r="S590" s="201"/>
      <c r="T590" s="202"/>
      <c r="AT590" s="203" t="s">
        <v>146</v>
      </c>
      <c r="AU590" s="203" t="s">
        <v>143</v>
      </c>
      <c r="AV590" s="13" t="s">
        <v>143</v>
      </c>
      <c r="AW590" s="13" t="s">
        <v>31</v>
      </c>
      <c r="AX590" s="13" t="s">
        <v>72</v>
      </c>
      <c r="AY590" s="203" t="s">
        <v>135</v>
      </c>
    </row>
    <row r="591" spans="1:65" s="13" customFormat="1" ht="10">
      <c r="B591" s="193"/>
      <c r="C591" s="194"/>
      <c r="D591" s="188" t="s">
        <v>146</v>
      </c>
      <c r="E591" s="195" t="s">
        <v>19</v>
      </c>
      <c r="F591" s="196" t="s">
        <v>854</v>
      </c>
      <c r="G591" s="194"/>
      <c r="H591" s="197">
        <v>18</v>
      </c>
      <c r="I591" s="198"/>
      <c r="J591" s="194"/>
      <c r="K591" s="194"/>
      <c r="L591" s="199"/>
      <c r="M591" s="200"/>
      <c r="N591" s="201"/>
      <c r="O591" s="201"/>
      <c r="P591" s="201"/>
      <c r="Q591" s="201"/>
      <c r="R591" s="201"/>
      <c r="S591" s="201"/>
      <c r="T591" s="202"/>
      <c r="AT591" s="203" t="s">
        <v>146</v>
      </c>
      <c r="AU591" s="203" t="s">
        <v>143</v>
      </c>
      <c r="AV591" s="13" t="s">
        <v>143</v>
      </c>
      <c r="AW591" s="13" t="s">
        <v>31</v>
      </c>
      <c r="AX591" s="13" t="s">
        <v>72</v>
      </c>
      <c r="AY591" s="203" t="s">
        <v>135</v>
      </c>
    </row>
    <row r="592" spans="1:65" s="13" customFormat="1" ht="10">
      <c r="B592" s="193"/>
      <c r="C592" s="194"/>
      <c r="D592" s="188" t="s">
        <v>146</v>
      </c>
      <c r="E592" s="195" t="s">
        <v>19</v>
      </c>
      <c r="F592" s="196" t="s">
        <v>855</v>
      </c>
      <c r="G592" s="194"/>
      <c r="H592" s="197">
        <v>37.08</v>
      </c>
      <c r="I592" s="198"/>
      <c r="J592" s="194"/>
      <c r="K592" s="194"/>
      <c r="L592" s="199"/>
      <c r="M592" s="200"/>
      <c r="N592" s="201"/>
      <c r="O592" s="201"/>
      <c r="P592" s="201"/>
      <c r="Q592" s="201"/>
      <c r="R592" s="201"/>
      <c r="S592" s="201"/>
      <c r="T592" s="202"/>
      <c r="AT592" s="203" t="s">
        <v>146</v>
      </c>
      <c r="AU592" s="203" t="s">
        <v>143</v>
      </c>
      <c r="AV592" s="13" t="s">
        <v>143</v>
      </c>
      <c r="AW592" s="13" t="s">
        <v>31</v>
      </c>
      <c r="AX592" s="13" t="s">
        <v>72</v>
      </c>
      <c r="AY592" s="203" t="s">
        <v>135</v>
      </c>
    </row>
    <row r="593" spans="1:65" s="13" customFormat="1" ht="10">
      <c r="B593" s="193"/>
      <c r="C593" s="194"/>
      <c r="D593" s="188" t="s">
        <v>146</v>
      </c>
      <c r="E593" s="195" t="s">
        <v>19</v>
      </c>
      <c r="F593" s="196" t="s">
        <v>856</v>
      </c>
      <c r="G593" s="194"/>
      <c r="H593" s="197">
        <v>37.44</v>
      </c>
      <c r="I593" s="198"/>
      <c r="J593" s="194"/>
      <c r="K593" s="194"/>
      <c r="L593" s="199"/>
      <c r="M593" s="200"/>
      <c r="N593" s="201"/>
      <c r="O593" s="201"/>
      <c r="P593" s="201"/>
      <c r="Q593" s="201"/>
      <c r="R593" s="201"/>
      <c r="S593" s="201"/>
      <c r="T593" s="202"/>
      <c r="AT593" s="203" t="s">
        <v>146</v>
      </c>
      <c r="AU593" s="203" t="s">
        <v>143</v>
      </c>
      <c r="AV593" s="13" t="s">
        <v>143</v>
      </c>
      <c r="AW593" s="13" t="s">
        <v>31</v>
      </c>
      <c r="AX593" s="13" t="s">
        <v>72</v>
      </c>
      <c r="AY593" s="203" t="s">
        <v>135</v>
      </c>
    </row>
    <row r="594" spans="1:65" s="13" customFormat="1" ht="10">
      <c r="B594" s="193"/>
      <c r="C594" s="194"/>
      <c r="D594" s="188" t="s">
        <v>146</v>
      </c>
      <c r="E594" s="195" t="s">
        <v>19</v>
      </c>
      <c r="F594" s="196" t="s">
        <v>857</v>
      </c>
      <c r="G594" s="194"/>
      <c r="H594" s="197">
        <v>8.0399999999999991</v>
      </c>
      <c r="I594" s="198"/>
      <c r="J594" s="194"/>
      <c r="K594" s="194"/>
      <c r="L594" s="199"/>
      <c r="M594" s="200"/>
      <c r="N594" s="201"/>
      <c r="O594" s="201"/>
      <c r="P594" s="201"/>
      <c r="Q594" s="201"/>
      <c r="R594" s="201"/>
      <c r="S594" s="201"/>
      <c r="T594" s="202"/>
      <c r="AT594" s="203" t="s">
        <v>146</v>
      </c>
      <c r="AU594" s="203" t="s">
        <v>143</v>
      </c>
      <c r="AV594" s="13" t="s">
        <v>143</v>
      </c>
      <c r="AW594" s="13" t="s">
        <v>31</v>
      </c>
      <c r="AX594" s="13" t="s">
        <v>72</v>
      </c>
      <c r="AY594" s="203" t="s">
        <v>135</v>
      </c>
    </row>
    <row r="595" spans="1:65" s="13" customFormat="1" ht="10">
      <c r="B595" s="193"/>
      <c r="C595" s="194"/>
      <c r="D595" s="188" t="s">
        <v>146</v>
      </c>
      <c r="E595" s="195" t="s">
        <v>19</v>
      </c>
      <c r="F595" s="196" t="s">
        <v>858</v>
      </c>
      <c r="G595" s="194"/>
      <c r="H595" s="197">
        <v>18</v>
      </c>
      <c r="I595" s="198"/>
      <c r="J595" s="194"/>
      <c r="K595" s="194"/>
      <c r="L595" s="199"/>
      <c r="M595" s="200"/>
      <c r="N595" s="201"/>
      <c r="O595" s="201"/>
      <c r="P595" s="201"/>
      <c r="Q595" s="201"/>
      <c r="R595" s="201"/>
      <c r="S595" s="201"/>
      <c r="T595" s="202"/>
      <c r="AT595" s="203" t="s">
        <v>146</v>
      </c>
      <c r="AU595" s="203" t="s">
        <v>143</v>
      </c>
      <c r="AV595" s="13" t="s">
        <v>143</v>
      </c>
      <c r="AW595" s="13" t="s">
        <v>31</v>
      </c>
      <c r="AX595" s="13" t="s">
        <v>72</v>
      </c>
      <c r="AY595" s="203" t="s">
        <v>135</v>
      </c>
    </row>
    <row r="596" spans="1:65" s="15" customFormat="1" ht="10">
      <c r="B596" s="228"/>
      <c r="C596" s="229"/>
      <c r="D596" s="188" t="s">
        <v>146</v>
      </c>
      <c r="E596" s="230" t="s">
        <v>19</v>
      </c>
      <c r="F596" s="231" t="s">
        <v>499</v>
      </c>
      <c r="G596" s="229"/>
      <c r="H596" s="232">
        <v>239.87999999999997</v>
      </c>
      <c r="I596" s="233"/>
      <c r="J596" s="229"/>
      <c r="K596" s="229"/>
      <c r="L596" s="234"/>
      <c r="M596" s="235"/>
      <c r="N596" s="236"/>
      <c r="O596" s="236"/>
      <c r="P596" s="236"/>
      <c r="Q596" s="236"/>
      <c r="R596" s="236"/>
      <c r="S596" s="236"/>
      <c r="T596" s="237"/>
      <c r="AT596" s="238" t="s">
        <v>146</v>
      </c>
      <c r="AU596" s="238" t="s">
        <v>143</v>
      </c>
      <c r="AV596" s="15" t="s">
        <v>152</v>
      </c>
      <c r="AW596" s="15" t="s">
        <v>31</v>
      </c>
      <c r="AX596" s="15" t="s">
        <v>72</v>
      </c>
      <c r="AY596" s="238" t="s">
        <v>135</v>
      </c>
    </row>
    <row r="597" spans="1:65" s="13" customFormat="1" ht="10">
      <c r="B597" s="193"/>
      <c r="C597" s="194"/>
      <c r="D597" s="188" t="s">
        <v>146</v>
      </c>
      <c r="E597" s="195" t="s">
        <v>19</v>
      </c>
      <c r="F597" s="196" t="s">
        <v>854</v>
      </c>
      <c r="G597" s="194"/>
      <c r="H597" s="197">
        <v>18</v>
      </c>
      <c r="I597" s="198"/>
      <c r="J597" s="194"/>
      <c r="K597" s="194"/>
      <c r="L597" s="199"/>
      <c r="M597" s="200"/>
      <c r="N597" s="201"/>
      <c r="O597" s="201"/>
      <c r="P597" s="201"/>
      <c r="Q597" s="201"/>
      <c r="R597" s="201"/>
      <c r="S597" s="201"/>
      <c r="T597" s="202"/>
      <c r="AT597" s="203" t="s">
        <v>146</v>
      </c>
      <c r="AU597" s="203" t="s">
        <v>143</v>
      </c>
      <c r="AV597" s="13" t="s">
        <v>143</v>
      </c>
      <c r="AW597" s="13" t="s">
        <v>31</v>
      </c>
      <c r="AX597" s="13" t="s">
        <v>72</v>
      </c>
      <c r="AY597" s="203" t="s">
        <v>135</v>
      </c>
    </row>
    <row r="598" spans="1:65" s="13" customFormat="1" ht="10">
      <c r="B598" s="193"/>
      <c r="C598" s="194"/>
      <c r="D598" s="188" t="s">
        <v>146</v>
      </c>
      <c r="E598" s="195" t="s">
        <v>19</v>
      </c>
      <c r="F598" s="196" t="s">
        <v>855</v>
      </c>
      <c r="G598" s="194"/>
      <c r="H598" s="197">
        <v>37.08</v>
      </c>
      <c r="I598" s="198"/>
      <c r="J598" s="194"/>
      <c r="K598" s="194"/>
      <c r="L598" s="199"/>
      <c r="M598" s="200"/>
      <c r="N598" s="201"/>
      <c r="O598" s="201"/>
      <c r="P598" s="201"/>
      <c r="Q598" s="201"/>
      <c r="R598" s="201"/>
      <c r="S598" s="201"/>
      <c r="T598" s="202"/>
      <c r="AT598" s="203" t="s">
        <v>146</v>
      </c>
      <c r="AU598" s="203" t="s">
        <v>143</v>
      </c>
      <c r="AV598" s="13" t="s">
        <v>143</v>
      </c>
      <c r="AW598" s="13" t="s">
        <v>31</v>
      </c>
      <c r="AX598" s="13" t="s">
        <v>72</v>
      </c>
      <c r="AY598" s="203" t="s">
        <v>135</v>
      </c>
    </row>
    <row r="599" spans="1:65" s="13" customFormat="1" ht="10">
      <c r="B599" s="193"/>
      <c r="C599" s="194"/>
      <c r="D599" s="188" t="s">
        <v>146</v>
      </c>
      <c r="E599" s="195" t="s">
        <v>19</v>
      </c>
      <c r="F599" s="196" t="s">
        <v>856</v>
      </c>
      <c r="G599" s="194"/>
      <c r="H599" s="197">
        <v>37.44</v>
      </c>
      <c r="I599" s="198"/>
      <c r="J599" s="194"/>
      <c r="K599" s="194"/>
      <c r="L599" s="199"/>
      <c r="M599" s="200"/>
      <c r="N599" s="201"/>
      <c r="O599" s="201"/>
      <c r="P599" s="201"/>
      <c r="Q599" s="201"/>
      <c r="R599" s="201"/>
      <c r="S599" s="201"/>
      <c r="T599" s="202"/>
      <c r="AT599" s="203" t="s">
        <v>146</v>
      </c>
      <c r="AU599" s="203" t="s">
        <v>143</v>
      </c>
      <c r="AV599" s="13" t="s">
        <v>143</v>
      </c>
      <c r="AW599" s="13" t="s">
        <v>31</v>
      </c>
      <c r="AX599" s="13" t="s">
        <v>72</v>
      </c>
      <c r="AY599" s="203" t="s">
        <v>135</v>
      </c>
    </row>
    <row r="600" spans="1:65" s="13" customFormat="1" ht="10">
      <c r="B600" s="193"/>
      <c r="C600" s="194"/>
      <c r="D600" s="188" t="s">
        <v>146</v>
      </c>
      <c r="E600" s="195" t="s">
        <v>19</v>
      </c>
      <c r="F600" s="196" t="s">
        <v>857</v>
      </c>
      <c r="G600" s="194"/>
      <c r="H600" s="197">
        <v>8.0399999999999991</v>
      </c>
      <c r="I600" s="198"/>
      <c r="J600" s="194"/>
      <c r="K600" s="194"/>
      <c r="L600" s="199"/>
      <c r="M600" s="200"/>
      <c r="N600" s="201"/>
      <c r="O600" s="201"/>
      <c r="P600" s="201"/>
      <c r="Q600" s="201"/>
      <c r="R600" s="201"/>
      <c r="S600" s="201"/>
      <c r="T600" s="202"/>
      <c r="AT600" s="203" t="s">
        <v>146</v>
      </c>
      <c r="AU600" s="203" t="s">
        <v>143</v>
      </c>
      <c r="AV600" s="13" t="s">
        <v>143</v>
      </c>
      <c r="AW600" s="13" t="s">
        <v>31</v>
      </c>
      <c r="AX600" s="13" t="s">
        <v>72</v>
      </c>
      <c r="AY600" s="203" t="s">
        <v>135</v>
      </c>
    </row>
    <row r="601" spans="1:65" s="13" customFormat="1" ht="10">
      <c r="B601" s="193"/>
      <c r="C601" s="194"/>
      <c r="D601" s="188" t="s">
        <v>146</v>
      </c>
      <c r="E601" s="195" t="s">
        <v>19</v>
      </c>
      <c r="F601" s="196" t="s">
        <v>858</v>
      </c>
      <c r="G601" s="194"/>
      <c r="H601" s="197">
        <v>18</v>
      </c>
      <c r="I601" s="198"/>
      <c r="J601" s="194"/>
      <c r="K601" s="194"/>
      <c r="L601" s="199"/>
      <c r="M601" s="200"/>
      <c r="N601" s="201"/>
      <c r="O601" s="201"/>
      <c r="P601" s="201"/>
      <c r="Q601" s="201"/>
      <c r="R601" s="201"/>
      <c r="S601" s="201"/>
      <c r="T601" s="202"/>
      <c r="AT601" s="203" t="s">
        <v>146</v>
      </c>
      <c r="AU601" s="203" t="s">
        <v>143</v>
      </c>
      <c r="AV601" s="13" t="s">
        <v>143</v>
      </c>
      <c r="AW601" s="13" t="s">
        <v>31</v>
      </c>
      <c r="AX601" s="13" t="s">
        <v>72</v>
      </c>
      <c r="AY601" s="203" t="s">
        <v>135</v>
      </c>
    </row>
    <row r="602" spans="1:65" s="15" customFormat="1" ht="10">
      <c r="B602" s="228"/>
      <c r="C602" s="229"/>
      <c r="D602" s="188" t="s">
        <v>146</v>
      </c>
      <c r="E602" s="230" t="s">
        <v>19</v>
      </c>
      <c r="F602" s="231" t="s">
        <v>499</v>
      </c>
      <c r="G602" s="229"/>
      <c r="H602" s="232">
        <v>118.56</v>
      </c>
      <c r="I602" s="233"/>
      <c r="J602" s="229"/>
      <c r="K602" s="229"/>
      <c r="L602" s="234"/>
      <c r="M602" s="235"/>
      <c r="N602" s="236"/>
      <c r="O602" s="236"/>
      <c r="P602" s="236"/>
      <c r="Q602" s="236"/>
      <c r="R602" s="236"/>
      <c r="S602" s="236"/>
      <c r="T602" s="237"/>
      <c r="AT602" s="238" t="s">
        <v>146</v>
      </c>
      <c r="AU602" s="238" t="s">
        <v>143</v>
      </c>
      <c r="AV602" s="15" t="s">
        <v>152</v>
      </c>
      <c r="AW602" s="15" t="s">
        <v>31</v>
      </c>
      <c r="AX602" s="15" t="s">
        <v>72</v>
      </c>
      <c r="AY602" s="238" t="s">
        <v>135</v>
      </c>
    </row>
    <row r="603" spans="1:65" s="13" customFormat="1" ht="10">
      <c r="B603" s="193"/>
      <c r="C603" s="194"/>
      <c r="D603" s="188" t="s">
        <v>146</v>
      </c>
      <c r="E603" s="195" t="s">
        <v>19</v>
      </c>
      <c r="F603" s="196" t="s">
        <v>859</v>
      </c>
      <c r="G603" s="194"/>
      <c r="H603" s="197">
        <v>212.392</v>
      </c>
      <c r="I603" s="198"/>
      <c r="J603" s="194"/>
      <c r="K603" s="194"/>
      <c r="L603" s="199"/>
      <c r="M603" s="200"/>
      <c r="N603" s="201"/>
      <c r="O603" s="201"/>
      <c r="P603" s="201"/>
      <c r="Q603" s="201"/>
      <c r="R603" s="201"/>
      <c r="S603" s="201"/>
      <c r="T603" s="202"/>
      <c r="AT603" s="203" t="s">
        <v>146</v>
      </c>
      <c r="AU603" s="203" t="s">
        <v>143</v>
      </c>
      <c r="AV603" s="13" t="s">
        <v>143</v>
      </c>
      <c r="AW603" s="13" t="s">
        <v>31</v>
      </c>
      <c r="AX603" s="13" t="s">
        <v>72</v>
      </c>
      <c r="AY603" s="203" t="s">
        <v>135</v>
      </c>
    </row>
    <row r="604" spans="1:65" s="15" customFormat="1" ht="10">
      <c r="B604" s="228"/>
      <c r="C604" s="229"/>
      <c r="D604" s="188" t="s">
        <v>146</v>
      </c>
      <c r="E604" s="230" t="s">
        <v>19</v>
      </c>
      <c r="F604" s="231" t="s">
        <v>499</v>
      </c>
      <c r="G604" s="229"/>
      <c r="H604" s="232">
        <v>212.392</v>
      </c>
      <c r="I604" s="233"/>
      <c r="J604" s="229"/>
      <c r="K604" s="229"/>
      <c r="L604" s="234"/>
      <c r="M604" s="235"/>
      <c r="N604" s="236"/>
      <c r="O604" s="236"/>
      <c r="P604" s="236"/>
      <c r="Q604" s="236"/>
      <c r="R604" s="236"/>
      <c r="S604" s="236"/>
      <c r="T604" s="237"/>
      <c r="AT604" s="238" t="s">
        <v>146</v>
      </c>
      <c r="AU604" s="238" t="s">
        <v>143</v>
      </c>
      <c r="AV604" s="15" t="s">
        <v>152</v>
      </c>
      <c r="AW604" s="15" t="s">
        <v>31</v>
      </c>
      <c r="AX604" s="15" t="s">
        <v>72</v>
      </c>
      <c r="AY604" s="238" t="s">
        <v>135</v>
      </c>
    </row>
    <row r="605" spans="1:65" s="14" customFormat="1" ht="10">
      <c r="B605" s="204"/>
      <c r="C605" s="205"/>
      <c r="D605" s="188" t="s">
        <v>146</v>
      </c>
      <c r="E605" s="206" t="s">
        <v>19</v>
      </c>
      <c r="F605" s="207" t="s">
        <v>148</v>
      </c>
      <c r="G605" s="205"/>
      <c r="H605" s="208">
        <v>570.83199999999999</v>
      </c>
      <c r="I605" s="209"/>
      <c r="J605" s="205"/>
      <c r="K605" s="205"/>
      <c r="L605" s="210"/>
      <c r="M605" s="211"/>
      <c r="N605" s="212"/>
      <c r="O605" s="212"/>
      <c r="P605" s="212"/>
      <c r="Q605" s="212"/>
      <c r="R605" s="212"/>
      <c r="S605" s="212"/>
      <c r="T605" s="213"/>
      <c r="AT605" s="214" t="s">
        <v>146</v>
      </c>
      <c r="AU605" s="214" t="s">
        <v>143</v>
      </c>
      <c r="AV605" s="14" t="s">
        <v>142</v>
      </c>
      <c r="AW605" s="14" t="s">
        <v>31</v>
      </c>
      <c r="AX605" s="14" t="s">
        <v>80</v>
      </c>
      <c r="AY605" s="214" t="s">
        <v>135</v>
      </c>
    </row>
    <row r="606" spans="1:65" s="2" customFormat="1" ht="24.15" customHeight="1">
      <c r="A606" s="36"/>
      <c r="B606" s="37"/>
      <c r="C606" s="175" t="s">
        <v>860</v>
      </c>
      <c r="D606" s="175" t="s">
        <v>137</v>
      </c>
      <c r="E606" s="176" t="s">
        <v>861</v>
      </c>
      <c r="F606" s="177" t="s">
        <v>862</v>
      </c>
      <c r="G606" s="178" t="s">
        <v>140</v>
      </c>
      <c r="H606" s="179">
        <v>540.83199999999999</v>
      </c>
      <c r="I606" s="180"/>
      <c r="J606" s="181">
        <f>ROUND(I606*H606,2)</f>
        <v>0</v>
      </c>
      <c r="K606" s="177" t="s">
        <v>141</v>
      </c>
      <c r="L606" s="41"/>
      <c r="M606" s="182" t="s">
        <v>19</v>
      </c>
      <c r="N606" s="183" t="s">
        <v>44</v>
      </c>
      <c r="O606" s="66"/>
      <c r="P606" s="184">
        <f>O606*H606</f>
        <v>0</v>
      </c>
      <c r="Q606" s="184">
        <v>0</v>
      </c>
      <c r="R606" s="184">
        <f>Q606*H606</f>
        <v>0</v>
      </c>
      <c r="S606" s="184">
        <v>6.8000000000000005E-2</v>
      </c>
      <c r="T606" s="185">
        <f>S606*H606</f>
        <v>36.776576000000006</v>
      </c>
      <c r="U606" s="36"/>
      <c r="V606" s="36"/>
      <c r="W606" s="36"/>
      <c r="X606" s="36"/>
      <c r="Y606" s="36"/>
      <c r="Z606" s="36"/>
      <c r="AA606" s="36"/>
      <c r="AB606" s="36"/>
      <c r="AC606" s="36"/>
      <c r="AD606" s="36"/>
      <c r="AE606" s="36"/>
      <c r="AR606" s="186" t="s">
        <v>142</v>
      </c>
      <c r="AT606" s="186" t="s">
        <v>137</v>
      </c>
      <c r="AU606" s="186" t="s">
        <v>143</v>
      </c>
      <c r="AY606" s="19" t="s">
        <v>135</v>
      </c>
      <c r="BE606" s="187">
        <f>IF(N606="základní",J606,0)</f>
        <v>0</v>
      </c>
      <c r="BF606" s="187">
        <f>IF(N606="snížená",J606,0)</f>
        <v>0</v>
      </c>
      <c r="BG606" s="187">
        <f>IF(N606="zákl. přenesená",J606,0)</f>
        <v>0</v>
      </c>
      <c r="BH606" s="187">
        <f>IF(N606="sníž. přenesená",J606,0)</f>
        <v>0</v>
      </c>
      <c r="BI606" s="187">
        <f>IF(N606="nulová",J606,0)</f>
        <v>0</v>
      </c>
      <c r="BJ606" s="19" t="s">
        <v>143</v>
      </c>
      <c r="BK606" s="187">
        <f>ROUND(I606*H606,2)</f>
        <v>0</v>
      </c>
      <c r="BL606" s="19" t="s">
        <v>142</v>
      </c>
      <c r="BM606" s="186" t="s">
        <v>863</v>
      </c>
    </row>
    <row r="607" spans="1:65" s="16" customFormat="1" ht="10">
      <c r="B607" s="239"/>
      <c r="C607" s="240"/>
      <c r="D607" s="188" t="s">
        <v>146</v>
      </c>
      <c r="E607" s="241" t="s">
        <v>19</v>
      </c>
      <c r="F607" s="242" t="s">
        <v>786</v>
      </c>
      <c r="G607" s="240"/>
      <c r="H607" s="241" t="s">
        <v>19</v>
      </c>
      <c r="I607" s="243"/>
      <c r="J607" s="240"/>
      <c r="K607" s="240"/>
      <c r="L607" s="244"/>
      <c r="M607" s="245"/>
      <c r="N607" s="246"/>
      <c r="O607" s="246"/>
      <c r="P607" s="246"/>
      <c r="Q607" s="246"/>
      <c r="R607" s="246"/>
      <c r="S607" s="246"/>
      <c r="T607" s="247"/>
      <c r="AT607" s="248" t="s">
        <v>146</v>
      </c>
      <c r="AU607" s="248" t="s">
        <v>143</v>
      </c>
      <c r="AV607" s="16" t="s">
        <v>80</v>
      </c>
      <c r="AW607" s="16" t="s">
        <v>31</v>
      </c>
      <c r="AX607" s="16" t="s">
        <v>72</v>
      </c>
      <c r="AY607" s="248" t="s">
        <v>135</v>
      </c>
    </row>
    <row r="608" spans="1:65" s="13" customFormat="1" ht="10">
      <c r="B608" s="193"/>
      <c r="C608" s="194"/>
      <c r="D608" s="188" t="s">
        <v>146</v>
      </c>
      <c r="E608" s="195" t="s">
        <v>19</v>
      </c>
      <c r="F608" s="196" t="s">
        <v>864</v>
      </c>
      <c r="G608" s="194"/>
      <c r="H608" s="197">
        <v>348.4</v>
      </c>
      <c r="I608" s="198"/>
      <c r="J608" s="194"/>
      <c r="K608" s="194"/>
      <c r="L608" s="199"/>
      <c r="M608" s="200"/>
      <c r="N608" s="201"/>
      <c r="O608" s="201"/>
      <c r="P608" s="201"/>
      <c r="Q608" s="201"/>
      <c r="R608" s="201"/>
      <c r="S608" s="201"/>
      <c r="T608" s="202"/>
      <c r="AT608" s="203" t="s">
        <v>146</v>
      </c>
      <c r="AU608" s="203" t="s">
        <v>143</v>
      </c>
      <c r="AV608" s="13" t="s">
        <v>143</v>
      </c>
      <c r="AW608" s="13" t="s">
        <v>31</v>
      </c>
      <c r="AX608" s="13" t="s">
        <v>72</v>
      </c>
      <c r="AY608" s="203" t="s">
        <v>135</v>
      </c>
    </row>
    <row r="609" spans="1:65" s="16" customFormat="1" ht="10">
      <c r="B609" s="239"/>
      <c r="C609" s="240"/>
      <c r="D609" s="188" t="s">
        <v>146</v>
      </c>
      <c r="E609" s="241" t="s">
        <v>19</v>
      </c>
      <c r="F609" s="242" t="s">
        <v>796</v>
      </c>
      <c r="G609" s="240"/>
      <c r="H609" s="241" t="s">
        <v>19</v>
      </c>
      <c r="I609" s="243"/>
      <c r="J609" s="240"/>
      <c r="K609" s="240"/>
      <c r="L609" s="244"/>
      <c r="M609" s="245"/>
      <c r="N609" s="246"/>
      <c r="O609" s="246"/>
      <c r="P609" s="246"/>
      <c r="Q609" s="246"/>
      <c r="R609" s="246"/>
      <c r="S609" s="246"/>
      <c r="T609" s="247"/>
      <c r="AT609" s="248" t="s">
        <v>146</v>
      </c>
      <c r="AU609" s="248" t="s">
        <v>143</v>
      </c>
      <c r="AV609" s="16" t="s">
        <v>80</v>
      </c>
      <c r="AW609" s="16" t="s">
        <v>31</v>
      </c>
      <c r="AX609" s="16" t="s">
        <v>72</v>
      </c>
      <c r="AY609" s="248" t="s">
        <v>135</v>
      </c>
    </row>
    <row r="610" spans="1:65" s="13" customFormat="1" ht="10">
      <c r="B610" s="193"/>
      <c r="C610" s="194"/>
      <c r="D610" s="188" t="s">
        <v>146</v>
      </c>
      <c r="E610" s="195" t="s">
        <v>19</v>
      </c>
      <c r="F610" s="196" t="s">
        <v>865</v>
      </c>
      <c r="G610" s="194"/>
      <c r="H610" s="197">
        <v>-94.847999999999999</v>
      </c>
      <c r="I610" s="198"/>
      <c r="J610" s="194"/>
      <c r="K610" s="194"/>
      <c r="L610" s="199"/>
      <c r="M610" s="200"/>
      <c r="N610" s="201"/>
      <c r="O610" s="201"/>
      <c r="P610" s="201"/>
      <c r="Q610" s="201"/>
      <c r="R610" s="201"/>
      <c r="S610" s="201"/>
      <c r="T610" s="202"/>
      <c r="AT610" s="203" t="s">
        <v>146</v>
      </c>
      <c r="AU610" s="203" t="s">
        <v>143</v>
      </c>
      <c r="AV610" s="13" t="s">
        <v>143</v>
      </c>
      <c r="AW610" s="13" t="s">
        <v>31</v>
      </c>
      <c r="AX610" s="13" t="s">
        <v>72</v>
      </c>
      <c r="AY610" s="203" t="s">
        <v>135</v>
      </c>
    </row>
    <row r="611" spans="1:65" s="15" customFormat="1" ht="10">
      <c r="B611" s="228"/>
      <c r="C611" s="229"/>
      <c r="D611" s="188" t="s">
        <v>146</v>
      </c>
      <c r="E611" s="230" t="s">
        <v>19</v>
      </c>
      <c r="F611" s="231" t="s">
        <v>499</v>
      </c>
      <c r="G611" s="229"/>
      <c r="H611" s="232">
        <v>253.55199999999996</v>
      </c>
      <c r="I611" s="233"/>
      <c r="J611" s="229"/>
      <c r="K611" s="229"/>
      <c r="L611" s="234"/>
      <c r="M611" s="235"/>
      <c r="N611" s="236"/>
      <c r="O611" s="236"/>
      <c r="P611" s="236"/>
      <c r="Q611" s="236"/>
      <c r="R611" s="236"/>
      <c r="S611" s="236"/>
      <c r="T611" s="237"/>
      <c r="AT611" s="238" t="s">
        <v>146</v>
      </c>
      <c r="AU611" s="238" t="s">
        <v>143</v>
      </c>
      <c r="AV611" s="15" t="s">
        <v>152</v>
      </c>
      <c r="AW611" s="15" t="s">
        <v>31</v>
      </c>
      <c r="AX611" s="15" t="s">
        <v>72</v>
      </c>
      <c r="AY611" s="238" t="s">
        <v>135</v>
      </c>
    </row>
    <row r="612" spans="1:65" s="16" customFormat="1" ht="10">
      <c r="B612" s="239"/>
      <c r="C612" s="240"/>
      <c r="D612" s="188" t="s">
        <v>146</v>
      </c>
      <c r="E612" s="241" t="s">
        <v>19</v>
      </c>
      <c r="F612" s="242" t="s">
        <v>866</v>
      </c>
      <c r="G612" s="240"/>
      <c r="H612" s="241" t="s">
        <v>19</v>
      </c>
      <c r="I612" s="243"/>
      <c r="J612" s="240"/>
      <c r="K612" s="240"/>
      <c r="L612" s="244"/>
      <c r="M612" s="245"/>
      <c r="N612" s="246"/>
      <c r="O612" s="246"/>
      <c r="P612" s="246"/>
      <c r="Q612" s="246"/>
      <c r="R612" s="246"/>
      <c r="S612" s="246"/>
      <c r="T612" s="247"/>
      <c r="AT612" s="248" t="s">
        <v>146</v>
      </c>
      <c r="AU612" s="248" t="s">
        <v>143</v>
      </c>
      <c r="AV612" s="16" t="s">
        <v>80</v>
      </c>
      <c r="AW612" s="16" t="s">
        <v>31</v>
      </c>
      <c r="AX612" s="16" t="s">
        <v>72</v>
      </c>
      <c r="AY612" s="248" t="s">
        <v>135</v>
      </c>
    </row>
    <row r="613" spans="1:65" s="13" customFormat="1" ht="10">
      <c r="B613" s="193"/>
      <c r="C613" s="194"/>
      <c r="D613" s="188" t="s">
        <v>146</v>
      </c>
      <c r="E613" s="195" t="s">
        <v>19</v>
      </c>
      <c r="F613" s="196" t="s">
        <v>867</v>
      </c>
      <c r="G613" s="194"/>
      <c r="H613" s="197">
        <v>115.48</v>
      </c>
      <c r="I613" s="198"/>
      <c r="J613" s="194"/>
      <c r="K613" s="194"/>
      <c r="L613" s="199"/>
      <c r="M613" s="200"/>
      <c r="N613" s="201"/>
      <c r="O613" s="201"/>
      <c r="P613" s="201"/>
      <c r="Q613" s="201"/>
      <c r="R613" s="201"/>
      <c r="S613" s="201"/>
      <c r="T613" s="202"/>
      <c r="AT613" s="203" t="s">
        <v>146</v>
      </c>
      <c r="AU613" s="203" t="s">
        <v>143</v>
      </c>
      <c r="AV613" s="13" t="s">
        <v>143</v>
      </c>
      <c r="AW613" s="13" t="s">
        <v>31</v>
      </c>
      <c r="AX613" s="13" t="s">
        <v>72</v>
      </c>
      <c r="AY613" s="203" t="s">
        <v>135</v>
      </c>
    </row>
    <row r="614" spans="1:65" s="15" customFormat="1" ht="10">
      <c r="B614" s="228"/>
      <c r="C614" s="229"/>
      <c r="D614" s="188" t="s">
        <v>146</v>
      </c>
      <c r="E614" s="230" t="s">
        <v>19</v>
      </c>
      <c r="F614" s="231" t="s">
        <v>499</v>
      </c>
      <c r="G614" s="229"/>
      <c r="H614" s="232">
        <v>115.48</v>
      </c>
      <c r="I614" s="233"/>
      <c r="J614" s="229"/>
      <c r="K614" s="229"/>
      <c r="L614" s="234"/>
      <c r="M614" s="235"/>
      <c r="N614" s="236"/>
      <c r="O614" s="236"/>
      <c r="P614" s="236"/>
      <c r="Q614" s="236"/>
      <c r="R614" s="236"/>
      <c r="S614" s="236"/>
      <c r="T614" s="237"/>
      <c r="AT614" s="238" t="s">
        <v>146</v>
      </c>
      <c r="AU614" s="238" t="s">
        <v>143</v>
      </c>
      <c r="AV614" s="15" t="s">
        <v>152</v>
      </c>
      <c r="AW614" s="15" t="s">
        <v>31</v>
      </c>
      <c r="AX614" s="15" t="s">
        <v>72</v>
      </c>
      <c r="AY614" s="238" t="s">
        <v>135</v>
      </c>
    </row>
    <row r="615" spans="1:65" s="16" customFormat="1" ht="10">
      <c r="B615" s="239"/>
      <c r="C615" s="240"/>
      <c r="D615" s="188" t="s">
        <v>146</v>
      </c>
      <c r="E615" s="241" t="s">
        <v>19</v>
      </c>
      <c r="F615" s="242" t="s">
        <v>868</v>
      </c>
      <c r="G615" s="240"/>
      <c r="H615" s="241" t="s">
        <v>19</v>
      </c>
      <c r="I615" s="243"/>
      <c r="J615" s="240"/>
      <c r="K615" s="240"/>
      <c r="L615" s="244"/>
      <c r="M615" s="245"/>
      <c r="N615" s="246"/>
      <c r="O615" s="246"/>
      <c r="P615" s="246"/>
      <c r="Q615" s="246"/>
      <c r="R615" s="246"/>
      <c r="S615" s="246"/>
      <c r="T615" s="247"/>
      <c r="AT615" s="248" t="s">
        <v>146</v>
      </c>
      <c r="AU615" s="248" t="s">
        <v>143</v>
      </c>
      <c r="AV615" s="16" t="s">
        <v>80</v>
      </c>
      <c r="AW615" s="16" t="s">
        <v>31</v>
      </c>
      <c r="AX615" s="16" t="s">
        <v>72</v>
      </c>
      <c r="AY615" s="248" t="s">
        <v>135</v>
      </c>
    </row>
    <row r="616" spans="1:65" s="13" customFormat="1" ht="10">
      <c r="B616" s="193"/>
      <c r="C616" s="194"/>
      <c r="D616" s="188" t="s">
        <v>146</v>
      </c>
      <c r="E616" s="195" t="s">
        <v>19</v>
      </c>
      <c r="F616" s="196" t="s">
        <v>869</v>
      </c>
      <c r="G616" s="194"/>
      <c r="H616" s="197">
        <v>105.27</v>
      </c>
      <c r="I616" s="198"/>
      <c r="J616" s="194"/>
      <c r="K616" s="194"/>
      <c r="L616" s="199"/>
      <c r="M616" s="200"/>
      <c r="N616" s="201"/>
      <c r="O616" s="201"/>
      <c r="P616" s="201"/>
      <c r="Q616" s="201"/>
      <c r="R616" s="201"/>
      <c r="S616" s="201"/>
      <c r="T616" s="202"/>
      <c r="AT616" s="203" t="s">
        <v>146</v>
      </c>
      <c r="AU616" s="203" t="s">
        <v>143</v>
      </c>
      <c r="AV616" s="13" t="s">
        <v>143</v>
      </c>
      <c r="AW616" s="13" t="s">
        <v>31</v>
      </c>
      <c r="AX616" s="13" t="s">
        <v>72</v>
      </c>
      <c r="AY616" s="203" t="s">
        <v>135</v>
      </c>
    </row>
    <row r="617" spans="1:65" s="15" customFormat="1" ht="10">
      <c r="B617" s="228"/>
      <c r="C617" s="229"/>
      <c r="D617" s="188" t="s">
        <v>146</v>
      </c>
      <c r="E617" s="230" t="s">
        <v>19</v>
      </c>
      <c r="F617" s="231" t="s">
        <v>499</v>
      </c>
      <c r="G617" s="229"/>
      <c r="H617" s="232">
        <v>105.27</v>
      </c>
      <c r="I617" s="233"/>
      <c r="J617" s="229"/>
      <c r="K617" s="229"/>
      <c r="L617" s="234"/>
      <c r="M617" s="235"/>
      <c r="N617" s="236"/>
      <c r="O617" s="236"/>
      <c r="P617" s="236"/>
      <c r="Q617" s="236"/>
      <c r="R617" s="236"/>
      <c r="S617" s="236"/>
      <c r="T617" s="237"/>
      <c r="AT617" s="238" t="s">
        <v>146</v>
      </c>
      <c r="AU617" s="238" t="s">
        <v>143</v>
      </c>
      <c r="AV617" s="15" t="s">
        <v>152</v>
      </c>
      <c r="AW617" s="15" t="s">
        <v>31</v>
      </c>
      <c r="AX617" s="15" t="s">
        <v>72</v>
      </c>
      <c r="AY617" s="238" t="s">
        <v>135</v>
      </c>
    </row>
    <row r="618" spans="1:65" s="16" customFormat="1" ht="10">
      <c r="B618" s="239"/>
      <c r="C618" s="240"/>
      <c r="D618" s="188" t="s">
        <v>146</v>
      </c>
      <c r="E618" s="241" t="s">
        <v>19</v>
      </c>
      <c r="F618" s="242" t="s">
        <v>794</v>
      </c>
      <c r="G618" s="240"/>
      <c r="H618" s="241" t="s">
        <v>19</v>
      </c>
      <c r="I618" s="243"/>
      <c r="J618" s="240"/>
      <c r="K618" s="240"/>
      <c r="L618" s="244"/>
      <c r="M618" s="245"/>
      <c r="N618" s="246"/>
      <c r="O618" s="246"/>
      <c r="P618" s="246"/>
      <c r="Q618" s="246"/>
      <c r="R618" s="246"/>
      <c r="S618" s="246"/>
      <c r="T618" s="247"/>
      <c r="AT618" s="248" t="s">
        <v>146</v>
      </c>
      <c r="AU618" s="248" t="s">
        <v>143</v>
      </c>
      <c r="AV618" s="16" t="s">
        <v>80</v>
      </c>
      <c r="AW618" s="16" t="s">
        <v>31</v>
      </c>
      <c r="AX618" s="16" t="s">
        <v>72</v>
      </c>
      <c r="AY618" s="248" t="s">
        <v>135</v>
      </c>
    </row>
    <row r="619" spans="1:65" s="13" customFormat="1" ht="10">
      <c r="B619" s="193"/>
      <c r="C619" s="194"/>
      <c r="D619" s="188" t="s">
        <v>146</v>
      </c>
      <c r="E619" s="195" t="s">
        <v>19</v>
      </c>
      <c r="F619" s="196" t="s">
        <v>870</v>
      </c>
      <c r="G619" s="194"/>
      <c r="H619" s="197">
        <v>66.53</v>
      </c>
      <c r="I619" s="198"/>
      <c r="J619" s="194"/>
      <c r="K619" s="194"/>
      <c r="L619" s="199"/>
      <c r="M619" s="200"/>
      <c r="N619" s="201"/>
      <c r="O619" s="201"/>
      <c r="P619" s="201"/>
      <c r="Q619" s="201"/>
      <c r="R619" s="201"/>
      <c r="S619" s="201"/>
      <c r="T619" s="202"/>
      <c r="AT619" s="203" t="s">
        <v>146</v>
      </c>
      <c r="AU619" s="203" t="s">
        <v>143</v>
      </c>
      <c r="AV619" s="13" t="s">
        <v>143</v>
      </c>
      <c r="AW619" s="13" t="s">
        <v>31</v>
      </c>
      <c r="AX619" s="13" t="s">
        <v>72</v>
      </c>
      <c r="AY619" s="203" t="s">
        <v>135</v>
      </c>
    </row>
    <row r="620" spans="1:65" s="15" customFormat="1" ht="10">
      <c r="B620" s="228"/>
      <c r="C620" s="229"/>
      <c r="D620" s="188" t="s">
        <v>146</v>
      </c>
      <c r="E620" s="230" t="s">
        <v>19</v>
      </c>
      <c r="F620" s="231" t="s">
        <v>499</v>
      </c>
      <c r="G620" s="229"/>
      <c r="H620" s="232">
        <v>66.53</v>
      </c>
      <c r="I620" s="233"/>
      <c r="J620" s="229"/>
      <c r="K620" s="229"/>
      <c r="L620" s="234"/>
      <c r="M620" s="235"/>
      <c r="N620" s="236"/>
      <c r="O620" s="236"/>
      <c r="P620" s="236"/>
      <c r="Q620" s="236"/>
      <c r="R620" s="236"/>
      <c r="S620" s="236"/>
      <c r="T620" s="237"/>
      <c r="AT620" s="238" t="s">
        <v>146</v>
      </c>
      <c r="AU620" s="238" t="s">
        <v>143</v>
      </c>
      <c r="AV620" s="15" t="s">
        <v>152</v>
      </c>
      <c r="AW620" s="15" t="s">
        <v>31</v>
      </c>
      <c r="AX620" s="15" t="s">
        <v>72</v>
      </c>
      <c r="AY620" s="238" t="s">
        <v>135</v>
      </c>
    </row>
    <row r="621" spans="1:65" s="14" customFormat="1" ht="10">
      <c r="B621" s="204"/>
      <c r="C621" s="205"/>
      <c r="D621" s="188" t="s">
        <v>146</v>
      </c>
      <c r="E621" s="206" t="s">
        <v>19</v>
      </c>
      <c r="F621" s="207" t="s">
        <v>148</v>
      </c>
      <c r="G621" s="205"/>
      <c r="H621" s="208">
        <v>540.83199999999999</v>
      </c>
      <c r="I621" s="209"/>
      <c r="J621" s="205"/>
      <c r="K621" s="205"/>
      <c r="L621" s="210"/>
      <c r="M621" s="211"/>
      <c r="N621" s="212"/>
      <c r="O621" s="212"/>
      <c r="P621" s="212"/>
      <c r="Q621" s="212"/>
      <c r="R621" s="212"/>
      <c r="S621" s="212"/>
      <c r="T621" s="213"/>
      <c r="AT621" s="214" t="s">
        <v>146</v>
      </c>
      <c r="AU621" s="214" t="s">
        <v>143</v>
      </c>
      <c r="AV621" s="14" t="s">
        <v>142</v>
      </c>
      <c r="AW621" s="14" t="s">
        <v>31</v>
      </c>
      <c r="AX621" s="14" t="s">
        <v>80</v>
      </c>
      <c r="AY621" s="214" t="s">
        <v>135</v>
      </c>
    </row>
    <row r="622" spans="1:65" s="2" customFormat="1" ht="24.15" customHeight="1">
      <c r="A622" s="36"/>
      <c r="B622" s="37"/>
      <c r="C622" s="175" t="s">
        <v>342</v>
      </c>
      <c r="D622" s="175" t="s">
        <v>137</v>
      </c>
      <c r="E622" s="176" t="s">
        <v>871</v>
      </c>
      <c r="F622" s="177" t="s">
        <v>872</v>
      </c>
      <c r="G622" s="178" t="s">
        <v>140</v>
      </c>
      <c r="H622" s="179">
        <v>90.66</v>
      </c>
      <c r="I622" s="180"/>
      <c r="J622" s="181">
        <f>ROUND(I622*H622,2)</f>
        <v>0</v>
      </c>
      <c r="K622" s="177" t="s">
        <v>141</v>
      </c>
      <c r="L622" s="41"/>
      <c r="M622" s="182" t="s">
        <v>19</v>
      </c>
      <c r="N622" s="183" t="s">
        <v>44</v>
      </c>
      <c r="O622" s="66"/>
      <c r="P622" s="184">
        <f>O622*H622</f>
        <v>0</v>
      </c>
      <c r="Q622" s="184">
        <v>0</v>
      </c>
      <c r="R622" s="184">
        <f>Q622*H622</f>
        <v>0</v>
      </c>
      <c r="S622" s="184">
        <v>8.8999999999999996E-2</v>
      </c>
      <c r="T622" s="185">
        <f>S622*H622</f>
        <v>8.06874</v>
      </c>
      <c r="U622" s="36"/>
      <c r="V622" s="36"/>
      <c r="W622" s="36"/>
      <c r="X622" s="36"/>
      <c r="Y622" s="36"/>
      <c r="Z622" s="36"/>
      <c r="AA622" s="36"/>
      <c r="AB622" s="36"/>
      <c r="AC622" s="36"/>
      <c r="AD622" s="36"/>
      <c r="AE622" s="36"/>
      <c r="AR622" s="186" t="s">
        <v>142</v>
      </c>
      <c r="AT622" s="186" t="s">
        <v>137</v>
      </c>
      <c r="AU622" s="186" t="s">
        <v>143</v>
      </c>
      <c r="AY622" s="19" t="s">
        <v>135</v>
      </c>
      <c r="BE622" s="187">
        <f>IF(N622="základní",J622,0)</f>
        <v>0</v>
      </c>
      <c r="BF622" s="187">
        <f>IF(N622="snížená",J622,0)</f>
        <v>0</v>
      </c>
      <c r="BG622" s="187">
        <f>IF(N622="zákl. přenesená",J622,0)</f>
        <v>0</v>
      </c>
      <c r="BH622" s="187">
        <f>IF(N622="sníž. přenesená",J622,0)</f>
        <v>0</v>
      </c>
      <c r="BI622" s="187">
        <f>IF(N622="nulová",J622,0)</f>
        <v>0</v>
      </c>
      <c r="BJ622" s="19" t="s">
        <v>143</v>
      </c>
      <c r="BK622" s="187">
        <f>ROUND(I622*H622,2)</f>
        <v>0</v>
      </c>
      <c r="BL622" s="19" t="s">
        <v>142</v>
      </c>
      <c r="BM622" s="186" t="s">
        <v>873</v>
      </c>
    </row>
    <row r="623" spans="1:65" s="2" customFormat="1" ht="18">
      <c r="A623" s="36"/>
      <c r="B623" s="37"/>
      <c r="C623" s="38"/>
      <c r="D623" s="188" t="s">
        <v>144</v>
      </c>
      <c r="E623" s="38"/>
      <c r="F623" s="189" t="s">
        <v>874</v>
      </c>
      <c r="G623" s="38"/>
      <c r="H623" s="38"/>
      <c r="I623" s="190"/>
      <c r="J623" s="38"/>
      <c r="K623" s="38"/>
      <c r="L623" s="41"/>
      <c r="M623" s="191"/>
      <c r="N623" s="192"/>
      <c r="O623" s="66"/>
      <c r="P623" s="66"/>
      <c r="Q623" s="66"/>
      <c r="R623" s="66"/>
      <c r="S623" s="66"/>
      <c r="T623" s="67"/>
      <c r="U623" s="36"/>
      <c r="V623" s="36"/>
      <c r="W623" s="36"/>
      <c r="X623" s="36"/>
      <c r="Y623" s="36"/>
      <c r="Z623" s="36"/>
      <c r="AA623" s="36"/>
      <c r="AB623" s="36"/>
      <c r="AC623" s="36"/>
      <c r="AD623" s="36"/>
      <c r="AE623" s="36"/>
      <c r="AT623" s="19" t="s">
        <v>144</v>
      </c>
      <c r="AU623" s="19" t="s">
        <v>143</v>
      </c>
    </row>
    <row r="624" spans="1:65" s="13" customFormat="1" ht="10">
      <c r="B624" s="193"/>
      <c r="C624" s="194"/>
      <c r="D624" s="188" t="s">
        <v>146</v>
      </c>
      <c r="E624" s="195" t="s">
        <v>19</v>
      </c>
      <c r="F624" s="196" t="s">
        <v>875</v>
      </c>
      <c r="G624" s="194"/>
      <c r="H624" s="197">
        <v>90.66</v>
      </c>
      <c r="I624" s="198"/>
      <c r="J624" s="194"/>
      <c r="K624" s="194"/>
      <c r="L624" s="199"/>
      <c r="M624" s="200"/>
      <c r="N624" s="201"/>
      <c r="O624" s="201"/>
      <c r="P624" s="201"/>
      <c r="Q624" s="201"/>
      <c r="R624" s="201"/>
      <c r="S624" s="201"/>
      <c r="T624" s="202"/>
      <c r="AT624" s="203" t="s">
        <v>146</v>
      </c>
      <c r="AU624" s="203" t="s">
        <v>143</v>
      </c>
      <c r="AV624" s="13" t="s">
        <v>143</v>
      </c>
      <c r="AW624" s="13" t="s">
        <v>31</v>
      </c>
      <c r="AX624" s="13" t="s">
        <v>72</v>
      </c>
      <c r="AY624" s="203" t="s">
        <v>135</v>
      </c>
    </row>
    <row r="625" spans="1:65" s="14" customFormat="1" ht="10">
      <c r="B625" s="204"/>
      <c r="C625" s="205"/>
      <c r="D625" s="188" t="s">
        <v>146</v>
      </c>
      <c r="E625" s="206" t="s">
        <v>19</v>
      </c>
      <c r="F625" s="207" t="s">
        <v>148</v>
      </c>
      <c r="G625" s="205"/>
      <c r="H625" s="208">
        <v>90.66</v>
      </c>
      <c r="I625" s="209"/>
      <c r="J625" s="205"/>
      <c r="K625" s="205"/>
      <c r="L625" s="210"/>
      <c r="M625" s="211"/>
      <c r="N625" s="212"/>
      <c r="O625" s="212"/>
      <c r="P625" s="212"/>
      <c r="Q625" s="212"/>
      <c r="R625" s="212"/>
      <c r="S625" s="212"/>
      <c r="T625" s="213"/>
      <c r="AT625" s="214" t="s">
        <v>146</v>
      </c>
      <c r="AU625" s="214" t="s">
        <v>143</v>
      </c>
      <c r="AV625" s="14" t="s">
        <v>142</v>
      </c>
      <c r="AW625" s="14" t="s">
        <v>31</v>
      </c>
      <c r="AX625" s="14" t="s">
        <v>80</v>
      </c>
      <c r="AY625" s="214" t="s">
        <v>135</v>
      </c>
    </row>
    <row r="626" spans="1:65" s="2" customFormat="1" ht="14.4" customHeight="1">
      <c r="A626" s="36"/>
      <c r="B626" s="37"/>
      <c r="C626" s="175" t="s">
        <v>876</v>
      </c>
      <c r="D626" s="175" t="s">
        <v>137</v>
      </c>
      <c r="E626" s="176" t="s">
        <v>877</v>
      </c>
      <c r="F626" s="177" t="s">
        <v>878</v>
      </c>
      <c r="G626" s="178" t="s">
        <v>506</v>
      </c>
      <c r="H626" s="179">
        <v>1</v>
      </c>
      <c r="I626" s="180"/>
      <c r="J626" s="181">
        <f>ROUND(I626*H626,2)</f>
        <v>0</v>
      </c>
      <c r="K626" s="177" t="s">
        <v>19</v>
      </c>
      <c r="L626" s="41"/>
      <c r="M626" s="182" t="s">
        <v>19</v>
      </c>
      <c r="N626" s="183" t="s">
        <v>44</v>
      </c>
      <c r="O626" s="66"/>
      <c r="P626" s="184">
        <f>O626*H626</f>
        <v>0</v>
      </c>
      <c r="Q626" s="184">
        <v>0</v>
      </c>
      <c r="R626" s="184">
        <f>Q626*H626</f>
        <v>0</v>
      </c>
      <c r="S626" s="184">
        <v>0</v>
      </c>
      <c r="T626" s="185">
        <f>S626*H626</f>
        <v>0</v>
      </c>
      <c r="U626" s="36"/>
      <c r="V626" s="36"/>
      <c r="W626" s="36"/>
      <c r="X626" s="36"/>
      <c r="Y626" s="36"/>
      <c r="Z626" s="36"/>
      <c r="AA626" s="36"/>
      <c r="AB626" s="36"/>
      <c r="AC626" s="36"/>
      <c r="AD626" s="36"/>
      <c r="AE626" s="36"/>
      <c r="AR626" s="186" t="s">
        <v>142</v>
      </c>
      <c r="AT626" s="186" t="s">
        <v>137</v>
      </c>
      <c r="AU626" s="186" t="s">
        <v>143</v>
      </c>
      <c r="AY626" s="19" t="s">
        <v>135</v>
      </c>
      <c r="BE626" s="187">
        <f>IF(N626="základní",J626,0)</f>
        <v>0</v>
      </c>
      <c r="BF626" s="187">
        <f>IF(N626="snížená",J626,0)</f>
        <v>0</v>
      </c>
      <c r="BG626" s="187">
        <f>IF(N626="zákl. přenesená",J626,0)</f>
        <v>0</v>
      </c>
      <c r="BH626" s="187">
        <f>IF(N626="sníž. přenesená",J626,0)</f>
        <v>0</v>
      </c>
      <c r="BI626" s="187">
        <f>IF(N626="nulová",J626,0)</f>
        <v>0</v>
      </c>
      <c r="BJ626" s="19" t="s">
        <v>143</v>
      </c>
      <c r="BK626" s="187">
        <f>ROUND(I626*H626,2)</f>
        <v>0</v>
      </c>
      <c r="BL626" s="19" t="s">
        <v>142</v>
      </c>
      <c r="BM626" s="186" t="s">
        <v>879</v>
      </c>
    </row>
    <row r="627" spans="1:65" s="12" customFormat="1" ht="22.75" customHeight="1">
      <c r="B627" s="159"/>
      <c r="C627" s="160"/>
      <c r="D627" s="161" t="s">
        <v>71</v>
      </c>
      <c r="E627" s="173" t="s">
        <v>304</v>
      </c>
      <c r="F627" s="173" t="s">
        <v>305</v>
      </c>
      <c r="G627" s="160"/>
      <c r="H627" s="160"/>
      <c r="I627" s="163"/>
      <c r="J627" s="174">
        <f>BK627</f>
        <v>0</v>
      </c>
      <c r="K627" s="160"/>
      <c r="L627" s="165"/>
      <c r="M627" s="166"/>
      <c r="N627" s="167"/>
      <c r="O627" s="167"/>
      <c r="P627" s="168">
        <f>SUM(P628:P641)</f>
        <v>0</v>
      </c>
      <c r="Q627" s="167"/>
      <c r="R627" s="168">
        <f>SUM(R628:R641)</f>
        <v>0</v>
      </c>
      <c r="S627" s="167"/>
      <c r="T627" s="169">
        <f>SUM(T628:T641)</f>
        <v>0</v>
      </c>
      <c r="AR627" s="170" t="s">
        <v>80</v>
      </c>
      <c r="AT627" s="171" t="s">
        <v>71</v>
      </c>
      <c r="AU627" s="171" t="s">
        <v>80</v>
      </c>
      <c r="AY627" s="170" t="s">
        <v>135</v>
      </c>
      <c r="BK627" s="172">
        <f>SUM(BK628:BK641)</f>
        <v>0</v>
      </c>
    </row>
    <row r="628" spans="1:65" s="2" customFormat="1" ht="24.15" customHeight="1">
      <c r="A628" s="36"/>
      <c r="B628" s="37"/>
      <c r="C628" s="175" t="s">
        <v>349</v>
      </c>
      <c r="D628" s="249" t="s">
        <v>137</v>
      </c>
      <c r="E628" s="176" t="s">
        <v>307</v>
      </c>
      <c r="F628" s="177" t="s">
        <v>308</v>
      </c>
      <c r="G628" s="178" t="s">
        <v>197</v>
      </c>
      <c r="H628" s="179">
        <v>266.346</v>
      </c>
      <c r="I628" s="180"/>
      <c r="J628" s="181">
        <f>ROUND(I628*H628,2)</f>
        <v>0</v>
      </c>
      <c r="K628" s="177" t="s">
        <v>141</v>
      </c>
      <c r="L628" s="41"/>
      <c r="M628" s="182" t="s">
        <v>19</v>
      </c>
      <c r="N628" s="183" t="s">
        <v>44</v>
      </c>
      <c r="O628" s="66"/>
      <c r="P628" s="184">
        <f>O628*H628</f>
        <v>0</v>
      </c>
      <c r="Q628" s="184">
        <v>0</v>
      </c>
      <c r="R628" s="184">
        <f>Q628*H628</f>
        <v>0</v>
      </c>
      <c r="S628" s="184">
        <v>0</v>
      </c>
      <c r="T628" s="185">
        <f>S628*H628</f>
        <v>0</v>
      </c>
      <c r="U628" s="36"/>
      <c r="V628" s="36"/>
      <c r="W628" s="36"/>
      <c r="X628" s="36"/>
      <c r="Y628" s="36"/>
      <c r="Z628" s="36"/>
      <c r="AA628" s="36"/>
      <c r="AB628" s="36"/>
      <c r="AC628" s="36"/>
      <c r="AD628" s="36"/>
      <c r="AE628" s="36"/>
      <c r="AR628" s="186" t="s">
        <v>142</v>
      </c>
      <c r="AT628" s="186" t="s">
        <v>137</v>
      </c>
      <c r="AU628" s="186" t="s">
        <v>143</v>
      </c>
      <c r="AY628" s="19" t="s">
        <v>135</v>
      </c>
      <c r="BE628" s="187">
        <f>IF(N628="základní",J628,0)</f>
        <v>0</v>
      </c>
      <c r="BF628" s="187">
        <f>IF(N628="snížená",J628,0)</f>
        <v>0</v>
      </c>
      <c r="BG628" s="187">
        <f>IF(N628="zákl. přenesená",J628,0)</f>
        <v>0</v>
      </c>
      <c r="BH628" s="187">
        <f>IF(N628="sníž. přenesená",J628,0)</f>
        <v>0</v>
      </c>
      <c r="BI628" s="187">
        <f>IF(N628="nulová",J628,0)</f>
        <v>0</v>
      </c>
      <c r="BJ628" s="19" t="s">
        <v>143</v>
      </c>
      <c r="BK628" s="187">
        <f>ROUND(I628*H628,2)</f>
        <v>0</v>
      </c>
      <c r="BL628" s="19" t="s">
        <v>142</v>
      </c>
      <c r="BM628" s="186" t="s">
        <v>880</v>
      </c>
    </row>
    <row r="629" spans="1:65" s="2" customFormat="1" ht="63">
      <c r="A629" s="36"/>
      <c r="B629" s="37"/>
      <c r="C629" s="38"/>
      <c r="D629" s="188" t="s">
        <v>144</v>
      </c>
      <c r="E629" s="38"/>
      <c r="F629" s="189" t="s">
        <v>310</v>
      </c>
      <c r="G629" s="38"/>
      <c r="H629" s="38"/>
      <c r="I629" s="190"/>
      <c r="J629" s="38"/>
      <c r="K629" s="38"/>
      <c r="L629" s="41"/>
      <c r="M629" s="191"/>
      <c r="N629" s="192"/>
      <c r="O629" s="66"/>
      <c r="P629" s="66"/>
      <c r="Q629" s="66"/>
      <c r="R629" s="66"/>
      <c r="S629" s="66"/>
      <c r="T629" s="67"/>
      <c r="U629" s="36"/>
      <c r="V629" s="36"/>
      <c r="W629" s="36"/>
      <c r="X629" s="36"/>
      <c r="Y629" s="36"/>
      <c r="Z629" s="36"/>
      <c r="AA629" s="36"/>
      <c r="AB629" s="36"/>
      <c r="AC629" s="36"/>
      <c r="AD629" s="36"/>
      <c r="AE629" s="36"/>
      <c r="AT629" s="19" t="s">
        <v>144</v>
      </c>
      <c r="AU629" s="19" t="s">
        <v>143</v>
      </c>
    </row>
    <row r="630" spans="1:65" s="2" customFormat="1" ht="14.4" customHeight="1">
      <c r="A630" s="36"/>
      <c r="B630" s="37"/>
      <c r="C630" s="175" t="s">
        <v>881</v>
      </c>
      <c r="D630" s="249" t="s">
        <v>137</v>
      </c>
      <c r="E630" s="176" t="s">
        <v>311</v>
      </c>
      <c r="F630" s="177" t="s">
        <v>312</v>
      </c>
      <c r="G630" s="178" t="s">
        <v>197</v>
      </c>
      <c r="H630" s="179">
        <v>266.346</v>
      </c>
      <c r="I630" s="180"/>
      <c r="J630" s="181">
        <f>ROUND(I630*H630,2)</f>
        <v>0</v>
      </c>
      <c r="K630" s="177" t="s">
        <v>141</v>
      </c>
      <c r="L630" s="41"/>
      <c r="M630" s="182" t="s">
        <v>19</v>
      </c>
      <c r="N630" s="183" t="s">
        <v>44</v>
      </c>
      <c r="O630" s="66"/>
      <c r="P630" s="184">
        <f>O630*H630</f>
        <v>0</v>
      </c>
      <c r="Q630" s="184">
        <v>0</v>
      </c>
      <c r="R630" s="184">
        <f>Q630*H630</f>
        <v>0</v>
      </c>
      <c r="S630" s="184">
        <v>0</v>
      </c>
      <c r="T630" s="185">
        <f>S630*H630</f>
        <v>0</v>
      </c>
      <c r="U630" s="36"/>
      <c r="V630" s="36"/>
      <c r="W630" s="36"/>
      <c r="X630" s="36"/>
      <c r="Y630" s="36"/>
      <c r="Z630" s="36"/>
      <c r="AA630" s="36"/>
      <c r="AB630" s="36"/>
      <c r="AC630" s="36"/>
      <c r="AD630" s="36"/>
      <c r="AE630" s="36"/>
      <c r="AR630" s="186" t="s">
        <v>142</v>
      </c>
      <c r="AT630" s="186" t="s">
        <v>137</v>
      </c>
      <c r="AU630" s="186" t="s">
        <v>143</v>
      </c>
      <c r="AY630" s="19" t="s">
        <v>135</v>
      </c>
      <c r="BE630" s="187">
        <f>IF(N630="základní",J630,0)</f>
        <v>0</v>
      </c>
      <c r="BF630" s="187">
        <f>IF(N630="snížená",J630,0)</f>
        <v>0</v>
      </c>
      <c r="BG630" s="187">
        <f>IF(N630="zákl. přenesená",J630,0)</f>
        <v>0</v>
      </c>
      <c r="BH630" s="187">
        <f>IF(N630="sníž. přenesená",J630,0)</f>
        <v>0</v>
      </c>
      <c r="BI630" s="187">
        <f>IF(N630="nulová",J630,0)</f>
        <v>0</v>
      </c>
      <c r="BJ630" s="19" t="s">
        <v>143</v>
      </c>
      <c r="BK630" s="187">
        <f>ROUND(I630*H630,2)</f>
        <v>0</v>
      </c>
      <c r="BL630" s="19" t="s">
        <v>142</v>
      </c>
      <c r="BM630" s="186" t="s">
        <v>882</v>
      </c>
    </row>
    <row r="631" spans="1:65" s="2" customFormat="1" ht="45">
      <c r="A631" s="36"/>
      <c r="B631" s="37"/>
      <c r="C631" s="38"/>
      <c r="D631" s="188" t="s">
        <v>144</v>
      </c>
      <c r="E631" s="38"/>
      <c r="F631" s="189" t="s">
        <v>314</v>
      </c>
      <c r="G631" s="38"/>
      <c r="H631" s="38"/>
      <c r="I631" s="190"/>
      <c r="J631" s="38"/>
      <c r="K631" s="38"/>
      <c r="L631" s="41"/>
      <c r="M631" s="191"/>
      <c r="N631" s="192"/>
      <c r="O631" s="66"/>
      <c r="P631" s="66"/>
      <c r="Q631" s="66"/>
      <c r="R631" s="66"/>
      <c r="S631" s="66"/>
      <c r="T631" s="67"/>
      <c r="U631" s="36"/>
      <c r="V631" s="36"/>
      <c r="W631" s="36"/>
      <c r="X631" s="36"/>
      <c r="Y631" s="36"/>
      <c r="Z631" s="36"/>
      <c r="AA631" s="36"/>
      <c r="AB631" s="36"/>
      <c r="AC631" s="36"/>
      <c r="AD631" s="36"/>
      <c r="AE631" s="36"/>
      <c r="AT631" s="19" t="s">
        <v>144</v>
      </c>
      <c r="AU631" s="19" t="s">
        <v>143</v>
      </c>
    </row>
    <row r="632" spans="1:65" s="2" customFormat="1" ht="24.15" customHeight="1">
      <c r="A632" s="36"/>
      <c r="B632" s="37"/>
      <c r="C632" s="175" t="s">
        <v>355</v>
      </c>
      <c r="D632" s="249" t="s">
        <v>137</v>
      </c>
      <c r="E632" s="176" t="s">
        <v>316</v>
      </c>
      <c r="F632" s="177" t="s">
        <v>317</v>
      </c>
      <c r="G632" s="178" t="s">
        <v>197</v>
      </c>
      <c r="H632" s="179">
        <v>2130.768</v>
      </c>
      <c r="I632" s="180"/>
      <c r="J632" s="181">
        <f>ROUND(I632*H632,2)</f>
        <v>0</v>
      </c>
      <c r="K632" s="177" t="s">
        <v>141</v>
      </c>
      <c r="L632" s="41"/>
      <c r="M632" s="182" t="s">
        <v>19</v>
      </c>
      <c r="N632" s="183" t="s">
        <v>44</v>
      </c>
      <c r="O632" s="66"/>
      <c r="P632" s="184">
        <f>O632*H632</f>
        <v>0</v>
      </c>
      <c r="Q632" s="184">
        <v>0</v>
      </c>
      <c r="R632" s="184">
        <f>Q632*H632</f>
        <v>0</v>
      </c>
      <c r="S632" s="184">
        <v>0</v>
      </c>
      <c r="T632" s="185">
        <f>S632*H632</f>
        <v>0</v>
      </c>
      <c r="U632" s="36"/>
      <c r="V632" s="36"/>
      <c r="W632" s="36"/>
      <c r="X632" s="36"/>
      <c r="Y632" s="36"/>
      <c r="Z632" s="36"/>
      <c r="AA632" s="36"/>
      <c r="AB632" s="36"/>
      <c r="AC632" s="36"/>
      <c r="AD632" s="36"/>
      <c r="AE632" s="36"/>
      <c r="AR632" s="186" t="s">
        <v>142</v>
      </c>
      <c r="AT632" s="186" t="s">
        <v>137</v>
      </c>
      <c r="AU632" s="186" t="s">
        <v>143</v>
      </c>
      <c r="AY632" s="19" t="s">
        <v>135</v>
      </c>
      <c r="BE632" s="187">
        <f>IF(N632="základní",J632,0)</f>
        <v>0</v>
      </c>
      <c r="BF632" s="187">
        <f>IF(N632="snížená",J632,0)</f>
        <v>0</v>
      </c>
      <c r="BG632" s="187">
        <f>IF(N632="zákl. přenesená",J632,0)</f>
        <v>0</v>
      </c>
      <c r="BH632" s="187">
        <f>IF(N632="sníž. přenesená",J632,0)</f>
        <v>0</v>
      </c>
      <c r="BI632" s="187">
        <f>IF(N632="nulová",J632,0)</f>
        <v>0</v>
      </c>
      <c r="BJ632" s="19" t="s">
        <v>143</v>
      </c>
      <c r="BK632" s="187">
        <f>ROUND(I632*H632,2)</f>
        <v>0</v>
      </c>
      <c r="BL632" s="19" t="s">
        <v>142</v>
      </c>
      <c r="BM632" s="186" t="s">
        <v>883</v>
      </c>
    </row>
    <row r="633" spans="1:65" s="2" customFormat="1" ht="45">
      <c r="A633" s="36"/>
      <c r="B633" s="37"/>
      <c r="C633" s="38"/>
      <c r="D633" s="188" t="s">
        <v>144</v>
      </c>
      <c r="E633" s="38"/>
      <c r="F633" s="189" t="s">
        <v>314</v>
      </c>
      <c r="G633" s="38"/>
      <c r="H633" s="38"/>
      <c r="I633" s="190"/>
      <c r="J633" s="38"/>
      <c r="K633" s="38"/>
      <c r="L633" s="41"/>
      <c r="M633" s="191"/>
      <c r="N633" s="192"/>
      <c r="O633" s="66"/>
      <c r="P633" s="66"/>
      <c r="Q633" s="66"/>
      <c r="R633" s="66"/>
      <c r="S633" s="66"/>
      <c r="T633" s="67"/>
      <c r="U633" s="36"/>
      <c r="V633" s="36"/>
      <c r="W633" s="36"/>
      <c r="X633" s="36"/>
      <c r="Y633" s="36"/>
      <c r="Z633" s="36"/>
      <c r="AA633" s="36"/>
      <c r="AB633" s="36"/>
      <c r="AC633" s="36"/>
      <c r="AD633" s="36"/>
      <c r="AE633" s="36"/>
      <c r="AT633" s="19" t="s">
        <v>144</v>
      </c>
      <c r="AU633" s="19" t="s">
        <v>143</v>
      </c>
    </row>
    <row r="634" spans="1:65" s="13" customFormat="1" ht="10">
      <c r="B634" s="193"/>
      <c r="C634" s="194"/>
      <c r="D634" s="188" t="s">
        <v>146</v>
      </c>
      <c r="E634" s="195" t="s">
        <v>19</v>
      </c>
      <c r="F634" s="196" t="s">
        <v>884</v>
      </c>
      <c r="G634" s="194"/>
      <c r="H634" s="197">
        <v>2130.768</v>
      </c>
      <c r="I634" s="198"/>
      <c r="J634" s="194"/>
      <c r="K634" s="194"/>
      <c r="L634" s="199"/>
      <c r="M634" s="200"/>
      <c r="N634" s="201"/>
      <c r="O634" s="201"/>
      <c r="P634" s="201"/>
      <c r="Q634" s="201"/>
      <c r="R634" s="201"/>
      <c r="S634" s="201"/>
      <c r="T634" s="202"/>
      <c r="AT634" s="203" t="s">
        <v>146</v>
      </c>
      <c r="AU634" s="203" t="s">
        <v>143</v>
      </c>
      <c r="AV634" s="13" t="s">
        <v>143</v>
      </c>
      <c r="AW634" s="13" t="s">
        <v>31</v>
      </c>
      <c r="AX634" s="13" t="s">
        <v>72</v>
      </c>
      <c r="AY634" s="203" t="s">
        <v>135</v>
      </c>
    </row>
    <row r="635" spans="1:65" s="14" customFormat="1" ht="10">
      <c r="B635" s="204"/>
      <c r="C635" s="205"/>
      <c r="D635" s="188" t="s">
        <v>146</v>
      </c>
      <c r="E635" s="206" t="s">
        <v>19</v>
      </c>
      <c r="F635" s="207" t="s">
        <v>148</v>
      </c>
      <c r="G635" s="205"/>
      <c r="H635" s="208">
        <v>2130.768</v>
      </c>
      <c r="I635" s="209"/>
      <c r="J635" s="205"/>
      <c r="K635" s="205"/>
      <c r="L635" s="210"/>
      <c r="M635" s="211"/>
      <c r="N635" s="212"/>
      <c r="O635" s="212"/>
      <c r="P635" s="212"/>
      <c r="Q635" s="212"/>
      <c r="R635" s="212"/>
      <c r="S635" s="212"/>
      <c r="T635" s="213"/>
      <c r="AT635" s="214" t="s">
        <v>146</v>
      </c>
      <c r="AU635" s="214" t="s">
        <v>143</v>
      </c>
      <c r="AV635" s="14" t="s">
        <v>142</v>
      </c>
      <c r="AW635" s="14" t="s">
        <v>31</v>
      </c>
      <c r="AX635" s="14" t="s">
        <v>80</v>
      </c>
      <c r="AY635" s="214" t="s">
        <v>135</v>
      </c>
    </row>
    <row r="636" spans="1:65" s="2" customFormat="1" ht="24.15" customHeight="1">
      <c r="A636" s="36"/>
      <c r="B636" s="37"/>
      <c r="C636" s="175" t="s">
        <v>885</v>
      </c>
      <c r="D636" s="249" t="s">
        <v>137</v>
      </c>
      <c r="E636" s="176" t="s">
        <v>886</v>
      </c>
      <c r="F636" s="177" t="s">
        <v>887</v>
      </c>
      <c r="G636" s="178" t="s">
        <v>197</v>
      </c>
      <c r="H636" s="179">
        <v>43.338000000000001</v>
      </c>
      <c r="I636" s="180"/>
      <c r="J636" s="181">
        <f>ROUND(I636*H636,2)</f>
        <v>0</v>
      </c>
      <c r="K636" s="177" t="s">
        <v>141</v>
      </c>
      <c r="L636" s="41"/>
      <c r="M636" s="182" t="s">
        <v>19</v>
      </c>
      <c r="N636" s="183" t="s">
        <v>44</v>
      </c>
      <c r="O636" s="66"/>
      <c r="P636" s="184">
        <f>O636*H636</f>
        <v>0</v>
      </c>
      <c r="Q636" s="184">
        <v>0</v>
      </c>
      <c r="R636" s="184">
        <f>Q636*H636</f>
        <v>0</v>
      </c>
      <c r="S636" s="184">
        <v>0</v>
      </c>
      <c r="T636" s="185">
        <f>S636*H636</f>
        <v>0</v>
      </c>
      <c r="U636" s="36"/>
      <c r="V636" s="36"/>
      <c r="W636" s="36"/>
      <c r="X636" s="36"/>
      <c r="Y636" s="36"/>
      <c r="Z636" s="36"/>
      <c r="AA636" s="36"/>
      <c r="AB636" s="36"/>
      <c r="AC636" s="36"/>
      <c r="AD636" s="36"/>
      <c r="AE636" s="36"/>
      <c r="AR636" s="186" t="s">
        <v>142</v>
      </c>
      <c r="AT636" s="186" t="s">
        <v>137</v>
      </c>
      <c r="AU636" s="186" t="s">
        <v>143</v>
      </c>
      <c r="AY636" s="19" t="s">
        <v>135</v>
      </c>
      <c r="BE636" s="187">
        <f>IF(N636="základní",J636,0)</f>
        <v>0</v>
      </c>
      <c r="BF636" s="187">
        <f>IF(N636="snížená",J636,0)</f>
        <v>0</v>
      </c>
      <c r="BG636" s="187">
        <f>IF(N636="zákl. přenesená",J636,0)</f>
        <v>0</v>
      </c>
      <c r="BH636" s="187">
        <f>IF(N636="sníž. přenesená",J636,0)</f>
        <v>0</v>
      </c>
      <c r="BI636" s="187">
        <f>IF(N636="nulová",J636,0)</f>
        <v>0</v>
      </c>
      <c r="BJ636" s="19" t="s">
        <v>143</v>
      </c>
      <c r="BK636" s="187">
        <f>ROUND(I636*H636,2)</f>
        <v>0</v>
      </c>
      <c r="BL636" s="19" t="s">
        <v>142</v>
      </c>
      <c r="BM636" s="186" t="s">
        <v>888</v>
      </c>
    </row>
    <row r="637" spans="1:65" s="2" customFormat="1" ht="45">
      <c r="A637" s="36"/>
      <c r="B637" s="37"/>
      <c r="C637" s="38"/>
      <c r="D637" s="188" t="s">
        <v>144</v>
      </c>
      <c r="E637" s="38"/>
      <c r="F637" s="189" t="s">
        <v>323</v>
      </c>
      <c r="G637" s="38"/>
      <c r="H637" s="38"/>
      <c r="I637" s="190"/>
      <c r="J637" s="38"/>
      <c r="K637" s="38"/>
      <c r="L637" s="41"/>
      <c r="M637" s="191"/>
      <c r="N637" s="192"/>
      <c r="O637" s="66"/>
      <c r="P637" s="66"/>
      <c r="Q637" s="66"/>
      <c r="R637" s="66"/>
      <c r="S637" s="66"/>
      <c r="T637" s="67"/>
      <c r="U637" s="36"/>
      <c r="V637" s="36"/>
      <c r="W637" s="36"/>
      <c r="X637" s="36"/>
      <c r="Y637" s="36"/>
      <c r="Z637" s="36"/>
      <c r="AA637" s="36"/>
      <c r="AB637" s="36"/>
      <c r="AC637" s="36"/>
      <c r="AD637" s="36"/>
      <c r="AE637" s="36"/>
      <c r="AT637" s="19" t="s">
        <v>144</v>
      </c>
      <c r="AU637" s="19" t="s">
        <v>143</v>
      </c>
    </row>
    <row r="638" spans="1:65" s="2" customFormat="1" ht="24.15" customHeight="1">
      <c r="A638" s="36"/>
      <c r="B638" s="37"/>
      <c r="C638" s="175" t="s">
        <v>358</v>
      </c>
      <c r="D638" s="249" t="s">
        <v>137</v>
      </c>
      <c r="E638" s="176" t="s">
        <v>320</v>
      </c>
      <c r="F638" s="177" t="s">
        <v>321</v>
      </c>
      <c r="G638" s="178" t="s">
        <v>197</v>
      </c>
      <c r="H638" s="179">
        <v>223.00800000000001</v>
      </c>
      <c r="I638" s="180"/>
      <c r="J638" s="181">
        <f>ROUND(I638*H638,2)</f>
        <v>0</v>
      </c>
      <c r="K638" s="177" t="s">
        <v>141</v>
      </c>
      <c r="L638" s="41"/>
      <c r="M638" s="182" t="s">
        <v>19</v>
      </c>
      <c r="N638" s="183" t="s">
        <v>44</v>
      </c>
      <c r="O638" s="66"/>
      <c r="P638" s="184">
        <f>O638*H638</f>
        <v>0</v>
      </c>
      <c r="Q638" s="184">
        <v>0</v>
      </c>
      <c r="R638" s="184">
        <f>Q638*H638</f>
        <v>0</v>
      </c>
      <c r="S638" s="184">
        <v>0</v>
      </c>
      <c r="T638" s="185">
        <f>S638*H638</f>
        <v>0</v>
      </c>
      <c r="U638" s="36"/>
      <c r="V638" s="36"/>
      <c r="W638" s="36"/>
      <c r="X638" s="36"/>
      <c r="Y638" s="36"/>
      <c r="Z638" s="36"/>
      <c r="AA638" s="36"/>
      <c r="AB638" s="36"/>
      <c r="AC638" s="36"/>
      <c r="AD638" s="36"/>
      <c r="AE638" s="36"/>
      <c r="AR638" s="186" t="s">
        <v>142</v>
      </c>
      <c r="AT638" s="186" t="s">
        <v>137</v>
      </c>
      <c r="AU638" s="186" t="s">
        <v>143</v>
      </c>
      <c r="AY638" s="19" t="s">
        <v>135</v>
      </c>
      <c r="BE638" s="187">
        <f>IF(N638="základní",J638,0)</f>
        <v>0</v>
      </c>
      <c r="BF638" s="187">
        <f>IF(N638="snížená",J638,0)</f>
        <v>0</v>
      </c>
      <c r="BG638" s="187">
        <f>IF(N638="zákl. přenesená",J638,0)</f>
        <v>0</v>
      </c>
      <c r="BH638" s="187">
        <f>IF(N638="sníž. přenesená",J638,0)</f>
        <v>0</v>
      </c>
      <c r="BI638" s="187">
        <f>IF(N638="nulová",J638,0)</f>
        <v>0</v>
      </c>
      <c r="BJ638" s="19" t="s">
        <v>143</v>
      </c>
      <c r="BK638" s="187">
        <f>ROUND(I638*H638,2)</f>
        <v>0</v>
      </c>
      <c r="BL638" s="19" t="s">
        <v>142</v>
      </c>
      <c r="BM638" s="186" t="s">
        <v>889</v>
      </c>
    </row>
    <row r="639" spans="1:65" s="2" customFormat="1" ht="45">
      <c r="A639" s="36"/>
      <c r="B639" s="37"/>
      <c r="C639" s="38"/>
      <c r="D639" s="188" t="s">
        <v>144</v>
      </c>
      <c r="E639" s="38"/>
      <c r="F639" s="189" t="s">
        <v>323</v>
      </c>
      <c r="G639" s="38"/>
      <c r="H639" s="38"/>
      <c r="I639" s="190"/>
      <c r="J639" s="38"/>
      <c r="K639" s="38"/>
      <c r="L639" s="41"/>
      <c r="M639" s="191"/>
      <c r="N639" s="192"/>
      <c r="O639" s="66"/>
      <c r="P639" s="66"/>
      <c r="Q639" s="66"/>
      <c r="R639" s="66"/>
      <c r="S639" s="66"/>
      <c r="T639" s="67"/>
      <c r="U639" s="36"/>
      <c r="V639" s="36"/>
      <c r="W639" s="36"/>
      <c r="X639" s="36"/>
      <c r="Y639" s="36"/>
      <c r="Z639" s="36"/>
      <c r="AA639" s="36"/>
      <c r="AB639" s="36"/>
      <c r="AC639" s="36"/>
      <c r="AD639" s="36"/>
      <c r="AE639" s="36"/>
      <c r="AT639" s="19" t="s">
        <v>144</v>
      </c>
      <c r="AU639" s="19" t="s">
        <v>143</v>
      </c>
    </row>
    <row r="640" spans="1:65" s="13" customFormat="1" ht="10">
      <c r="B640" s="193"/>
      <c r="C640" s="194"/>
      <c r="D640" s="188" t="s">
        <v>146</v>
      </c>
      <c r="E640" s="195" t="s">
        <v>19</v>
      </c>
      <c r="F640" s="196" t="s">
        <v>890</v>
      </c>
      <c r="G640" s="194"/>
      <c r="H640" s="197">
        <v>223.00800000000001</v>
      </c>
      <c r="I640" s="198"/>
      <c r="J640" s="194"/>
      <c r="K640" s="194"/>
      <c r="L640" s="199"/>
      <c r="M640" s="200"/>
      <c r="N640" s="201"/>
      <c r="O640" s="201"/>
      <c r="P640" s="201"/>
      <c r="Q640" s="201"/>
      <c r="R640" s="201"/>
      <c r="S640" s="201"/>
      <c r="T640" s="202"/>
      <c r="AT640" s="203" t="s">
        <v>146</v>
      </c>
      <c r="AU640" s="203" t="s">
        <v>143</v>
      </c>
      <c r="AV640" s="13" t="s">
        <v>143</v>
      </c>
      <c r="AW640" s="13" t="s">
        <v>31</v>
      </c>
      <c r="AX640" s="13" t="s">
        <v>72</v>
      </c>
      <c r="AY640" s="203" t="s">
        <v>135</v>
      </c>
    </row>
    <row r="641" spans="1:65" s="14" customFormat="1" ht="10">
      <c r="B641" s="204"/>
      <c r="C641" s="205"/>
      <c r="D641" s="188" t="s">
        <v>146</v>
      </c>
      <c r="E641" s="206" t="s">
        <v>19</v>
      </c>
      <c r="F641" s="207" t="s">
        <v>148</v>
      </c>
      <c r="G641" s="205"/>
      <c r="H641" s="208">
        <v>223.00800000000001</v>
      </c>
      <c r="I641" s="209"/>
      <c r="J641" s="205"/>
      <c r="K641" s="205"/>
      <c r="L641" s="210"/>
      <c r="M641" s="211"/>
      <c r="N641" s="212"/>
      <c r="O641" s="212"/>
      <c r="P641" s="212"/>
      <c r="Q641" s="212"/>
      <c r="R641" s="212"/>
      <c r="S641" s="212"/>
      <c r="T641" s="213"/>
      <c r="AT641" s="214" t="s">
        <v>146</v>
      </c>
      <c r="AU641" s="214" t="s">
        <v>143</v>
      </c>
      <c r="AV641" s="14" t="s">
        <v>142</v>
      </c>
      <c r="AW641" s="14" t="s">
        <v>31</v>
      </c>
      <c r="AX641" s="14" t="s">
        <v>80</v>
      </c>
      <c r="AY641" s="214" t="s">
        <v>135</v>
      </c>
    </row>
    <row r="642" spans="1:65" s="12" customFormat="1" ht="22.75" customHeight="1">
      <c r="B642" s="159"/>
      <c r="C642" s="160"/>
      <c r="D642" s="161" t="s">
        <v>71</v>
      </c>
      <c r="E642" s="173" t="s">
        <v>324</v>
      </c>
      <c r="F642" s="173" t="s">
        <v>325</v>
      </c>
      <c r="G642" s="160"/>
      <c r="H642" s="160"/>
      <c r="I642" s="163"/>
      <c r="J642" s="174">
        <f>BK642</f>
        <v>0</v>
      </c>
      <c r="K642" s="160"/>
      <c r="L642" s="165"/>
      <c r="M642" s="166"/>
      <c r="N642" s="167"/>
      <c r="O642" s="167"/>
      <c r="P642" s="168">
        <f>SUM(P643:P644)</f>
        <v>0</v>
      </c>
      <c r="Q642" s="167"/>
      <c r="R642" s="168">
        <f>SUM(R643:R644)</f>
        <v>0</v>
      </c>
      <c r="S642" s="167"/>
      <c r="T642" s="169">
        <f>SUM(T643:T644)</f>
        <v>0</v>
      </c>
      <c r="AR642" s="170" t="s">
        <v>80</v>
      </c>
      <c r="AT642" s="171" t="s">
        <v>71</v>
      </c>
      <c r="AU642" s="171" t="s">
        <v>80</v>
      </c>
      <c r="AY642" s="170" t="s">
        <v>135</v>
      </c>
      <c r="BK642" s="172">
        <f>SUM(BK643:BK644)</f>
        <v>0</v>
      </c>
    </row>
    <row r="643" spans="1:65" s="2" customFormat="1" ht="24.15" customHeight="1">
      <c r="A643" s="36"/>
      <c r="B643" s="37"/>
      <c r="C643" s="175" t="s">
        <v>891</v>
      </c>
      <c r="D643" s="249" t="s">
        <v>137</v>
      </c>
      <c r="E643" s="176" t="s">
        <v>327</v>
      </c>
      <c r="F643" s="177" t="s">
        <v>328</v>
      </c>
      <c r="G643" s="178" t="s">
        <v>197</v>
      </c>
      <c r="H643" s="179">
        <v>268.928</v>
      </c>
      <c r="I643" s="180"/>
      <c r="J643" s="181">
        <f>ROUND(I643*H643,2)</f>
        <v>0</v>
      </c>
      <c r="K643" s="177" t="s">
        <v>348</v>
      </c>
      <c r="L643" s="41"/>
      <c r="M643" s="182" t="s">
        <v>19</v>
      </c>
      <c r="N643" s="183" t="s">
        <v>44</v>
      </c>
      <c r="O643" s="66"/>
      <c r="P643" s="184">
        <f>O643*H643</f>
        <v>0</v>
      </c>
      <c r="Q643" s="184">
        <v>0</v>
      </c>
      <c r="R643" s="184">
        <f>Q643*H643</f>
        <v>0</v>
      </c>
      <c r="S643" s="184">
        <v>0</v>
      </c>
      <c r="T643" s="185">
        <f>S643*H643</f>
        <v>0</v>
      </c>
      <c r="U643" s="36"/>
      <c r="V643" s="36"/>
      <c r="W643" s="36"/>
      <c r="X643" s="36"/>
      <c r="Y643" s="36"/>
      <c r="Z643" s="36"/>
      <c r="AA643" s="36"/>
      <c r="AB643" s="36"/>
      <c r="AC643" s="36"/>
      <c r="AD643" s="36"/>
      <c r="AE643" s="36"/>
      <c r="AR643" s="186" t="s">
        <v>142</v>
      </c>
      <c r="AT643" s="186" t="s">
        <v>137</v>
      </c>
      <c r="AU643" s="186" t="s">
        <v>143</v>
      </c>
      <c r="AY643" s="19" t="s">
        <v>135</v>
      </c>
      <c r="BE643" s="187">
        <f>IF(N643="základní",J643,0)</f>
        <v>0</v>
      </c>
      <c r="BF643" s="187">
        <f>IF(N643="snížená",J643,0)</f>
        <v>0</v>
      </c>
      <c r="BG643" s="187">
        <f>IF(N643="zákl. přenesená",J643,0)</f>
        <v>0</v>
      </c>
      <c r="BH643" s="187">
        <f>IF(N643="sníž. přenesená",J643,0)</f>
        <v>0</v>
      </c>
      <c r="BI643" s="187">
        <f>IF(N643="nulová",J643,0)</f>
        <v>0</v>
      </c>
      <c r="BJ643" s="19" t="s">
        <v>143</v>
      </c>
      <c r="BK643" s="187">
        <f>ROUND(I643*H643,2)</f>
        <v>0</v>
      </c>
      <c r="BL643" s="19" t="s">
        <v>142</v>
      </c>
      <c r="BM643" s="186" t="s">
        <v>892</v>
      </c>
    </row>
    <row r="644" spans="1:65" s="2" customFormat="1" ht="54">
      <c r="A644" s="36"/>
      <c r="B644" s="37"/>
      <c r="C644" s="38"/>
      <c r="D644" s="188" t="s">
        <v>144</v>
      </c>
      <c r="E644" s="38"/>
      <c r="F644" s="189" t="s">
        <v>893</v>
      </c>
      <c r="G644" s="38"/>
      <c r="H644" s="38"/>
      <c r="I644" s="190"/>
      <c r="J644" s="38"/>
      <c r="K644" s="38"/>
      <c r="L644" s="41"/>
      <c r="M644" s="191"/>
      <c r="N644" s="192"/>
      <c r="O644" s="66"/>
      <c r="P644" s="66"/>
      <c r="Q644" s="66"/>
      <c r="R644" s="66"/>
      <c r="S644" s="66"/>
      <c r="T644" s="67"/>
      <c r="U644" s="36"/>
      <c r="V644" s="36"/>
      <c r="W644" s="36"/>
      <c r="X644" s="36"/>
      <c r="Y644" s="36"/>
      <c r="Z644" s="36"/>
      <c r="AA644" s="36"/>
      <c r="AB644" s="36"/>
      <c r="AC644" s="36"/>
      <c r="AD644" s="36"/>
      <c r="AE644" s="36"/>
      <c r="AT644" s="19" t="s">
        <v>144</v>
      </c>
      <c r="AU644" s="19" t="s">
        <v>143</v>
      </c>
    </row>
    <row r="645" spans="1:65" s="12" customFormat="1" ht="25.9" customHeight="1">
      <c r="B645" s="159"/>
      <c r="C645" s="160"/>
      <c r="D645" s="161" t="s">
        <v>71</v>
      </c>
      <c r="E645" s="162" t="s">
        <v>331</v>
      </c>
      <c r="F645" s="162" t="s">
        <v>332</v>
      </c>
      <c r="G645" s="160"/>
      <c r="H645" s="160"/>
      <c r="I645" s="163"/>
      <c r="J645" s="164">
        <f>BK645</f>
        <v>0</v>
      </c>
      <c r="K645" s="160"/>
      <c r="L645" s="165"/>
      <c r="M645" s="166"/>
      <c r="N645" s="167"/>
      <c r="O645" s="167"/>
      <c r="P645" s="168">
        <f>P646+P708+P730+P800+P806+P813+P816+P819+P822+P928+P1203+P1244+P1248+P1328+P1370+P1420+P1543+P1611+P1623</f>
        <v>0</v>
      </c>
      <c r="Q645" s="167"/>
      <c r="R645" s="168">
        <f>R646+R708+R730+R800+R806+R813+R816+R819+R822+R928+R1203+R1244+R1248+R1328+R1370+R1420+R1543+R1611+R1623</f>
        <v>86.549669000000009</v>
      </c>
      <c r="S645" s="167"/>
      <c r="T645" s="169">
        <f>T646+T708+T730+T800+T806+T813+T816+T819+T822+T928+T1203+T1244+T1248+T1328+T1370+T1420+T1543+T1611+T1623</f>
        <v>69.515992890000007</v>
      </c>
      <c r="AR645" s="170" t="s">
        <v>143</v>
      </c>
      <c r="AT645" s="171" t="s">
        <v>71</v>
      </c>
      <c r="AU645" s="171" t="s">
        <v>72</v>
      </c>
      <c r="AY645" s="170" t="s">
        <v>135</v>
      </c>
      <c r="BK645" s="172">
        <f>BK646+BK708+BK730+BK800+BK806+BK813+BK816+BK819+BK822+BK928+BK1203+BK1244+BK1248+BK1328+BK1370+BK1420+BK1543+BK1611+BK1623</f>
        <v>0</v>
      </c>
    </row>
    <row r="646" spans="1:65" s="12" customFormat="1" ht="22.75" customHeight="1">
      <c r="B646" s="159"/>
      <c r="C646" s="160"/>
      <c r="D646" s="161" t="s">
        <v>71</v>
      </c>
      <c r="E646" s="173" t="s">
        <v>333</v>
      </c>
      <c r="F646" s="173" t="s">
        <v>334</v>
      </c>
      <c r="G646" s="160"/>
      <c r="H646" s="160"/>
      <c r="I646" s="163"/>
      <c r="J646" s="174">
        <f>BK646</f>
        <v>0</v>
      </c>
      <c r="K646" s="160"/>
      <c r="L646" s="165"/>
      <c r="M646" s="166"/>
      <c r="N646" s="167"/>
      <c r="O646" s="167"/>
      <c r="P646" s="168">
        <f>SUM(P647:P707)</f>
        <v>0</v>
      </c>
      <c r="Q646" s="167"/>
      <c r="R646" s="168">
        <f>SUM(R647:R707)</f>
        <v>0.26539240000000003</v>
      </c>
      <c r="S646" s="167"/>
      <c r="T646" s="169">
        <f>SUM(T647:T707)</f>
        <v>1.7280599999999999</v>
      </c>
      <c r="AR646" s="170" t="s">
        <v>143</v>
      </c>
      <c r="AT646" s="171" t="s">
        <v>71</v>
      </c>
      <c r="AU646" s="171" t="s">
        <v>80</v>
      </c>
      <c r="AY646" s="170" t="s">
        <v>135</v>
      </c>
      <c r="BK646" s="172">
        <f>SUM(BK647:BK707)</f>
        <v>0</v>
      </c>
    </row>
    <row r="647" spans="1:65" s="2" customFormat="1" ht="24.15" customHeight="1">
      <c r="A647" s="36"/>
      <c r="B647" s="37"/>
      <c r="C647" s="175" t="s">
        <v>364</v>
      </c>
      <c r="D647" s="175" t="s">
        <v>137</v>
      </c>
      <c r="E647" s="176" t="s">
        <v>894</v>
      </c>
      <c r="F647" s="177" t="s">
        <v>895</v>
      </c>
      <c r="G647" s="178" t="s">
        <v>140</v>
      </c>
      <c r="H647" s="179">
        <v>23.55</v>
      </c>
      <c r="I647" s="180"/>
      <c r="J647" s="181">
        <f>ROUND(I647*H647,2)</f>
        <v>0</v>
      </c>
      <c r="K647" s="177" t="s">
        <v>141</v>
      </c>
      <c r="L647" s="41"/>
      <c r="M647" s="182" t="s">
        <v>19</v>
      </c>
      <c r="N647" s="183" t="s">
        <v>44</v>
      </c>
      <c r="O647" s="66"/>
      <c r="P647" s="184">
        <f>O647*H647</f>
        <v>0</v>
      </c>
      <c r="Q647" s="184">
        <v>0</v>
      </c>
      <c r="R647" s="184">
        <f>Q647*H647</f>
        <v>0</v>
      </c>
      <c r="S647" s="184">
        <v>0</v>
      </c>
      <c r="T647" s="185">
        <f>S647*H647</f>
        <v>0</v>
      </c>
      <c r="U647" s="36"/>
      <c r="V647" s="36"/>
      <c r="W647" s="36"/>
      <c r="X647" s="36"/>
      <c r="Y647" s="36"/>
      <c r="Z647" s="36"/>
      <c r="AA647" s="36"/>
      <c r="AB647" s="36"/>
      <c r="AC647" s="36"/>
      <c r="AD647" s="36"/>
      <c r="AE647" s="36"/>
      <c r="AR647" s="186" t="s">
        <v>175</v>
      </c>
      <c r="AT647" s="186" t="s">
        <v>137</v>
      </c>
      <c r="AU647" s="186" t="s">
        <v>143</v>
      </c>
      <c r="AY647" s="19" t="s">
        <v>135</v>
      </c>
      <c r="BE647" s="187">
        <f>IF(N647="základní",J647,0)</f>
        <v>0</v>
      </c>
      <c r="BF647" s="187">
        <f>IF(N647="snížená",J647,0)</f>
        <v>0</v>
      </c>
      <c r="BG647" s="187">
        <f>IF(N647="zákl. přenesená",J647,0)</f>
        <v>0</v>
      </c>
      <c r="BH647" s="187">
        <f>IF(N647="sníž. přenesená",J647,0)</f>
        <v>0</v>
      </c>
      <c r="BI647" s="187">
        <f>IF(N647="nulová",J647,0)</f>
        <v>0</v>
      </c>
      <c r="BJ647" s="19" t="s">
        <v>143</v>
      </c>
      <c r="BK647" s="187">
        <f>ROUND(I647*H647,2)</f>
        <v>0</v>
      </c>
      <c r="BL647" s="19" t="s">
        <v>175</v>
      </c>
      <c r="BM647" s="186" t="s">
        <v>896</v>
      </c>
    </row>
    <row r="648" spans="1:65" s="2" customFormat="1" ht="27">
      <c r="A648" s="36"/>
      <c r="B648" s="37"/>
      <c r="C648" s="38"/>
      <c r="D648" s="188" t="s">
        <v>144</v>
      </c>
      <c r="E648" s="38"/>
      <c r="F648" s="189" t="s">
        <v>897</v>
      </c>
      <c r="G648" s="38"/>
      <c r="H648" s="38"/>
      <c r="I648" s="190"/>
      <c r="J648" s="38"/>
      <c r="K648" s="38"/>
      <c r="L648" s="41"/>
      <c r="M648" s="191"/>
      <c r="N648" s="192"/>
      <c r="O648" s="66"/>
      <c r="P648" s="66"/>
      <c r="Q648" s="66"/>
      <c r="R648" s="66"/>
      <c r="S648" s="66"/>
      <c r="T648" s="67"/>
      <c r="U648" s="36"/>
      <c r="V648" s="36"/>
      <c r="W648" s="36"/>
      <c r="X648" s="36"/>
      <c r="Y648" s="36"/>
      <c r="Z648" s="36"/>
      <c r="AA648" s="36"/>
      <c r="AB648" s="36"/>
      <c r="AC648" s="36"/>
      <c r="AD648" s="36"/>
      <c r="AE648" s="36"/>
      <c r="AT648" s="19" t="s">
        <v>144</v>
      </c>
      <c r="AU648" s="19" t="s">
        <v>143</v>
      </c>
    </row>
    <row r="649" spans="1:65" s="16" customFormat="1" ht="10">
      <c r="B649" s="239"/>
      <c r="C649" s="240"/>
      <c r="D649" s="188" t="s">
        <v>146</v>
      </c>
      <c r="E649" s="241" t="s">
        <v>19</v>
      </c>
      <c r="F649" s="242" t="s">
        <v>898</v>
      </c>
      <c r="G649" s="240"/>
      <c r="H649" s="241" t="s">
        <v>19</v>
      </c>
      <c r="I649" s="243"/>
      <c r="J649" s="240"/>
      <c r="K649" s="240"/>
      <c r="L649" s="244"/>
      <c r="M649" s="245"/>
      <c r="N649" s="246"/>
      <c r="O649" s="246"/>
      <c r="P649" s="246"/>
      <c r="Q649" s="246"/>
      <c r="R649" s="246"/>
      <c r="S649" s="246"/>
      <c r="T649" s="247"/>
      <c r="AT649" s="248" t="s">
        <v>146</v>
      </c>
      <c r="AU649" s="248" t="s">
        <v>143</v>
      </c>
      <c r="AV649" s="16" t="s">
        <v>80</v>
      </c>
      <c r="AW649" s="16" t="s">
        <v>31</v>
      </c>
      <c r="AX649" s="16" t="s">
        <v>72</v>
      </c>
      <c r="AY649" s="248" t="s">
        <v>135</v>
      </c>
    </row>
    <row r="650" spans="1:65" s="13" customFormat="1" ht="10">
      <c r="B650" s="193"/>
      <c r="C650" s="194"/>
      <c r="D650" s="188" t="s">
        <v>146</v>
      </c>
      <c r="E650" s="195" t="s">
        <v>19</v>
      </c>
      <c r="F650" s="196" t="s">
        <v>899</v>
      </c>
      <c r="G650" s="194"/>
      <c r="H650" s="197">
        <v>6</v>
      </c>
      <c r="I650" s="198"/>
      <c r="J650" s="194"/>
      <c r="K650" s="194"/>
      <c r="L650" s="199"/>
      <c r="M650" s="200"/>
      <c r="N650" s="201"/>
      <c r="O650" s="201"/>
      <c r="P650" s="201"/>
      <c r="Q650" s="201"/>
      <c r="R650" s="201"/>
      <c r="S650" s="201"/>
      <c r="T650" s="202"/>
      <c r="AT650" s="203" t="s">
        <v>146</v>
      </c>
      <c r="AU650" s="203" t="s">
        <v>143</v>
      </c>
      <c r="AV650" s="13" t="s">
        <v>143</v>
      </c>
      <c r="AW650" s="13" t="s">
        <v>31</v>
      </c>
      <c r="AX650" s="13" t="s">
        <v>72</v>
      </c>
      <c r="AY650" s="203" t="s">
        <v>135</v>
      </c>
    </row>
    <row r="651" spans="1:65" s="13" customFormat="1" ht="10">
      <c r="B651" s="193"/>
      <c r="C651" s="194"/>
      <c r="D651" s="188" t="s">
        <v>146</v>
      </c>
      <c r="E651" s="195" t="s">
        <v>19</v>
      </c>
      <c r="F651" s="196" t="s">
        <v>900</v>
      </c>
      <c r="G651" s="194"/>
      <c r="H651" s="197">
        <v>3</v>
      </c>
      <c r="I651" s="198"/>
      <c r="J651" s="194"/>
      <c r="K651" s="194"/>
      <c r="L651" s="199"/>
      <c r="M651" s="200"/>
      <c r="N651" s="201"/>
      <c r="O651" s="201"/>
      <c r="P651" s="201"/>
      <c r="Q651" s="201"/>
      <c r="R651" s="201"/>
      <c r="S651" s="201"/>
      <c r="T651" s="202"/>
      <c r="AT651" s="203" t="s">
        <v>146</v>
      </c>
      <c r="AU651" s="203" t="s">
        <v>143</v>
      </c>
      <c r="AV651" s="13" t="s">
        <v>143</v>
      </c>
      <c r="AW651" s="13" t="s">
        <v>31</v>
      </c>
      <c r="AX651" s="13" t="s">
        <v>72</v>
      </c>
      <c r="AY651" s="203" t="s">
        <v>135</v>
      </c>
    </row>
    <row r="652" spans="1:65" s="13" customFormat="1" ht="10">
      <c r="B652" s="193"/>
      <c r="C652" s="194"/>
      <c r="D652" s="188" t="s">
        <v>146</v>
      </c>
      <c r="E652" s="195" t="s">
        <v>19</v>
      </c>
      <c r="F652" s="196" t="s">
        <v>901</v>
      </c>
      <c r="G652" s="194"/>
      <c r="H652" s="197">
        <v>1.1000000000000001</v>
      </c>
      <c r="I652" s="198"/>
      <c r="J652" s="194"/>
      <c r="K652" s="194"/>
      <c r="L652" s="199"/>
      <c r="M652" s="200"/>
      <c r="N652" s="201"/>
      <c r="O652" s="201"/>
      <c r="P652" s="201"/>
      <c r="Q652" s="201"/>
      <c r="R652" s="201"/>
      <c r="S652" s="201"/>
      <c r="T652" s="202"/>
      <c r="AT652" s="203" t="s">
        <v>146</v>
      </c>
      <c r="AU652" s="203" t="s">
        <v>143</v>
      </c>
      <c r="AV652" s="13" t="s">
        <v>143</v>
      </c>
      <c r="AW652" s="13" t="s">
        <v>31</v>
      </c>
      <c r="AX652" s="13" t="s">
        <v>72</v>
      </c>
      <c r="AY652" s="203" t="s">
        <v>135</v>
      </c>
    </row>
    <row r="653" spans="1:65" s="13" customFormat="1" ht="10">
      <c r="B653" s="193"/>
      <c r="C653" s="194"/>
      <c r="D653" s="188" t="s">
        <v>146</v>
      </c>
      <c r="E653" s="195" t="s">
        <v>19</v>
      </c>
      <c r="F653" s="196" t="s">
        <v>902</v>
      </c>
      <c r="G653" s="194"/>
      <c r="H653" s="197">
        <v>37</v>
      </c>
      <c r="I653" s="198"/>
      <c r="J653" s="194"/>
      <c r="K653" s="194"/>
      <c r="L653" s="199"/>
      <c r="M653" s="200"/>
      <c r="N653" s="201"/>
      <c r="O653" s="201"/>
      <c r="P653" s="201"/>
      <c r="Q653" s="201"/>
      <c r="R653" s="201"/>
      <c r="S653" s="201"/>
      <c r="T653" s="202"/>
      <c r="AT653" s="203" t="s">
        <v>146</v>
      </c>
      <c r="AU653" s="203" t="s">
        <v>143</v>
      </c>
      <c r="AV653" s="13" t="s">
        <v>143</v>
      </c>
      <c r="AW653" s="13" t="s">
        <v>31</v>
      </c>
      <c r="AX653" s="13" t="s">
        <v>72</v>
      </c>
      <c r="AY653" s="203" t="s">
        <v>135</v>
      </c>
    </row>
    <row r="654" spans="1:65" s="14" customFormat="1" ht="10">
      <c r="B654" s="204"/>
      <c r="C654" s="205"/>
      <c r="D654" s="188" t="s">
        <v>146</v>
      </c>
      <c r="E654" s="206" t="s">
        <v>19</v>
      </c>
      <c r="F654" s="207" t="s">
        <v>148</v>
      </c>
      <c r="G654" s="205"/>
      <c r="H654" s="208">
        <v>47.1</v>
      </c>
      <c r="I654" s="209"/>
      <c r="J654" s="205"/>
      <c r="K654" s="205"/>
      <c r="L654" s="210"/>
      <c r="M654" s="211"/>
      <c r="N654" s="212"/>
      <c r="O654" s="212"/>
      <c r="P654" s="212"/>
      <c r="Q654" s="212"/>
      <c r="R654" s="212"/>
      <c r="S654" s="212"/>
      <c r="T654" s="213"/>
      <c r="AT654" s="214" t="s">
        <v>146</v>
      </c>
      <c r="AU654" s="214" t="s">
        <v>143</v>
      </c>
      <c r="AV654" s="14" t="s">
        <v>142</v>
      </c>
      <c r="AW654" s="14" t="s">
        <v>31</v>
      </c>
      <c r="AX654" s="14" t="s">
        <v>72</v>
      </c>
      <c r="AY654" s="214" t="s">
        <v>135</v>
      </c>
    </row>
    <row r="655" spans="1:65" s="13" customFormat="1" ht="10">
      <c r="B655" s="193"/>
      <c r="C655" s="194"/>
      <c r="D655" s="188" t="s">
        <v>146</v>
      </c>
      <c r="E655" s="195" t="s">
        <v>19</v>
      </c>
      <c r="F655" s="196" t="s">
        <v>903</v>
      </c>
      <c r="G655" s="194"/>
      <c r="H655" s="197">
        <v>23.55</v>
      </c>
      <c r="I655" s="198"/>
      <c r="J655" s="194"/>
      <c r="K655" s="194"/>
      <c r="L655" s="199"/>
      <c r="M655" s="200"/>
      <c r="N655" s="201"/>
      <c r="O655" s="201"/>
      <c r="P655" s="201"/>
      <c r="Q655" s="201"/>
      <c r="R655" s="201"/>
      <c r="S655" s="201"/>
      <c r="T655" s="202"/>
      <c r="AT655" s="203" t="s">
        <v>146</v>
      </c>
      <c r="AU655" s="203" t="s">
        <v>143</v>
      </c>
      <c r="AV655" s="13" t="s">
        <v>143</v>
      </c>
      <c r="AW655" s="13" t="s">
        <v>31</v>
      </c>
      <c r="AX655" s="13" t="s">
        <v>72</v>
      </c>
      <c r="AY655" s="203" t="s">
        <v>135</v>
      </c>
    </row>
    <row r="656" spans="1:65" s="14" customFormat="1" ht="10">
      <c r="B656" s="204"/>
      <c r="C656" s="205"/>
      <c r="D656" s="188" t="s">
        <v>146</v>
      </c>
      <c r="E656" s="206" t="s">
        <v>19</v>
      </c>
      <c r="F656" s="207" t="s">
        <v>148</v>
      </c>
      <c r="G656" s="205"/>
      <c r="H656" s="208">
        <v>23.55</v>
      </c>
      <c r="I656" s="209"/>
      <c r="J656" s="205"/>
      <c r="K656" s="205"/>
      <c r="L656" s="210"/>
      <c r="M656" s="211"/>
      <c r="N656" s="212"/>
      <c r="O656" s="212"/>
      <c r="P656" s="212"/>
      <c r="Q656" s="212"/>
      <c r="R656" s="212"/>
      <c r="S656" s="212"/>
      <c r="T656" s="213"/>
      <c r="AT656" s="214" t="s">
        <v>146</v>
      </c>
      <c r="AU656" s="214" t="s">
        <v>143</v>
      </c>
      <c r="AV656" s="14" t="s">
        <v>142</v>
      </c>
      <c r="AW656" s="14" t="s">
        <v>31</v>
      </c>
      <c r="AX656" s="14" t="s">
        <v>80</v>
      </c>
      <c r="AY656" s="214" t="s">
        <v>135</v>
      </c>
    </row>
    <row r="657" spans="1:65" s="2" customFormat="1" ht="14.4" customHeight="1">
      <c r="A657" s="36"/>
      <c r="B657" s="37"/>
      <c r="C657" s="215" t="s">
        <v>904</v>
      </c>
      <c r="D657" s="215" t="s">
        <v>194</v>
      </c>
      <c r="E657" s="216" t="s">
        <v>905</v>
      </c>
      <c r="F657" s="217" t="s">
        <v>906</v>
      </c>
      <c r="G657" s="218" t="s">
        <v>197</v>
      </c>
      <c r="H657" s="219">
        <v>1.6E-2</v>
      </c>
      <c r="I657" s="220"/>
      <c r="J657" s="221">
        <f>ROUND(I657*H657,2)</f>
        <v>0</v>
      </c>
      <c r="K657" s="217" t="s">
        <v>141</v>
      </c>
      <c r="L657" s="222"/>
      <c r="M657" s="223" t="s">
        <v>19</v>
      </c>
      <c r="N657" s="224" t="s">
        <v>44</v>
      </c>
      <c r="O657" s="66"/>
      <c r="P657" s="184">
        <f>O657*H657</f>
        <v>0</v>
      </c>
      <c r="Q657" s="184">
        <v>1</v>
      </c>
      <c r="R657" s="184">
        <f>Q657*H657</f>
        <v>1.6E-2</v>
      </c>
      <c r="S657" s="184">
        <v>0</v>
      </c>
      <c r="T657" s="185">
        <f>S657*H657</f>
        <v>0</v>
      </c>
      <c r="U657" s="36"/>
      <c r="V657" s="36"/>
      <c r="W657" s="36"/>
      <c r="X657" s="36"/>
      <c r="Y657" s="36"/>
      <c r="Z657" s="36"/>
      <c r="AA657" s="36"/>
      <c r="AB657" s="36"/>
      <c r="AC657" s="36"/>
      <c r="AD657" s="36"/>
      <c r="AE657" s="36"/>
      <c r="AR657" s="186" t="s">
        <v>216</v>
      </c>
      <c r="AT657" s="186" t="s">
        <v>194</v>
      </c>
      <c r="AU657" s="186" t="s">
        <v>143</v>
      </c>
      <c r="AY657" s="19" t="s">
        <v>135</v>
      </c>
      <c r="BE657" s="187">
        <f>IF(N657="základní",J657,0)</f>
        <v>0</v>
      </c>
      <c r="BF657" s="187">
        <f>IF(N657="snížená",J657,0)</f>
        <v>0</v>
      </c>
      <c r="BG657" s="187">
        <f>IF(N657="zákl. přenesená",J657,0)</f>
        <v>0</v>
      </c>
      <c r="BH657" s="187">
        <f>IF(N657="sníž. přenesená",J657,0)</f>
        <v>0</v>
      </c>
      <c r="BI657" s="187">
        <f>IF(N657="nulová",J657,0)</f>
        <v>0</v>
      </c>
      <c r="BJ657" s="19" t="s">
        <v>143</v>
      </c>
      <c r="BK657" s="187">
        <f>ROUND(I657*H657,2)</f>
        <v>0</v>
      </c>
      <c r="BL657" s="19" t="s">
        <v>175</v>
      </c>
      <c r="BM657" s="186" t="s">
        <v>907</v>
      </c>
    </row>
    <row r="658" spans="1:65" s="13" customFormat="1" ht="10">
      <c r="B658" s="193"/>
      <c r="C658" s="194"/>
      <c r="D658" s="188" t="s">
        <v>146</v>
      </c>
      <c r="E658" s="195" t="s">
        <v>19</v>
      </c>
      <c r="F658" s="196" t="s">
        <v>908</v>
      </c>
      <c r="G658" s="194"/>
      <c r="H658" s="197">
        <v>1.6E-2</v>
      </c>
      <c r="I658" s="198"/>
      <c r="J658" s="194"/>
      <c r="K658" s="194"/>
      <c r="L658" s="199"/>
      <c r="M658" s="200"/>
      <c r="N658" s="201"/>
      <c r="O658" s="201"/>
      <c r="P658" s="201"/>
      <c r="Q658" s="201"/>
      <c r="R658" s="201"/>
      <c r="S658" s="201"/>
      <c r="T658" s="202"/>
      <c r="AT658" s="203" t="s">
        <v>146</v>
      </c>
      <c r="AU658" s="203" t="s">
        <v>143</v>
      </c>
      <c r="AV658" s="13" t="s">
        <v>143</v>
      </c>
      <c r="AW658" s="13" t="s">
        <v>31</v>
      </c>
      <c r="AX658" s="13" t="s">
        <v>72</v>
      </c>
      <c r="AY658" s="203" t="s">
        <v>135</v>
      </c>
    </row>
    <row r="659" spans="1:65" s="14" customFormat="1" ht="10">
      <c r="B659" s="204"/>
      <c r="C659" s="205"/>
      <c r="D659" s="188" t="s">
        <v>146</v>
      </c>
      <c r="E659" s="206" t="s">
        <v>19</v>
      </c>
      <c r="F659" s="207" t="s">
        <v>148</v>
      </c>
      <c r="G659" s="205"/>
      <c r="H659" s="208">
        <v>1.6E-2</v>
      </c>
      <c r="I659" s="209"/>
      <c r="J659" s="205"/>
      <c r="K659" s="205"/>
      <c r="L659" s="210"/>
      <c r="M659" s="211"/>
      <c r="N659" s="212"/>
      <c r="O659" s="212"/>
      <c r="P659" s="212"/>
      <c r="Q659" s="212"/>
      <c r="R659" s="212"/>
      <c r="S659" s="212"/>
      <c r="T659" s="213"/>
      <c r="AT659" s="214" t="s">
        <v>146</v>
      </c>
      <c r="AU659" s="214" t="s">
        <v>143</v>
      </c>
      <c r="AV659" s="14" t="s">
        <v>142</v>
      </c>
      <c r="AW659" s="14" t="s">
        <v>31</v>
      </c>
      <c r="AX659" s="14" t="s">
        <v>80</v>
      </c>
      <c r="AY659" s="214" t="s">
        <v>135</v>
      </c>
    </row>
    <row r="660" spans="1:65" s="2" customFormat="1" ht="14.4" customHeight="1">
      <c r="A660" s="36"/>
      <c r="B660" s="37"/>
      <c r="C660" s="175" t="s">
        <v>367</v>
      </c>
      <c r="D660" s="175" t="s">
        <v>137</v>
      </c>
      <c r="E660" s="176" t="s">
        <v>909</v>
      </c>
      <c r="F660" s="177" t="s">
        <v>910</v>
      </c>
      <c r="G660" s="178" t="s">
        <v>140</v>
      </c>
      <c r="H660" s="179">
        <v>20.440000000000001</v>
      </c>
      <c r="I660" s="180"/>
      <c r="J660" s="181">
        <f>ROUND(I660*H660,2)</f>
        <v>0</v>
      </c>
      <c r="K660" s="177" t="s">
        <v>141</v>
      </c>
      <c r="L660" s="41"/>
      <c r="M660" s="182" t="s">
        <v>19</v>
      </c>
      <c r="N660" s="183" t="s">
        <v>44</v>
      </c>
      <c r="O660" s="66"/>
      <c r="P660" s="184">
        <f>O660*H660</f>
        <v>0</v>
      </c>
      <c r="Q660" s="184">
        <v>0</v>
      </c>
      <c r="R660" s="184">
        <f>Q660*H660</f>
        <v>0</v>
      </c>
      <c r="S660" s="184">
        <v>0</v>
      </c>
      <c r="T660" s="185">
        <f>S660*H660</f>
        <v>0</v>
      </c>
      <c r="U660" s="36"/>
      <c r="V660" s="36"/>
      <c r="W660" s="36"/>
      <c r="X660" s="36"/>
      <c r="Y660" s="36"/>
      <c r="Z660" s="36"/>
      <c r="AA660" s="36"/>
      <c r="AB660" s="36"/>
      <c r="AC660" s="36"/>
      <c r="AD660" s="36"/>
      <c r="AE660" s="36"/>
      <c r="AR660" s="186" t="s">
        <v>175</v>
      </c>
      <c r="AT660" s="186" t="s">
        <v>137</v>
      </c>
      <c r="AU660" s="186" t="s">
        <v>143</v>
      </c>
      <c r="AY660" s="19" t="s">
        <v>135</v>
      </c>
      <c r="BE660" s="187">
        <f>IF(N660="základní",J660,0)</f>
        <v>0</v>
      </c>
      <c r="BF660" s="187">
        <f>IF(N660="snížená",J660,0)</f>
        <v>0</v>
      </c>
      <c r="BG660" s="187">
        <f>IF(N660="zákl. přenesená",J660,0)</f>
        <v>0</v>
      </c>
      <c r="BH660" s="187">
        <f>IF(N660="sníž. přenesená",J660,0)</f>
        <v>0</v>
      </c>
      <c r="BI660" s="187">
        <f>IF(N660="nulová",J660,0)</f>
        <v>0</v>
      </c>
      <c r="BJ660" s="19" t="s">
        <v>143</v>
      </c>
      <c r="BK660" s="187">
        <f>ROUND(I660*H660,2)</f>
        <v>0</v>
      </c>
      <c r="BL660" s="19" t="s">
        <v>175</v>
      </c>
      <c r="BM660" s="186" t="s">
        <v>911</v>
      </c>
    </row>
    <row r="661" spans="1:65" s="2" customFormat="1" ht="27">
      <c r="A661" s="36"/>
      <c r="B661" s="37"/>
      <c r="C661" s="38"/>
      <c r="D661" s="188" t="s">
        <v>144</v>
      </c>
      <c r="E661" s="38"/>
      <c r="F661" s="189" t="s">
        <v>912</v>
      </c>
      <c r="G661" s="38"/>
      <c r="H661" s="38"/>
      <c r="I661" s="190"/>
      <c r="J661" s="38"/>
      <c r="K661" s="38"/>
      <c r="L661" s="41"/>
      <c r="M661" s="191"/>
      <c r="N661" s="192"/>
      <c r="O661" s="66"/>
      <c r="P661" s="66"/>
      <c r="Q661" s="66"/>
      <c r="R661" s="66"/>
      <c r="S661" s="66"/>
      <c r="T661" s="67"/>
      <c r="U661" s="36"/>
      <c r="V661" s="36"/>
      <c r="W661" s="36"/>
      <c r="X661" s="36"/>
      <c r="Y661" s="36"/>
      <c r="Z661" s="36"/>
      <c r="AA661" s="36"/>
      <c r="AB661" s="36"/>
      <c r="AC661" s="36"/>
      <c r="AD661" s="36"/>
      <c r="AE661" s="36"/>
      <c r="AT661" s="19" t="s">
        <v>144</v>
      </c>
      <c r="AU661" s="19" t="s">
        <v>143</v>
      </c>
    </row>
    <row r="662" spans="1:65" s="2" customFormat="1" ht="24.15" customHeight="1">
      <c r="A662" s="36"/>
      <c r="B662" s="37"/>
      <c r="C662" s="215" t="s">
        <v>913</v>
      </c>
      <c r="D662" s="215" t="s">
        <v>194</v>
      </c>
      <c r="E662" s="216" t="s">
        <v>914</v>
      </c>
      <c r="F662" s="217" t="s">
        <v>915</v>
      </c>
      <c r="G662" s="218" t="s">
        <v>140</v>
      </c>
      <c r="H662" s="219">
        <v>23.506</v>
      </c>
      <c r="I662" s="220"/>
      <c r="J662" s="221">
        <f>ROUND(I662*H662,2)</f>
        <v>0</v>
      </c>
      <c r="K662" s="217" t="s">
        <v>141</v>
      </c>
      <c r="L662" s="222"/>
      <c r="M662" s="223" t="s">
        <v>19</v>
      </c>
      <c r="N662" s="224" t="s">
        <v>44</v>
      </c>
      <c r="O662" s="66"/>
      <c r="P662" s="184">
        <f>O662*H662</f>
        <v>0</v>
      </c>
      <c r="Q662" s="184">
        <v>5.4000000000000003E-3</v>
      </c>
      <c r="R662" s="184">
        <f>Q662*H662</f>
        <v>0.1269324</v>
      </c>
      <c r="S662" s="184">
        <v>0</v>
      </c>
      <c r="T662" s="185">
        <f>S662*H662</f>
        <v>0</v>
      </c>
      <c r="U662" s="36"/>
      <c r="V662" s="36"/>
      <c r="W662" s="36"/>
      <c r="X662" s="36"/>
      <c r="Y662" s="36"/>
      <c r="Z662" s="36"/>
      <c r="AA662" s="36"/>
      <c r="AB662" s="36"/>
      <c r="AC662" s="36"/>
      <c r="AD662" s="36"/>
      <c r="AE662" s="36"/>
      <c r="AR662" s="186" t="s">
        <v>216</v>
      </c>
      <c r="AT662" s="186" t="s">
        <v>194</v>
      </c>
      <c r="AU662" s="186" t="s">
        <v>143</v>
      </c>
      <c r="AY662" s="19" t="s">
        <v>135</v>
      </c>
      <c r="BE662" s="187">
        <f>IF(N662="základní",J662,0)</f>
        <v>0</v>
      </c>
      <c r="BF662" s="187">
        <f>IF(N662="snížená",J662,0)</f>
        <v>0</v>
      </c>
      <c r="BG662" s="187">
        <f>IF(N662="zákl. přenesená",J662,0)</f>
        <v>0</v>
      </c>
      <c r="BH662" s="187">
        <f>IF(N662="sníž. přenesená",J662,0)</f>
        <v>0</v>
      </c>
      <c r="BI662" s="187">
        <f>IF(N662="nulová",J662,0)</f>
        <v>0</v>
      </c>
      <c r="BJ662" s="19" t="s">
        <v>143</v>
      </c>
      <c r="BK662" s="187">
        <f>ROUND(I662*H662,2)</f>
        <v>0</v>
      </c>
      <c r="BL662" s="19" t="s">
        <v>175</v>
      </c>
      <c r="BM662" s="186" t="s">
        <v>916</v>
      </c>
    </row>
    <row r="663" spans="1:65" s="13" customFormat="1" ht="10">
      <c r="B663" s="193"/>
      <c r="C663" s="194"/>
      <c r="D663" s="188" t="s">
        <v>146</v>
      </c>
      <c r="E663" s="195" t="s">
        <v>19</v>
      </c>
      <c r="F663" s="196" t="s">
        <v>917</v>
      </c>
      <c r="G663" s="194"/>
      <c r="H663" s="197">
        <v>23.506</v>
      </c>
      <c r="I663" s="198"/>
      <c r="J663" s="194"/>
      <c r="K663" s="194"/>
      <c r="L663" s="199"/>
      <c r="M663" s="200"/>
      <c r="N663" s="201"/>
      <c r="O663" s="201"/>
      <c r="P663" s="201"/>
      <c r="Q663" s="201"/>
      <c r="R663" s="201"/>
      <c r="S663" s="201"/>
      <c r="T663" s="202"/>
      <c r="AT663" s="203" t="s">
        <v>146</v>
      </c>
      <c r="AU663" s="203" t="s">
        <v>143</v>
      </c>
      <c r="AV663" s="13" t="s">
        <v>143</v>
      </c>
      <c r="AW663" s="13" t="s">
        <v>31</v>
      </c>
      <c r="AX663" s="13" t="s">
        <v>72</v>
      </c>
      <c r="AY663" s="203" t="s">
        <v>135</v>
      </c>
    </row>
    <row r="664" spans="1:65" s="14" customFormat="1" ht="10">
      <c r="B664" s="204"/>
      <c r="C664" s="205"/>
      <c r="D664" s="188" t="s">
        <v>146</v>
      </c>
      <c r="E664" s="206" t="s">
        <v>19</v>
      </c>
      <c r="F664" s="207" t="s">
        <v>148</v>
      </c>
      <c r="G664" s="205"/>
      <c r="H664" s="208">
        <v>23.506</v>
      </c>
      <c r="I664" s="209"/>
      <c r="J664" s="205"/>
      <c r="K664" s="205"/>
      <c r="L664" s="210"/>
      <c r="M664" s="211"/>
      <c r="N664" s="212"/>
      <c r="O664" s="212"/>
      <c r="P664" s="212"/>
      <c r="Q664" s="212"/>
      <c r="R664" s="212"/>
      <c r="S664" s="212"/>
      <c r="T664" s="213"/>
      <c r="AT664" s="214" t="s">
        <v>146</v>
      </c>
      <c r="AU664" s="214" t="s">
        <v>143</v>
      </c>
      <c r="AV664" s="14" t="s">
        <v>142</v>
      </c>
      <c r="AW664" s="14" t="s">
        <v>31</v>
      </c>
      <c r="AX664" s="14" t="s">
        <v>80</v>
      </c>
      <c r="AY664" s="214" t="s">
        <v>135</v>
      </c>
    </row>
    <row r="665" spans="1:65" s="2" customFormat="1" ht="14.4" customHeight="1">
      <c r="A665" s="36"/>
      <c r="B665" s="37"/>
      <c r="C665" s="175" t="s">
        <v>374</v>
      </c>
      <c r="D665" s="175" t="s">
        <v>137</v>
      </c>
      <c r="E665" s="176" t="s">
        <v>918</v>
      </c>
      <c r="F665" s="177" t="s">
        <v>919</v>
      </c>
      <c r="G665" s="178" t="s">
        <v>140</v>
      </c>
      <c r="H665" s="179">
        <v>432.01499999999999</v>
      </c>
      <c r="I665" s="180"/>
      <c r="J665" s="181">
        <f>ROUND(I665*H665,2)</f>
        <v>0</v>
      </c>
      <c r="K665" s="177" t="s">
        <v>141</v>
      </c>
      <c r="L665" s="41"/>
      <c r="M665" s="182" t="s">
        <v>19</v>
      </c>
      <c r="N665" s="183" t="s">
        <v>44</v>
      </c>
      <c r="O665" s="66"/>
      <c r="P665" s="184">
        <f>O665*H665</f>
        <v>0</v>
      </c>
      <c r="Q665" s="184">
        <v>0</v>
      </c>
      <c r="R665" s="184">
        <f>Q665*H665</f>
        <v>0</v>
      </c>
      <c r="S665" s="184">
        <v>4.0000000000000001E-3</v>
      </c>
      <c r="T665" s="185">
        <f>S665*H665</f>
        <v>1.7280599999999999</v>
      </c>
      <c r="U665" s="36"/>
      <c r="V665" s="36"/>
      <c r="W665" s="36"/>
      <c r="X665" s="36"/>
      <c r="Y665" s="36"/>
      <c r="Z665" s="36"/>
      <c r="AA665" s="36"/>
      <c r="AB665" s="36"/>
      <c r="AC665" s="36"/>
      <c r="AD665" s="36"/>
      <c r="AE665" s="36"/>
      <c r="AR665" s="186" t="s">
        <v>175</v>
      </c>
      <c r="AT665" s="186" t="s">
        <v>137</v>
      </c>
      <c r="AU665" s="186" t="s">
        <v>143</v>
      </c>
      <c r="AY665" s="19" t="s">
        <v>135</v>
      </c>
      <c r="BE665" s="187">
        <f>IF(N665="základní",J665,0)</f>
        <v>0</v>
      </c>
      <c r="BF665" s="187">
        <f>IF(N665="snížená",J665,0)</f>
        <v>0</v>
      </c>
      <c r="BG665" s="187">
        <f>IF(N665="zákl. přenesená",J665,0)</f>
        <v>0</v>
      </c>
      <c r="BH665" s="187">
        <f>IF(N665="sníž. přenesená",J665,0)</f>
        <v>0</v>
      </c>
      <c r="BI665" s="187">
        <f>IF(N665="nulová",J665,0)</f>
        <v>0</v>
      </c>
      <c r="BJ665" s="19" t="s">
        <v>143</v>
      </c>
      <c r="BK665" s="187">
        <f>ROUND(I665*H665,2)</f>
        <v>0</v>
      </c>
      <c r="BL665" s="19" t="s">
        <v>175</v>
      </c>
      <c r="BM665" s="186" t="s">
        <v>920</v>
      </c>
    </row>
    <row r="666" spans="1:65" s="2" customFormat="1" ht="27">
      <c r="A666" s="36"/>
      <c r="B666" s="37"/>
      <c r="C666" s="38"/>
      <c r="D666" s="188" t="s">
        <v>144</v>
      </c>
      <c r="E666" s="38"/>
      <c r="F666" s="189" t="s">
        <v>921</v>
      </c>
      <c r="G666" s="38"/>
      <c r="H666" s="38"/>
      <c r="I666" s="190"/>
      <c r="J666" s="38"/>
      <c r="K666" s="38"/>
      <c r="L666" s="41"/>
      <c r="M666" s="191"/>
      <c r="N666" s="192"/>
      <c r="O666" s="66"/>
      <c r="P666" s="66"/>
      <c r="Q666" s="66"/>
      <c r="R666" s="66"/>
      <c r="S666" s="66"/>
      <c r="T666" s="67"/>
      <c r="U666" s="36"/>
      <c r="V666" s="36"/>
      <c r="W666" s="36"/>
      <c r="X666" s="36"/>
      <c r="Y666" s="36"/>
      <c r="Z666" s="36"/>
      <c r="AA666" s="36"/>
      <c r="AB666" s="36"/>
      <c r="AC666" s="36"/>
      <c r="AD666" s="36"/>
      <c r="AE666" s="36"/>
      <c r="AT666" s="19" t="s">
        <v>144</v>
      </c>
      <c r="AU666" s="19" t="s">
        <v>143</v>
      </c>
    </row>
    <row r="667" spans="1:65" s="13" customFormat="1" ht="10">
      <c r="B667" s="193"/>
      <c r="C667" s="194"/>
      <c r="D667" s="188" t="s">
        <v>146</v>
      </c>
      <c r="E667" s="195" t="s">
        <v>19</v>
      </c>
      <c r="F667" s="196" t="s">
        <v>922</v>
      </c>
      <c r="G667" s="194"/>
      <c r="H667" s="197">
        <v>17.39</v>
      </c>
      <c r="I667" s="198"/>
      <c r="J667" s="194"/>
      <c r="K667" s="194"/>
      <c r="L667" s="199"/>
      <c r="M667" s="200"/>
      <c r="N667" s="201"/>
      <c r="O667" s="201"/>
      <c r="P667" s="201"/>
      <c r="Q667" s="201"/>
      <c r="R667" s="201"/>
      <c r="S667" s="201"/>
      <c r="T667" s="202"/>
      <c r="AT667" s="203" t="s">
        <v>146</v>
      </c>
      <c r="AU667" s="203" t="s">
        <v>143</v>
      </c>
      <c r="AV667" s="13" t="s">
        <v>143</v>
      </c>
      <c r="AW667" s="13" t="s">
        <v>31</v>
      </c>
      <c r="AX667" s="13" t="s">
        <v>72</v>
      </c>
      <c r="AY667" s="203" t="s">
        <v>135</v>
      </c>
    </row>
    <row r="668" spans="1:65" s="13" customFormat="1" ht="10">
      <c r="B668" s="193"/>
      <c r="C668" s="194"/>
      <c r="D668" s="188" t="s">
        <v>146</v>
      </c>
      <c r="E668" s="195" t="s">
        <v>19</v>
      </c>
      <c r="F668" s="196" t="s">
        <v>923</v>
      </c>
      <c r="G668" s="194"/>
      <c r="H668" s="197">
        <v>14.76</v>
      </c>
      <c r="I668" s="198"/>
      <c r="J668" s="194"/>
      <c r="K668" s="194"/>
      <c r="L668" s="199"/>
      <c r="M668" s="200"/>
      <c r="N668" s="201"/>
      <c r="O668" s="201"/>
      <c r="P668" s="201"/>
      <c r="Q668" s="201"/>
      <c r="R668" s="201"/>
      <c r="S668" s="201"/>
      <c r="T668" s="202"/>
      <c r="AT668" s="203" t="s">
        <v>146</v>
      </c>
      <c r="AU668" s="203" t="s">
        <v>143</v>
      </c>
      <c r="AV668" s="13" t="s">
        <v>143</v>
      </c>
      <c r="AW668" s="13" t="s">
        <v>31</v>
      </c>
      <c r="AX668" s="13" t="s">
        <v>72</v>
      </c>
      <c r="AY668" s="203" t="s">
        <v>135</v>
      </c>
    </row>
    <row r="669" spans="1:65" s="13" customFormat="1" ht="10">
      <c r="B669" s="193"/>
      <c r="C669" s="194"/>
      <c r="D669" s="188" t="s">
        <v>146</v>
      </c>
      <c r="E669" s="195" t="s">
        <v>19</v>
      </c>
      <c r="F669" s="196" t="s">
        <v>924</v>
      </c>
      <c r="G669" s="194"/>
      <c r="H669" s="197">
        <v>3.39</v>
      </c>
      <c r="I669" s="198"/>
      <c r="J669" s="194"/>
      <c r="K669" s="194"/>
      <c r="L669" s="199"/>
      <c r="M669" s="200"/>
      <c r="N669" s="201"/>
      <c r="O669" s="201"/>
      <c r="P669" s="201"/>
      <c r="Q669" s="201"/>
      <c r="R669" s="201"/>
      <c r="S669" s="201"/>
      <c r="T669" s="202"/>
      <c r="AT669" s="203" t="s">
        <v>146</v>
      </c>
      <c r="AU669" s="203" t="s">
        <v>143</v>
      </c>
      <c r="AV669" s="13" t="s">
        <v>143</v>
      </c>
      <c r="AW669" s="13" t="s">
        <v>31</v>
      </c>
      <c r="AX669" s="13" t="s">
        <v>72</v>
      </c>
      <c r="AY669" s="203" t="s">
        <v>135</v>
      </c>
    </row>
    <row r="670" spans="1:65" s="13" customFormat="1" ht="10">
      <c r="B670" s="193"/>
      <c r="C670" s="194"/>
      <c r="D670" s="188" t="s">
        <v>146</v>
      </c>
      <c r="E670" s="195" t="s">
        <v>19</v>
      </c>
      <c r="F670" s="196" t="s">
        <v>925</v>
      </c>
      <c r="G670" s="194"/>
      <c r="H670" s="197">
        <v>2.2599999999999998</v>
      </c>
      <c r="I670" s="198"/>
      <c r="J670" s="194"/>
      <c r="K670" s="194"/>
      <c r="L670" s="199"/>
      <c r="M670" s="200"/>
      <c r="N670" s="201"/>
      <c r="O670" s="201"/>
      <c r="P670" s="201"/>
      <c r="Q670" s="201"/>
      <c r="R670" s="201"/>
      <c r="S670" s="201"/>
      <c r="T670" s="202"/>
      <c r="AT670" s="203" t="s">
        <v>146</v>
      </c>
      <c r="AU670" s="203" t="s">
        <v>143</v>
      </c>
      <c r="AV670" s="13" t="s">
        <v>143</v>
      </c>
      <c r="AW670" s="13" t="s">
        <v>31</v>
      </c>
      <c r="AX670" s="13" t="s">
        <v>72</v>
      </c>
      <c r="AY670" s="203" t="s">
        <v>135</v>
      </c>
    </row>
    <row r="671" spans="1:65" s="13" customFormat="1" ht="10">
      <c r="B671" s="193"/>
      <c r="C671" s="194"/>
      <c r="D671" s="188" t="s">
        <v>146</v>
      </c>
      <c r="E671" s="195" t="s">
        <v>19</v>
      </c>
      <c r="F671" s="196" t="s">
        <v>926</v>
      </c>
      <c r="G671" s="194"/>
      <c r="H671" s="197">
        <v>1.1599999999999999</v>
      </c>
      <c r="I671" s="198"/>
      <c r="J671" s="194"/>
      <c r="K671" s="194"/>
      <c r="L671" s="199"/>
      <c r="M671" s="200"/>
      <c r="N671" s="201"/>
      <c r="O671" s="201"/>
      <c r="P671" s="201"/>
      <c r="Q671" s="201"/>
      <c r="R671" s="201"/>
      <c r="S671" s="201"/>
      <c r="T671" s="202"/>
      <c r="AT671" s="203" t="s">
        <v>146</v>
      </c>
      <c r="AU671" s="203" t="s">
        <v>143</v>
      </c>
      <c r="AV671" s="13" t="s">
        <v>143</v>
      </c>
      <c r="AW671" s="13" t="s">
        <v>31</v>
      </c>
      <c r="AX671" s="13" t="s">
        <v>72</v>
      </c>
      <c r="AY671" s="203" t="s">
        <v>135</v>
      </c>
    </row>
    <row r="672" spans="1:65" s="13" customFormat="1" ht="10">
      <c r="B672" s="193"/>
      <c r="C672" s="194"/>
      <c r="D672" s="188" t="s">
        <v>146</v>
      </c>
      <c r="E672" s="195" t="s">
        <v>19</v>
      </c>
      <c r="F672" s="196" t="s">
        <v>927</v>
      </c>
      <c r="G672" s="194"/>
      <c r="H672" s="197">
        <v>6.84</v>
      </c>
      <c r="I672" s="198"/>
      <c r="J672" s="194"/>
      <c r="K672" s="194"/>
      <c r="L672" s="199"/>
      <c r="M672" s="200"/>
      <c r="N672" s="201"/>
      <c r="O672" s="201"/>
      <c r="P672" s="201"/>
      <c r="Q672" s="201"/>
      <c r="R672" s="201"/>
      <c r="S672" s="201"/>
      <c r="T672" s="202"/>
      <c r="AT672" s="203" t="s">
        <v>146</v>
      </c>
      <c r="AU672" s="203" t="s">
        <v>143</v>
      </c>
      <c r="AV672" s="13" t="s">
        <v>143</v>
      </c>
      <c r="AW672" s="13" t="s">
        <v>31</v>
      </c>
      <c r="AX672" s="13" t="s">
        <v>72</v>
      </c>
      <c r="AY672" s="203" t="s">
        <v>135</v>
      </c>
    </row>
    <row r="673" spans="2:51" s="13" customFormat="1" ht="10">
      <c r="B673" s="193"/>
      <c r="C673" s="194"/>
      <c r="D673" s="188" t="s">
        <v>146</v>
      </c>
      <c r="E673" s="195" t="s">
        <v>19</v>
      </c>
      <c r="F673" s="196" t="s">
        <v>928</v>
      </c>
      <c r="G673" s="194"/>
      <c r="H673" s="197">
        <v>13.68</v>
      </c>
      <c r="I673" s="198"/>
      <c r="J673" s="194"/>
      <c r="K673" s="194"/>
      <c r="L673" s="199"/>
      <c r="M673" s="200"/>
      <c r="N673" s="201"/>
      <c r="O673" s="201"/>
      <c r="P673" s="201"/>
      <c r="Q673" s="201"/>
      <c r="R673" s="201"/>
      <c r="S673" s="201"/>
      <c r="T673" s="202"/>
      <c r="AT673" s="203" t="s">
        <v>146</v>
      </c>
      <c r="AU673" s="203" t="s">
        <v>143</v>
      </c>
      <c r="AV673" s="13" t="s">
        <v>143</v>
      </c>
      <c r="AW673" s="13" t="s">
        <v>31</v>
      </c>
      <c r="AX673" s="13" t="s">
        <v>72</v>
      </c>
      <c r="AY673" s="203" t="s">
        <v>135</v>
      </c>
    </row>
    <row r="674" spans="2:51" s="13" customFormat="1" ht="10">
      <c r="B674" s="193"/>
      <c r="C674" s="194"/>
      <c r="D674" s="188" t="s">
        <v>146</v>
      </c>
      <c r="E674" s="195" t="s">
        <v>19</v>
      </c>
      <c r="F674" s="196" t="s">
        <v>929</v>
      </c>
      <c r="G674" s="194"/>
      <c r="H674" s="197">
        <v>139.65</v>
      </c>
      <c r="I674" s="198"/>
      <c r="J674" s="194"/>
      <c r="K674" s="194"/>
      <c r="L674" s="199"/>
      <c r="M674" s="200"/>
      <c r="N674" s="201"/>
      <c r="O674" s="201"/>
      <c r="P674" s="201"/>
      <c r="Q674" s="201"/>
      <c r="R674" s="201"/>
      <c r="S674" s="201"/>
      <c r="T674" s="202"/>
      <c r="AT674" s="203" t="s">
        <v>146</v>
      </c>
      <c r="AU674" s="203" t="s">
        <v>143</v>
      </c>
      <c r="AV674" s="13" t="s">
        <v>143</v>
      </c>
      <c r="AW674" s="13" t="s">
        <v>31</v>
      </c>
      <c r="AX674" s="13" t="s">
        <v>72</v>
      </c>
      <c r="AY674" s="203" t="s">
        <v>135</v>
      </c>
    </row>
    <row r="675" spans="2:51" s="13" customFormat="1" ht="10">
      <c r="B675" s="193"/>
      <c r="C675" s="194"/>
      <c r="D675" s="188" t="s">
        <v>146</v>
      </c>
      <c r="E675" s="195" t="s">
        <v>19</v>
      </c>
      <c r="F675" s="196" t="s">
        <v>930</v>
      </c>
      <c r="G675" s="194"/>
      <c r="H675" s="197">
        <v>0.67500000000000004</v>
      </c>
      <c r="I675" s="198"/>
      <c r="J675" s="194"/>
      <c r="K675" s="194"/>
      <c r="L675" s="199"/>
      <c r="M675" s="200"/>
      <c r="N675" s="201"/>
      <c r="O675" s="201"/>
      <c r="P675" s="201"/>
      <c r="Q675" s="201"/>
      <c r="R675" s="201"/>
      <c r="S675" s="201"/>
      <c r="T675" s="202"/>
      <c r="AT675" s="203" t="s">
        <v>146</v>
      </c>
      <c r="AU675" s="203" t="s">
        <v>143</v>
      </c>
      <c r="AV675" s="13" t="s">
        <v>143</v>
      </c>
      <c r="AW675" s="13" t="s">
        <v>31</v>
      </c>
      <c r="AX675" s="13" t="s">
        <v>72</v>
      </c>
      <c r="AY675" s="203" t="s">
        <v>135</v>
      </c>
    </row>
    <row r="676" spans="2:51" s="13" customFormat="1" ht="10">
      <c r="B676" s="193"/>
      <c r="C676" s="194"/>
      <c r="D676" s="188" t="s">
        <v>146</v>
      </c>
      <c r="E676" s="195" t="s">
        <v>19</v>
      </c>
      <c r="F676" s="196" t="s">
        <v>931</v>
      </c>
      <c r="G676" s="194"/>
      <c r="H676" s="197">
        <v>1.125</v>
      </c>
      <c r="I676" s="198"/>
      <c r="J676" s="194"/>
      <c r="K676" s="194"/>
      <c r="L676" s="199"/>
      <c r="M676" s="200"/>
      <c r="N676" s="201"/>
      <c r="O676" s="201"/>
      <c r="P676" s="201"/>
      <c r="Q676" s="201"/>
      <c r="R676" s="201"/>
      <c r="S676" s="201"/>
      <c r="T676" s="202"/>
      <c r="AT676" s="203" t="s">
        <v>146</v>
      </c>
      <c r="AU676" s="203" t="s">
        <v>143</v>
      </c>
      <c r="AV676" s="13" t="s">
        <v>143</v>
      </c>
      <c r="AW676" s="13" t="s">
        <v>31</v>
      </c>
      <c r="AX676" s="13" t="s">
        <v>72</v>
      </c>
      <c r="AY676" s="203" t="s">
        <v>135</v>
      </c>
    </row>
    <row r="677" spans="2:51" s="13" customFormat="1" ht="10">
      <c r="B677" s="193"/>
      <c r="C677" s="194"/>
      <c r="D677" s="188" t="s">
        <v>146</v>
      </c>
      <c r="E677" s="195" t="s">
        <v>19</v>
      </c>
      <c r="F677" s="196" t="s">
        <v>932</v>
      </c>
      <c r="G677" s="194"/>
      <c r="H677" s="197">
        <v>15.9</v>
      </c>
      <c r="I677" s="198"/>
      <c r="J677" s="194"/>
      <c r="K677" s="194"/>
      <c r="L677" s="199"/>
      <c r="M677" s="200"/>
      <c r="N677" s="201"/>
      <c r="O677" s="201"/>
      <c r="P677" s="201"/>
      <c r="Q677" s="201"/>
      <c r="R677" s="201"/>
      <c r="S677" s="201"/>
      <c r="T677" s="202"/>
      <c r="AT677" s="203" t="s">
        <v>146</v>
      </c>
      <c r="AU677" s="203" t="s">
        <v>143</v>
      </c>
      <c r="AV677" s="13" t="s">
        <v>143</v>
      </c>
      <c r="AW677" s="13" t="s">
        <v>31</v>
      </c>
      <c r="AX677" s="13" t="s">
        <v>72</v>
      </c>
      <c r="AY677" s="203" t="s">
        <v>135</v>
      </c>
    </row>
    <row r="678" spans="2:51" s="15" customFormat="1" ht="10">
      <c r="B678" s="228"/>
      <c r="C678" s="229"/>
      <c r="D678" s="188" t="s">
        <v>146</v>
      </c>
      <c r="E678" s="230" t="s">
        <v>19</v>
      </c>
      <c r="F678" s="231" t="s">
        <v>499</v>
      </c>
      <c r="G678" s="229"/>
      <c r="H678" s="232">
        <v>216.83</v>
      </c>
      <c r="I678" s="233"/>
      <c r="J678" s="229"/>
      <c r="K678" s="229"/>
      <c r="L678" s="234"/>
      <c r="M678" s="235"/>
      <c r="N678" s="236"/>
      <c r="O678" s="236"/>
      <c r="P678" s="236"/>
      <c r="Q678" s="236"/>
      <c r="R678" s="236"/>
      <c r="S678" s="236"/>
      <c r="T678" s="237"/>
      <c r="AT678" s="238" t="s">
        <v>146</v>
      </c>
      <c r="AU678" s="238" t="s">
        <v>143</v>
      </c>
      <c r="AV678" s="15" t="s">
        <v>152</v>
      </c>
      <c r="AW678" s="15" t="s">
        <v>31</v>
      </c>
      <c r="AX678" s="15" t="s">
        <v>72</v>
      </c>
      <c r="AY678" s="238" t="s">
        <v>135</v>
      </c>
    </row>
    <row r="679" spans="2:51" s="13" customFormat="1" ht="10">
      <c r="B679" s="193"/>
      <c r="C679" s="194"/>
      <c r="D679" s="188" t="s">
        <v>146</v>
      </c>
      <c r="E679" s="195" t="s">
        <v>19</v>
      </c>
      <c r="F679" s="196" t="s">
        <v>933</v>
      </c>
      <c r="G679" s="194"/>
      <c r="H679" s="197">
        <v>13.78</v>
      </c>
      <c r="I679" s="198"/>
      <c r="J679" s="194"/>
      <c r="K679" s="194"/>
      <c r="L679" s="199"/>
      <c r="M679" s="200"/>
      <c r="N679" s="201"/>
      <c r="O679" s="201"/>
      <c r="P679" s="201"/>
      <c r="Q679" s="201"/>
      <c r="R679" s="201"/>
      <c r="S679" s="201"/>
      <c r="T679" s="202"/>
      <c r="AT679" s="203" t="s">
        <v>146</v>
      </c>
      <c r="AU679" s="203" t="s">
        <v>143</v>
      </c>
      <c r="AV679" s="13" t="s">
        <v>143</v>
      </c>
      <c r="AW679" s="13" t="s">
        <v>31</v>
      </c>
      <c r="AX679" s="13" t="s">
        <v>72</v>
      </c>
      <c r="AY679" s="203" t="s">
        <v>135</v>
      </c>
    </row>
    <row r="680" spans="2:51" s="13" customFormat="1" ht="10">
      <c r="B680" s="193"/>
      <c r="C680" s="194"/>
      <c r="D680" s="188" t="s">
        <v>146</v>
      </c>
      <c r="E680" s="195" t="s">
        <v>19</v>
      </c>
      <c r="F680" s="196" t="s">
        <v>934</v>
      </c>
      <c r="G680" s="194"/>
      <c r="H680" s="197">
        <v>6.27</v>
      </c>
      <c r="I680" s="198"/>
      <c r="J680" s="194"/>
      <c r="K680" s="194"/>
      <c r="L680" s="199"/>
      <c r="M680" s="200"/>
      <c r="N680" s="201"/>
      <c r="O680" s="201"/>
      <c r="P680" s="201"/>
      <c r="Q680" s="201"/>
      <c r="R680" s="201"/>
      <c r="S680" s="201"/>
      <c r="T680" s="202"/>
      <c r="AT680" s="203" t="s">
        <v>146</v>
      </c>
      <c r="AU680" s="203" t="s">
        <v>143</v>
      </c>
      <c r="AV680" s="13" t="s">
        <v>143</v>
      </c>
      <c r="AW680" s="13" t="s">
        <v>31</v>
      </c>
      <c r="AX680" s="13" t="s">
        <v>72</v>
      </c>
      <c r="AY680" s="203" t="s">
        <v>135</v>
      </c>
    </row>
    <row r="681" spans="2:51" s="13" customFormat="1" ht="10">
      <c r="B681" s="193"/>
      <c r="C681" s="194"/>
      <c r="D681" s="188" t="s">
        <v>146</v>
      </c>
      <c r="E681" s="195" t="s">
        <v>19</v>
      </c>
      <c r="F681" s="196" t="s">
        <v>935</v>
      </c>
      <c r="G681" s="194"/>
      <c r="H681" s="197">
        <v>13.95</v>
      </c>
      <c r="I681" s="198"/>
      <c r="J681" s="194"/>
      <c r="K681" s="194"/>
      <c r="L681" s="199"/>
      <c r="M681" s="200"/>
      <c r="N681" s="201"/>
      <c r="O681" s="201"/>
      <c r="P681" s="201"/>
      <c r="Q681" s="201"/>
      <c r="R681" s="201"/>
      <c r="S681" s="201"/>
      <c r="T681" s="202"/>
      <c r="AT681" s="203" t="s">
        <v>146</v>
      </c>
      <c r="AU681" s="203" t="s">
        <v>143</v>
      </c>
      <c r="AV681" s="13" t="s">
        <v>143</v>
      </c>
      <c r="AW681" s="13" t="s">
        <v>31</v>
      </c>
      <c r="AX681" s="13" t="s">
        <v>72</v>
      </c>
      <c r="AY681" s="203" t="s">
        <v>135</v>
      </c>
    </row>
    <row r="682" spans="2:51" s="13" customFormat="1" ht="10">
      <c r="B682" s="193"/>
      <c r="C682" s="194"/>
      <c r="D682" s="188" t="s">
        <v>146</v>
      </c>
      <c r="E682" s="195" t="s">
        <v>19</v>
      </c>
      <c r="F682" s="196" t="s">
        <v>936</v>
      </c>
      <c r="G682" s="194"/>
      <c r="H682" s="197">
        <v>8.11</v>
      </c>
      <c r="I682" s="198"/>
      <c r="J682" s="194"/>
      <c r="K682" s="194"/>
      <c r="L682" s="199"/>
      <c r="M682" s="200"/>
      <c r="N682" s="201"/>
      <c r="O682" s="201"/>
      <c r="P682" s="201"/>
      <c r="Q682" s="201"/>
      <c r="R682" s="201"/>
      <c r="S682" s="201"/>
      <c r="T682" s="202"/>
      <c r="AT682" s="203" t="s">
        <v>146</v>
      </c>
      <c r="AU682" s="203" t="s">
        <v>143</v>
      </c>
      <c r="AV682" s="13" t="s">
        <v>143</v>
      </c>
      <c r="AW682" s="13" t="s">
        <v>31</v>
      </c>
      <c r="AX682" s="13" t="s">
        <v>72</v>
      </c>
      <c r="AY682" s="203" t="s">
        <v>135</v>
      </c>
    </row>
    <row r="683" spans="2:51" s="13" customFormat="1" ht="10">
      <c r="B683" s="193"/>
      <c r="C683" s="194"/>
      <c r="D683" s="188" t="s">
        <v>146</v>
      </c>
      <c r="E683" s="195" t="s">
        <v>19</v>
      </c>
      <c r="F683" s="196" t="s">
        <v>937</v>
      </c>
      <c r="G683" s="194"/>
      <c r="H683" s="197">
        <v>14.15</v>
      </c>
      <c r="I683" s="198"/>
      <c r="J683" s="194"/>
      <c r="K683" s="194"/>
      <c r="L683" s="199"/>
      <c r="M683" s="200"/>
      <c r="N683" s="201"/>
      <c r="O683" s="201"/>
      <c r="P683" s="201"/>
      <c r="Q683" s="201"/>
      <c r="R683" s="201"/>
      <c r="S683" s="201"/>
      <c r="T683" s="202"/>
      <c r="AT683" s="203" t="s">
        <v>146</v>
      </c>
      <c r="AU683" s="203" t="s">
        <v>143</v>
      </c>
      <c r="AV683" s="13" t="s">
        <v>143</v>
      </c>
      <c r="AW683" s="13" t="s">
        <v>31</v>
      </c>
      <c r="AX683" s="13" t="s">
        <v>72</v>
      </c>
      <c r="AY683" s="203" t="s">
        <v>135</v>
      </c>
    </row>
    <row r="684" spans="2:51" s="13" customFormat="1" ht="10">
      <c r="B684" s="193"/>
      <c r="C684" s="194"/>
      <c r="D684" s="188" t="s">
        <v>146</v>
      </c>
      <c r="E684" s="195" t="s">
        <v>19</v>
      </c>
      <c r="F684" s="196" t="s">
        <v>938</v>
      </c>
      <c r="G684" s="194"/>
      <c r="H684" s="197">
        <v>10.74</v>
      </c>
      <c r="I684" s="198"/>
      <c r="J684" s="194"/>
      <c r="K684" s="194"/>
      <c r="L684" s="199"/>
      <c r="M684" s="200"/>
      <c r="N684" s="201"/>
      <c r="O684" s="201"/>
      <c r="P684" s="201"/>
      <c r="Q684" s="201"/>
      <c r="R684" s="201"/>
      <c r="S684" s="201"/>
      <c r="T684" s="202"/>
      <c r="AT684" s="203" t="s">
        <v>146</v>
      </c>
      <c r="AU684" s="203" t="s">
        <v>143</v>
      </c>
      <c r="AV684" s="13" t="s">
        <v>143</v>
      </c>
      <c r="AW684" s="13" t="s">
        <v>31</v>
      </c>
      <c r="AX684" s="13" t="s">
        <v>72</v>
      </c>
      <c r="AY684" s="203" t="s">
        <v>135</v>
      </c>
    </row>
    <row r="685" spans="2:51" s="13" customFormat="1" ht="10">
      <c r="B685" s="193"/>
      <c r="C685" s="194"/>
      <c r="D685" s="188" t="s">
        <v>146</v>
      </c>
      <c r="E685" s="195" t="s">
        <v>19</v>
      </c>
      <c r="F685" s="196" t="s">
        <v>932</v>
      </c>
      <c r="G685" s="194"/>
      <c r="H685" s="197">
        <v>15.9</v>
      </c>
      <c r="I685" s="198"/>
      <c r="J685" s="194"/>
      <c r="K685" s="194"/>
      <c r="L685" s="199"/>
      <c r="M685" s="200"/>
      <c r="N685" s="201"/>
      <c r="O685" s="201"/>
      <c r="P685" s="201"/>
      <c r="Q685" s="201"/>
      <c r="R685" s="201"/>
      <c r="S685" s="201"/>
      <c r="T685" s="202"/>
      <c r="AT685" s="203" t="s">
        <v>146</v>
      </c>
      <c r="AU685" s="203" t="s">
        <v>143</v>
      </c>
      <c r="AV685" s="13" t="s">
        <v>143</v>
      </c>
      <c r="AW685" s="13" t="s">
        <v>31</v>
      </c>
      <c r="AX685" s="13" t="s">
        <v>72</v>
      </c>
      <c r="AY685" s="203" t="s">
        <v>135</v>
      </c>
    </row>
    <row r="686" spans="2:51" s="13" customFormat="1" ht="10">
      <c r="B686" s="193"/>
      <c r="C686" s="194"/>
      <c r="D686" s="188" t="s">
        <v>146</v>
      </c>
      <c r="E686" s="195" t="s">
        <v>19</v>
      </c>
      <c r="F686" s="196" t="s">
        <v>930</v>
      </c>
      <c r="G686" s="194"/>
      <c r="H686" s="197">
        <v>0.67500000000000004</v>
      </c>
      <c r="I686" s="198"/>
      <c r="J686" s="194"/>
      <c r="K686" s="194"/>
      <c r="L686" s="199"/>
      <c r="M686" s="200"/>
      <c r="N686" s="201"/>
      <c r="O686" s="201"/>
      <c r="P686" s="201"/>
      <c r="Q686" s="201"/>
      <c r="R686" s="201"/>
      <c r="S686" s="201"/>
      <c r="T686" s="202"/>
      <c r="AT686" s="203" t="s">
        <v>146</v>
      </c>
      <c r="AU686" s="203" t="s">
        <v>143</v>
      </c>
      <c r="AV686" s="13" t="s">
        <v>143</v>
      </c>
      <c r="AW686" s="13" t="s">
        <v>31</v>
      </c>
      <c r="AX686" s="13" t="s">
        <v>72</v>
      </c>
      <c r="AY686" s="203" t="s">
        <v>135</v>
      </c>
    </row>
    <row r="687" spans="2:51" s="13" customFormat="1" ht="10">
      <c r="B687" s="193"/>
      <c r="C687" s="194"/>
      <c r="D687" s="188" t="s">
        <v>146</v>
      </c>
      <c r="E687" s="195" t="s">
        <v>19</v>
      </c>
      <c r="F687" s="196" t="s">
        <v>939</v>
      </c>
      <c r="G687" s="194"/>
      <c r="H687" s="197">
        <v>1.08</v>
      </c>
      <c r="I687" s="198"/>
      <c r="J687" s="194"/>
      <c r="K687" s="194"/>
      <c r="L687" s="199"/>
      <c r="M687" s="200"/>
      <c r="N687" s="201"/>
      <c r="O687" s="201"/>
      <c r="P687" s="201"/>
      <c r="Q687" s="201"/>
      <c r="R687" s="201"/>
      <c r="S687" s="201"/>
      <c r="T687" s="202"/>
      <c r="AT687" s="203" t="s">
        <v>146</v>
      </c>
      <c r="AU687" s="203" t="s">
        <v>143</v>
      </c>
      <c r="AV687" s="13" t="s">
        <v>143</v>
      </c>
      <c r="AW687" s="13" t="s">
        <v>31</v>
      </c>
      <c r="AX687" s="13" t="s">
        <v>72</v>
      </c>
      <c r="AY687" s="203" t="s">
        <v>135</v>
      </c>
    </row>
    <row r="688" spans="2:51" s="13" customFormat="1" ht="10">
      <c r="B688" s="193"/>
      <c r="C688" s="194"/>
      <c r="D688" s="188" t="s">
        <v>146</v>
      </c>
      <c r="E688" s="195" t="s">
        <v>19</v>
      </c>
      <c r="F688" s="196" t="s">
        <v>940</v>
      </c>
      <c r="G688" s="194"/>
      <c r="H688" s="197">
        <v>5.58</v>
      </c>
      <c r="I688" s="198"/>
      <c r="J688" s="194"/>
      <c r="K688" s="194"/>
      <c r="L688" s="199"/>
      <c r="M688" s="200"/>
      <c r="N688" s="201"/>
      <c r="O688" s="201"/>
      <c r="P688" s="201"/>
      <c r="Q688" s="201"/>
      <c r="R688" s="201"/>
      <c r="S688" s="201"/>
      <c r="T688" s="202"/>
      <c r="AT688" s="203" t="s">
        <v>146</v>
      </c>
      <c r="AU688" s="203" t="s">
        <v>143</v>
      </c>
      <c r="AV688" s="13" t="s">
        <v>143</v>
      </c>
      <c r="AW688" s="13" t="s">
        <v>31</v>
      </c>
      <c r="AX688" s="13" t="s">
        <v>72</v>
      </c>
      <c r="AY688" s="203" t="s">
        <v>135</v>
      </c>
    </row>
    <row r="689" spans="1:65" s="13" customFormat="1" ht="10">
      <c r="B689" s="193"/>
      <c r="C689" s="194"/>
      <c r="D689" s="188" t="s">
        <v>146</v>
      </c>
      <c r="E689" s="195" t="s">
        <v>19</v>
      </c>
      <c r="F689" s="196" t="s">
        <v>941</v>
      </c>
      <c r="G689" s="194"/>
      <c r="H689" s="197">
        <v>1.17</v>
      </c>
      <c r="I689" s="198"/>
      <c r="J689" s="194"/>
      <c r="K689" s="194"/>
      <c r="L689" s="199"/>
      <c r="M689" s="200"/>
      <c r="N689" s="201"/>
      <c r="O689" s="201"/>
      <c r="P689" s="201"/>
      <c r="Q689" s="201"/>
      <c r="R689" s="201"/>
      <c r="S689" s="201"/>
      <c r="T689" s="202"/>
      <c r="AT689" s="203" t="s">
        <v>146</v>
      </c>
      <c r="AU689" s="203" t="s">
        <v>143</v>
      </c>
      <c r="AV689" s="13" t="s">
        <v>143</v>
      </c>
      <c r="AW689" s="13" t="s">
        <v>31</v>
      </c>
      <c r="AX689" s="13" t="s">
        <v>72</v>
      </c>
      <c r="AY689" s="203" t="s">
        <v>135</v>
      </c>
    </row>
    <row r="690" spans="1:65" s="13" customFormat="1" ht="10">
      <c r="B690" s="193"/>
      <c r="C690" s="194"/>
      <c r="D690" s="188" t="s">
        <v>146</v>
      </c>
      <c r="E690" s="195" t="s">
        <v>19</v>
      </c>
      <c r="F690" s="196" t="s">
        <v>942</v>
      </c>
      <c r="G690" s="194"/>
      <c r="H690" s="197">
        <v>1.0900000000000001</v>
      </c>
      <c r="I690" s="198"/>
      <c r="J690" s="194"/>
      <c r="K690" s="194"/>
      <c r="L690" s="199"/>
      <c r="M690" s="200"/>
      <c r="N690" s="201"/>
      <c r="O690" s="201"/>
      <c r="P690" s="201"/>
      <c r="Q690" s="201"/>
      <c r="R690" s="201"/>
      <c r="S690" s="201"/>
      <c r="T690" s="202"/>
      <c r="AT690" s="203" t="s">
        <v>146</v>
      </c>
      <c r="AU690" s="203" t="s">
        <v>143</v>
      </c>
      <c r="AV690" s="13" t="s">
        <v>143</v>
      </c>
      <c r="AW690" s="13" t="s">
        <v>31</v>
      </c>
      <c r="AX690" s="13" t="s">
        <v>72</v>
      </c>
      <c r="AY690" s="203" t="s">
        <v>135</v>
      </c>
    </row>
    <row r="691" spans="1:65" s="13" customFormat="1" ht="10">
      <c r="B691" s="193"/>
      <c r="C691" s="194"/>
      <c r="D691" s="188" t="s">
        <v>146</v>
      </c>
      <c r="E691" s="195" t="s">
        <v>19</v>
      </c>
      <c r="F691" s="196" t="s">
        <v>943</v>
      </c>
      <c r="G691" s="194"/>
      <c r="H691" s="197">
        <v>0.96</v>
      </c>
      <c r="I691" s="198"/>
      <c r="J691" s="194"/>
      <c r="K691" s="194"/>
      <c r="L691" s="199"/>
      <c r="M691" s="200"/>
      <c r="N691" s="201"/>
      <c r="O691" s="201"/>
      <c r="P691" s="201"/>
      <c r="Q691" s="201"/>
      <c r="R691" s="201"/>
      <c r="S691" s="201"/>
      <c r="T691" s="202"/>
      <c r="AT691" s="203" t="s">
        <v>146</v>
      </c>
      <c r="AU691" s="203" t="s">
        <v>143</v>
      </c>
      <c r="AV691" s="13" t="s">
        <v>143</v>
      </c>
      <c r="AW691" s="13" t="s">
        <v>31</v>
      </c>
      <c r="AX691" s="13" t="s">
        <v>72</v>
      </c>
      <c r="AY691" s="203" t="s">
        <v>135</v>
      </c>
    </row>
    <row r="692" spans="1:65" s="13" customFormat="1" ht="10">
      <c r="B692" s="193"/>
      <c r="C692" s="194"/>
      <c r="D692" s="188" t="s">
        <v>146</v>
      </c>
      <c r="E692" s="195" t="s">
        <v>19</v>
      </c>
      <c r="F692" s="196" t="s">
        <v>944</v>
      </c>
      <c r="G692" s="194"/>
      <c r="H692" s="197">
        <v>2.75</v>
      </c>
      <c r="I692" s="198"/>
      <c r="J692" s="194"/>
      <c r="K692" s="194"/>
      <c r="L692" s="199"/>
      <c r="M692" s="200"/>
      <c r="N692" s="201"/>
      <c r="O692" s="201"/>
      <c r="P692" s="201"/>
      <c r="Q692" s="201"/>
      <c r="R692" s="201"/>
      <c r="S692" s="201"/>
      <c r="T692" s="202"/>
      <c r="AT692" s="203" t="s">
        <v>146</v>
      </c>
      <c r="AU692" s="203" t="s">
        <v>143</v>
      </c>
      <c r="AV692" s="13" t="s">
        <v>143</v>
      </c>
      <c r="AW692" s="13" t="s">
        <v>31</v>
      </c>
      <c r="AX692" s="13" t="s">
        <v>72</v>
      </c>
      <c r="AY692" s="203" t="s">
        <v>135</v>
      </c>
    </row>
    <row r="693" spans="1:65" s="13" customFormat="1" ht="10">
      <c r="B693" s="193"/>
      <c r="C693" s="194"/>
      <c r="D693" s="188" t="s">
        <v>146</v>
      </c>
      <c r="E693" s="195" t="s">
        <v>19</v>
      </c>
      <c r="F693" s="196" t="s">
        <v>945</v>
      </c>
      <c r="G693" s="194"/>
      <c r="H693" s="197">
        <v>110.66</v>
      </c>
      <c r="I693" s="198"/>
      <c r="J693" s="194"/>
      <c r="K693" s="194"/>
      <c r="L693" s="199"/>
      <c r="M693" s="200"/>
      <c r="N693" s="201"/>
      <c r="O693" s="201"/>
      <c r="P693" s="201"/>
      <c r="Q693" s="201"/>
      <c r="R693" s="201"/>
      <c r="S693" s="201"/>
      <c r="T693" s="202"/>
      <c r="AT693" s="203" t="s">
        <v>146</v>
      </c>
      <c r="AU693" s="203" t="s">
        <v>143</v>
      </c>
      <c r="AV693" s="13" t="s">
        <v>143</v>
      </c>
      <c r="AW693" s="13" t="s">
        <v>31</v>
      </c>
      <c r="AX693" s="13" t="s">
        <v>72</v>
      </c>
      <c r="AY693" s="203" t="s">
        <v>135</v>
      </c>
    </row>
    <row r="694" spans="1:65" s="13" customFormat="1" ht="10">
      <c r="B694" s="193"/>
      <c r="C694" s="194"/>
      <c r="D694" s="188" t="s">
        <v>146</v>
      </c>
      <c r="E694" s="195" t="s">
        <v>19</v>
      </c>
      <c r="F694" s="196" t="s">
        <v>946</v>
      </c>
      <c r="G694" s="194"/>
      <c r="H694" s="197">
        <v>8.32</v>
      </c>
      <c r="I694" s="198"/>
      <c r="J694" s="194"/>
      <c r="K694" s="194"/>
      <c r="L694" s="199"/>
      <c r="M694" s="200"/>
      <c r="N694" s="201"/>
      <c r="O694" s="201"/>
      <c r="P694" s="201"/>
      <c r="Q694" s="201"/>
      <c r="R694" s="201"/>
      <c r="S694" s="201"/>
      <c r="T694" s="202"/>
      <c r="AT694" s="203" t="s">
        <v>146</v>
      </c>
      <c r="AU694" s="203" t="s">
        <v>143</v>
      </c>
      <c r="AV694" s="13" t="s">
        <v>143</v>
      </c>
      <c r="AW694" s="13" t="s">
        <v>31</v>
      </c>
      <c r="AX694" s="13" t="s">
        <v>72</v>
      </c>
      <c r="AY694" s="203" t="s">
        <v>135</v>
      </c>
    </row>
    <row r="695" spans="1:65" s="15" customFormat="1" ht="10">
      <c r="B695" s="228"/>
      <c r="C695" s="229"/>
      <c r="D695" s="188" t="s">
        <v>146</v>
      </c>
      <c r="E695" s="230" t="s">
        <v>19</v>
      </c>
      <c r="F695" s="231" t="s">
        <v>499</v>
      </c>
      <c r="G695" s="229"/>
      <c r="H695" s="232">
        <v>215.185</v>
      </c>
      <c r="I695" s="233"/>
      <c r="J695" s="229"/>
      <c r="K695" s="229"/>
      <c r="L695" s="234"/>
      <c r="M695" s="235"/>
      <c r="N695" s="236"/>
      <c r="O695" s="236"/>
      <c r="P695" s="236"/>
      <c r="Q695" s="236"/>
      <c r="R695" s="236"/>
      <c r="S695" s="236"/>
      <c r="T695" s="237"/>
      <c r="AT695" s="238" t="s">
        <v>146</v>
      </c>
      <c r="AU695" s="238" t="s">
        <v>143</v>
      </c>
      <c r="AV695" s="15" t="s">
        <v>152</v>
      </c>
      <c r="AW695" s="15" t="s">
        <v>31</v>
      </c>
      <c r="AX695" s="15" t="s">
        <v>72</v>
      </c>
      <c r="AY695" s="238" t="s">
        <v>135</v>
      </c>
    </row>
    <row r="696" spans="1:65" s="14" customFormat="1" ht="10">
      <c r="B696" s="204"/>
      <c r="C696" s="205"/>
      <c r="D696" s="188" t="s">
        <v>146</v>
      </c>
      <c r="E696" s="206" t="s">
        <v>19</v>
      </c>
      <c r="F696" s="207" t="s">
        <v>148</v>
      </c>
      <c r="G696" s="205"/>
      <c r="H696" s="208">
        <v>432.01499999999993</v>
      </c>
      <c r="I696" s="209"/>
      <c r="J696" s="205"/>
      <c r="K696" s="205"/>
      <c r="L696" s="210"/>
      <c r="M696" s="211"/>
      <c r="N696" s="212"/>
      <c r="O696" s="212"/>
      <c r="P696" s="212"/>
      <c r="Q696" s="212"/>
      <c r="R696" s="212"/>
      <c r="S696" s="212"/>
      <c r="T696" s="213"/>
      <c r="AT696" s="214" t="s">
        <v>146</v>
      </c>
      <c r="AU696" s="214" t="s">
        <v>143</v>
      </c>
      <c r="AV696" s="14" t="s">
        <v>142</v>
      </c>
      <c r="AW696" s="14" t="s">
        <v>31</v>
      </c>
      <c r="AX696" s="14" t="s">
        <v>80</v>
      </c>
      <c r="AY696" s="214" t="s">
        <v>135</v>
      </c>
    </row>
    <row r="697" spans="1:65" s="2" customFormat="1" ht="14.4" customHeight="1">
      <c r="A697" s="36"/>
      <c r="B697" s="37"/>
      <c r="C697" s="175" t="s">
        <v>947</v>
      </c>
      <c r="D697" s="175" t="s">
        <v>137</v>
      </c>
      <c r="E697" s="176" t="s">
        <v>948</v>
      </c>
      <c r="F697" s="177" t="s">
        <v>949</v>
      </c>
      <c r="G697" s="178" t="s">
        <v>140</v>
      </c>
      <c r="H697" s="179">
        <v>23.55</v>
      </c>
      <c r="I697" s="180"/>
      <c r="J697" s="181">
        <f>ROUND(I697*H697,2)</f>
        <v>0</v>
      </c>
      <c r="K697" s="177" t="s">
        <v>141</v>
      </c>
      <c r="L697" s="41"/>
      <c r="M697" s="182" t="s">
        <v>19</v>
      </c>
      <c r="N697" s="183" t="s">
        <v>44</v>
      </c>
      <c r="O697" s="66"/>
      <c r="P697" s="184">
        <f>O697*H697</f>
        <v>0</v>
      </c>
      <c r="Q697" s="184">
        <v>4.0000000000000002E-4</v>
      </c>
      <c r="R697" s="184">
        <f>Q697*H697</f>
        <v>9.4200000000000013E-3</v>
      </c>
      <c r="S697" s="184">
        <v>0</v>
      </c>
      <c r="T697" s="185">
        <f>S697*H697</f>
        <v>0</v>
      </c>
      <c r="U697" s="36"/>
      <c r="V697" s="36"/>
      <c r="W697" s="36"/>
      <c r="X697" s="36"/>
      <c r="Y697" s="36"/>
      <c r="Z697" s="36"/>
      <c r="AA697" s="36"/>
      <c r="AB697" s="36"/>
      <c r="AC697" s="36"/>
      <c r="AD697" s="36"/>
      <c r="AE697" s="36"/>
      <c r="AR697" s="186" t="s">
        <v>175</v>
      </c>
      <c r="AT697" s="186" t="s">
        <v>137</v>
      </c>
      <c r="AU697" s="186" t="s">
        <v>143</v>
      </c>
      <c r="AY697" s="19" t="s">
        <v>135</v>
      </c>
      <c r="BE697" s="187">
        <f>IF(N697="základní",J697,0)</f>
        <v>0</v>
      </c>
      <c r="BF697" s="187">
        <f>IF(N697="snížená",J697,0)</f>
        <v>0</v>
      </c>
      <c r="BG697" s="187">
        <f>IF(N697="zákl. přenesená",J697,0)</f>
        <v>0</v>
      </c>
      <c r="BH697" s="187">
        <f>IF(N697="sníž. přenesená",J697,0)</f>
        <v>0</v>
      </c>
      <c r="BI697" s="187">
        <f>IF(N697="nulová",J697,0)</f>
        <v>0</v>
      </c>
      <c r="BJ697" s="19" t="s">
        <v>143</v>
      </c>
      <c r="BK697" s="187">
        <f>ROUND(I697*H697,2)</f>
        <v>0</v>
      </c>
      <c r="BL697" s="19" t="s">
        <v>175</v>
      </c>
      <c r="BM697" s="186" t="s">
        <v>950</v>
      </c>
    </row>
    <row r="698" spans="1:65" s="2" customFormat="1" ht="27">
      <c r="A698" s="36"/>
      <c r="B698" s="37"/>
      <c r="C698" s="38"/>
      <c r="D698" s="188" t="s">
        <v>144</v>
      </c>
      <c r="E698" s="38"/>
      <c r="F698" s="189" t="s">
        <v>951</v>
      </c>
      <c r="G698" s="38"/>
      <c r="H698" s="38"/>
      <c r="I698" s="190"/>
      <c r="J698" s="38"/>
      <c r="K698" s="38"/>
      <c r="L698" s="41"/>
      <c r="M698" s="191"/>
      <c r="N698" s="192"/>
      <c r="O698" s="66"/>
      <c r="P698" s="66"/>
      <c r="Q698" s="66"/>
      <c r="R698" s="66"/>
      <c r="S698" s="66"/>
      <c r="T698" s="67"/>
      <c r="U698" s="36"/>
      <c r="V698" s="36"/>
      <c r="W698" s="36"/>
      <c r="X698" s="36"/>
      <c r="Y698" s="36"/>
      <c r="Z698" s="36"/>
      <c r="AA698" s="36"/>
      <c r="AB698" s="36"/>
      <c r="AC698" s="36"/>
      <c r="AD698" s="36"/>
      <c r="AE698" s="36"/>
      <c r="AT698" s="19" t="s">
        <v>144</v>
      </c>
      <c r="AU698" s="19" t="s">
        <v>143</v>
      </c>
    </row>
    <row r="699" spans="1:65" s="13" customFormat="1" ht="10">
      <c r="B699" s="193"/>
      <c r="C699" s="194"/>
      <c r="D699" s="188" t="s">
        <v>146</v>
      </c>
      <c r="E699" s="195" t="s">
        <v>19</v>
      </c>
      <c r="F699" s="196" t="s">
        <v>903</v>
      </c>
      <c r="G699" s="194"/>
      <c r="H699" s="197">
        <v>23.55</v>
      </c>
      <c r="I699" s="198"/>
      <c r="J699" s="194"/>
      <c r="K699" s="194"/>
      <c r="L699" s="199"/>
      <c r="M699" s="200"/>
      <c r="N699" s="201"/>
      <c r="O699" s="201"/>
      <c r="P699" s="201"/>
      <c r="Q699" s="201"/>
      <c r="R699" s="201"/>
      <c r="S699" s="201"/>
      <c r="T699" s="202"/>
      <c r="AT699" s="203" t="s">
        <v>146</v>
      </c>
      <c r="AU699" s="203" t="s">
        <v>143</v>
      </c>
      <c r="AV699" s="13" t="s">
        <v>143</v>
      </c>
      <c r="AW699" s="13" t="s">
        <v>31</v>
      </c>
      <c r="AX699" s="13" t="s">
        <v>72</v>
      </c>
      <c r="AY699" s="203" t="s">
        <v>135</v>
      </c>
    </row>
    <row r="700" spans="1:65" s="14" customFormat="1" ht="10">
      <c r="B700" s="204"/>
      <c r="C700" s="205"/>
      <c r="D700" s="188" t="s">
        <v>146</v>
      </c>
      <c r="E700" s="206" t="s">
        <v>19</v>
      </c>
      <c r="F700" s="207" t="s">
        <v>148</v>
      </c>
      <c r="G700" s="205"/>
      <c r="H700" s="208">
        <v>23.55</v>
      </c>
      <c r="I700" s="209"/>
      <c r="J700" s="205"/>
      <c r="K700" s="205"/>
      <c r="L700" s="210"/>
      <c r="M700" s="211"/>
      <c r="N700" s="212"/>
      <c r="O700" s="212"/>
      <c r="P700" s="212"/>
      <c r="Q700" s="212"/>
      <c r="R700" s="212"/>
      <c r="S700" s="212"/>
      <c r="T700" s="213"/>
      <c r="AT700" s="214" t="s">
        <v>146</v>
      </c>
      <c r="AU700" s="214" t="s">
        <v>143</v>
      </c>
      <c r="AV700" s="14" t="s">
        <v>142</v>
      </c>
      <c r="AW700" s="14" t="s">
        <v>31</v>
      </c>
      <c r="AX700" s="14" t="s">
        <v>80</v>
      </c>
      <c r="AY700" s="214" t="s">
        <v>135</v>
      </c>
    </row>
    <row r="701" spans="1:65" s="2" customFormat="1" ht="24.15" customHeight="1">
      <c r="A701" s="36"/>
      <c r="B701" s="37"/>
      <c r="C701" s="215" t="s">
        <v>378</v>
      </c>
      <c r="D701" s="215" t="s">
        <v>194</v>
      </c>
      <c r="E701" s="216" t="s">
        <v>952</v>
      </c>
      <c r="F701" s="217" t="s">
        <v>953</v>
      </c>
      <c r="G701" s="218" t="s">
        <v>140</v>
      </c>
      <c r="H701" s="219">
        <v>23.55</v>
      </c>
      <c r="I701" s="220"/>
      <c r="J701" s="221">
        <f>ROUND(I701*H701,2)</f>
        <v>0</v>
      </c>
      <c r="K701" s="217" t="s">
        <v>141</v>
      </c>
      <c r="L701" s="222"/>
      <c r="M701" s="223" t="s">
        <v>19</v>
      </c>
      <c r="N701" s="224" t="s">
        <v>44</v>
      </c>
      <c r="O701" s="66"/>
      <c r="P701" s="184">
        <f>O701*H701</f>
        <v>0</v>
      </c>
      <c r="Q701" s="184">
        <v>4.7999999999999996E-3</v>
      </c>
      <c r="R701" s="184">
        <f>Q701*H701</f>
        <v>0.11303999999999999</v>
      </c>
      <c r="S701" s="184">
        <v>0</v>
      </c>
      <c r="T701" s="185">
        <f>S701*H701</f>
        <v>0</v>
      </c>
      <c r="U701" s="36"/>
      <c r="V701" s="36"/>
      <c r="W701" s="36"/>
      <c r="X701" s="36"/>
      <c r="Y701" s="36"/>
      <c r="Z701" s="36"/>
      <c r="AA701" s="36"/>
      <c r="AB701" s="36"/>
      <c r="AC701" s="36"/>
      <c r="AD701" s="36"/>
      <c r="AE701" s="36"/>
      <c r="AR701" s="186" t="s">
        <v>216</v>
      </c>
      <c r="AT701" s="186" t="s">
        <v>194</v>
      </c>
      <c r="AU701" s="186" t="s">
        <v>143</v>
      </c>
      <c r="AY701" s="19" t="s">
        <v>135</v>
      </c>
      <c r="BE701" s="187">
        <f>IF(N701="základní",J701,0)</f>
        <v>0</v>
      </c>
      <c r="BF701" s="187">
        <f>IF(N701="snížená",J701,0)</f>
        <v>0</v>
      </c>
      <c r="BG701" s="187">
        <f>IF(N701="zákl. přenesená",J701,0)</f>
        <v>0</v>
      </c>
      <c r="BH701" s="187">
        <f>IF(N701="sníž. přenesená",J701,0)</f>
        <v>0</v>
      </c>
      <c r="BI701" s="187">
        <f>IF(N701="nulová",J701,0)</f>
        <v>0</v>
      </c>
      <c r="BJ701" s="19" t="s">
        <v>143</v>
      </c>
      <c r="BK701" s="187">
        <f>ROUND(I701*H701,2)</f>
        <v>0</v>
      </c>
      <c r="BL701" s="19" t="s">
        <v>175</v>
      </c>
      <c r="BM701" s="186" t="s">
        <v>954</v>
      </c>
    </row>
    <row r="702" spans="1:65" s="13" customFormat="1" ht="10">
      <c r="B702" s="193"/>
      <c r="C702" s="194"/>
      <c r="D702" s="188" t="s">
        <v>146</v>
      </c>
      <c r="E702" s="195" t="s">
        <v>19</v>
      </c>
      <c r="F702" s="196" t="s">
        <v>955</v>
      </c>
      <c r="G702" s="194"/>
      <c r="H702" s="197">
        <v>23.55</v>
      </c>
      <c r="I702" s="198"/>
      <c r="J702" s="194"/>
      <c r="K702" s="194"/>
      <c r="L702" s="199"/>
      <c r="M702" s="200"/>
      <c r="N702" s="201"/>
      <c r="O702" s="201"/>
      <c r="P702" s="201"/>
      <c r="Q702" s="201"/>
      <c r="R702" s="201"/>
      <c r="S702" s="201"/>
      <c r="T702" s="202"/>
      <c r="AT702" s="203" t="s">
        <v>146</v>
      </c>
      <c r="AU702" s="203" t="s">
        <v>143</v>
      </c>
      <c r="AV702" s="13" t="s">
        <v>143</v>
      </c>
      <c r="AW702" s="13" t="s">
        <v>31</v>
      </c>
      <c r="AX702" s="13" t="s">
        <v>72</v>
      </c>
      <c r="AY702" s="203" t="s">
        <v>135</v>
      </c>
    </row>
    <row r="703" spans="1:65" s="14" customFormat="1" ht="10">
      <c r="B703" s="204"/>
      <c r="C703" s="205"/>
      <c r="D703" s="188" t="s">
        <v>146</v>
      </c>
      <c r="E703" s="206" t="s">
        <v>19</v>
      </c>
      <c r="F703" s="207" t="s">
        <v>148</v>
      </c>
      <c r="G703" s="205"/>
      <c r="H703" s="208">
        <v>23.55</v>
      </c>
      <c r="I703" s="209"/>
      <c r="J703" s="205"/>
      <c r="K703" s="205"/>
      <c r="L703" s="210"/>
      <c r="M703" s="211"/>
      <c r="N703" s="212"/>
      <c r="O703" s="212"/>
      <c r="P703" s="212"/>
      <c r="Q703" s="212"/>
      <c r="R703" s="212"/>
      <c r="S703" s="212"/>
      <c r="T703" s="213"/>
      <c r="AT703" s="214" t="s">
        <v>146</v>
      </c>
      <c r="AU703" s="214" t="s">
        <v>143</v>
      </c>
      <c r="AV703" s="14" t="s">
        <v>142</v>
      </c>
      <c r="AW703" s="14" t="s">
        <v>31</v>
      </c>
      <c r="AX703" s="14" t="s">
        <v>80</v>
      </c>
      <c r="AY703" s="214" t="s">
        <v>135</v>
      </c>
    </row>
    <row r="704" spans="1:65" s="2" customFormat="1" ht="24.15" customHeight="1">
      <c r="A704" s="36"/>
      <c r="B704" s="37"/>
      <c r="C704" s="175" t="s">
        <v>956</v>
      </c>
      <c r="D704" s="175" t="s">
        <v>137</v>
      </c>
      <c r="E704" s="176" t="s">
        <v>957</v>
      </c>
      <c r="F704" s="177" t="s">
        <v>958</v>
      </c>
      <c r="G704" s="178" t="s">
        <v>197</v>
      </c>
      <c r="H704" s="179">
        <v>0.14000000000000001</v>
      </c>
      <c r="I704" s="180"/>
      <c r="J704" s="181">
        <f>ROUND(I704*H704,2)</f>
        <v>0</v>
      </c>
      <c r="K704" s="177" t="s">
        <v>141</v>
      </c>
      <c r="L704" s="41"/>
      <c r="M704" s="182" t="s">
        <v>19</v>
      </c>
      <c r="N704" s="183" t="s">
        <v>44</v>
      </c>
      <c r="O704" s="66"/>
      <c r="P704" s="184">
        <f>O704*H704</f>
        <v>0</v>
      </c>
      <c r="Q704" s="184">
        <v>0</v>
      </c>
      <c r="R704" s="184">
        <f>Q704*H704</f>
        <v>0</v>
      </c>
      <c r="S704" s="184">
        <v>0</v>
      </c>
      <c r="T704" s="185">
        <f>S704*H704</f>
        <v>0</v>
      </c>
      <c r="U704" s="36"/>
      <c r="V704" s="36"/>
      <c r="W704" s="36"/>
      <c r="X704" s="36"/>
      <c r="Y704" s="36"/>
      <c r="Z704" s="36"/>
      <c r="AA704" s="36"/>
      <c r="AB704" s="36"/>
      <c r="AC704" s="36"/>
      <c r="AD704" s="36"/>
      <c r="AE704" s="36"/>
      <c r="AR704" s="186" t="s">
        <v>175</v>
      </c>
      <c r="AT704" s="186" t="s">
        <v>137</v>
      </c>
      <c r="AU704" s="186" t="s">
        <v>143</v>
      </c>
      <c r="AY704" s="19" t="s">
        <v>135</v>
      </c>
      <c r="BE704" s="187">
        <f>IF(N704="základní",J704,0)</f>
        <v>0</v>
      </c>
      <c r="BF704" s="187">
        <f>IF(N704="snížená",J704,0)</f>
        <v>0</v>
      </c>
      <c r="BG704" s="187">
        <f>IF(N704="zákl. přenesená",J704,0)</f>
        <v>0</v>
      </c>
      <c r="BH704" s="187">
        <f>IF(N704="sníž. přenesená",J704,0)</f>
        <v>0</v>
      </c>
      <c r="BI704" s="187">
        <f>IF(N704="nulová",J704,0)</f>
        <v>0</v>
      </c>
      <c r="BJ704" s="19" t="s">
        <v>143</v>
      </c>
      <c r="BK704" s="187">
        <f>ROUND(I704*H704,2)</f>
        <v>0</v>
      </c>
      <c r="BL704" s="19" t="s">
        <v>175</v>
      </c>
      <c r="BM704" s="186" t="s">
        <v>959</v>
      </c>
    </row>
    <row r="705" spans="1:65" s="2" customFormat="1" ht="63">
      <c r="A705" s="36"/>
      <c r="B705" s="37"/>
      <c r="C705" s="38"/>
      <c r="D705" s="188" t="s">
        <v>144</v>
      </c>
      <c r="E705" s="38"/>
      <c r="F705" s="189" t="s">
        <v>343</v>
      </c>
      <c r="G705" s="38"/>
      <c r="H705" s="38"/>
      <c r="I705" s="190"/>
      <c r="J705" s="38"/>
      <c r="K705" s="38"/>
      <c r="L705" s="41"/>
      <c r="M705" s="191"/>
      <c r="N705" s="192"/>
      <c r="O705" s="66"/>
      <c r="P705" s="66"/>
      <c r="Q705" s="66"/>
      <c r="R705" s="66"/>
      <c r="S705" s="66"/>
      <c r="T705" s="67"/>
      <c r="U705" s="36"/>
      <c r="V705" s="36"/>
      <c r="W705" s="36"/>
      <c r="X705" s="36"/>
      <c r="Y705" s="36"/>
      <c r="Z705" s="36"/>
      <c r="AA705" s="36"/>
      <c r="AB705" s="36"/>
      <c r="AC705" s="36"/>
      <c r="AD705" s="36"/>
      <c r="AE705" s="36"/>
      <c r="AT705" s="19" t="s">
        <v>144</v>
      </c>
      <c r="AU705" s="19" t="s">
        <v>143</v>
      </c>
    </row>
    <row r="706" spans="1:65" s="2" customFormat="1" ht="24.15" customHeight="1">
      <c r="A706" s="36"/>
      <c r="B706" s="37"/>
      <c r="C706" s="175" t="s">
        <v>383</v>
      </c>
      <c r="D706" s="175" t="s">
        <v>137</v>
      </c>
      <c r="E706" s="176" t="s">
        <v>960</v>
      </c>
      <c r="F706" s="177" t="s">
        <v>961</v>
      </c>
      <c r="G706" s="178" t="s">
        <v>197</v>
      </c>
      <c r="H706" s="179">
        <v>0.14000000000000001</v>
      </c>
      <c r="I706" s="180"/>
      <c r="J706" s="181">
        <f>ROUND(I706*H706,2)</f>
        <v>0</v>
      </c>
      <c r="K706" s="177" t="s">
        <v>141</v>
      </c>
      <c r="L706" s="41"/>
      <c r="M706" s="182" t="s">
        <v>19</v>
      </c>
      <c r="N706" s="183" t="s">
        <v>44</v>
      </c>
      <c r="O706" s="66"/>
      <c r="P706" s="184">
        <f>O706*H706</f>
        <v>0</v>
      </c>
      <c r="Q706" s="184">
        <v>0</v>
      </c>
      <c r="R706" s="184">
        <f>Q706*H706</f>
        <v>0</v>
      </c>
      <c r="S706" s="184">
        <v>0</v>
      </c>
      <c r="T706" s="185">
        <f>S706*H706</f>
        <v>0</v>
      </c>
      <c r="U706" s="36"/>
      <c r="V706" s="36"/>
      <c r="W706" s="36"/>
      <c r="X706" s="36"/>
      <c r="Y706" s="36"/>
      <c r="Z706" s="36"/>
      <c r="AA706" s="36"/>
      <c r="AB706" s="36"/>
      <c r="AC706" s="36"/>
      <c r="AD706" s="36"/>
      <c r="AE706" s="36"/>
      <c r="AR706" s="186" t="s">
        <v>175</v>
      </c>
      <c r="AT706" s="186" t="s">
        <v>137</v>
      </c>
      <c r="AU706" s="186" t="s">
        <v>143</v>
      </c>
      <c r="AY706" s="19" t="s">
        <v>135</v>
      </c>
      <c r="BE706" s="187">
        <f>IF(N706="základní",J706,0)</f>
        <v>0</v>
      </c>
      <c r="BF706" s="187">
        <f>IF(N706="snížená",J706,0)</f>
        <v>0</v>
      </c>
      <c r="BG706" s="187">
        <f>IF(N706="zákl. přenesená",J706,0)</f>
        <v>0</v>
      </c>
      <c r="BH706" s="187">
        <f>IF(N706="sníž. přenesená",J706,0)</f>
        <v>0</v>
      </c>
      <c r="BI706" s="187">
        <f>IF(N706="nulová",J706,0)</f>
        <v>0</v>
      </c>
      <c r="BJ706" s="19" t="s">
        <v>143</v>
      </c>
      <c r="BK706" s="187">
        <f>ROUND(I706*H706,2)</f>
        <v>0</v>
      </c>
      <c r="BL706" s="19" t="s">
        <v>175</v>
      </c>
      <c r="BM706" s="186" t="s">
        <v>962</v>
      </c>
    </row>
    <row r="707" spans="1:65" s="2" customFormat="1" ht="63">
      <c r="A707" s="36"/>
      <c r="B707" s="37"/>
      <c r="C707" s="38"/>
      <c r="D707" s="188" t="s">
        <v>144</v>
      </c>
      <c r="E707" s="38"/>
      <c r="F707" s="189" t="s">
        <v>343</v>
      </c>
      <c r="G707" s="38"/>
      <c r="H707" s="38"/>
      <c r="I707" s="190"/>
      <c r="J707" s="38"/>
      <c r="K707" s="38"/>
      <c r="L707" s="41"/>
      <c r="M707" s="191"/>
      <c r="N707" s="192"/>
      <c r="O707" s="66"/>
      <c r="P707" s="66"/>
      <c r="Q707" s="66"/>
      <c r="R707" s="66"/>
      <c r="S707" s="66"/>
      <c r="T707" s="67"/>
      <c r="U707" s="36"/>
      <c r="V707" s="36"/>
      <c r="W707" s="36"/>
      <c r="X707" s="36"/>
      <c r="Y707" s="36"/>
      <c r="Z707" s="36"/>
      <c r="AA707" s="36"/>
      <c r="AB707" s="36"/>
      <c r="AC707" s="36"/>
      <c r="AD707" s="36"/>
      <c r="AE707" s="36"/>
      <c r="AT707" s="19" t="s">
        <v>144</v>
      </c>
      <c r="AU707" s="19" t="s">
        <v>143</v>
      </c>
    </row>
    <row r="708" spans="1:65" s="12" customFormat="1" ht="22.75" customHeight="1">
      <c r="B708" s="159"/>
      <c r="C708" s="160"/>
      <c r="D708" s="161" t="s">
        <v>71</v>
      </c>
      <c r="E708" s="173" t="s">
        <v>963</v>
      </c>
      <c r="F708" s="173" t="s">
        <v>964</v>
      </c>
      <c r="G708" s="160"/>
      <c r="H708" s="160"/>
      <c r="I708" s="163"/>
      <c r="J708" s="174">
        <f>BK708</f>
        <v>0</v>
      </c>
      <c r="K708" s="160"/>
      <c r="L708" s="165"/>
      <c r="M708" s="166"/>
      <c r="N708" s="167"/>
      <c r="O708" s="167"/>
      <c r="P708" s="168">
        <f>SUM(P709:P729)</f>
        <v>0</v>
      </c>
      <c r="Q708" s="167"/>
      <c r="R708" s="168">
        <f>SUM(R709:R729)</f>
        <v>0.61136120000000005</v>
      </c>
      <c r="S708" s="167"/>
      <c r="T708" s="169">
        <f>SUM(T709:T729)</f>
        <v>7.1856000000000003E-2</v>
      </c>
      <c r="AR708" s="170" t="s">
        <v>143</v>
      </c>
      <c r="AT708" s="171" t="s">
        <v>71</v>
      </c>
      <c r="AU708" s="171" t="s">
        <v>80</v>
      </c>
      <c r="AY708" s="170" t="s">
        <v>135</v>
      </c>
      <c r="BK708" s="172">
        <f>SUM(BK709:BK729)</f>
        <v>0</v>
      </c>
    </row>
    <row r="709" spans="1:65" s="2" customFormat="1" ht="14.4" customHeight="1">
      <c r="A709" s="36"/>
      <c r="B709" s="37"/>
      <c r="C709" s="175" t="s">
        <v>965</v>
      </c>
      <c r="D709" s="175" t="s">
        <v>137</v>
      </c>
      <c r="E709" s="176" t="s">
        <v>966</v>
      </c>
      <c r="F709" s="177" t="s">
        <v>967</v>
      </c>
      <c r="G709" s="178" t="s">
        <v>140</v>
      </c>
      <c r="H709" s="179">
        <v>11.976000000000001</v>
      </c>
      <c r="I709" s="180"/>
      <c r="J709" s="181">
        <f>ROUND(I709*H709,2)</f>
        <v>0</v>
      </c>
      <c r="K709" s="177" t="s">
        <v>141</v>
      </c>
      <c r="L709" s="41"/>
      <c r="M709" s="182" t="s">
        <v>19</v>
      </c>
      <c r="N709" s="183" t="s">
        <v>44</v>
      </c>
      <c r="O709" s="66"/>
      <c r="P709" s="184">
        <f>O709*H709</f>
        <v>0</v>
      </c>
      <c r="Q709" s="184">
        <v>0</v>
      </c>
      <c r="R709" s="184">
        <f>Q709*H709</f>
        <v>0</v>
      </c>
      <c r="S709" s="184">
        <v>6.0000000000000001E-3</v>
      </c>
      <c r="T709" s="185">
        <f>S709*H709</f>
        <v>7.1856000000000003E-2</v>
      </c>
      <c r="U709" s="36"/>
      <c r="V709" s="36"/>
      <c r="W709" s="36"/>
      <c r="X709" s="36"/>
      <c r="Y709" s="36"/>
      <c r="Z709" s="36"/>
      <c r="AA709" s="36"/>
      <c r="AB709" s="36"/>
      <c r="AC709" s="36"/>
      <c r="AD709" s="36"/>
      <c r="AE709" s="36"/>
      <c r="AR709" s="186" t="s">
        <v>175</v>
      </c>
      <c r="AT709" s="186" t="s">
        <v>137</v>
      </c>
      <c r="AU709" s="186" t="s">
        <v>143</v>
      </c>
      <c r="AY709" s="19" t="s">
        <v>135</v>
      </c>
      <c r="BE709" s="187">
        <f>IF(N709="základní",J709,0)</f>
        <v>0</v>
      </c>
      <c r="BF709" s="187">
        <f>IF(N709="snížená",J709,0)</f>
        <v>0</v>
      </c>
      <c r="BG709" s="187">
        <f>IF(N709="zákl. přenesená",J709,0)</f>
        <v>0</v>
      </c>
      <c r="BH709" s="187">
        <f>IF(N709="sníž. přenesená",J709,0)</f>
        <v>0</v>
      </c>
      <c r="BI709" s="187">
        <f>IF(N709="nulová",J709,0)</f>
        <v>0</v>
      </c>
      <c r="BJ709" s="19" t="s">
        <v>143</v>
      </c>
      <c r="BK709" s="187">
        <f>ROUND(I709*H709,2)</f>
        <v>0</v>
      </c>
      <c r="BL709" s="19" t="s">
        <v>175</v>
      </c>
      <c r="BM709" s="186" t="s">
        <v>968</v>
      </c>
    </row>
    <row r="710" spans="1:65" s="13" customFormat="1" ht="10">
      <c r="B710" s="193"/>
      <c r="C710" s="194"/>
      <c r="D710" s="188" t="s">
        <v>146</v>
      </c>
      <c r="E710" s="195" t="s">
        <v>19</v>
      </c>
      <c r="F710" s="196" t="s">
        <v>969</v>
      </c>
      <c r="G710" s="194"/>
      <c r="H710" s="197">
        <v>11.976000000000001</v>
      </c>
      <c r="I710" s="198"/>
      <c r="J710" s="194"/>
      <c r="K710" s="194"/>
      <c r="L710" s="199"/>
      <c r="M710" s="200"/>
      <c r="N710" s="201"/>
      <c r="O710" s="201"/>
      <c r="P710" s="201"/>
      <c r="Q710" s="201"/>
      <c r="R710" s="201"/>
      <c r="S710" s="201"/>
      <c r="T710" s="202"/>
      <c r="AT710" s="203" t="s">
        <v>146</v>
      </c>
      <c r="AU710" s="203" t="s">
        <v>143</v>
      </c>
      <c r="AV710" s="13" t="s">
        <v>143</v>
      </c>
      <c r="AW710" s="13" t="s">
        <v>31</v>
      </c>
      <c r="AX710" s="13" t="s">
        <v>72</v>
      </c>
      <c r="AY710" s="203" t="s">
        <v>135</v>
      </c>
    </row>
    <row r="711" spans="1:65" s="14" customFormat="1" ht="10">
      <c r="B711" s="204"/>
      <c r="C711" s="205"/>
      <c r="D711" s="188" t="s">
        <v>146</v>
      </c>
      <c r="E711" s="206" t="s">
        <v>19</v>
      </c>
      <c r="F711" s="207" t="s">
        <v>148</v>
      </c>
      <c r="G711" s="205"/>
      <c r="H711" s="208">
        <v>11.976000000000001</v>
      </c>
      <c r="I711" s="209"/>
      <c r="J711" s="205"/>
      <c r="K711" s="205"/>
      <c r="L711" s="210"/>
      <c r="M711" s="211"/>
      <c r="N711" s="212"/>
      <c r="O711" s="212"/>
      <c r="P711" s="212"/>
      <c r="Q711" s="212"/>
      <c r="R711" s="212"/>
      <c r="S711" s="212"/>
      <c r="T711" s="213"/>
      <c r="AT711" s="214" t="s">
        <v>146</v>
      </c>
      <c r="AU711" s="214" t="s">
        <v>143</v>
      </c>
      <c r="AV711" s="14" t="s">
        <v>142</v>
      </c>
      <c r="AW711" s="14" t="s">
        <v>31</v>
      </c>
      <c r="AX711" s="14" t="s">
        <v>80</v>
      </c>
      <c r="AY711" s="214" t="s">
        <v>135</v>
      </c>
    </row>
    <row r="712" spans="1:65" s="2" customFormat="1" ht="14.4" customHeight="1">
      <c r="A712" s="36"/>
      <c r="B712" s="37"/>
      <c r="C712" s="175" t="s">
        <v>386</v>
      </c>
      <c r="D712" s="175" t="s">
        <v>137</v>
      </c>
      <c r="E712" s="176" t="s">
        <v>970</v>
      </c>
      <c r="F712" s="177" t="s">
        <v>971</v>
      </c>
      <c r="G712" s="178" t="s">
        <v>140</v>
      </c>
      <c r="H712" s="179">
        <v>54.44</v>
      </c>
      <c r="I712" s="180"/>
      <c r="J712" s="181">
        <f>ROUND(I712*H712,2)</f>
        <v>0</v>
      </c>
      <c r="K712" s="177" t="s">
        <v>141</v>
      </c>
      <c r="L712" s="41"/>
      <c r="M712" s="182" t="s">
        <v>19</v>
      </c>
      <c r="N712" s="183" t="s">
        <v>44</v>
      </c>
      <c r="O712" s="66"/>
      <c r="P712" s="184">
        <f>O712*H712</f>
        <v>0</v>
      </c>
      <c r="Q712" s="184">
        <v>0</v>
      </c>
      <c r="R712" s="184">
        <f>Q712*H712</f>
        <v>0</v>
      </c>
      <c r="S712" s="184">
        <v>0</v>
      </c>
      <c r="T712" s="185">
        <f>S712*H712</f>
        <v>0</v>
      </c>
      <c r="U712" s="36"/>
      <c r="V712" s="36"/>
      <c r="W712" s="36"/>
      <c r="X712" s="36"/>
      <c r="Y712" s="36"/>
      <c r="Z712" s="36"/>
      <c r="AA712" s="36"/>
      <c r="AB712" s="36"/>
      <c r="AC712" s="36"/>
      <c r="AD712" s="36"/>
      <c r="AE712" s="36"/>
      <c r="AR712" s="186" t="s">
        <v>175</v>
      </c>
      <c r="AT712" s="186" t="s">
        <v>137</v>
      </c>
      <c r="AU712" s="186" t="s">
        <v>143</v>
      </c>
      <c r="AY712" s="19" t="s">
        <v>135</v>
      </c>
      <c r="BE712" s="187">
        <f>IF(N712="základní",J712,0)</f>
        <v>0</v>
      </c>
      <c r="BF712" s="187">
        <f>IF(N712="snížená",J712,0)</f>
        <v>0</v>
      </c>
      <c r="BG712" s="187">
        <f>IF(N712="zákl. přenesená",J712,0)</f>
        <v>0</v>
      </c>
      <c r="BH712" s="187">
        <f>IF(N712="sníž. přenesená",J712,0)</f>
        <v>0</v>
      </c>
      <c r="BI712" s="187">
        <f>IF(N712="nulová",J712,0)</f>
        <v>0</v>
      </c>
      <c r="BJ712" s="19" t="s">
        <v>143</v>
      </c>
      <c r="BK712" s="187">
        <f>ROUND(I712*H712,2)</f>
        <v>0</v>
      </c>
      <c r="BL712" s="19" t="s">
        <v>175</v>
      </c>
      <c r="BM712" s="186" t="s">
        <v>972</v>
      </c>
    </row>
    <row r="713" spans="1:65" s="2" customFormat="1" ht="27">
      <c r="A713" s="36"/>
      <c r="B713" s="37"/>
      <c r="C713" s="38"/>
      <c r="D713" s="188" t="s">
        <v>144</v>
      </c>
      <c r="E713" s="38"/>
      <c r="F713" s="189" t="s">
        <v>973</v>
      </c>
      <c r="G713" s="38"/>
      <c r="H713" s="38"/>
      <c r="I713" s="190"/>
      <c r="J713" s="38"/>
      <c r="K713" s="38"/>
      <c r="L713" s="41"/>
      <c r="M713" s="191"/>
      <c r="N713" s="192"/>
      <c r="O713" s="66"/>
      <c r="P713" s="66"/>
      <c r="Q713" s="66"/>
      <c r="R713" s="66"/>
      <c r="S713" s="66"/>
      <c r="T713" s="67"/>
      <c r="U713" s="36"/>
      <c r="V713" s="36"/>
      <c r="W713" s="36"/>
      <c r="X713" s="36"/>
      <c r="Y713" s="36"/>
      <c r="Z713" s="36"/>
      <c r="AA713" s="36"/>
      <c r="AB713" s="36"/>
      <c r="AC713" s="36"/>
      <c r="AD713" s="36"/>
      <c r="AE713" s="36"/>
      <c r="AT713" s="19" t="s">
        <v>144</v>
      </c>
      <c r="AU713" s="19" t="s">
        <v>143</v>
      </c>
    </row>
    <row r="714" spans="1:65" s="16" customFormat="1" ht="10">
      <c r="B714" s="239"/>
      <c r="C714" s="240"/>
      <c r="D714" s="188" t="s">
        <v>146</v>
      </c>
      <c r="E714" s="241" t="s">
        <v>19</v>
      </c>
      <c r="F714" s="242" t="s">
        <v>974</v>
      </c>
      <c r="G714" s="240"/>
      <c r="H714" s="241" t="s">
        <v>19</v>
      </c>
      <c r="I714" s="243"/>
      <c r="J714" s="240"/>
      <c r="K714" s="240"/>
      <c r="L714" s="244"/>
      <c r="M714" s="245"/>
      <c r="N714" s="246"/>
      <c r="O714" s="246"/>
      <c r="P714" s="246"/>
      <c r="Q714" s="246"/>
      <c r="R714" s="246"/>
      <c r="S714" s="246"/>
      <c r="T714" s="247"/>
      <c r="AT714" s="248" t="s">
        <v>146</v>
      </c>
      <c r="AU714" s="248" t="s">
        <v>143</v>
      </c>
      <c r="AV714" s="16" t="s">
        <v>80</v>
      </c>
      <c r="AW714" s="16" t="s">
        <v>31</v>
      </c>
      <c r="AX714" s="16" t="s">
        <v>72</v>
      </c>
      <c r="AY714" s="248" t="s">
        <v>135</v>
      </c>
    </row>
    <row r="715" spans="1:65" s="13" customFormat="1" ht="10">
      <c r="B715" s="193"/>
      <c r="C715" s="194"/>
      <c r="D715" s="188" t="s">
        <v>146</v>
      </c>
      <c r="E715" s="195" t="s">
        <v>19</v>
      </c>
      <c r="F715" s="196" t="s">
        <v>975</v>
      </c>
      <c r="G715" s="194"/>
      <c r="H715" s="197">
        <v>34.08</v>
      </c>
      <c r="I715" s="198"/>
      <c r="J715" s="194"/>
      <c r="K715" s="194"/>
      <c r="L715" s="199"/>
      <c r="M715" s="200"/>
      <c r="N715" s="201"/>
      <c r="O715" s="201"/>
      <c r="P715" s="201"/>
      <c r="Q715" s="201"/>
      <c r="R715" s="201"/>
      <c r="S715" s="201"/>
      <c r="T715" s="202"/>
      <c r="AT715" s="203" t="s">
        <v>146</v>
      </c>
      <c r="AU715" s="203" t="s">
        <v>143</v>
      </c>
      <c r="AV715" s="13" t="s">
        <v>143</v>
      </c>
      <c r="AW715" s="13" t="s">
        <v>31</v>
      </c>
      <c r="AX715" s="13" t="s">
        <v>72</v>
      </c>
      <c r="AY715" s="203" t="s">
        <v>135</v>
      </c>
    </row>
    <row r="716" spans="1:65" s="13" customFormat="1" ht="10">
      <c r="B716" s="193"/>
      <c r="C716" s="194"/>
      <c r="D716" s="188" t="s">
        <v>146</v>
      </c>
      <c r="E716" s="195" t="s">
        <v>19</v>
      </c>
      <c r="F716" s="196" t="s">
        <v>976</v>
      </c>
      <c r="G716" s="194"/>
      <c r="H716" s="197">
        <v>20.36</v>
      </c>
      <c r="I716" s="198"/>
      <c r="J716" s="194"/>
      <c r="K716" s="194"/>
      <c r="L716" s="199"/>
      <c r="M716" s="200"/>
      <c r="N716" s="201"/>
      <c r="O716" s="201"/>
      <c r="P716" s="201"/>
      <c r="Q716" s="201"/>
      <c r="R716" s="201"/>
      <c r="S716" s="201"/>
      <c r="T716" s="202"/>
      <c r="AT716" s="203" t="s">
        <v>146</v>
      </c>
      <c r="AU716" s="203" t="s">
        <v>143</v>
      </c>
      <c r="AV716" s="13" t="s">
        <v>143</v>
      </c>
      <c r="AW716" s="13" t="s">
        <v>31</v>
      </c>
      <c r="AX716" s="13" t="s">
        <v>72</v>
      </c>
      <c r="AY716" s="203" t="s">
        <v>135</v>
      </c>
    </row>
    <row r="717" spans="1:65" s="14" customFormat="1" ht="10">
      <c r="B717" s="204"/>
      <c r="C717" s="205"/>
      <c r="D717" s="188" t="s">
        <v>146</v>
      </c>
      <c r="E717" s="206" t="s">
        <v>19</v>
      </c>
      <c r="F717" s="207" t="s">
        <v>148</v>
      </c>
      <c r="G717" s="205"/>
      <c r="H717" s="208">
        <v>54.44</v>
      </c>
      <c r="I717" s="209"/>
      <c r="J717" s="205"/>
      <c r="K717" s="205"/>
      <c r="L717" s="210"/>
      <c r="M717" s="211"/>
      <c r="N717" s="212"/>
      <c r="O717" s="212"/>
      <c r="P717" s="212"/>
      <c r="Q717" s="212"/>
      <c r="R717" s="212"/>
      <c r="S717" s="212"/>
      <c r="T717" s="213"/>
      <c r="AT717" s="214" t="s">
        <v>146</v>
      </c>
      <c r="AU717" s="214" t="s">
        <v>143</v>
      </c>
      <c r="AV717" s="14" t="s">
        <v>142</v>
      </c>
      <c r="AW717" s="14" t="s">
        <v>31</v>
      </c>
      <c r="AX717" s="14" t="s">
        <v>80</v>
      </c>
      <c r="AY717" s="214" t="s">
        <v>135</v>
      </c>
    </row>
    <row r="718" spans="1:65" s="2" customFormat="1" ht="24.15" customHeight="1">
      <c r="A718" s="36"/>
      <c r="B718" s="37"/>
      <c r="C718" s="215" t="s">
        <v>977</v>
      </c>
      <c r="D718" s="215" t="s">
        <v>194</v>
      </c>
      <c r="E718" s="216" t="s">
        <v>978</v>
      </c>
      <c r="F718" s="217" t="s">
        <v>979</v>
      </c>
      <c r="G718" s="218" t="s">
        <v>140</v>
      </c>
      <c r="H718" s="219">
        <v>62.606000000000002</v>
      </c>
      <c r="I718" s="220"/>
      <c r="J718" s="221">
        <f>ROUND(I718*H718,2)</f>
        <v>0</v>
      </c>
      <c r="K718" s="217" t="s">
        <v>141</v>
      </c>
      <c r="L718" s="222"/>
      <c r="M718" s="223" t="s">
        <v>19</v>
      </c>
      <c r="N718" s="224" t="s">
        <v>44</v>
      </c>
      <c r="O718" s="66"/>
      <c r="P718" s="184">
        <f>O718*H718</f>
        <v>0</v>
      </c>
      <c r="Q718" s="184">
        <v>4.0000000000000001E-3</v>
      </c>
      <c r="R718" s="184">
        <f>Q718*H718</f>
        <v>0.25042400000000004</v>
      </c>
      <c r="S718" s="184">
        <v>0</v>
      </c>
      <c r="T718" s="185">
        <f>S718*H718</f>
        <v>0</v>
      </c>
      <c r="U718" s="36"/>
      <c r="V718" s="36"/>
      <c r="W718" s="36"/>
      <c r="X718" s="36"/>
      <c r="Y718" s="36"/>
      <c r="Z718" s="36"/>
      <c r="AA718" s="36"/>
      <c r="AB718" s="36"/>
      <c r="AC718" s="36"/>
      <c r="AD718" s="36"/>
      <c r="AE718" s="36"/>
      <c r="AR718" s="186" t="s">
        <v>216</v>
      </c>
      <c r="AT718" s="186" t="s">
        <v>194</v>
      </c>
      <c r="AU718" s="186" t="s">
        <v>143</v>
      </c>
      <c r="AY718" s="19" t="s">
        <v>135</v>
      </c>
      <c r="BE718" s="187">
        <f>IF(N718="základní",J718,0)</f>
        <v>0</v>
      </c>
      <c r="BF718" s="187">
        <f>IF(N718="snížená",J718,0)</f>
        <v>0</v>
      </c>
      <c r="BG718" s="187">
        <f>IF(N718="zákl. přenesená",J718,0)</f>
        <v>0</v>
      </c>
      <c r="BH718" s="187">
        <f>IF(N718="sníž. přenesená",J718,0)</f>
        <v>0</v>
      </c>
      <c r="BI718" s="187">
        <f>IF(N718="nulová",J718,0)</f>
        <v>0</v>
      </c>
      <c r="BJ718" s="19" t="s">
        <v>143</v>
      </c>
      <c r="BK718" s="187">
        <f>ROUND(I718*H718,2)</f>
        <v>0</v>
      </c>
      <c r="BL718" s="19" t="s">
        <v>175</v>
      </c>
      <c r="BM718" s="186" t="s">
        <v>980</v>
      </c>
    </row>
    <row r="719" spans="1:65" s="13" customFormat="1" ht="10">
      <c r="B719" s="193"/>
      <c r="C719" s="194"/>
      <c r="D719" s="188" t="s">
        <v>146</v>
      </c>
      <c r="E719" s="195" t="s">
        <v>19</v>
      </c>
      <c r="F719" s="196" t="s">
        <v>981</v>
      </c>
      <c r="G719" s="194"/>
      <c r="H719" s="197">
        <v>62.606000000000002</v>
      </c>
      <c r="I719" s="198"/>
      <c r="J719" s="194"/>
      <c r="K719" s="194"/>
      <c r="L719" s="199"/>
      <c r="M719" s="200"/>
      <c r="N719" s="201"/>
      <c r="O719" s="201"/>
      <c r="P719" s="201"/>
      <c r="Q719" s="201"/>
      <c r="R719" s="201"/>
      <c r="S719" s="201"/>
      <c r="T719" s="202"/>
      <c r="AT719" s="203" t="s">
        <v>146</v>
      </c>
      <c r="AU719" s="203" t="s">
        <v>143</v>
      </c>
      <c r="AV719" s="13" t="s">
        <v>143</v>
      </c>
      <c r="AW719" s="13" t="s">
        <v>31</v>
      </c>
      <c r="AX719" s="13" t="s">
        <v>72</v>
      </c>
      <c r="AY719" s="203" t="s">
        <v>135</v>
      </c>
    </row>
    <row r="720" spans="1:65" s="14" customFormat="1" ht="10">
      <c r="B720" s="204"/>
      <c r="C720" s="205"/>
      <c r="D720" s="188" t="s">
        <v>146</v>
      </c>
      <c r="E720" s="206" t="s">
        <v>19</v>
      </c>
      <c r="F720" s="207" t="s">
        <v>148</v>
      </c>
      <c r="G720" s="205"/>
      <c r="H720" s="208">
        <v>62.606000000000002</v>
      </c>
      <c r="I720" s="209"/>
      <c r="J720" s="205"/>
      <c r="K720" s="205"/>
      <c r="L720" s="210"/>
      <c r="M720" s="211"/>
      <c r="N720" s="212"/>
      <c r="O720" s="212"/>
      <c r="P720" s="212"/>
      <c r="Q720" s="212"/>
      <c r="R720" s="212"/>
      <c r="S720" s="212"/>
      <c r="T720" s="213"/>
      <c r="AT720" s="214" t="s">
        <v>146</v>
      </c>
      <c r="AU720" s="214" t="s">
        <v>143</v>
      </c>
      <c r="AV720" s="14" t="s">
        <v>142</v>
      </c>
      <c r="AW720" s="14" t="s">
        <v>31</v>
      </c>
      <c r="AX720" s="14" t="s">
        <v>80</v>
      </c>
      <c r="AY720" s="214" t="s">
        <v>135</v>
      </c>
    </row>
    <row r="721" spans="1:65" s="2" customFormat="1" ht="14.4" customHeight="1">
      <c r="A721" s="36"/>
      <c r="B721" s="37"/>
      <c r="C721" s="175" t="s">
        <v>391</v>
      </c>
      <c r="D721" s="175" t="s">
        <v>137</v>
      </c>
      <c r="E721" s="176" t="s">
        <v>982</v>
      </c>
      <c r="F721" s="177" t="s">
        <v>983</v>
      </c>
      <c r="G721" s="178" t="s">
        <v>140</v>
      </c>
      <c r="H721" s="179">
        <v>54.44</v>
      </c>
      <c r="I721" s="180"/>
      <c r="J721" s="181">
        <f>ROUND(I721*H721,2)</f>
        <v>0</v>
      </c>
      <c r="K721" s="177" t="s">
        <v>141</v>
      </c>
      <c r="L721" s="41"/>
      <c r="M721" s="182" t="s">
        <v>19</v>
      </c>
      <c r="N721" s="183" t="s">
        <v>44</v>
      </c>
      <c r="O721" s="66"/>
      <c r="P721" s="184">
        <f>O721*H721</f>
        <v>0</v>
      </c>
      <c r="Q721" s="184">
        <v>8.8000000000000003E-4</v>
      </c>
      <c r="R721" s="184">
        <f>Q721*H721</f>
        <v>4.7907199999999997E-2</v>
      </c>
      <c r="S721" s="184">
        <v>0</v>
      </c>
      <c r="T721" s="185">
        <f>S721*H721</f>
        <v>0</v>
      </c>
      <c r="U721" s="36"/>
      <c r="V721" s="36"/>
      <c r="W721" s="36"/>
      <c r="X721" s="36"/>
      <c r="Y721" s="36"/>
      <c r="Z721" s="36"/>
      <c r="AA721" s="36"/>
      <c r="AB721" s="36"/>
      <c r="AC721" s="36"/>
      <c r="AD721" s="36"/>
      <c r="AE721" s="36"/>
      <c r="AR721" s="186" t="s">
        <v>175</v>
      </c>
      <c r="AT721" s="186" t="s">
        <v>137</v>
      </c>
      <c r="AU721" s="186" t="s">
        <v>143</v>
      </c>
      <c r="AY721" s="19" t="s">
        <v>135</v>
      </c>
      <c r="BE721" s="187">
        <f>IF(N721="základní",J721,0)</f>
        <v>0</v>
      </c>
      <c r="BF721" s="187">
        <f>IF(N721="snížená",J721,0)</f>
        <v>0</v>
      </c>
      <c r="BG721" s="187">
        <f>IF(N721="zákl. přenesená",J721,0)</f>
        <v>0</v>
      </c>
      <c r="BH721" s="187">
        <f>IF(N721="sníž. přenesená",J721,0)</f>
        <v>0</v>
      </c>
      <c r="BI721" s="187">
        <f>IF(N721="nulová",J721,0)</f>
        <v>0</v>
      </c>
      <c r="BJ721" s="19" t="s">
        <v>143</v>
      </c>
      <c r="BK721" s="187">
        <f>ROUND(I721*H721,2)</f>
        <v>0</v>
      </c>
      <c r="BL721" s="19" t="s">
        <v>175</v>
      </c>
      <c r="BM721" s="186" t="s">
        <v>984</v>
      </c>
    </row>
    <row r="722" spans="1:65" s="2" customFormat="1" ht="27">
      <c r="A722" s="36"/>
      <c r="B722" s="37"/>
      <c r="C722" s="38"/>
      <c r="D722" s="188" t="s">
        <v>144</v>
      </c>
      <c r="E722" s="38"/>
      <c r="F722" s="189" t="s">
        <v>985</v>
      </c>
      <c r="G722" s="38"/>
      <c r="H722" s="38"/>
      <c r="I722" s="190"/>
      <c r="J722" s="38"/>
      <c r="K722" s="38"/>
      <c r="L722" s="41"/>
      <c r="M722" s="191"/>
      <c r="N722" s="192"/>
      <c r="O722" s="66"/>
      <c r="P722" s="66"/>
      <c r="Q722" s="66"/>
      <c r="R722" s="66"/>
      <c r="S722" s="66"/>
      <c r="T722" s="67"/>
      <c r="U722" s="36"/>
      <c r="V722" s="36"/>
      <c r="W722" s="36"/>
      <c r="X722" s="36"/>
      <c r="Y722" s="36"/>
      <c r="Z722" s="36"/>
      <c r="AA722" s="36"/>
      <c r="AB722" s="36"/>
      <c r="AC722" s="36"/>
      <c r="AD722" s="36"/>
      <c r="AE722" s="36"/>
      <c r="AT722" s="19" t="s">
        <v>144</v>
      </c>
      <c r="AU722" s="19" t="s">
        <v>143</v>
      </c>
    </row>
    <row r="723" spans="1:65" s="2" customFormat="1" ht="24.15" customHeight="1">
      <c r="A723" s="36"/>
      <c r="B723" s="37"/>
      <c r="C723" s="215" t="s">
        <v>986</v>
      </c>
      <c r="D723" s="215" t="s">
        <v>194</v>
      </c>
      <c r="E723" s="216" t="s">
        <v>987</v>
      </c>
      <c r="F723" s="217" t="s">
        <v>988</v>
      </c>
      <c r="G723" s="218" t="s">
        <v>140</v>
      </c>
      <c r="H723" s="219">
        <v>62.606000000000002</v>
      </c>
      <c r="I723" s="220"/>
      <c r="J723" s="221">
        <f>ROUND(I723*H723,2)</f>
        <v>0</v>
      </c>
      <c r="K723" s="217" t="s">
        <v>141</v>
      </c>
      <c r="L723" s="222"/>
      <c r="M723" s="223" t="s">
        <v>19</v>
      </c>
      <c r="N723" s="224" t="s">
        <v>44</v>
      </c>
      <c r="O723" s="66"/>
      <c r="P723" s="184">
        <f>O723*H723</f>
        <v>0</v>
      </c>
      <c r="Q723" s="184">
        <v>5.0000000000000001E-3</v>
      </c>
      <c r="R723" s="184">
        <f>Q723*H723</f>
        <v>0.31303000000000003</v>
      </c>
      <c r="S723" s="184">
        <v>0</v>
      </c>
      <c r="T723" s="185">
        <f>S723*H723</f>
        <v>0</v>
      </c>
      <c r="U723" s="36"/>
      <c r="V723" s="36"/>
      <c r="W723" s="36"/>
      <c r="X723" s="36"/>
      <c r="Y723" s="36"/>
      <c r="Z723" s="36"/>
      <c r="AA723" s="36"/>
      <c r="AB723" s="36"/>
      <c r="AC723" s="36"/>
      <c r="AD723" s="36"/>
      <c r="AE723" s="36"/>
      <c r="AR723" s="186" t="s">
        <v>216</v>
      </c>
      <c r="AT723" s="186" t="s">
        <v>194</v>
      </c>
      <c r="AU723" s="186" t="s">
        <v>143</v>
      </c>
      <c r="AY723" s="19" t="s">
        <v>135</v>
      </c>
      <c r="BE723" s="187">
        <f>IF(N723="základní",J723,0)</f>
        <v>0</v>
      </c>
      <c r="BF723" s="187">
        <f>IF(N723="snížená",J723,0)</f>
        <v>0</v>
      </c>
      <c r="BG723" s="187">
        <f>IF(N723="zákl. přenesená",J723,0)</f>
        <v>0</v>
      </c>
      <c r="BH723" s="187">
        <f>IF(N723="sníž. přenesená",J723,0)</f>
        <v>0</v>
      </c>
      <c r="BI723" s="187">
        <f>IF(N723="nulová",J723,0)</f>
        <v>0</v>
      </c>
      <c r="BJ723" s="19" t="s">
        <v>143</v>
      </c>
      <c r="BK723" s="187">
        <f>ROUND(I723*H723,2)</f>
        <v>0</v>
      </c>
      <c r="BL723" s="19" t="s">
        <v>175</v>
      </c>
      <c r="BM723" s="186" t="s">
        <v>989</v>
      </c>
    </row>
    <row r="724" spans="1:65" s="13" customFormat="1" ht="10">
      <c r="B724" s="193"/>
      <c r="C724" s="194"/>
      <c r="D724" s="188" t="s">
        <v>146</v>
      </c>
      <c r="E724" s="195" t="s">
        <v>19</v>
      </c>
      <c r="F724" s="196" t="s">
        <v>981</v>
      </c>
      <c r="G724" s="194"/>
      <c r="H724" s="197">
        <v>62.606000000000002</v>
      </c>
      <c r="I724" s="198"/>
      <c r="J724" s="194"/>
      <c r="K724" s="194"/>
      <c r="L724" s="199"/>
      <c r="M724" s="200"/>
      <c r="N724" s="201"/>
      <c r="O724" s="201"/>
      <c r="P724" s="201"/>
      <c r="Q724" s="201"/>
      <c r="R724" s="201"/>
      <c r="S724" s="201"/>
      <c r="T724" s="202"/>
      <c r="AT724" s="203" t="s">
        <v>146</v>
      </c>
      <c r="AU724" s="203" t="s">
        <v>143</v>
      </c>
      <c r="AV724" s="13" t="s">
        <v>143</v>
      </c>
      <c r="AW724" s="13" t="s">
        <v>31</v>
      </c>
      <c r="AX724" s="13" t="s">
        <v>72</v>
      </c>
      <c r="AY724" s="203" t="s">
        <v>135</v>
      </c>
    </row>
    <row r="725" spans="1:65" s="14" customFormat="1" ht="10">
      <c r="B725" s="204"/>
      <c r="C725" s="205"/>
      <c r="D725" s="188" t="s">
        <v>146</v>
      </c>
      <c r="E725" s="206" t="s">
        <v>19</v>
      </c>
      <c r="F725" s="207" t="s">
        <v>148</v>
      </c>
      <c r="G725" s="205"/>
      <c r="H725" s="208">
        <v>62.606000000000002</v>
      </c>
      <c r="I725" s="209"/>
      <c r="J725" s="205"/>
      <c r="K725" s="205"/>
      <c r="L725" s="210"/>
      <c r="M725" s="211"/>
      <c r="N725" s="212"/>
      <c r="O725" s="212"/>
      <c r="P725" s="212"/>
      <c r="Q725" s="212"/>
      <c r="R725" s="212"/>
      <c r="S725" s="212"/>
      <c r="T725" s="213"/>
      <c r="AT725" s="214" t="s">
        <v>146</v>
      </c>
      <c r="AU725" s="214" t="s">
        <v>143</v>
      </c>
      <c r="AV725" s="14" t="s">
        <v>142</v>
      </c>
      <c r="AW725" s="14" t="s">
        <v>31</v>
      </c>
      <c r="AX725" s="14" t="s">
        <v>80</v>
      </c>
      <c r="AY725" s="214" t="s">
        <v>135</v>
      </c>
    </row>
    <row r="726" spans="1:65" s="2" customFormat="1" ht="24.15" customHeight="1">
      <c r="A726" s="36"/>
      <c r="B726" s="37"/>
      <c r="C726" s="175" t="s">
        <v>395</v>
      </c>
      <c r="D726" s="175" t="s">
        <v>137</v>
      </c>
      <c r="E726" s="176" t="s">
        <v>990</v>
      </c>
      <c r="F726" s="177" t="s">
        <v>991</v>
      </c>
      <c r="G726" s="178" t="s">
        <v>197</v>
      </c>
      <c r="H726" s="179">
        <v>0.36099999999999999</v>
      </c>
      <c r="I726" s="180"/>
      <c r="J726" s="181">
        <f>ROUND(I726*H726,2)</f>
        <v>0</v>
      </c>
      <c r="K726" s="177" t="s">
        <v>141</v>
      </c>
      <c r="L726" s="41"/>
      <c r="M726" s="182" t="s">
        <v>19</v>
      </c>
      <c r="N726" s="183" t="s">
        <v>44</v>
      </c>
      <c r="O726" s="66"/>
      <c r="P726" s="184">
        <f>O726*H726</f>
        <v>0</v>
      </c>
      <c r="Q726" s="184">
        <v>0</v>
      </c>
      <c r="R726" s="184">
        <f>Q726*H726</f>
        <v>0</v>
      </c>
      <c r="S726" s="184">
        <v>0</v>
      </c>
      <c r="T726" s="185">
        <f>S726*H726</f>
        <v>0</v>
      </c>
      <c r="U726" s="36"/>
      <c r="V726" s="36"/>
      <c r="W726" s="36"/>
      <c r="X726" s="36"/>
      <c r="Y726" s="36"/>
      <c r="Z726" s="36"/>
      <c r="AA726" s="36"/>
      <c r="AB726" s="36"/>
      <c r="AC726" s="36"/>
      <c r="AD726" s="36"/>
      <c r="AE726" s="36"/>
      <c r="AR726" s="186" t="s">
        <v>175</v>
      </c>
      <c r="AT726" s="186" t="s">
        <v>137</v>
      </c>
      <c r="AU726" s="186" t="s">
        <v>143</v>
      </c>
      <c r="AY726" s="19" t="s">
        <v>135</v>
      </c>
      <c r="BE726" s="187">
        <f>IF(N726="základní",J726,0)</f>
        <v>0</v>
      </c>
      <c r="BF726" s="187">
        <f>IF(N726="snížená",J726,0)</f>
        <v>0</v>
      </c>
      <c r="BG726" s="187">
        <f>IF(N726="zákl. přenesená",J726,0)</f>
        <v>0</v>
      </c>
      <c r="BH726" s="187">
        <f>IF(N726="sníž. přenesená",J726,0)</f>
        <v>0</v>
      </c>
      <c r="BI726" s="187">
        <f>IF(N726="nulová",J726,0)</f>
        <v>0</v>
      </c>
      <c r="BJ726" s="19" t="s">
        <v>143</v>
      </c>
      <c r="BK726" s="187">
        <f>ROUND(I726*H726,2)</f>
        <v>0</v>
      </c>
      <c r="BL726" s="19" t="s">
        <v>175</v>
      </c>
      <c r="BM726" s="186" t="s">
        <v>992</v>
      </c>
    </row>
    <row r="727" spans="1:65" s="2" customFormat="1" ht="63">
      <c r="A727" s="36"/>
      <c r="B727" s="37"/>
      <c r="C727" s="38"/>
      <c r="D727" s="188" t="s">
        <v>144</v>
      </c>
      <c r="E727" s="38"/>
      <c r="F727" s="189" t="s">
        <v>993</v>
      </c>
      <c r="G727" s="38"/>
      <c r="H727" s="38"/>
      <c r="I727" s="190"/>
      <c r="J727" s="38"/>
      <c r="K727" s="38"/>
      <c r="L727" s="41"/>
      <c r="M727" s="191"/>
      <c r="N727" s="192"/>
      <c r="O727" s="66"/>
      <c r="P727" s="66"/>
      <c r="Q727" s="66"/>
      <c r="R727" s="66"/>
      <c r="S727" s="66"/>
      <c r="T727" s="67"/>
      <c r="U727" s="36"/>
      <c r="V727" s="36"/>
      <c r="W727" s="36"/>
      <c r="X727" s="36"/>
      <c r="Y727" s="36"/>
      <c r="Z727" s="36"/>
      <c r="AA727" s="36"/>
      <c r="AB727" s="36"/>
      <c r="AC727" s="36"/>
      <c r="AD727" s="36"/>
      <c r="AE727" s="36"/>
      <c r="AT727" s="19" t="s">
        <v>144</v>
      </c>
      <c r="AU727" s="19" t="s">
        <v>143</v>
      </c>
    </row>
    <row r="728" spans="1:65" s="2" customFormat="1" ht="24.15" customHeight="1">
      <c r="A728" s="36"/>
      <c r="B728" s="37"/>
      <c r="C728" s="175" t="s">
        <v>994</v>
      </c>
      <c r="D728" s="175" t="s">
        <v>137</v>
      </c>
      <c r="E728" s="176" t="s">
        <v>995</v>
      </c>
      <c r="F728" s="177" t="s">
        <v>996</v>
      </c>
      <c r="G728" s="178" t="s">
        <v>197</v>
      </c>
      <c r="H728" s="179">
        <v>0.36099999999999999</v>
      </c>
      <c r="I728" s="180"/>
      <c r="J728" s="181">
        <f>ROUND(I728*H728,2)</f>
        <v>0</v>
      </c>
      <c r="K728" s="177" t="s">
        <v>141</v>
      </c>
      <c r="L728" s="41"/>
      <c r="M728" s="182" t="s">
        <v>19</v>
      </c>
      <c r="N728" s="183" t="s">
        <v>44</v>
      </c>
      <c r="O728" s="66"/>
      <c r="P728" s="184">
        <f>O728*H728</f>
        <v>0</v>
      </c>
      <c r="Q728" s="184">
        <v>0</v>
      </c>
      <c r="R728" s="184">
        <f>Q728*H728</f>
        <v>0</v>
      </c>
      <c r="S728" s="184">
        <v>0</v>
      </c>
      <c r="T728" s="185">
        <f>S728*H728</f>
        <v>0</v>
      </c>
      <c r="U728" s="36"/>
      <c r="V728" s="36"/>
      <c r="W728" s="36"/>
      <c r="X728" s="36"/>
      <c r="Y728" s="36"/>
      <c r="Z728" s="36"/>
      <c r="AA728" s="36"/>
      <c r="AB728" s="36"/>
      <c r="AC728" s="36"/>
      <c r="AD728" s="36"/>
      <c r="AE728" s="36"/>
      <c r="AR728" s="186" t="s">
        <v>175</v>
      </c>
      <c r="AT728" s="186" t="s">
        <v>137</v>
      </c>
      <c r="AU728" s="186" t="s">
        <v>143</v>
      </c>
      <c r="AY728" s="19" t="s">
        <v>135</v>
      </c>
      <c r="BE728" s="187">
        <f>IF(N728="základní",J728,0)</f>
        <v>0</v>
      </c>
      <c r="BF728" s="187">
        <f>IF(N728="snížená",J728,0)</f>
        <v>0</v>
      </c>
      <c r="BG728" s="187">
        <f>IF(N728="zákl. přenesená",J728,0)</f>
        <v>0</v>
      </c>
      <c r="BH728" s="187">
        <f>IF(N728="sníž. přenesená",J728,0)</f>
        <v>0</v>
      </c>
      <c r="BI728" s="187">
        <f>IF(N728="nulová",J728,0)</f>
        <v>0</v>
      </c>
      <c r="BJ728" s="19" t="s">
        <v>143</v>
      </c>
      <c r="BK728" s="187">
        <f>ROUND(I728*H728,2)</f>
        <v>0</v>
      </c>
      <c r="BL728" s="19" t="s">
        <v>175</v>
      </c>
      <c r="BM728" s="186" t="s">
        <v>997</v>
      </c>
    </row>
    <row r="729" spans="1:65" s="2" customFormat="1" ht="63">
      <c r="A729" s="36"/>
      <c r="B729" s="37"/>
      <c r="C729" s="38"/>
      <c r="D729" s="188" t="s">
        <v>144</v>
      </c>
      <c r="E729" s="38"/>
      <c r="F729" s="189" t="s">
        <v>993</v>
      </c>
      <c r="G729" s="38"/>
      <c r="H729" s="38"/>
      <c r="I729" s="190"/>
      <c r="J729" s="38"/>
      <c r="K729" s="38"/>
      <c r="L729" s="41"/>
      <c r="M729" s="191"/>
      <c r="N729" s="192"/>
      <c r="O729" s="66"/>
      <c r="P729" s="66"/>
      <c r="Q729" s="66"/>
      <c r="R729" s="66"/>
      <c r="S729" s="66"/>
      <c r="T729" s="67"/>
      <c r="U729" s="36"/>
      <c r="V729" s="36"/>
      <c r="W729" s="36"/>
      <c r="X729" s="36"/>
      <c r="Y729" s="36"/>
      <c r="Z729" s="36"/>
      <c r="AA729" s="36"/>
      <c r="AB729" s="36"/>
      <c r="AC729" s="36"/>
      <c r="AD729" s="36"/>
      <c r="AE729" s="36"/>
      <c r="AT729" s="19" t="s">
        <v>144</v>
      </c>
      <c r="AU729" s="19" t="s">
        <v>143</v>
      </c>
    </row>
    <row r="730" spans="1:65" s="12" customFormat="1" ht="22.75" customHeight="1">
      <c r="B730" s="159"/>
      <c r="C730" s="160"/>
      <c r="D730" s="161" t="s">
        <v>71</v>
      </c>
      <c r="E730" s="173" t="s">
        <v>998</v>
      </c>
      <c r="F730" s="173" t="s">
        <v>999</v>
      </c>
      <c r="G730" s="160"/>
      <c r="H730" s="160"/>
      <c r="I730" s="163"/>
      <c r="J730" s="174">
        <f>BK730</f>
        <v>0</v>
      </c>
      <c r="K730" s="160"/>
      <c r="L730" s="165"/>
      <c r="M730" s="166"/>
      <c r="N730" s="167"/>
      <c r="O730" s="167"/>
      <c r="P730" s="168">
        <f>SUM(P731:P799)</f>
        <v>0</v>
      </c>
      <c r="Q730" s="167"/>
      <c r="R730" s="168">
        <f>SUM(R731:R799)</f>
        <v>12.51278179</v>
      </c>
      <c r="S730" s="167"/>
      <c r="T730" s="169">
        <f>SUM(T731:T799)</f>
        <v>1.3346382000000001</v>
      </c>
      <c r="AR730" s="170" t="s">
        <v>143</v>
      </c>
      <c r="AT730" s="171" t="s">
        <v>71</v>
      </c>
      <c r="AU730" s="171" t="s">
        <v>80</v>
      </c>
      <c r="AY730" s="170" t="s">
        <v>135</v>
      </c>
      <c r="BK730" s="172">
        <f>SUM(BK731:BK799)</f>
        <v>0</v>
      </c>
    </row>
    <row r="731" spans="1:65" s="2" customFormat="1" ht="24.15" customHeight="1">
      <c r="A731" s="36"/>
      <c r="B731" s="37"/>
      <c r="C731" s="175" t="s">
        <v>399</v>
      </c>
      <c r="D731" s="175" t="s">
        <v>137</v>
      </c>
      <c r="E731" s="176" t="s">
        <v>1000</v>
      </c>
      <c r="F731" s="177" t="s">
        <v>1001</v>
      </c>
      <c r="G731" s="178" t="s">
        <v>140</v>
      </c>
      <c r="H731" s="179">
        <v>432.96800000000002</v>
      </c>
      <c r="I731" s="180"/>
      <c r="J731" s="181">
        <f>ROUND(I731*H731,2)</f>
        <v>0</v>
      </c>
      <c r="K731" s="177" t="s">
        <v>348</v>
      </c>
      <c r="L731" s="41"/>
      <c r="M731" s="182" t="s">
        <v>19</v>
      </c>
      <c r="N731" s="183" t="s">
        <v>44</v>
      </c>
      <c r="O731" s="66"/>
      <c r="P731" s="184">
        <f>O731*H731</f>
        <v>0</v>
      </c>
      <c r="Q731" s="184">
        <v>0</v>
      </c>
      <c r="R731" s="184">
        <f>Q731*H731</f>
        <v>0</v>
      </c>
      <c r="S731" s="184">
        <v>1.75E-3</v>
      </c>
      <c r="T731" s="185">
        <f>S731*H731</f>
        <v>0.75769400000000009</v>
      </c>
      <c r="U731" s="36"/>
      <c r="V731" s="36"/>
      <c r="W731" s="36"/>
      <c r="X731" s="36"/>
      <c r="Y731" s="36"/>
      <c r="Z731" s="36"/>
      <c r="AA731" s="36"/>
      <c r="AB731" s="36"/>
      <c r="AC731" s="36"/>
      <c r="AD731" s="36"/>
      <c r="AE731" s="36"/>
      <c r="AR731" s="186" t="s">
        <v>175</v>
      </c>
      <c r="AT731" s="186" t="s">
        <v>137</v>
      </c>
      <c r="AU731" s="186" t="s">
        <v>143</v>
      </c>
      <c r="AY731" s="19" t="s">
        <v>135</v>
      </c>
      <c r="BE731" s="187">
        <f>IF(N731="základní",J731,0)</f>
        <v>0</v>
      </c>
      <c r="BF731" s="187">
        <f>IF(N731="snížená",J731,0)</f>
        <v>0</v>
      </c>
      <c r="BG731" s="187">
        <f>IF(N731="zákl. přenesená",J731,0)</f>
        <v>0</v>
      </c>
      <c r="BH731" s="187">
        <f>IF(N731="sníž. přenesená",J731,0)</f>
        <v>0</v>
      </c>
      <c r="BI731" s="187">
        <f>IF(N731="nulová",J731,0)</f>
        <v>0</v>
      </c>
      <c r="BJ731" s="19" t="s">
        <v>143</v>
      </c>
      <c r="BK731" s="187">
        <f>ROUND(I731*H731,2)</f>
        <v>0</v>
      </c>
      <c r="BL731" s="19" t="s">
        <v>175</v>
      </c>
      <c r="BM731" s="186" t="s">
        <v>1002</v>
      </c>
    </row>
    <row r="732" spans="1:65" s="2" customFormat="1" ht="54">
      <c r="A732" s="36"/>
      <c r="B732" s="37"/>
      <c r="C732" s="38"/>
      <c r="D732" s="188" t="s">
        <v>144</v>
      </c>
      <c r="E732" s="38"/>
      <c r="F732" s="189" t="s">
        <v>1003</v>
      </c>
      <c r="G732" s="38"/>
      <c r="H732" s="38"/>
      <c r="I732" s="190"/>
      <c r="J732" s="38"/>
      <c r="K732" s="38"/>
      <c r="L732" s="41"/>
      <c r="M732" s="191"/>
      <c r="N732" s="192"/>
      <c r="O732" s="66"/>
      <c r="P732" s="66"/>
      <c r="Q732" s="66"/>
      <c r="R732" s="66"/>
      <c r="S732" s="66"/>
      <c r="T732" s="67"/>
      <c r="U732" s="36"/>
      <c r="V732" s="36"/>
      <c r="W732" s="36"/>
      <c r="X732" s="36"/>
      <c r="Y732" s="36"/>
      <c r="Z732" s="36"/>
      <c r="AA732" s="36"/>
      <c r="AB732" s="36"/>
      <c r="AC732" s="36"/>
      <c r="AD732" s="36"/>
      <c r="AE732" s="36"/>
      <c r="AT732" s="19" t="s">
        <v>144</v>
      </c>
      <c r="AU732" s="19" t="s">
        <v>143</v>
      </c>
    </row>
    <row r="733" spans="1:65" s="13" customFormat="1" ht="10">
      <c r="B733" s="193"/>
      <c r="C733" s="194"/>
      <c r="D733" s="188" t="s">
        <v>146</v>
      </c>
      <c r="E733" s="194"/>
      <c r="F733" s="196" t="s">
        <v>1004</v>
      </c>
      <c r="G733" s="194"/>
      <c r="H733" s="197">
        <v>432.96800000000002</v>
      </c>
      <c r="I733" s="198"/>
      <c r="J733" s="194"/>
      <c r="K733" s="194"/>
      <c r="L733" s="199"/>
      <c r="M733" s="200"/>
      <c r="N733" s="201"/>
      <c r="O733" s="201"/>
      <c r="P733" s="201"/>
      <c r="Q733" s="201"/>
      <c r="R733" s="201"/>
      <c r="S733" s="201"/>
      <c r="T733" s="202"/>
      <c r="AT733" s="203" t="s">
        <v>146</v>
      </c>
      <c r="AU733" s="203" t="s">
        <v>143</v>
      </c>
      <c r="AV733" s="13" t="s">
        <v>143</v>
      </c>
      <c r="AW733" s="13" t="s">
        <v>4</v>
      </c>
      <c r="AX733" s="13" t="s">
        <v>80</v>
      </c>
      <c r="AY733" s="203" t="s">
        <v>135</v>
      </c>
    </row>
    <row r="734" spans="1:65" s="2" customFormat="1" ht="24.15" customHeight="1">
      <c r="A734" s="36"/>
      <c r="B734" s="37"/>
      <c r="C734" s="175" t="s">
        <v>1005</v>
      </c>
      <c r="D734" s="175" t="s">
        <v>137</v>
      </c>
      <c r="E734" s="176" t="s">
        <v>1006</v>
      </c>
      <c r="F734" s="177" t="s">
        <v>1007</v>
      </c>
      <c r="G734" s="178" t="s">
        <v>140</v>
      </c>
      <c r="H734" s="179">
        <v>432.96800000000002</v>
      </c>
      <c r="I734" s="180"/>
      <c r="J734" s="181">
        <f>ROUND(I734*H734,2)</f>
        <v>0</v>
      </c>
      <c r="K734" s="177" t="s">
        <v>348</v>
      </c>
      <c r="L734" s="41"/>
      <c r="M734" s="182" t="s">
        <v>19</v>
      </c>
      <c r="N734" s="183" t="s">
        <v>44</v>
      </c>
      <c r="O734" s="66"/>
      <c r="P734" s="184">
        <f>O734*H734</f>
        <v>0</v>
      </c>
      <c r="Q734" s="184">
        <v>2.9999999999999997E-4</v>
      </c>
      <c r="R734" s="184">
        <f>Q734*H734</f>
        <v>0.12989039999999999</v>
      </c>
      <c r="S734" s="184">
        <v>0</v>
      </c>
      <c r="T734" s="185">
        <f>S734*H734</f>
        <v>0</v>
      </c>
      <c r="U734" s="36"/>
      <c r="V734" s="36"/>
      <c r="W734" s="36"/>
      <c r="X734" s="36"/>
      <c r="Y734" s="36"/>
      <c r="Z734" s="36"/>
      <c r="AA734" s="36"/>
      <c r="AB734" s="36"/>
      <c r="AC734" s="36"/>
      <c r="AD734" s="36"/>
      <c r="AE734" s="36"/>
      <c r="AR734" s="186" t="s">
        <v>175</v>
      </c>
      <c r="AT734" s="186" t="s">
        <v>137</v>
      </c>
      <c r="AU734" s="186" t="s">
        <v>143</v>
      </c>
      <c r="AY734" s="19" t="s">
        <v>135</v>
      </c>
      <c r="BE734" s="187">
        <f>IF(N734="základní",J734,0)</f>
        <v>0</v>
      </c>
      <c r="BF734" s="187">
        <f>IF(N734="snížená",J734,0)</f>
        <v>0</v>
      </c>
      <c r="BG734" s="187">
        <f>IF(N734="zákl. přenesená",J734,0)</f>
        <v>0</v>
      </c>
      <c r="BH734" s="187">
        <f>IF(N734="sníž. přenesená",J734,0)</f>
        <v>0</v>
      </c>
      <c r="BI734" s="187">
        <f>IF(N734="nulová",J734,0)</f>
        <v>0</v>
      </c>
      <c r="BJ734" s="19" t="s">
        <v>143</v>
      </c>
      <c r="BK734" s="187">
        <f>ROUND(I734*H734,2)</f>
        <v>0</v>
      </c>
      <c r="BL734" s="19" t="s">
        <v>175</v>
      </c>
      <c r="BM734" s="186" t="s">
        <v>1008</v>
      </c>
    </row>
    <row r="735" spans="1:65" s="2" customFormat="1" ht="14.4" customHeight="1">
      <c r="A735" s="36"/>
      <c r="B735" s="37"/>
      <c r="C735" s="215" t="s">
        <v>402</v>
      </c>
      <c r="D735" s="215" t="s">
        <v>194</v>
      </c>
      <c r="E735" s="216" t="s">
        <v>1009</v>
      </c>
      <c r="F735" s="217" t="s">
        <v>1010</v>
      </c>
      <c r="G735" s="218" t="s">
        <v>140</v>
      </c>
      <c r="H735" s="219">
        <v>441.62700000000001</v>
      </c>
      <c r="I735" s="220"/>
      <c r="J735" s="221">
        <f>ROUND(I735*H735,2)</f>
        <v>0</v>
      </c>
      <c r="K735" s="217" t="s">
        <v>348</v>
      </c>
      <c r="L735" s="222"/>
      <c r="M735" s="223" t="s">
        <v>19</v>
      </c>
      <c r="N735" s="224" t="s">
        <v>44</v>
      </c>
      <c r="O735" s="66"/>
      <c r="P735" s="184">
        <f>O735*H735</f>
        <v>0</v>
      </c>
      <c r="Q735" s="184">
        <v>2.8E-3</v>
      </c>
      <c r="R735" s="184">
        <f>Q735*H735</f>
        <v>1.2365556</v>
      </c>
      <c r="S735" s="184">
        <v>0</v>
      </c>
      <c r="T735" s="185">
        <f>S735*H735</f>
        <v>0</v>
      </c>
      <c r="U735" s="36"/>
      <c r="V735" s="36"/>
      <c r="W735" s="36"/>
      <c r="X735" s="36"/>
      <c r="Y735" s="36"/>
      <c r="Z735" s="36"/>
      <c r="AA735" s="36"/>
      <c r="AB735" s="36"/>
      <c r="AC735" s="36"/>
      <c r="AD735" s="36"/>
      <c r="AE735" s="36"/>
      <c r="AR735" s="186" t="s">
        <v>216</v>
      </c>
      <c r="AT735" s="186" t="s">
        <v>194</v>
      </c>
      <c r="AU735" s="186" t="s">
        <v>143</v>
      </c>
      <c r="AY735" s="19" t="s">
        <v>135</v>
      </c>
      <c r="BE735" s="187">
        <f>IF(N735="základní",J735,0)</f>
        <v>0</v>
      </c>
      <c r="BF735" s="187">
        <f>IF(N735="snížená",J735,0)</f>
        <v>0</v>
      </c>
      <c r="BG735" s="187">
        <f>IF(N735="zákl. přenesená",J735,0)</f>
        <v>0</v>
      </c>
      <c r="BH735" s="187">
        <f>IF(N735="sníž. přenesená",J735,0)</f>
        <v>0</v>
      </c>
      <c r="BI735" s="187">
        <f>IF(N735="nulová",J735,0)</f>
        <v>0</v>
      </c>
      <c r="BJ735" s="19" t="s">
        <v>143</v>
      </c>
      <c r="BK735" s="187">
        <f>ROUND(I735*H735,2)</f>
        <v>0</v>
      </c>
      <c r="BL735" s="19" t="s">
        <v>175</v>
      </c>
      <c r="BM735" s="186" t="s">
        <v>1011</v>
      </c>
    </row>
    <row r="736" spans="1:65" s="13" customFormat="1" ht="10">
      <c r="B736" s="193"/>
      <c r="C736" s="194"/>
      <c r="D736" s="188" t="s">
        <v>146</v>
      </c>
      <c r="E736" s="194"/>
      <c r="F736" s="196" t="s">
        <v>1012</v>
      </c>
      <c r="G736" s="194"/>
      <c r="H736" s="197">
        <v>441.62700000000001</v>
      </c>
      <c r="I736" s="198"/>
      <c r="J736" s="194"/>
      <c r="K736" s="194"/>
      <c r="L736" s="199"/>
      <c r="M736" s="200"/>
      <c r="N736" s="201"/>
      <c r="O736" s="201"/>
      <c r="P736" s="201"/>
      <c r="Q736" s="201"/>
      <c r="R736" s="201"/>
      <c r="S736" s="201"/>
      <c r="T736" s="202"/>
      <c r="AT736" s="203" t="s">
        <v>146</v>
      </c>
      <c r="AU736" s="203" t="s">
        <v>143</v>
      </c>
      <c r="AV736" s="13" t="s">
        <v>143</v>
      </c>
      <c r="AW736" s="13" t="s">
        <v>4</v>
      </c>
      <c r="AX736" s="13" t="s">
        <v>80</v>
      </c>
      <c r="AY736" s="203" t="s">
        <v>135</v>
      </c>
    </row>
    <row r="737" spans="1:65" s="2" customFormat="1" ht="24.15" customHeight="1">
      <c r="A737" s="36"/>
      <c r="B737" s="37"/>
      <c r="C737" s="175" t="s">
        <v>1013</v>
      </c>
      <c r="D737" s="175" t="s">
        <v>137</v>
      </c>
      <c r="E737" s="176" t="s">
        <v>1014</v>
      </c>
      <c r="F737" s="177" t="s">
        <v>1015</v>
      </c>
      <c r="G737" s="178" t="s">
        <v>140</v>
      </c>
      <c r="H737" s="179">
        <v>406.69</v>
      </c>
      <c r="I737" s="180"/>
      <c r="J737" s="181">
        <f>ROUND(I737*H737,2)</f>
        <v>0</v>
      </c>
      <c r="K737" s="177" t="s">
        <v>141</v>
      </c>
      <c r="L737" s="41"/>
      <c r="M737" s="182" t="s">
        <v>19</v>
      </c>
      <c r="N737" s="183" t="s">
        <v>44</v>
      </c>
      <c r="O737" s="66"/>
      <c r="P737" s="184">
        <f>O737*H737</f>
        <v>0</v>
      </c>
      <c r="Q737" s="184">
        <v>6.0000000000000001E-3</v>
      </c>
      <c r="R737" s="184">
        <f>Q737*H737</f>
        <v>2.44014</v>
      </c>
      <c r="S737" s="184">
        <v>0</v>
      </c>
      <c r="T737" s="185">
        <f>S737*H737</f>
        <v>0</v>
      </c>
      <c r="U737" s="36"/>
      <c r="V737" s="36"/>
      <c r="W737" s="36"/>
      <c r="X737" s="36"/>
      <c r="Y737" s="36"/>
      <c r="Z737" s="36"/>
      <c r="AA737" s="36"/>
      <c r="AB737" s="36"/>
      <c r="AC737" s="36"/>
      <c r="AD737" s="36"/>
      <c r="AE737" s="36"/>
      <c r="AR737" s="186" t="s">
        <v>175</v>
      </c>
      <c r="AT737" s="186" t="s">
        <v>137</v>
      </c>
      <c r="AU737" s="186" t="s">
        <v>143</v>
      </c>
      <c r="AY737" s="19" t="s">
        <v>135</v>
      </c>
      <c r="BE737" s="187">
        <f>IF(N737="základní",J737,0)</f>
        <v>0</v>
      </c>
      <c r="BF737" s="187">
        <f>IF(N737="snížená",J737,0)</f>
        <v>0</v>
      </c>
      <c r="BG737" s="187">
        <f>IF(N737="zákl. přenesená",J737,0)</f>
        <v>0</v>
      </c>
      <c r="BH737" s="187">
        <f>IF(N737="sníž. přenesená",J737,0)</f>
        <v>0</v>
      </c>
      <c r="BI737" s="187">
        <f>IF(N737="nulová",J737,0)</f>
        <v>0</v>
      </c>
      <c r="BJ737" s="19" t="s">
        <v>143</v>
      </c>
      <c r="BK737" s="187">
        <f>ROUND(I737*H737,2)</f>
        <v>0</v>
      </c>
      <c r="BL737" s="19" t="s">
        <v>175</v>
      </c>
      <c r="BM737" s="186" t="s">
        <v>1016</v>
      </c>
    </row>
    <row r="738" spans="1:65" s="2" customFormat="1" ht="14.4" customHeight="1">
      <c r="A738" s="36"/>
      <c r="B738" s="37"/>
      <c r="C738" s="215" t="s">
        <v>407</v>
      </c>
      <c r="D738" s="215" t="s">
        <v>194</v>
      </c>
      <c r="E738" s="216" t="s">
        <v>1017</v>
      </c>
      <c r="F738" s="217" t="s">
        <v>1018</v>
      </c>
      <c r="G738" s="218" t="s">
        <v>140</v>
      </c>
      <c r="H738" s="219">
        <v>414.82400000000001</v>
      </c>
      <c r="I738" s="220"/>
      <c r="J738" s="221">
        <f>ROUND(I738*H738,2)</f>
        <v>0</v>
      </c>
      <c r="K738" s="217" t="s">
        <v>141</v>
      </c>
      <c r="L738" s="222"/>
      <c r="M738" s="223" t="s">
        <v>19</v>
      </c>
      <c r="N738" s="224" t="s">
        <v>44</v>
      </c>
      <c r="O738" s="66"/>
      <c r="P738" s="184">
        <f>O738*H738</f>
        <v>0</v>
      </c>
      <c r="Q738" s="184">
        <v>1.35E-2</v>
      </c>
      <c r="R738" s="184">
        <f>Q738*H738</f>
        <v>5.6001240000000001</v>
      </c>
      <c r="S738" s="184">
        <v>0</v>
      </c>
      <c r="T738" s="185">
        <f>S738*H738</f>
        <v>0</v>
      </c>
      <c r="U738" s="36"/>
      <c r="V738" s="36"/>
      <c r="W738" s="36"/>
      <c r="X738" s="36"/>
      <c r="Y738" s="36"/>
      <c r="Z738" s="36"/>
      <c r="AA738" s="36"/>
      <c r="AB738" s="36"/>
      <c r="AC738" s="36"/>
      <c r="AD738" s="36"/>
      <c r="AE738" s="36"/>
      <c r="AR738" s="186" t="s">
        <v>216</v>
      </c>
      <c r="AT738" s="186" t="s">
        <v>194</v>
      </c>
      <c r="AU738" s="186" t="s">
        <v>143</v>
      </c>
      <c r="AY738" s="19" t="s">
        <v>135</v>
      </c>
      <c r="BE738" s="187">
        <f>IF(N738="základní",J738,0)</f>
        <v>0</v>
      </c>
      <c r="BF738" s="187">
        <f>IF(N738="snížená",J738,0)</f>
        <v>0</v>
      </c>
      <c r="BG738" s="187">
        <f>IF(N738="zákl. přenesená",J738,0)</f>
        <v>0</v>
      </c>
      <c r="BH738" s="187">
        <f>IF(N738="sníž. přenesená",J738,0)</f>
        <v>0</v>
      </c>
      <c r="BI738" s="187">
        <f>IF(N738="nulová",J738,0)</f>
        <v>0</v>
      </c>
      <c r="BJ738" s="19" t="s">
        <v>143</v>
      </c>
      <c r="BK738" s="187">
        <f>ROUND(I738*H738,2)</f>
        <v>0</v>
      </c>
      <c r="BL738" s="19" t="s">
        <v>175</v>
      </c>
      <c r="BM738" s="186" t="s">
        <v>1019</v>
      </c>
    </row>
    <row r="739" spans="1:65" s="13" customFormat="1" ht="10">
      <c r="B739" s="193"/>
      <c r="C739" s="194"/>
      <c r="D739" s="188" t="s">
        <v>146</v>
      </c>
      <c r="E739" s="195" t="s">
        <v>19</v>
      </c>
      <c r="F739" s="196" t="s">
        <v>1020</v>
      </c>
      <c r="G739" s="194"/>
      <c r="H739" s="197">
        <v>414.82400000000001</v>
      </c>
      <c r="I739" s="198"/>
      <c r="J739" s="194"/>
      <c r="K739" s="194"/>
      <c r="L739" s="199"/>
      <c r="M739" s="200"/>
      <c r="N739" s="201"/>
      <c r="O739" s="201"/>
      <c r="P739" s="201"/>
      <c r="Q739" s="201"/>
      <c r="R739" s="201"/>
      <c r="S739" s="201"/>
      <c r="T739" s="202"/>
      <c r="AT739" s="203" t="s">
        <v>146</v>
      </c>
      <c r="AU739" s="203" t="s">
        <v>143</v>
      </c>
      <c r="AV739" s="13" t="s">
        <v>143</v>
      </c>
      <c r="AW739" s="13" t="s">
        <v>31</v>
      </c>
      <c r="AX739" s="13" t="s">
        <v>72</v>
      </c>
      <c r="AY739" s="203" t="s">
        <v>135</v>
      </c>
    </row>
    <row r="740" spans="1:65" s="14" customFormat="1" ht="10">
      <c r="B740" s="204"/>
      <c r="C740" s="205"/>
      <c r="D740" s="188" t="s">
        <v>146</v>
      </c>
      <c r="E740" s="206" t="s">
        <v>19</v>
      </c>
      <c r="F740" s="207" t="s">
        <v>148</v>
      </c>
      <c r="G740" s="205"/>
      <c r="H740" s="208">
        <v>414.82400000000001</v>
      </c>
      <c r="I740" s="209"/>
      <c r="J740" s="205"/>
      <c r="K740" s="205"/>
      <c r="L740" s="210"/>
      <c r="M740" s="211"/>
      <c r="N740" s="212"/>
      <c r="O740" s="212"/>
      <c r="P740" s="212"/>
      <c r="Q740" s="212"/>
      <c r="R740" s="212"/>
      <c r="S740" s="212"/>
      <c r="T740" s="213"/>
      <c r="AT740" s="214" t="s">
        <v>146</v>
      </c>
      <c r="AU740" s="214" t="s">
        <v>143</v>
      </c>
      <c r="AV740" s="14" t="s">
        <v>142</v>
      </c>
      <c r="AW740" s="14" t="s">
        <v>31</v>
      </c>
      <c r="AX740" s="14" t="s">
        <v>80</v>
      </c>
      <c r="AY740" s="214" t="s">
        <v>135</v>
      </c>
    </row>
    <row r="741" spans="1:65" s="2" customFormat="1" ht="24.15" customHeight="1">
      <c r="A741" s="36"/>
      <c r="B741" s="37"/>
      <c r="C741" s="175" t="s">
        <v>1021</v>
      </c>
      <c r="D741" s="175" t="s">
        <v>137</v>
      </c>
      <c r="E741" s="176" t="s">
        <v>1022</v>
      </c>
      <c r="F741" s="177" t="s">
        <v>1023</v>
      </c>
      <c r="G741" s="178" t="s">
        <v>140</v>
      </c>
      <c r="H741" s="179">
        <v>412.10300000000001</v>
      </c>
      <c r="I741" s="180"/>
      <c r="J741" s="181">
        <f>ROUND(I741*H741,2)</f>
        <v>0</v>
      </c>
      <c r="K741" s="177" t="s">
        <v>141</v>
      </c>
      <c r="L741" s="41"/>
      <c r="M741" s="182" t="s">
        <v>19</v>
      </c>
      <c r="N741" s="183" t="s">
        <v>44</v>
      </c>
      <c r="O741" s="66"/>
      <c r="P741" s="184">
        <f>O741*H741</f>
        <v>0</v>
      </c>
      <c r="Q741" s="184">
        <v>0</v>
      </c>
      <c r="R741" s="184">
        <f>Q741*H741</f>
        <v>0</v>
      </c>
      <c r="S741" s="184">
        <v>1.4E-3</v>
      </c>
      <c r="T741" s="185">
        <f>S741*H741</f>
        <v>0.57694420000000002</v>
      </c>
      <c r="U741" s="36"/>
      <c r="V741" s="36"/>
      <c r="W741" s="36"/>
      <c r="X741" s="36"/>
      <c r="Y741" s="36"/>
      <c r="Z741" s="36"/>
      <c r="AA741" s="36"/>
      <c r="AB741" s="36"/>
      <c r="AC741" s="36"/>
      <c r="AD741" s="36"/>
      <c r="AE741" s="36"/>
      <c r="AR741" s="186" t="s">
        <v>175</v>
      </c>
      <c r="AT741" s="186" t="s">
        <v>137</v>
      </c>
      <c r="AU741" s="186" t="s">
        <v>143</v>
      </c>
      <c r="AY741" s="19" t="s">
        <v>135</v>
      </c>
      <c r="BE741" s="187">
        <f>IF(N741="základní",J741,0)</f>
        <v>0</v>
      </c>
      <c r="BF741" s="187">
        <f>IF(N741="snížená",J741,0)</f>
        <v>0</v>
      </c>
      <c r="BG741" s="187">
        <f>IF(N741="zákl. přenesená",J741,0)</f>
        <v>0</v>
      </c>
      <c r="BH741" s="187">
        <f>IF(N741="sníž. přenesená",J741,0)</f>
        <v>0</v>
      </c>
      <c r="BI741" s="187">
        <f>IF(N741="nulová",J741,0)</f>
        <v>0</v>
      </c>
      <c r="BJ741" s="19" t="s">
        <v>143</v>
      </c>
      <c r="BK741" s="187">
        <f>ROUND(I741*H741,2)</f>
        <v>0</v>
      </c>
      <c r="BL741" s="19" t="s">
        <v>175</v>
      </c>
      <c r="BM741" s="186" t="s">
        <v>1024</v>
      </c>
    </row>
    <row r="742" spans="1:65" s="2" customFormat="1" ht="36">
      <c r="A742" s="36"/>
      <c r="B742" s="37"/>
      <c r="C742" s="38"/>
      <c r="D742" s="188" t="s">
        <v>144</v>
      </c>
      <c r="E742" s="38"/>
      <c r="F742" s="189" t="s">
        <v>1025</v>
      </c>
      <c r="G742" s="38"/>
      <c r="H742" s="38"/>
      <c r="I742" s="190"/>
      <c r="J742" s="38"/>
      <c r="K742" s="38"/>
      <c r="L742" s="41"/>
      <c r="M742" s="191"/>
      <c r="N742" s="192"/>
      <c r="O742" s="66"/>
      <c r="P742" s="66"/>
      <c r="Q742" s="66"/>
      <c r="R742" s="66"/>
      <c r="S742" s="66"/>
      <c r="T742" s="67"/>
      <c r="U742" s="36"/>
      <c r="V742" s="36"/>
      <c r="W742" s="36"/>
      <c r="X742" s="36"/>
      <c r="Y742" s="36"/>
      <c r="Z742" s="36"/>
      <c r="AA742" s="36"/>
      <c r="AB742" s="36"/>
      <c r="AC742" s="36"/>
      <c r="AD742" s="36"/>
      <c r="AE742" s="36"/>
      <c r="AT742" s="19" t="s">
        <v>144</v>
      </c>
      <c r="AU742" s="19" t="s">
        <v>143</v>
      </c>
    </row>
    <row r="743" spans="1:65" s="16" customFormat="1" ht="10">
      <c r="B743" s="239"/>
      <c r="C743" s="240"/>
      <c r="D743" s="188" t="s">
        <v>146</v>
      </c>
      <c r="E743" s="241" t="s">
        <v>19</v>
      </c>
      <c r="F743" s="242" t="s">
        <v>794</v>
      </c>
      <c r="G743" s="240"/>
      <c r="H743" s="241" t="s">
        <v>19</v>
      </c>
      <c r="I743" s="243"/>
      <c r="J743" s="240"/>
      <c r="K743" s="240"/>
      <c r="L743" s="244"/>
      <c r="M743" s="245"/>
      <c r="N743" s="246"/>
      <c r="O743" s="246"/>
      <c r="P743" s="246"/>
      <c r="Q743" s="246"/>
      <c r="R743" s="246"/>
      <c r="S743" s="246"/>
      <c r="T743" s="247"/>
      <c r="AT743" s="248" t="s">
        <v>146</v>
      </c>
      <c r="AU743" s="248" t="s">
        <v>143</v>
      </c>
      <c r="AV743" s="16" t="s">
        <v>80</v>
      </c>
      <c r="AW743" s="16" t="s">
        <v>31</v>
      </c>
      <c r="AX743" s="16" t="s">
        <v>72</v>
      </c>
      <c r="AY743" s="248" t="s">
        <v>135</v>
      </c>
    </row>
    <row r="744" spans="1:65" s="13" customFormat="1" ht="10">
      <c r="B744" s="193"/>
      <c r="C744" s="194"/>
      <c r="D744" s="188" t="s">
        <v>146</v>
      </c>
      <c r="E744" s="195" t="s">
        <v>19</v>
      </c>
      <c r="F744" s="196" t="s">
        <v>795</v>
      </c>
      <c r="G744" s="194"/>
      <c r="H744" s="197">
        <v>286</v>
      </c>
      <c r="I744" s="198"/>
      <c r="J744" s="194"/>
      <c r="K744" s="194"/>
      <c r="L744" s="199"/>
      <c r="M744" s="200"/>
      <c r="N744" s="201"/>
      <c r="O744" s="201"/>
      <c r="P744" s="201"/>
      <c r="Q744" s="201"/>
      <c r="R744" s="201"/>
      <c r="S744" s="201"/>
      <c r="T744" s="202"/>
      <c r="AT744" s="203" t="s">
        <v>146</v>
      </c>
      <c r="AU744" s="203" t="s">
        <v>143</v>
      </c>
      <c r="AV744" s="13" t="s">
        <v>143</v>
      </c>
      <c r="AW744" s="13" t="s">
        <v>31</v>
      </c>
      <c r="AX744" s="13" t="s">
        <v>72</v>
      </c>
      <c r="AY744" s="203" t="s">
        <v>135</v>
      </c>
    </row>
    <row r="745" spans="1:65" s="16" customFormat="1" ht="10">
      <c r="B745" s="239"/>
      <c r="C745" s="240"/>
      <c r="D745" s="188" t="s">
        <v>146</v>
      </c>
      <c r="E745" s="241" t="s">
        <v>19</v>
      </c>
      <c r="F745" s="242" t="s">
        <v>796</v>
      </c>
      <c r="G745" s="240"/>
      <c r="H745" s="241" t="s">
        <v>19</v>
      </c>
      <c r="I745" s="243"/>
      <c r="J745" s="240"/>
      <c r="K745" s="240"/>
      <c r="L745" s="244"/>
      <c r="M745" s="245"/>
      <c r="N745" s="246"/>
      <c r="O745" s="246"/>
      <c r="P745" s="246"/>
      <c r="Q745" s="246"/>
      <c r="R745" s="246"/>
      <c r="S745" s="246"/>
      <c r="T745" s="247"/>
      <c r="AT745" s="248" t="s">
        <v>146</v>
      </c>
      <c r="AU745" s="248" t="s">
        <v>143</v>
      </c>
      <c r="AV745" s="16" t="s">
        <v>80</v>
      </c>
      <c r="AW745" s="16" t="s">
        <v>31</v>
      </c>
      <c r="AX745" s="16" t="s">
        <v>72</v>
      </c>
      <c r="AY745" s="248" t="s">
        <v>135</v>
      </c>
    </row>
    <row r="746" spans="1:65" s="13" customFormat="1" ht="10">
      <c r="B746" s="193"/>
      <c r="C746" s="194"/>
      <c r="D746" s="188" t="s">
        <v>146</v>
      </c>
      <c r="E746" s="195" t="s">
        <v>19</v>
      </c>
      <c r="F746" s="196" t="s">
        <v>797</v>
      </c>
      <c r="G746" s="194"/>
      <c r="H746" s="197">
        <v>-75.599999999999994</v>
      </c>
      <c r="I746" s="198"/>
      <c r="J746" s="194"/>
      <c r="K746" s="194"/>
      <c r="L746" s="199"/>
      <c r="M746" s="200"/>
      <c r="N746" s="201"/>
      <c r="O746" s="201"/>
      <c r="P746" s="201"/>
      <c r="Q746" s="201"/>
      <c r="R746" s="201"/>
      <c r="S746" s="201"/>
      <c r="T746" s="202"/>
      <c r="AT746" s="203" t="s">
        <v>146</v>
      </c>
      <c r="AU746" s="203" t="s">
        <v>143</v>
      </c>
      <c r="AV746" s="13" t="s">
        <v>143</v>
      </c>
      <c r="AW746" s="13" t="s">
        <v>31</v>
      </c>
      <c r="AX746" s="13" t="s">
        <v>72</v>
      </c>
      <c r="AY746" s="203" t="s">
        <v>135</v>
      </c>
    </row>
    <row r="747" spans="1:65" s="13" customFormat="1" ht="10">
      <c r="B747" s="193"/>
      <c r="C747" s="194"/>
      <c r="D747" s="188" t="s">
        <v>146</v>
      </c>
      <c r="E747" s="195" t="s">
        <v>19</v>
      </c>
      <c r="F747" s="196" t="s">
        <v>798</v>
      </c>
      <c r="G747" s="194"/>
      <c r="H747" s="197">
        <v>-3.15</v>
      </c>
      <c r="I747" s="198"/>
      <c r="J747" s="194"/>
      <c r="K747" s="194"/>
      <c r="L747" s="199"/>
      <c r="M747" s="200"/>
      <c r="N747" s="201"/>
      <c r="O747" s="201"/>
      <c r="P747" s="201"/>
      <c r="Q747" s="201"/>
      <c r="R747" s="201"/>
      <c r="S747" s="201"/>
      <c r="T747" s="202"/>
      <c r="AT747" s="203" t="s">
        <v>146</v>
      </c>
      <c r="AU747" s="203" t="s">
        <v>143</v>
      </c>
      <c r="AV747" s="13" t="s">
        <v>143</v>
      </c>
      <c r="AW747" s="13" t="s">
        <v>31</v>
      </c>
      <c r="AX747" s="13" t="s">
        <v>72</v>
      </c>
      <c r="AY747" s="203" t="s">
        <v>135</v>
      </c>
    </row>
    <row r="748" spans="1:65" s="13" customFormat="1" ht="10">
      <c r="B748" s="193"/>
      <c r="C748" s="194"/>
      <c r="D748" s="188" t="s">
        <v>146</v>
      </c>
      <c r="E748" s="195" t="s">
        <v>19</v>
      </c>
      <c r="F748" s="196" t="s">
        <v>799</v>
      </c>
      <c r="G748" s="194"/>
      <c r="H748" s="197">
        <v>-7.5389999999999997</v>
      </c>
      <c r="I748" s="198"/>
      <c r="J748" s="194"/>
      <c r="K748" s="194"/>
      <c r="L748" s="199"/>
      <c r="M748" s="200"/>
      <c r="N748" s="201"/>
      <c r="O748" s="201"/>
      <c r="P748" s="201"/>
      <c r="Q748" s="201"/>
      <c r="R748" s="201"/>
      <c r="S748" s="201"/>
      <c r="T748" s="202"/>
      <c r="AT748" s="203" t="s">
        <v>146</v>
      </c>
      <c r="AU748" s="203" t="s">
        <v>143</v>
      </c>
      <c r="AV748" s="13" t="s">
        <v>143</v>
      </c>
      <c r="AW748" s="13" t="s">
        <v>31</v>
      </c>
      <c r="AX748" s="13" t="s">
        <v>72</v>
      </c>
      <c r="AY748" s="203" t="s">
        <v>135</v>
      </c>
    </row>
    <row r="749" spans="1:65" s="15" customFormat="1" ht="10">
      <c r="B749" s="228"/>
      <c r="C749" s="229"/>
      <c r="D749" s="188" t="s">
        <v>146</v>
      </c>
      <c r="E749" s="230" t="s">
        <v>19</v>
      </c>
      <c r="F749" s="231" t="s">
        <v>499</v>
      </c>
      <c r="G749" s="229"/>
      <c r="H749" s="232">
        <v>199.71100000000001</v>
      </c>
      <c r="I749" s="233"/>
      <c r="J749" s="229"/>
      <c r="K749" s="229"/>
      <c r="L749" s="234"/>
      <c r="M749" s="235"/>
      <c r="N749" s="236"/>
      <c r="O749" s="236"/>
      <c r="P749" s="236"/>
      <c r="Q749" s="236"/>
      <c r="R749" s="236"/>
      <c r="S749" s="236"/>
      <c r="T749" s="237"/>
      <c r="AT749" s="238" t="s">
        <v>146</v>
      </c>
      <c r="AU749" s="238" t="s">
        <v>143</v>
      </c>
      <c r="AV749" s="15" t="s">
        <v>152</v>
      </c>
      <c r="AW749" s="15" t="s">
        <v>31</v>
      </c>
      <c r="AX749" s="15" t="s">
        <v>72</v>
      </c>
      <c r="AY749" s="238" t="s">
        <v>135</v>
      </c>
    </row>
    <row r="750" spans="1:65" s="16" customFormat="1" ht="10">
      <c r="B750" s="239"/>
      <c r="C750" s="240"/>
      <c r="D750" s="188" t="s">
        <v>146</v>
      </c>
      <c r="E750" s="241" t="s">
        <v>19</v>
      </c>
      <c r="F750" s="242" t="s">
        <v>786</v>
      </c>
      <c r="G750" s="240"/>
      <c r="H750" s="241" t="s">
        <v>19</v>
      </c>
      <c r="I750" s="243"/>
      <c r="J750" s="240"/>
      <c r="K750" s="240"/>
      <c r="L750" s="244"/>
      <c r="M750" s="245"/>
      <c r="N750" s="246"/>
      <c r="O750" s="246"/>
      <c r="P750" s="246"/>
      <c r="Q750" s="246"/>
      <c r="R750" s="246"/>
      <c r="S750" s="246"/>
      <c r="T750" s="247"/>
      <c r="AT750" s="248" t="s">
        <v>146</v>
      </c>
      <c r="AU750" s="248" t="s">
        <v>143</v>
      </c>
      <c r="AV750" s="16" t="s">
        <v>80</v>
      </c>
      <c r="AW750" s="16" t="s">
        <v>31</v>
      </c>
      <c r="AX750" s="16" t="s">
        <v>72</v>
      </c>
      <c r="AY750" s="248" t="s">
        <v>135</v>
      </c>
    </row>
    <row r="751" spans="1:65" s="13" customFormat="1" ht="10">
      <c r="B751" s="193"/>
      <c r="C751" s="194"/>
      <c r="D751" s="188" t="s">
        <v>146</v>
      </c>
      <c r="E751" s="195" t="s">
        <v>19</v>
      </c>
      <c r="F751" s="196" t="s">
        <v>1026</v>
      </c>
      <c r="G751" s="194"/>
      <c r="H751" s="197">
        <v>307.24</v>
      </c>
      <c r="I751" s="198"/>
      <c r="J751" s="194"/>
      <c r="K751" s="194"/>
      <c r="L751" s="199"/>
      <c r="M751" s="200"/>
      <c r="N751" s="201"/>
      <c r="O751" s="201"/>
      <c r="P751" s="201"/>
      <c r="Q751" s="201"/>
      <c r="R751" s="201"/>
      <c r="S751" s="201"/>
      <c r="T751" s="202"/>
      <c r="AT751" s="203" t="s">
        <v>146</v>
      </c>
      <c r="AU751" s="203" t="s">
        <v>143</v>
      </c>
      <c r="AV751" s="13" t="s">
        <v>143</v>
      </c>
      <c r="AW751" s="13" t="s">
        <v>31</v>
      </c>
      <c r="AX751" s="13" t="s">
        <v>72</v>
      </c>
      <c r="AY751" s="203" t="s">
        <v>135</v>
      </c>
    </row>
    <row r="752" spans="1:65" s="16" customFormat="1" ht="10">
      <c r="B752" s="239"/>
      <c r="C752" s="240"/>
      <c r="D752" s="188" t="s">
        <v>146</v>
      </c>
      <c r="E752" s="241" t="s">
        <v>19</v>
      </c>
      <c r="F752" s="242" t="s">
        <v>796</v>
      </c>
      <c r="G752" s="240"/>
      <c r="H752" s="241" t="s">
        <v>19</v>
      </c>
      <c r="I752" s="243"/>
      <c r="J752" s="240"/>
      <c r="K752" s="240"/>
      <c r="L752" s="244"/>
      <c r="M752" s="245"/>
      <c r="N752" s="246"/>
      <c r="O752" s="246"/>
      <c r="P752" s="246"/>
      <c r="Q752" s="246"/>
      <c r="R752" s="246"/>
      <c r="S752" s="246"/>
      <c r="T752" s="247"/>
      <c r="AT752" s="248" t="s">
        <v>146</v>
      </c>
      <c r="AU752" s="248" t="s">
        <v>143</v>
      </c>
      <c r="AV752" s="16" t="s">
        <v>80</v>
      </c>
      <c r="AW752" s="16" t="s">
        <v>31</v>
      </c>
      <c r="AX752" s="16" t="s">
        <v>72</v>
      </c>
      <c r="AY752" s="248" t="s">
        <v>135</v>
      </c>
    </row>
    <row r="753" spans="1:65" s="13" customFormat="1" ht="10">
      <c r="B753" s="193"/>
      <c r="C753" s="194"/>
      <c r="D753" s="188" t="s">
        <v>146</v>
      </c>
      <c r="E753" s="195" t="s">
        <v>19</v>
      </c>
      <c r="F753" s="196" t="s">
        <v>865</v>
      </c>
      <c r="G753" s="194"/>
      <c r="H753" s="197">
        <v>-94.847999999999999</v>
      </c>
      <c r="I753" s="198"/>
      <c r="J753" s="194"/>
      <c r="K753" s="194"/>
      <c r="L753" s="199"/>
      <c r="M753" s="200"/>
      <c r="N753" s="201"/>
      <c r="O753" s="201"/>
      <c r="P753" s="201"/>
      <c r="Q753" s="201"/>
      <c r="R753" s="201"/>
      <c r="S753" s="201"/>
      <c r="T753" s="202"/>
      <c r="AT753" s="203" t="s">
        <v>146</v>
      </c>
      <c r="AU753" s="203" t="s">
        <v>143</v>
      </c>
      <c r="AV753" s="13" t="s">
        <v>143</v>
      </c>
      <c r="AW753" s="13" t="s">
        <v>31</v>
      </c>
      <c r="AX753" s="13" t="s">
        <v>72</v>
      </c>
      <c r="AY753" s="203" t="s">
        <v>135</v>
      </c>
    </row>
    <row r="754" spans="1:65" s="15" customFormat="1" ht="10">
      <c r="B754" s="228"/>
      <c r="C754" s="229"/>
      <c r="D754" s="188" t="s">
        <v>146</v>
      </c>
      <c r="E754" s="230" t="s">
        <v>19</v>
      </c>
      <c r="F754" s="231" t="s">
        <v>499</v>
      </c>
      <c r="G754" s="229"/>
      <c r="H754" s="232">
        <v>212.392</v>
      </c>
      <c r="I754" s="233"/>
      <c r="J754" s="229"/>
      <c r="K754" s="229"/>
      <c r="L754" s="234"/>
      <c r="M754" s="235"/>
      <c r="N754" s="236"/>
      <c r="O754" s="236"/>
      <c r="P754" s="236"/>
      <c r="Q754" s="236"/>
      <c r="R754" s="236"/>
      <c r="S754" s="236"/>
      <c r="T754" s="237"/>
      <c r="AT754" s="238" t="s">
        <v>146</v>
      </c>
      <c r="AU754" s="238" t="s">
        <v>143</v>
      </c>
      <c r="AV754" s="15" t="s">
        <v>152</v>
      </c>
      <c r="AW754" s="15" t="s">
        <v>31</v>
      </c>
      <c r="AX754" s="15" t="s">
        <v>72</v>
      </c>
      <c r="AY754" s="238" t="s">
        <v>135</v>
      </c>
    </row>
    <row r="755" spans="1:65" s="14" customFormat="1" ht="10">
      <c r="B755" s="204"/>
      <c r="C755" s="205"/>
      <c r="D755" s="188" t="s">
        <v>146</v>
      </c>
      <c r="E755" s="206" t="s">
        <v>19</v>
      </c>
      <c r="F755" s="207" t="s">
        <v>148</v>
      </c>
      <c r="G755" s="205"/>
      <c r="H755" s="208">
        <v>412.10300000000001</v>
      </c>
      <c r="I755" s="209"/>
      <c r="J755" s="205"/>
      <c r="K755" s="205"/>
      <c r="L755" s="210"/>
      <c r="M755" s="211"/>
      <c r="N755" s="212"/>
      <c r="O755" s="212"/>
      <c r="P755" s="212"/>
      <c r="Q755" s="212"/>
      <c r="R755" s="212"/>
      <c r="S755" s="212"/>
      <c r="T755" s="213"/>
      <c r="AT755" s="214" t="s">
        <v>146</v>
      </c>
      <c r="AU755" s="214" t="s">
        <v>143</v>
      </c>
      <c r="AV755" s="14" t="s">
        <v>142</v>
      </c>
      <c r="AW755" s="14" t="s">
        <v>31</v>
      </c>
      <c r="AX755" s="14" t="s">
        <v>80</v>
      </c>
      <c r="AY755" s="214" t="s">
        <v>135</v>
      </c>
    </row>
    <row r="756" spans="1:65" s="2" customFormat="1" ht="24.15" customHeight="1">
      <c r="A756" s="36"/>
      <c r="B756" s="37"/>
      <c r="C756" s="175" t="s">
        <v>414</v>
      </c>
      <c r="D756" s="175" t="s">
        <v>137</v>
      </c>
      <c r="E756" s="176" t="s">
        <v>1027</v>
      </c>
      <c r="F756" s="177" t="s">
        <v>1028</v>
      </c>
      <c r="G756" s="178" t="s">
        <v>140</v>
      </c>
      <c r="H756" s="179">
        <v>40.270000000000003</v>
      </c>
      <c r="I756" s="180"/>
      <c r="J756" s="181">
        <f>ROUND(I756*H756,2)</f>
        <v>0</v>
      </c>
      <c r="K756" s="177" t="s">
        <v>141</v>
      </c>
      <c r="L756" s="41"/>
      <c r="M756" s="182" t="s">
        <v>19</v>
      </c>
      <c r="N756" s="183" t="s">
        <v>44</v>
      </c>
      <c r="O756" s="66"/>
      <c r="P756" s="184">
        <f>O756*H756</f>
        <v>0</v>
      </c>
      <c r="Q756" s="184">
        <v>6.0000000000000001E-3</v>
      </c>
      <c r="R756" s="184">
        <f>Q756*H756</f>
        <v>0.24162000000000003</v>
      </c>
      <c r="S756" s="184">
        <v>0</v>
      </c>
      <c r="T756" s="185">
        <f>S756*H756</f>
        <v>0</v>
      </c>
      <c r="U756" s="36"/>
      <c r="V756" s="36"/>
      <c r="W756" s="36"/>
      <c r="X756" s="36"/>
      <c r="Y756" s="36"/>
      <c r="Z756" s="36"/>
      <c r="AA756" s="36"/>
      <c r="AB756" s="36"/>
      <c r="AC756" s="36"/>
      <c r="AD756" s="36"/>
      <c r="AE756" s="36"/>
      <c r="AR756" s="186" t="s">
        <v>175</v>
      </c>
      <c r="AT756" s="186" t="s">
        <v>137</v>
      </c>
      <c r="AU756" s="186" t="s">
        <v>143</v>
      </c>
      <c r="AY756" s="19" t="s">
        <v>135</v>
      </c>
      <c r="BE756" s="187">
        <f>IF(N756="základní",J756,0)</f>
        <v>0</v>
      </c>
      <c r="BF756" s="187">
        <f>IF(N756="snížená",J756,0)</f>
        <v>0</v>
      </c>
      <c r="BG756" s="187">
        <f>IF(N756="zákl. přenesená",J756,0)</f>
        <v>0</v>
      </c>
      <c r="BH756" s="187">
        <f>IF(N756="sníž. přenesená",J756,0)</f>
        <v>0</v>
      </c>
      <c r="BI756" s="187">
        <f>IF(N756="nulová",J756,0)</f>
        <v>0</v>
      </c>
      <c r="BJ756" s="19" t="s">
        <v>143</v>
      </c>
      <c r="BK756" s="187">
        <f>ROUND(I756*H756,2)</f>
        <v>0</v>
      </c>
      <c r="BL756" s="19" t="s">
        <v>175</v>
      </c>
      <c r="BM756" s="186" t="s">
        <v>1029</v>
      </c>
    </row>
    <row r="757" spans="1:65" s="2" customFormat="1" ht="45">
      <c r="A757" s="36"/>
      <c r="B757" s="37"/>
      <c r="C757" s="38"/>
      <c r="D757" s="188" t="s">
        <v>144</v>
      </c>
      <c r="E757" s="38"/>
      <c r="F757" s="189" t="s">
        <v>1030</v>
      </c>
      <c r="G757" s="38"/>
      <c r="H757" s="38"/>
      <c r="I757" s="190"/>
      <c r="J757" s="38"/>
      <c r="K757" s="38"/>
      <c r="L757" s="41"/>
      <c r="M757" s="191"/>
      <c r="N757" s="192"/>
      <c r="O757" s="66"/>
      <c r="P757" s="66"/>
      <c r="Q757" s="66"/>
      <c r="R757" s="66"/>
      <c r="S757" s="66"/>
      <c r="T757" s="67"/>
      <c r="U757" s="36"/>
      <c r="V757" s="36"/>
      <c r="W757" s="36"/>
      <c r="X757" s="36"/>
      <c r="Y757" s="36"/>
      <c r="Z757" s="36"/>
      <c r="AA757" s="36"/>
      <c r="AB757" s="36"/>
      <c r="AC757" s="36"/>
      <c r="AD757" s="36"/>
      <c r="AE757" s="36"/>
      <c r="AT757" s="19" t="s">
        <v>144</v>
      </c>
      <c r="AU757" s="19" t="s">
        <v>143</v>
      </c>
    </row>
    <row r="758" spans="1:65" s="2" customFormat="1" ht="14.4" customHeight="1">
      <c r="A758" s="36"/>
      <c r="B758" s="37"/>
      <c r="C758" s="215" t="s">
        <v>1031</v>
      </c>
      <c r="D758" s="215" t="s">
        <v>194</v>
      </c>
      <c r="E758" s="216" t="s">
        <v>624</v>
      </c>
      <c r="F758" s="217" t="s">
        <v>625</v>
      </c>
      <c r="G758" s="218" t="s">
        <v>140</v>
      </c>
      <c r="H758" s="219">
        <v>42.283999999999999</v>
      </c>
      <c r="I758" s="220"/>
      <c r="J758" s="221">
        <f>ROUND(I758*H758,2)</f>
        <v>0</v>
      </c>
      <c r="K758" s="217" t="s">
        <v>141</v>
      </c>
      <c r="L758" s="222"/>
      <c r="M758" s="223" t="s">
        <v>19</v>
      </c>
      <c r="N758" s="224" t="s">
        <v>44</v>
      </c>
      <c r="O758" s="66"/>
      <c r="P758" s="184">
        <f>O758*H758</f>
        <v>0</v>
      </c>
      <c r="Q758" s="184">
        <v>4.1000000000000003E-3</v>
      </c>
      <c r="R758" s="184">
        <f>Q758*H758</f>
        <v>0.1733644</v>
      </c>
      <c r="S758" s="184">
        <v>0</v>
      </c>
      <c r="T758" s="185">
        <f>S758*H758</f>
        <v>0</v>
      </c>
      <c r="U758" s="36"/>
      <c r="V758" s="36"/>
      <c r="W758" s="36"/>
      <c r="X758" s="36"/>
      <c r="Y758" s="36"/>
      <c r="Z758" s="36"/>
      <c r="AA758" s="36"/>
      <c r="AB758" s="36"/>
      <c r="AC758" s="36"/>
      <c r="AD758" s="36"/>
      <c r="AE758" s="36"/>
      <c r="AR758" s="186" t="s">
        <v>216</v>
      </c>
      <c r="AT758" s="186" t="s">
        <v>194</v>
      </c>
      <c r="AU758" s="186" t="s">
        <v>143</v>
      </c>
      <c r="AY758" s="19" t="s">
        <v>135</v>
      </c>
      <c r="BE758" s="187">
        <f>IF(N758="základní",J758,0)</f>
        <v>0</v>
      </c>
      <c r="BF758" s="187">
        <f>IF(N758="snížená",J758,0)</f>
        <v>0</v>
      </c>
      <c r="BG758" s="187">
        <f>IF(N758="zákl. přenesená",J758,0)</f>
        <v>0</v>
      </c>
      <c r="BH758" s="187">
        <f>IF(N758="sníž. přenesená",J758,0)</f>
        <v>0</v>
      </c>
      <c r="BI758" s="187">
        <f>IF(N758="nulová",J758,0)</f>
        <v>0</v>
      </c>
      <c r="BJ758" s="19" t="s">
        <v>143</v>
      </c>
      <c r="BK758" s="187">
        <f>ROUND(I758*H758,2)</f>
        <v>0</v>
      </c>
      <c r="BL758" s="19" t="s">
        <v>175</v>
      </c>
      <c r="BM758" s="186" t="s">
        <v>1032</v>
      </c>
    </row>
    <row r="759" spans="1:65" s="13" customFormat="1" ht="10">
      <c r="B759" s="193"/>
      <c r="C759" s="194"/>
      <c r="D759" s="188" t="s">
        <v>146</v>
      </c>
      <c r="E759" s="195" t="s">
        <v>19</v>
      </c>
      <c r="F759" s="196" t="s">
        <v>1033</v>
      </c>
      <c r="G759" s="194"/>
      <c r="H759" s="197">
        <v>42.283999999999999</v>
      </c>
      <c r="I759" s="198"/>
      <c r="J759" s="194"/>
      <c r="K759" s="194"/>
      <c r="L759" s="199"/>
      <c r="M759" s="200"/>
      <c r="N759" s="201"/>
      <c r="O759" s="201"/>
      <c r="P759" s="201"/>
      <c r="Q759" s="201"/>
      <c r="R759" s="201"/>
      <c r="S759" s="201"/>
      <c r="T759" s="202"/>
      <c r="AT759" s="203" t="s">
        <v>146</v>
      </c>
      <c r="AU759" s="203" t="s">
        <v>143</v>
      </c>
      <c r="AV759" s="13" t="s">
        <v>143</v>
      </c>
      <c r="AW759" s="13" t="s">
        <v>31</v>
      </c>
      <c r="AX759" s="13" t="s">
        <v>72</v>
      </c>
      <c r="AY759" s="203" t="s">
        <v>135</v>
      </c>
    </row>
    <row r="760" spans="1:65" s="14" customFormat="1" ht="10">
      <c r="B760" s="204"/>
      <c r="C760" s="205"/>
      <c r="D760" s="188" t="s">
        <v>146</v>
      </c>
      <c r="E760" s="206" t="s">
        <v>19</v>
      </c>
      <c r="F760" s="207" t="s">
        <v>148</v>
      </c>
      <c r="G760" s="205"/>
      <c r="H760" s="208">
        <v>42.283999999999999</v>
      </c>
      <c r="I760" s="209"/>
      <c r="J760" s="205"/>
      <c r="K760" s="205"/>
      <c r="L760" s="210"/>
      <c r="M760" s="211"/>
      <c r="N760" s="212"/>
      <c r="O760" s="212"/>
      <c r="P760" s="212"/>
      <c r="Q760" s="212"/>
      <c r="R760" s="212"/>
      <c r="S760" s="212"/>
      <c r="T760" s="213"/>
      <c r="AT760" s="214" t="s">
        <v>146</v>
      </c>
      <c r="AU760" s="214" t="s">
        <v>143</v>
      </c>
      <c r="AV760" s="14" t="s">
        <v>142</v>
      </c>
      <c r="AW760" s="14" t="s">
        <v>31</v>
      </c>
      <c r="AX760" s="14" t="s">
        <v>80</v>
      </c>
      <c r="AY760" s="214" t="s">
        <v>135</v>
      </c>
    </row>
    <row r="761" spans="1:65" s="2" customFormat="1" ht="24.15" customHeight="1">
      <c r="A761" s="36"/>
      <c r="B761" s="37"/>
      <c r="C761" s="175" t="s">
        <v>692</v>
      </c>
      <c r="D761" s="175" t="s">
        <v>137</v>
      </c>
      <c r="E761" s="176" t="s">
        <v>1034</v>
      </c>
      <c r="F761" s="177" t="s">
        <v>1035</v>
      </c>
      <c r="G761" s="178" t="s">
        <v>140</v>
      </c>
      <c r="H761" s="179">
        <v>20.440000000000001</v>
      </c>
      <c r="I761" s="180"/>
      <c r="J761" s="181">
        <f>ROUND(I761*H761,2)</f>
        <v>0</v>
      </c>
      <c r="K761" s="177" t="s">
        <v>141</v>
      </c>
      <c r="L761" s="41"/>
      <c r="M761" s="182" t="s">
        <v>19</v>
      </c>
      <c r="N761" s="183" t="s">
        <v>44</v>
      </c>
      <c r="O761" s="66"/>
      <c r="P761" s="184">
        <f>O761*H761</f>
        <v>0</v>
      </c>
      <c r="Q761" s="184">
        <v>1.2E-4</v>
      </c>
      <c r="R761" s="184">
        <f>Q761*H761</f>
        <v>2.4528000000000002E-3</v>
      </c>
      <c r="S761" s="184">
        <v>0</v>
      </c>
      <c r="T761" s="185">
        <f>S761*H761</f>
        <v>0</v>
      </c>
      <c r="U761" s="36"/>
      <c r="V761" s="36"/>
      <c r="W761" s="36"/>
      <c r="X761" s="36"/>
      <c r="Y761" s="36"/>
      <c r="Z761" s="36"/>
      <c r="AA761" s="36"/>
      <c r="AB761" s="36"/>
      <c r="AC761" s="36"/>
      <c r="AD761" s="36"/>
      <c r="AE761" s="36"/>
      <c r="AR761" s="186" t="s">
        <v>175</v>
      </c>
      <c r="AT761" s="186" t="s">
        <v>137</v>
      </c>
      <c r="AU761" s="186" t="s">
        <v>143</v>
      </c>
      <c r="AY761" s="19" t="s">
        <v>135</v>
      </c>
      <c r="BE761" s="187">
        <f>IF(N761="základní",J761,0)</f>
        <v>0</v>
      </c>
      <c r="BF761" s="187">
        <f>IF(N761="snížená",J761,0)</f>
        <v>0</v>
      </c>
      <c r="BG761" s="187">
        <f>IF(N761="zákl. přenesená",J761,0)</f>
        <v>0</v>
      </c>
      <c r="BH761" s="187">
        <f>IF(N761="sníž. přenesená",J761,0)</f>
        <v>0</v>
      </c>
      <c r="BI761" s="187">
        <f>IF(N761="nulová",J761,0)</f>
        <v>0</v>
      </c>
      <c r="BJ761" s="19" t="s">
        <v>143</v>
      </c>
      <c r="BK761" s="187">
        <f>ROUND(I761*H761,2)</f>
        <v>0</v>
      </c>
      <c r="BL761" s="19" t="s">
        <v>175</v>
      </c>
      <c r="BM761" s="186" t="s">
        <v>1036</v>
      </c>
    </row>
    <row r="762" spans="1:65" s="2" customFormat="1" ht="63">
      <c r="A762" s="36"/>
      <c r="B762" s="37"/>
      <c r="C762" s="38"/>
      <c r="D762" s="188" t="s">
        <v>144</v>
      </c>
      <c r="E762" s="38"/>
      <c r="F762" s="189" t="s">
        <v>1037</v>
      </c>
      <c r="G762" s="38"/>
      <c r="H762" s="38"/>
      <c r="I762" s="190"/>
      <c r="J762" s="38"/>
      <c r="K762" s="38"/>
      <c r="L762" s="41"/>
      <c r="M762" s="191"/>
      <c r="N762" s="192"/>
      <c r="O762" s="66"/>
      <c r="P762" s="66"/>
      <c r="Q762" s="66"/>
      <c r="R762" s="66"/>
      <c r="S762" s="66"/>
      <c r="T762" s="67"/>
      <c r="U762" s="36"/>
      <c r="V762" s="36"/>
      <c r="W762" s="36"/>
      <c r="X762" s="36"/>
      <c r="Y762" s="36"/>
      <c r="Z762" s="36"/>
      <c r="AA762" s="36"/>
      <c r="AB762" s="36"/>
      <c r="AC762" s="36"/>
      <c r="AD762" s="36"/>
      <c r="AE762" s="36"/>
      <c r="AT762" s="19" t="s">
        <v>144</v>
      </c>
      <c r="AU762" s="19" t="s">
        <v>143</v>
      </c>
    </row>
    <row r="763" spans="1:65" s="2" customFormat="1" ht="24.15" customHeight="1">
      <c r="A763" s="36"/>
      <c r="B763" s="37"/>
      <c r="C763" s="175" t="s">
        <v>1038</v>
      </c>
      <c r="D763" s="175" t="s">
        <v>137</v>
      </c>
      <c r="E763" s="176" t="s">
        <v>1034</v>
      </c>
      <c r="F763" s="177" t="s">
        <v>1035</v>
      </c>
      <c r="G763" s="178" t="s">
        <v>140</v>
      </c>
      <c r="H763" s="179">
        <v>34.08</v>
      </c>
      <c r="I763" s="180"/>
      <c r="J763" s="181">
        <f>ROUND(I763*H763,2)</f>
        <v>0</v>
      </c>
      <c r="K763" s="177" t="s">
        <v>141</v>
      </c>
      <c r="L763" s="41"/>
      <c r="M763" s="182" t="s">
        <v>19</v>
      </c>
      <c r="N763" s="183" t="s">
        <v>44</v>
      </c>
      <c r="O763" s="66"/>
      <c r="P763" s="184">
        <f>O763*H763</f>
        <v>0</v>
      </c>
      <c r="Q763" s="184">
        <v>1.2E-4</v>
      </c>
      <c r="R763" s="184">
        <f>Q763*H763</f>
        <v>4.0895999999999997E-3</v>
      </c>
      <c r="S763" s="184">
        <v>0</v>
      </c>
      <c r="T763" s="185">
        <f>S763*H763</f>
        <v>0</v>
      </c>
      <c r="U763" s="36"/>
      <c r="V763" s="36"/>
      <c r="W763" s="36"/>
      <c r="X763" s="36"/>
      <c r="Y763" s="36"/>
      <c r="Z763" s="36"/>
      <c r="AA763" s="36"/>
      <c r="AB763" s="36"/>
      <c r="AC763" s="36"/>
      <c r="AD763" s="36"/>
      <c r="AE763" s="36"/>
      <c r="AR763" s="186" t="s">
        <v>175</v>
      </c>
      <c r="AT763" s="186" t="s">
        <v>137</v>
      </c>
      <c r="AU763" s="186" t="s">
        <v>143</v>
      </c>
      <c r="AY763" s="19" t="s">
        <v>135</v>
      </c>
      <c r="BE763" s="187">
        <f>IF(N763="základní",J763,0)</f>
        <v>0</v>
      </c>
      <c r="BF763" s="187">
        <f>IF(N763="snížená",J763,0)</f>
        <v>0</v>
      </c>
      <c r="BG763" s="187">
        <f>IF(N763="zákl. přenesená",J763,0)</f>
        <v>0</v>
      </c>
      <c r="BH763" s="187">
        <f>IF(N763="sníž. přenesená",J763,0)</f>
        <v>0</v>
      </c>
      <c r="BI763" s="187">
        <f>IF(N763="nulová",J763,0)</f>
        <v>0</v>
      </c>
      <c r="BJ763" s="19" t="s">
        <v>143</v>
      </c>
      <c r="BK763" s="187">
        <f>ROUND(I763*H763,2)</f>
        <v>0</v>
      </c>
      <c r="BL763" s="19" t="s">
        <v>175</v>
      </c>
      <c r="BM763" s="186" t="s">
        <v>1039</v>
      </c>
    </row>
    <row r="764" spans="1:65" s="2" customFormat="1" ht="63">
      <c r="A764" s="36"/>
      <c r="B764" s="37"/>
      <c r="C764" s="38"/>
      <c r="D764" s="188" t="s">
        <v>144</v>
      </c>
      <c r="E764" s="38"/>
      <c r="F764" s="189" t="s">
        <v>1037</v>
      </c>
      <c r="G764" s="38"/>
      <c r="H764" s="38"/>
      <c r="I764" s="190"/>
      <c r="J764" s="38"/>
      <c r="K764" s="38"/>
      <c r="L764" s="41"/>
      <c r="M764" s="191"/>
      <c r="N764" s="192"/>
      <c r="O764" s="66"/>
      <c r="P764" s="66"/>
      <c r="Q764" s="66"/>
      <c r="R764" s="66"/>
      <c r="S764" s="66"/>
      <c r="T764" s="67"/>
      <c r="U764" s="36"/>
      <c r="V764" s="36"/>
      <c r="W764" s="36"/>
      <c r="X764" s="36"/>
      <c r="Y764" s="36"/>
      <c r="Z764" s="36"/>
      <c r="AA764" s="36"/>
      <c r="AB764" s="36"/>
      <c r="AC764" s="36"/>
      <c r="AD764" s="36"/>
      <c r="AE764" s="36"/>
      <c r="AT764" s="19" t="s">
        <v>144</v>
      </c>
      <c r="AU764" s="19" t="s">
        <v>143</v>
      </c>
    </row>
    <row r="765" spans="1:65" s="16" customFormat="1" ht="10">
      <c r="B765" s="239"/>
      <c r="C765" s="240"/>
      <c r="D765" s="188" t="s">
        <v>146</v>
      </c>
      <c r="E765" s="241" t="s">
        <v>19</v>
      </c>
      <c r="F765" s="242" t="s">
        <v>1040</v>
      </c>
      <c r="G765" s="240"/>
      <c r="H765" s="241" t="s">
        <v>19</v>
      </c>
      <c r="I765" s="243"/>
      <c r="J765" s="240"/>
      <c r="K765" s="240"/>
      <c r="L765" s="244"/>
      <c r="M765" s="245"/>
      <c r="N765" s="246"/>
      <c r="O765" s="246"/>
      <c r="P765" s="246"/>
      <c r="Q765" s="246"/>
      <c r="R765" s="246"/>
      <c r="S765" s="246"/>
      <c r="T765" s="247"/>
      <c r="AT765" s="248" t="s">
        <v>146</v>
      </c>
      <c r="AU765" s="248" t="s">
        <v>143</v>
      </c>
      <c r="AV765" s="16" t="s">
        <v>80</v>
      </c>
      <c r="AW765" s="16" t="s">
        <v>31</v>
      </c>
      <c r="AX765" s="16" t="s">
        <v>72</v>
      </c>
      <c r="AY765" s="248" t="s">
        <v>135</v>
      </c>
    </row>
    <row r="766" spans="1:65" s="13" customFormat="1" ht="10">
      <c r="B766" s="193"/>
      <c r="C766" s="194"/>
      <c r="D766" s="188" t="s">
        <v>146</v>
      </c>
      <c r="E766" s="195" t="s">
        <v>19</v>
      </c>
      <c r="F766" s="196" t="s">
        <v>975</v>
      </c>
      <c r="G766" s="194"/>
      <c r="H766" s="197">
        <v>34.08</v>
      </c>
      <c r="I766" s="198"/>
      <c r="J766" s="194"/>
      <c r="K766" s="194"/>
      <c r="L766" s="199"/>
      <c r="M766" s="200"/>
      <c r="N766" s="201"/>
      <c r="O766" s="201"/>
      <c r="P766" s="201"/>
      <c r="Q766" s="201"/>
      <c r="R766" s="201"/>
      <c r="S766" s="201"/>
      <c r="T766" s="202"/>
      <c r="AT766" s="203" t="s">
        <v>146</v>
      </c>
      <c r="AU766" s="203" t="s">
        <v>143</v>
      </c>
      <c r="AV766" s="13" t="s">
        <v>143</v>
      </c>
      <c r="AW766" s="13" t="s">
        <v>31</v>
      </c>
      <c r="AX766" s="13" t="s">
        <v>72</v>
      </c>
      <c r="AY766" s="203" t="s">
        <v>135</v>
      </c>
    </row>
    <row r="767" spans="1:65" s="14" customFormat="1" ht="10">
      <c r="B767" s="204"/>
      <c r="C767" s="205"/>
      <c r="D767" s="188" t="s">
        <v>146</v>
      </c>
      <c r="E767" s="206" t="s">
        <v>19</v>
      </c>
      <c r="F767" s="207" t="s">
        <v>148</v>
      </c>
      <c r="G767" s="205"/>
      <c r="H767" s="208">
        <v>34.08</v>
      </c>
      <c r="I767" s="209"/>
      <c r="J767" s="205"/>
      <c r="K767" s="205"/>
      <c r="L767" s="210"/>
      <c r="M767" s="211"/>
      <c r="N767" s="212"/>
      <c r="O767" s="212"/>
      <c r="P767" s="212"/>
      <c r="Q767" s="212"/>
      <c r="R767" s="212"/>
      <c r="S767" s="212"/>
      <c r="T767" s="213"/>
      <c r="AT767" s="214" t="s">
        <v>146</v>
      </c>
      <c r="AU767" s="214" t="s">
        <v>143</v>
      </c>
      <c r="AV767" s="14" t="s">
        <v>142</v>
      </c>
      <c r="AW767" s="14" t="s">
        <v>31</v>
      </c>
      <c r="AX767" s="14" t="s">
        <v>80</v>
      </c>
      <c r="AY767" s="214" t="s">
        <v>135</v>
      </c>
    </row>
    <row r="768" spans="1:65" s="2" customFormat="1" ht="14.4" customHeight="1">
      <c r="A768" s="36"/>
      <c r="B768" s="37"/>
      <c r="C768" s="215" t="s">
        <v>720</v>
      </c>
      <c r="D768" s="215" t="s">
        <v>194</v>
      </c>
      <c r="E768" s="216" t="s">
        <v>1041</v>
      </c>
      <c r="F768" s="217" t="s">
        <v>1042</v>
      </c>
      <c r="G768" s="218" t="s">
        <v>140</v>
      </c>
      <c r="H768" s="219">
        <v>34.762</v>
      </c>
      <c r="I768" s="220"/>
      <c r="J768" s="221">
        <f>ROUND(I768*H768,2)</f>
        <v>0</v>
      </c>
      <c r="K768" s="217" t="s">
        <v>19</v>
      </c>
      <c r="L768" s="222"/>
      <c r="M768" s="223" t="s">
        <v>19</v>
      </c>
      <c r="N768" s="224" t="s">
        <v>44</v>
      </c>
      <c r="O768" s="66"/>
      <c r="P768" s="184">
        <f>O768*H768</f>
        <v>0</v>
      </c>
      <c r="Q768" s="184">
        <v>0</v>
      </c>
      <c r="R768" s="184">
        <f>Q768*H768</f>
        <v>0</v>
      </c>
      <c r="S768" s="184">
        <v>0</v>
      </c>
      <c r="T768" s="185">
        <f>S768*H768</f>
        <v>0</v>
      </c>
      <c r="U768" s="36"/>
      <c r="V768" s="36"/>
      <c r="W768" s="36"/>
      <c r="X768" s="36"/>
      <c r="Y768" s="36"/>
      <c r="Z768" s="36"/>
      <c r="AA768" s="36"/>
      <c r="AB768" s="36"/>
      <c r="AC768" s="36"/>
      <c r="AD768" s="36"/>
      <c r="AE768" s="36"/>
      <c r="AR768" s="186" t="s">
        <v>216</v>
      </c>
      <c r="AT768" s="186" t="s">
        <v>194</v>
      </c>
      <c r="AU768" s="186" t="s">
        <v>143</v>
      </c>
      <c r="AY768" s="19" t="s">
        <v>135</v>
      </c>
      <c r="BE768" s="187">
        <f>IF(N768="základní",J768,0)</f>
        <v>0</v>
      </c>
      <c r="BF768" s="187">
        <f>IF(N768="snížená",J768,0)</f>
        <v>0</v>
      </c>
      <c r="BG768" s="187">
        <f>IF(N768="zákl. přenesená",J768,0)</f>
        <v>0</v>
      </c>
      <c r="BH768" s="187">
        <f>IF(N768="sníž. přenesená",J768,0)</f>
        <v>0</v>
      </c>
      <c r="BI768" s="187">
        <f>IF(N768="nulová",J768,0)</f>
        <v>0</v>
      </c>
      <c r="BJ768" s="19" t="s">
        <v>143</v>
      </c>
      <c r="BK768" s="187">
        <f>ROUND(I768*H768,2)</f>
        <v>0</v>
      </c>
      <c r="BL768" s="19" t="s">
        <v>175</v>
      </c>
      <c r="BM768" s="186" t="s">
        <v>1043</v>
      </c>
    </row>
    <row r="769" spans="1:65" s="13" customFormat="1" ht="10">
      <c r="B769" s="193"/>
      <c r="C769" s="194"/>
      <c r="D769" s="188" t="s">
        <v>146</v>
      </c>
      <c r="E769" s="195" t="s">
        <v>19</v>
      </c>
      <c r="F769" s="196" t="s">
        <v>1044</v>
      </c>
      <c r="G769" s="194"/>
      <c r="H769" s="197">
        <v>34.762</v>
      </c>
      <c r="I769" s="198"/>
      <c r="J769" s="194"/>
      <c r="K769" s="194"/>
      <c r="L769" s="199"/>
      <c r="M769" s="200"/>
      <c r="N769" s="201"/>
      <c r="O769" s="201"/>
      <c r="P769" s="201"/>
      <c r="Q769" s="201"/>
      <c r="R769" s="201"/>
      <c r="S769" s="201"/>
      <c r="T769" s="202"/>
      <c r="AT769" s="203" t="s">
        <v>146</v>
      </c>
      <c r="AU769" s="203" t="s">
        <v>143</v>
      </c>
      <c r="AV769" s="13" t="s">
        <v>143</v>
      </c>
      <c r="AW769" s="13" t="s">
        <v>31</v>
      </c>
      <c r="AX769" s="13" t="s">
        <v>72</v>
      </c>
      <c r="AY769" s="203" t="s">
        <v>135</v>
      </c>
    </row>
    <row r="770" spans="1:65" s="14" customFormat="1" ht="10">
      <c r="B770" s="204"/>
      <c r="C770" s="205"/>
      <c r="D770" s="188" t="s">
        <v>146</v>
      </c>
      <c r="E770" s="206" t="s">
        <v>19</v>
      </c>
      <c r="F770" s="207" t="s">
        <v>148</v>
      </c>
      <c r="G770" s="205"/>
      <c r="H770" s="208">
        <v>34.762</v>
      </c>
      <c r="I770" s="209"/>
      <c r="J770" s="205"/>
      <c r="K770" s="205"/>
      <c r="L770" s="210"/>
      <c r="M770" s="211"/>
      <c r="N770" s="212"/>
      <c r="O770" s="212"/>
      <c r="P770" s="212"/>
      <c r="Q770" s="212"/>
      <c r="R770" s="212"/>
      <c r="S770" s="212"/>
      <c r="T770" s="213"/>
      <c r="AT770" s="214" t="s">
        <v>146</v>
      </c>
      <c r="AU770" s="214" t="s">
        <v>143</v>
      </c>
      <c r="AV770" s="14" t="s">
        <v>142</v>
      </c>
      <c r="AW770" s="14" t="s">
        <v>31</v>
      </c>
      <c r="AX770" s="14" t="s">
        <v>80</v>
      </c>
      <c r="AY770" s="214" t="s">
        <v>135</v>
      </c>
    </row>
    <row r="771" spans="1:65" s="2" customFormat="1" ht="24.15" customHeight="1">
      <c r="A771" s="36"/>
      <c r="B771" s="37"/>
      <c r="C771" s="175" t="s">
        <v>1045</v>
      </c>
      <c r="D771" s="175" t="s">
        <v>137</v>
      </c>
      <c r="E771" s="176" t="s">
        <v>1046</v>
      </c>
      <c r="F771" s="177" t="s">
        <v>1047</v>
      </c>
      <c r="G771" s="178" t="s">
        <v>140</v>
      </c>
      <c r="H771" s="179">
        <v>20.440000000000001</v>
      </c>
      <c r="I771" s="180"/>
      <c r="J771" s="181">
        <f>ROUND(I771*H771,2)</f>
        <v>0</v>
      </c>
      <c r="K771" s="177" t="s">
        <v>141</v>
      </c>
      <c r="L771" s="41"/>
      <c r="M771" s="182" t="s">
        <v>19</v>
      </c>
      <c r="N771" s="183" t="s">
        <v>44</v>
      </c>
      <c r="O771" s="66"/>
      <c r="P771" s="184">
        <f>O771*H771</f>
        <v>0</v>
      </c>
      <c r="Q771" s="184">
        <v>0</v>
      </c>
      <c r="R771" s="184">
        <f>Q771*H771</f>
        <v>0</v>
      </c>
      <c r="S771" s="184">
        <v>0</v>
      </c>
      <c r="T771" s="185">
        <f>S771*H771</f>
        <v>0</v>
      </c>
      <c r="U771" s="36"/>
      <c r="V771" s="36"/>
      <c r="W771" s="36"/>
      <c r="X771" s="36"/>
      <c r="Y771" s="36"/>
      <c r="Z771" s="36"/>
      <c r="AA771" s="36"/>
      <c r="AB771" s="36"/>
      <c r="AC771" s="36"/>
      <c r="AD771" s="36"/>
      <c r="AE771" s="36"/>
      <c r="AR771" s="186" t="s">
        <v>175</v>
      </c>
      <c r="AT771" s="186" t="s">
        <v>137</v>
      </c>
      <c r="AU771" s="186" t="s">
        <v>143</v>
      </c>
      <c r="AY771" s="19" t="s">
        <v>135</v>
      </c>
      <c r="BE771" s="187">
        <f>IF(N771="základní",J771,0)</f>
        <v>0</v>
      </c>
      <c r="BF771" s="187">
        <f>IF(N771="snížená",J771,0)</f>
        <v>0</v>
      </c>
      <c r="BG771" s="187">
        <f>IF(N771="zákl. přenesená",J771,0)</f>
        <v>0</v>
      </c>
      <c r="BH771" s="187">
        <f>IF(N771="sníž. přenesená",J771,0)</f>
        <v>0</v>
      </c>
      <c r="BI771" s="187">
        <f>IF(N771="nulová",J771,0)</f>
        <v>0</v>
      </c>
      <c r="BJ771" s="19" t="s">
        <v>143</v>
      </c>
      <c r="BK771" s="187">
        <f>ROUND(I771*H771,2)</f>
        <v>0</v>
      </c>
      <c r="BL771" s="19" t="s">
        <v>175</v>
      </c>
      <c r="BM771" s="186" t="s">
        <v>1048</v>
      </c>
    </row>
    <row r="772" spans="1:65" s="2" customFormat="1" ht="63">
      <c r="A772" s="36"/>
      <c r="B772" s="37"/>
      <c r="C772" s="38"/>
      <c r="D772" s="188" t="s">
        <v>144</v>
      </c>
      <c r="E772" s="38"/>
      <c r="F772" s="189" t="s">
        <v>1037</v>
      </c>
      <c r="G772" s="38"/>
      <c r="H772" s="38"/>
      <c r="I772" s="190"/>
      <c r="J772" s="38"/>
      <c r="K772" s="38"/>
      <c r="L772" s="41"/>
      <c r="M772" s="191"/>
      <c r="N772" s="192"/>
      <c r="O772" s="66"/>
      <c r="P772" s="66"/>
      <c r="Q772" s="66"/>
      <c r="R772" s="66"/>
      <c r="S772" s="66"/>
      <c r="T772" s="67"/>
      <c r="U772" s="36"/>
      <c r="V772" s="36"/>
      <c r="W772" s="36"/>
      <c r="X772" s="36"/>
      <c r="Y772" s="36"/>
      <c r="Z772" s="36"/>
      <c r="AA772" s="36"/>
      <c r="AB772" s="36"/>
      <c r="AC772" s="36"/>
      <c r="AD772" s="36"/>
      <c r="AE772" s="36"/>
      <c r="AT772" s="19" t="s">
        <v>144</v>
      </c>
      <c r="AU772" s="19" t="s">
        <v>143</v>
      </c>
    </row>
    <row r="773" spans="1:65" s="2" customFormat="1" ht="14.4" customHeight="1">
      <c r="A773" s="36"/>
      <c r="B773" s="37"/>
      <c r="C773" s="215" t="s">
        <v>725</v>
      </c>
      <c r="D773" s="215" t="s">
        <v>194</v>
      </c>
      <c r="E773" s="216" t="s">
        <v>1049</v>
      </c>
      <c r="F773" s="217" t="s">
        <v>1050</v>
      </c>
      <c r="G773" s="218" t="s">
        <v>140</v>
      </c>
      <c r="H773" s="219">
        <v>20.849</v>
      </c>
      <c r="I773" s="220"/>
      <c r="J773" s="221">
        <f>ROUND(I773*H773,2)</f>
        <v>0</v>
      </c>
      <c r="K773" s="217" t="s">
        <v>141</v>
      </c>
      <c r="L773" s="222"/>
      <c r="M773" s="223" t="s">
        <v>19</v>
      </c>
      <c r="N773" s="224" t="s">
        <v>44</v>
      </c>
      <c r="O773" s="66"/>
      <c r="P773" s="184">
        <f>O773*H773</f>
        <v>0</v>
      </c>
      <c r="Q773" s="184">
        <v>1.6039999999999999E-2</v>
      </c>
      <c r="R773" s="184">
        <f>Q773*H773</f>
        <v>0.33441795999999996</v>
      </c>
      <c r="S773" s="184">
        <v>0</v>
      </c>
      <c r="T773" s="185">
        <f>S773*H773</f>
        <v>0</v>
      </c>
      <c r="U773" s="36"/>
      <c r="V773" s="36"/>
      <c r="W773" s="36"/>
      <c r="X773" s="36"/>
      <c r="Y773" s="36"/>
      <c r="Z773" s="36"/>
      <c r="AA773" s="36"/>
      <c r="AB773" s="36"/>
      <c r="AC773" s="36"/>
      <c r="AD773" s="36"/>
      <c r="AE773" s="36"/>
      <c r="AR773" s="186" t="s">
        <v>216</v>
      </c>
      <c r="AT773" s="186" t="s">
        <v>194</v>
      </c>
      <c r="AU773" s="186" t="s">
        <v>143</v>
      </c>
      <c r="AY773" s="19" t="s">
        <v>135</v>
      </c>
      <c r="BE773" s="187">
        <f>IF(N773="základní",J773,0)</f>
        <v>0</v>
      </c>
      <c r="BF773" s="187">
        <f>IF(N773="snížená",J773,0)</f>
        <v>0</v>
      </c>
      <c r="BG773" s="187">
        <f>IF(N773="zákl. přenesená",J773,0)</f>
        <v>0</v>
      </c>
      <c r="BH773" s="187">
        <f>IF(N773="sníž. přenesená",J773,0)</f>
        <v>0</v>
      </c>
      <c r="BI773" s="187">
        <f>IF(N773="nulová",J773,0)</f>
        <v>0</v>
      </c>
      <c r="BJ773" s="19" t="s">
        <v>143</v>
      </c>
      <c r="BK773" s="187">
        <f>ROUND(I773*H773,2)</f>
        <v>0</v>
      </c>
      <c r="BL773" s="19" t="s">
        <v>175</v>
      </c>
      <c r="BM773" s="186" t="s">
        <v>1051</v>
      </c>
    </row>
    <row r="774" spans="1:65" s="13" customFormat="1" ht="10">
      <c r="B774" s="193"/>
      <c r="C774" s="194"/>
      <c r="D774" s="188" t="s">
        <v>146</v>
      </c>
      <c r="E774" s="195" t="s">
        <v>19</v>
      </c>
      <c r="F774" s="196" t="s">
        <v>1052</v>
      </c>
      <c r="G774" s="194"/>
      <c r="H774" s="197">
        <v>20.849</v>
      </c>
      <c r="I774" s="198"/>
      <c r="J774" s="194"/>
      <c r="K774" s="194"/>
      <c r="L774" s="199"/>
      <c r="M774" s="200"/>
      <c r="N774" s="201"/>
      <c r="O774" s="201"/>
      <c r="P774" s="201"/>
      <c r="Q774" s="201"/>
      <c r="R774" s="201"/>
      <c r="S774" s="201"/>
      <c r="T774" s="202"/>
      <c r="AT774" s="203" t="s">
        <v>146</v>
      </c>
      <c r="AU774" s="203" t="s">
        <v>143</v>
      </c>
      <c r="AV774" s="13" t="s">
        <v>143</v>
      </c>
      <c r="AW774" s="13" t="s">
        <v>31</v>
      </c>
      <c r="AX774" s="13" t="s">
        <v>72</v>
      </c>
      <c r="AY774" s="203" t="s">
        <v>135</v>
      </c>
    </row>
    <row r="775" spans="1:65" s="14" customFormat="1" ht="10">
      <c r="B775" s="204"/>
      <c r="C775" s="205"/>
      <c r="D775" s="188" t="s">
        <v>146</v>
      </c>
      <c r="E775" s="206" t="s">
        <v>19</v>
      </c>
      <c r="F775" s="207" t="s">
        <v>148</v>
      </c>
      <c r="G775" s="205"/>
      <c r="H775" s="208">
        <v>20.849</v>
      </c>
      <c r="I775" s="209"/>
      <c r="J775" s="205"/>
      <c r="K775" s="205"/>
      <c r="L775" s="210"/>
      <c r="M775" s="211"/>
      <c r="N775" s="212"/>
      <c r="O775" s="212"/>
      <c r="P775" s="212"/>
      <c r="Q775" s="212"/>
      <c r="R775" s="212"/>
      <c r="S775" s="212"/>
      <c r="T775" s="213"/>
      <c r="AT775" s="214" t="s">
        <v>146</v>
      </c>
      <c r="AU775" s="214" t="s">
        <v>143</v>
      </c>
      <c r="AV775" s="14" t="s">
        <v>142</v>
      </c>
      <c r="AW775" s="14" t="s">
        <v>31</v>
      </c>
      <c r="AX775" s="14" t="s">
        <v>80</v>
      </c>
      <c r="AY775" s="214" t="s">
        <v>135</v>
      </c>
    </row>
    <row r="776" spans="1:65" s="2" customFormat="1" ht="14.4" customHeight="1">
      <c r="A776" s="36"/>
      <c r="B776" s="37"/>
      <c r="C776" s="215" t="s">
        <v>1053</v>
      </c>
      <c r="D776" s="215" t="s">
        <v>194</v>
      </c>
      <c r="E776" s="216" t="s">
        <v>1054</v>
      </c>
      <c r="F776" s="217" t="s">
        <v>1055</v>
      </c>
      <c r="G776" s="218" t="s">
        <v>140</v>
      </c>
      <c r="H776" s="219">
        <v>20.849</v>
      </c>
      <c r="I776" s="220"/>
      <c r="J776" s="221">
        <f>ROUND(I776*H776,2)</f>
        <v>0</v>
      </c>
      <c r="K776" s="217" t="s">
        <v>141</v>
      </c>
      <c r="L776" s="222"/>
      <c r="M776" s="223" t="s">
        <v>19</v>
      </c>
      <c r="N776" s="224" t="s">
        <v>44</v>
      </c>
      <c r="O776" s="66"/>
      <c r="P776" s="184">
        <f>O776*H776</f>
        <v>0</v>
      </c>
      <c r="Q776" s="184">
        <v>1.8720000000000001E-2</v>
      </c>
      <c r="R776" s="184">
        <f>Q776*H776</f>
        <v>0.39029328000000002</v>
      </c>
      <c r="S776" s="184">
        <v>0</v>
      </c>
      <c r="T776" s="185">
        <f>S776*H776</f>
        <v>0</v>
      </c>
      <c r="U776" s="36"/>
      <c r="V776" s="36"/>
      <c r="W776" s="36"/>
      <c r="X776" s="36"/>
      <c r="Y776" s="36"/>
      <c r="Z776" s="36"/>
      <c r="AA776" s="36"/>
      <c r="AB776" s="36"/>
      <c r="AC776" s="36"/>
      <c r="AD776" s="36"/>
      <c r="AE776" s="36"/>
      <c r="AR776" s="186" t="s">
        <v>216</v>
      </c>
      <c r="AT776" s="186" t="s">
        <v>194</v>
      </c>
      <c r="AU776" s="186" t="s">
        <v>143</v>
      </c>
      <c r="AY776" s="19" t="s">
        <v>135</v>
      </c>
      <c r="BE776" s="187">
        <f>IF(N776="základní",J776,0)</f>
        <v>0</v>
      </c>
      <c r="BF776" s="187">
        <f>IF(N776="snížená",J776,0)</f>
        <v>0</v>
      </c>
      <c r="BG776" s="187">
        <f>IF(N776="zákl. přenesená",J776,0)</f>
        <v>0</v>
      </c>
      <c r="BH776" s="187">
        <f>IF(N776="sníž. přenesená",J776,0)</f>
        <v>0</v>
      </c>
      <c r="BI776" s="187">
        <f>IF(N776="nulová",J776,0)</f>
        <v>0</v>
      </c>
      <c r="BJ776" s="19" t="s">
        <v>143</v>
      </c>
      <c r="BK776" s="187">
        <f>ROUND(I776*H776,2)</f>
        <v>0</v>
      </c>
      <c r="BL776" s="19" t="s">
        <v>175</v>
      </c>
      <c r="BM776" s="186" t="s">
        <v>1056</v>
      </c>
    </row>
    <row r="777" spans="1:65" s="13" customFormat="1" ht="10">
      <c r="B777" s="193"/>
      <c r="C777" s="194"/>
      <c r="D777" s="188" t="s">
        <v>146</v>
      </c>
      <c r="E777" s="195" t="s">
        <v>19</v>
      </c>
      <c r="F777" s="196" t="s">
        <v>1052</v>
      </c>
      <c r="G777" s="194"/>
      <c r="H777" s="197">
        <v>20.849</v>
      </c>
      <c r="I777" s="198"/>
      <c r="J777" s="194"/>
      <c r="K777" s="194"/>
      <c r="L777" s="199"/>
      <c r="M777" s="200"/>
      <c r="N777" s="201"/>
      <c r="O777" s="201"/>
      <c r="P777" s="201"/>
      <c r="Q777" s="201"/>
      <c r="R777" s="201"/>
      <c r="S777" s="201"/>
      <c r="T777" s="202"/>
      <c r="AT777" s="203" t="s">
        <v>146</v>
      </c>
      <c r="AU777" s="203" t="s">
        <v>143</v>
      </c>
      <c r="AV777" s="13" t="s">
        <v>143</v>
      </c>
      <c r="AW777" s="13" t="s">
        <v>31</v>
      </c>
      <c r="AX777" s="13" t="s">
        <v>72</v>
      </c>
      <c r="AY777" s="203" t="s">
        <v>135</v>
      </c>
    </row>
    <row r="778" spans="1:65" s="14" customFormat="1" ht="10">
      <c r="B778" s="204"/>
      <c r="C778" s="205"/>
      <c r="D778" s="188" t="s">
        <v>146</v>
      </c>
      <c r="E778" s="206" t="s">
        <v>19</v>
      </c>
      <c r="F778" s="207" t="s">
        <v>148</v>
      </c>
      <c r="G778" s="205"/>
      <c r="H778" s="208">
        <v>20.849</v>
      </c>
      <c r="I778" s="209"/>
      <c r="J778" s="205"/>
      <c r="K778" s="205"/>
      <c r="L778" s="210"/>
      <c r="M778" s="211"/>
      <c r="N778" s="212"/>
      <c r="O778" s="212"/>
      <c r="P778" s="212"/>
      <c r="Q778" s="212"/>
      <c r="R778" s="212"/>
      <c r="S778" s="212"/>
      <c r="T778" s="213"/>
      <c r="AT778" s="214" t="s">
        <v>146</v>
      </c>
      <c r="AU778" s="214" t="s">
        <v>143</v>
      </c>
      <c r="AV778" s="14" t="s">
        <v>142</v>
      </c>
      <c r="AW778" s="14" t="s">
        <v>31</v>
      </c>
      <c r="AX778" s="14" t="s">
        <v>80</v>
      </c>
      <c r="AY778" s="214" t="s">
        <v>135</v>
      </c>
    </row>
    <row r="779" spans="1:65" s="2" customFormat="1" ht="24.15" customHeight="1">
      <c r="A779" s="36"/>
      <c r="B779" s="37"/>
      <c r="C779" s="175" t="s">
        <v>729</v>
      </c>
      <c r="D779" s="175" t="s">
        <v>137</v>
      </c>
      <c r="E779" s="176" t="s">
        <v>1057</v>
      </c>
      <c r="F779" s="177" t="s">
        <v>1058</v>
      </c>
      <c r="G779" s="178" t="s">
        <v>140</v>
      </c>
      <c r="H779" s="179">
        <v>457.74</v>
      </c>
      <c r="I779" s="180"/>
      <c r="J779" s="181">
        <f>ROUND(I779*H779,2)</f>
        <v>0</v>
      </c>
      <c r="K779" s="177" t="s">
        <v>141</v>
      </c>
      <c r="L779" s="41"/>
      <c r="M779" s="182" t="s">
        <v>19</v>
      </c>
      <c r="N779" s="183" t="s">
        <v>44</v>
      </c>
      <c r="O779" s="66"/>
      <c r="P779" s="184">
        <f>O779*H779</f>
        <v>0</v>
      </c>
      <c r="Q779" s="184">
        <v>0</v>
      </c>
      <c r="R779" s="184">
        <f>Q779*H779</f>
        <v>0</v>
      </c>
      <c r="S779" s="184">
        <v>0</v>
      </c>
      <c r="T779" s="185">
        <f>S779*H779</f>
        <v>0</v>
      </c>
      <c r="U779" s="36"/>
      <c r="V779" s="36"/>
      <c r="W779" s="36"/>
      <c r="X779" s="36"/>
      <c r="Y779" s="36"/>
      <c r="Z779" s="36"/>
      <c r="AA779" s="36"/>
      <c r="AB779" s="36"/>
      <c r="AC779" s="36"/>
      <c r="AD779" s="36"/>
      <c r="AE779" s="36"/>
      <c r="AR779" s="186" t="s">
        <v>175</v>
      </c>
      <c r="AT779" s="186" t="s">
        <v>137</v>
      </c>
      <c r="AU779" s="186" t="s">
        <v>143</v>
      </c>
      <c r="AY779" s="19" t="s">
        <v>135</v>
      </c>
      <c r="BE779" s="187">
        <f>IF(N779="základní",J779,0)</f>
        <v>0</v>
      </c>
      <c r="BF779" s="187">
        <f>IF(N779="snížená",J779,0)</f>
        <v>0</v>
      </c>
      <c r="BG779" s="187">
        <f>IF(N779="zákl. přenesená",J779,0)</f>
        <v>0</v>
      </c>
      <c r="BH779" s="187">
        <f>IF(N779="sníž. přenesená",J779,0)</f>
        <v>0</v>
      </c>
      <c r="BI779" s="187">
        <f>IF(N779="nulová",J779,0)</f>
        <v>0</v>
      </c>
      <c r="BJ779" s="19" t="s">
        <v>143</v>
      </c>
      <c r="BK779" s="187">
        <f>ROUND(I779*H779,2)</f>
        <v>0</v>
      </c>
      <c r="BL779" s="19" t="s">
        <v>175</v>
      </c>
      <c r="BM779" s="186" t="s">
        <v>1059</v>
      </c>
    </row>
    <row r="780" spans="1:65" s="2" customFormat="1" ht="63">
      <c r="A780" s="36"/>
      <c r="B780" s="37"/>
      <c r="C780" s="38"/>
      <c r="D780" s="188" t="s">
        <v>144</v>
      </c>
      <c r="E780" s="38"/>
      <c r="F780" s="189" t="s">
        <v>1037</v>
      </c>
      <c r="G780" s="38"/>
      <c r="H780" s="38"/>
      <c r="I780" s="190"/>
      <c r="J780" s="38"/>
      <c r="K780" s="38"/>
      <c r="L780" s="41"/>
      <c r="M780" s="191"/>
      <c r="N780" s="192"/>
      <c r="O780" s="66"/>
      <c r="P780" s="66"/>
      <c r="Q780" s="66"/>
      <c r="R780" s="66"/>
      <c r="S780" s="66"/>
      <c r="T780" s="67"/>
      <c r="U780" s="36"/>
      <c r="V780" s="36"/>
      <c r="W780" s="36"/>
      <c r="X780" s="36"/>
      <c r="Y780" s="36"/>
      <c r="Z780" s="36"/>
      <c r="AA780" s="36"/>
      <c r="AB780" s="36"/>
      <c r="AC780" s="36"/>
      <c r="AD780" s="36"/>
      <c r="AE780" s="36"/>
      <c r="AT780" s="19" t="s">
        <v>144</v>
      </c>
      <c r="AU780" s="19" t="s">
        <v>143</v>
      </c>
    </row>
    <row r="781" spans="1:65" s="2" customFormat="1" ht="14.4" customHeight="1">
      <c r="A781" s="36"/>
      <c r="B781" s="37"/>
      <c r="C781" s="215" t="s">
        <v>1060</v>
      </c>
      <c r="D781" s="215" t="s">
        <v>194</v>
      </c>
      <c r="E781" s="216" t="s">
        <v>1061</v>
      </c>
      <c r="F781" s="217" t="s">
        <v>1062</v>
      </c>
      <c r="G781" s="218" t="s">
        <v>140</v>
      </c>
      <c r="H781" s="219">
        <v>466.89499999999998</v>
      </c>
      <c r="I781" s="220"/>
      <c r="J781" s="221">
        <f>ROUND(I781*H781,2)</f>
        <v>0</v>
      </c>
      <c r="K781" s="217" t="s">
        <v>141</v>
      </c>
      <c r="L781" s="222"/>
      <c r="M781" s="223" t="s">
        <v>19</v>
      </c>
      <c r="N781" s="224" t="s">
        <v>44</v>
      </c>
      <c r="O781" s="66"/>
      <c r="P781" s="184">
        <f>O781*H781</f>
        <v>0</v>
      </c>
      <c r="Q781" s="184">
        <v>2.2100000000000002E-3</v>
      </c>
      <c r="R781" s="184">
        <f>Q781*H781</f>
        <v>1.0318379500000001</v>
      </c>
      <c r="S781" s="184">
        <v>0</v>
      </c>
      <c r="T781" s="185">
        <f>S781*H781</f>
        <v>0</v>
      </c>
      <c r="U781" s="36"/>
      <c r="V781" s="36"/>
      <c r="W781" s="36"/>
      <c r="X781" s="36"/>
      <c r="Y781" s="36"/>
      <c r="Z781" s="36"/>
      <c r="AA781" s="36"/>
      <c r="AB781" s="36"/>
      <c r="AC781" s="36"/>
      <c r="AD781" s="36"/>
      <c r="AE781" s="36"/>
      <c r="AR781" s="186" t="s">
        <v>216</v>
      </c>
      <c r="AT781" s="186" t="s">
        <v>194</v>
      </c>
      <c r="AU781" s="186" t="s">
        <v>143</v>
      </c>
      <c r="AY781" s="19" t="s">
        <v>135</v>
      </c>
      <c r="BE781" s="187">
        <f>IF(N781="základní",J781,0)</f>
        <v>0</v>
      </c>
      <c r="BF781" s="187">
        <f>IF(N781="snížená",J781,0)</f>
        <v>0</v>
      </c>
      <c r="BG781" s="187">
        <f>IF(N781="zákl. přenesená",J781,0)</f>
        <v>0</v>
      </c>
      <c r="BH781" s="187">
        <f>IF(N781="sníž. přenesená",J781,0)</f>
        <v>0</v>
      </c>
      <c r="BI781" s="187">
        <f>IF(N781="nulová",J781,0)</f>
        <v>0</v>
      </c>
      <c r="BJ781" s="19" t="s">
        <v>143</v>
      </c>
      <c r="BK781" s="187">
        <f>ROUND(I781*H781,2)</f>
        <v>0</v>
      </c>
      <c r="BL781" s="19" t="s">
        <v>175</v>
      </c>
      <c r="BM781" s="186" t="s">
        <v>1063</v>
      </c>
    </row>
    <row r="782" spans="1:65" s="13" customFormat="1" ht="10">
      <c r="B782" s="193"/>
      <c r="C782" s="194"/>
      <c r="D782" s="188" t="s">
        <v>146</v>
      </c>
      <c r="E782" s="195" t="s">
        <v>19</v>
      </c>
      <c r="F782" s="196" t="s">
        <v>1064</v>
      </c>
      <c r="G782" s="194"/>
      <c r="H782" s="197">
        <v>466.89499999999998</v>
      </c>
      <c r="I782" s="198"/>
      <c r="J782" s="194"/>
      <c r="K782" s="194"/>
      <c r="L782" s="199"/>
      <c r="M782" s="200"/>
      <c r="N782" s="201"/>
      <c r="O782" s="201"/>
      <c r="P782" s="201"/>
      <c r="Q782" s="201"/>
      <c r="R782" s="201"/>
      <c r="S782" s="201"/>
      <c r="T782" s="202"/>
      <c r="AT782" s="203" t="s">
        <v>146</v>
      </c>
      <c r="AU782" s="203" t="s">
        <v>143</v>
      </c>
      <c r="AV782" s="13" t="s">
        <v>143</v>
      </c>
      <c r="AW782" s="13" t="s">
        <v>31</v>
      </c>
      <c r="AX782" s="13" t="s">
        <v>72</v>
      </c>
      <c r="AY782" s="203" t="s">
        <v>135</v>
      </c>
    </row>
    <row r="783" spans="1:65" s="14" customFormat="1" ht="10">
      <c r="B783" s="204"/>
      <c r="C783" s="205"/>
      <c r="D783" s="188" t="s">
        <v>146</v>
      </c>
      <c r="E783" s="206" t="s">
        <v>19</v>
      </c>
      <c r="F783" s="207" t="s">
        <v>148</v>
      </c>
      <c r="G783" s="205"/>
      <c r="H783" s="208">
        <v>466.89499999999998</v>
      </c>
      <c r="I783" s="209"/>
      <c r="J783" s="205"/>
      <c r="K783" s="205"/>
      <c r="L783" s="210"/>
      <c r="M783" s="211"/>
      <c r="N783" s="212"/>
      <c r="O783" s="212"/>
      <c r="P783" s="212"/>
      <c r="Q783" s="212"/>
      <c r="R783" s="212"/>
      <c r="S783" s="212"/>
      <c r="T783" s="213"/>
      <c r="AT783" s="214" t="s">
        <v>146</v>
      </c>
      <c r="AU783" s="214" t="s">
        <v>143</v>
      </c>
      <c r="AV783" s="14" t="s">
        <v>142</v>
      </c>
      <c r="AW783" s="14" t="s">
        <v>31</v>
      </c>
      <c r="AX783" s="14" t="s">
        <v>80</v>
      </c>
      <c r="AY783" s="214" t="s">
        <v>135</v>
      </c>
    </row>
    <row r="784" spans="1:65" s="2" customFormat="1" ht="14.4" customHeight="1">
      <c r="A784" s="36"/>
      <c r="B784" s="37"/>
      <c r="C784" s="215" t="s">
        <v>733</v>
      </c>
      <c r="D784" s="215" t="s">
        <v>194</v>
      </c>
      <c r="E784" s="216" t="s">
        <v>1065</v>
      </c>
      <c r="F784" s="217" t="s">
        <v>1066</v>
      </c>
      <c r="G784" s="218" t="s">
        <v>140</v>
      </c>
      <c r="H784" s="219">
        <v>466.89499999999998</v>
      </c>
      <c r="I784" s="220"/>
      <c r="J784" s="221">
        <f>ROUND(I784*H784,2)</f>
        <v>0</v>
      </c>
      <c r="K784" s="217" t="s">
        <v>141</v>
      </c>
      <c r="L784" s="222"/>
      <c r="M784" s="223" t="s">
        <v>19</v>
      </c>
      <c r="N784" s="224" t="s">
        <v>44</v>
      </c>
      <c r="O784" s="66"/>
      <c r="P784" s="184">
        <f>O784*H784</f>
        <v>0</v>
      </c>
      <c r="Q784" s="184">
        <v>1.9599999999999999E-3</v>
      </c>
      <c r="R784" s="184">
        <f>Q784*H784</f>
        <v>0.91511419999999999</v>
      </c>
      <c r="S784" s="184">
        <v>0</v>
      </c>
      <c r="T784" s="185">
        <f>S784*H784</f>
        <v>0</v>
      </c>
      <c r="U784" s="36"/>
      <c r="V784" s="36"/>
      <c r="W784" s="36"/>
      <c r="X784" s="36"/>
      <c r="Y784" s="36"/>
      <c r="Z784" s="36"/>
      <c r="AA784" s="36"/>
      <c r="AB784" s="36"/>
      <c r="AC784" s="36"/>
      <c r="AD784" s="36"/>
      <c r="AE784" s="36"/>
      <c r="AR784" s="186" t="s">
        <v>216</v>
      </c>
      <c r="AT784" s="186" t="s">
        <v>194</v>
      </c>
      <c r="AU784" s="186" t="s">
        <v>143</v>
      </c>
      <c r="AY784" s="19" t="s">
        <v>135</v>
      </c>
      <c r="BE784" s="187">
        <f>IF(N784="základní",J784,0)</f>
        <v>0</v>
      </c>
      <c r="BF784" s="187">
        <f>IF(N784="snížená",J784,0)</f>
        <v>0</v>
      </c>
      <c r="BG784" s="187">
        <f>IF(N784="zákl. přenesená",J784,0)</f>
        <v>0</v>
      </c>
      <c r="BH784" s="187">
        <f>IF(N784="sníž. přenesená",J784,0)</f>
        <v>0</v>
      </c>
      <c r="BI784" s="187">
        <f>IF(N784="nulová",J784,0)</f>
        <v>0</v>
      </c>
      <c r="BJ784" s="19" t="s">
        <v>143</v>
      </c>
      <c r="BK784" s="187">
        <f>ROUND(I784*H784,2)</f>
        <v>0</v>
      </c>
      <c r="BL784" s="19" t="s">
        <v>175</v>
      </c>
      <c r="BM784" s="186" t="s">
        <v>1067</v>
      </c>
    </row>
    <row r="785" spans="1:65" s="13" customFormat="1" ht="10">
      <c r="B785" s="193"/>
      <c r="C785" s="194"/>
      <c r="D785" s="188" t="s">
        <v>146</v>
      </c>
      <c r="E785" s="195" t="s">
        <v>19</v>
      </c>
      <c r="F785" s="196" t="s">
        <v>1064</v>
      </c>
      <c r="G785" s="194"/>
      <c r="H785" s="197">
        <v>466.89499999999998</v>
      </c>
      <c r="I785" s="198"/>
      <c r="J785" s="194"/>
      <c r="K785" s="194"/>
      <c r="L785" s="199"/>
      <c r="M785" s="200"/>
      <c r="N785" s="201"/>
      <c r="O785" s="201"/>
      <c r="P785" s="201"/>
      <c r="Q785" s="201"/>
      <c r="R785" s="201"/>
      <c r="S785" s="201"/>
      <c r="T785" s="202"/>
      <c r="AT785" s="203" t="s">
        <v>146</v>
      </c>
      <c r="AU785" s="203" t="s">
        <v>143</v>
      </c>
      <c r="AV785" s="13" t="s">
        <v>143</v>
      </c>
      <c r="AW785" s="13" t="s">
        <v>31</v>
      </c>
      <c r="AX785" s="13" t="s">
        <v>72</v>
      </c>
      <c r="AY785" s="203" t="s">
        <v>135</v>
      </c>
    </row>
    <row r="786" spans="1:65" s="14" customFormat="1" ht="10">
      <c r="B786" s="204"/>
      <c r="C786" s="205"/>
      <c r="D786" s="188" t="s">
        <v>146</v>
      </c>
      <c r="E786" s="206" t="s">
        <v>19</v>
      </c>
      <c r="F786" s="207" t="s">
        <v>148</v>
      </c>
      <c r="G786" s="205"/>
      <c r="H786" s="208">
        <v>466.89499999999998</v>
      </c>
      <c r="I786" s="209"/>
      <c r="J786" s="205"/>
      <c r="K786" s="205"/>
      <c r="L786" s="210"/>
      <c r="M786" s="211"/>
      <c r="N786" s="212"/>
      <c r="O786" s="212"/>
      <c r="P786" s="212"/>
      <c r="Q786" s="212"/>
      <c r="R786" s="212"/>
      <c r="S786" s="212"/>
      <c r="T786" s="213"/>
      <c r="AT786" s="214" t="s">
        <v>146</v>
      </c>
      <c r="AU786" s="214" t="s">
        <v>143</v>
      </c>
      <c r="AV786" s="14" t="s">
        <v>142</v>
      </c>
      <c r="AW786" s="14" t="s">
        <v>31</v>
      </c>
      <c r="AX786" s="14" t="s">
        <v>80</v>
      </c>
      <c r="AY786" s="214" t="s">
        <v>135</v>
      </c>
    </row>
    <row r="787" spans="1:65" s="2" customFormat="1" ht="24.15" customHeight="1">
      <c r="A787" s="36"/>
      <c r="B787" s="37"/>
      <c r="C787" s="175" t="s">
        <v>1068</v>
      </c>
      <c r="D787" s="175" t="s">
        <v>137</v>
      </c>
      <c r="E787" s="176" t="s">
        <v>1069</v>
      </c>
      <c r="F787" s="177" t="s">
        <v>1070</v>
      </c>
      <c r="G787" s="178" t="s">
        <v>140</v>
      </c>
      <c r="H787" s="179">
        <v>20.440000000000001</v>
      </c>
      <c r="I787" s="180"/>
      <c r="J787" s="181">
        <f>ROUND(I787*H787,2)</f>
        <v>0</v>
      </c>
      <c r="K787" s="177" t="s">
        <v>141</v>
      </c>
      <c r="L787" s="41"/>
      <c r="M787" s="182" t="s">
        <v>19</v>
      </c>
      <c r="N787" s="183" t="s">
        <v>44</v>
      </c>
      <c r="O787" s="66"/>
      <c r="P787" s="184">
        <f>O787*H787</f>
        <v>0</v>
      </c>
      <c r="Q787" s="184">
        <v>8.0000000000000007E-5</v>
      </c>
      <c r="R787" s="184">
        <f>Q787*H787</f>
        <v>1.6352000000000003E-3</v>
      </c>
      <c r="S787" s="184">
        <v>0</v>
      </c>
      <c r="T787" s="185">
        <f>S787*H787</f>
        <v>0</v>
      </c>
      <c r="U787" s="36"/>
      <c r="V787" s="36"/>
      <c r="W787" s="36"/>
      <c r="X787" s="36"/>
      <c r="Y787" s="36"/>
      <c r="Z787" s="36"/>
      <c r="AA787" s="36"/>
      <c r="AB787" s="36"/>
      <c r="AC787" s="36"/>
      <c r="AD787" s="36"/>
      <c r="AE787" s="36"/>
      <c r="AR787" s="186" t="s">
        <v>175</v>
      </c>
      <c r="AT787" s="186" t="s">
        <v>137</v>
      </c>
      <c r="AU787" s="186" t="s">
        <v>143</v>
      </c>
      <c r="AY787" s="19" t="s">
        <v>135</v>
      </c>
      <c r="BE787" s="187">
        <f>IF(N787="základní",J787,0)</f>
        <v>0</v>
      </c>
      <c r="BF787" s="187">
        <f>IF(N787="snížená",J787,0)</f>
        <v>0</v>
      </c>
      <c r="BG787" s="187">
        <f>IF(N787="zákl. přenesená",J787,0)</f>
        <v>0</v>
      </c>
      <c r="BH787" s="187">
        <f>IF(N787="sníž. přenesená",J787,0)</f>
        <v>0</v>
      </c>
      <c r="BI787" s="187">
        <f>IF(N787="nulová",J787,0)</f>
        <v>0</v>
      </c>
      <c r="BJ787" s="19" t="s">
        <v>143</v>
      </c>
      <c r="BK787" s="187">
        <f>ROUND(I787*H787,2)</f>
        <v>0</v>
      </c>
      <c r="BL787" s="19" t="s">
        <v>175</v>
      </c>
      <c r="BM787" s="186" t="s">
        <v>1071</v>
      </c>
    </row>
    <row r="788" spans="1:65" s="2" customFormat="1" ht="63">
      <c r="A788" s="36"/>
      <c r="B788" s="37"/>
      <c r="C788" s="38"/>
      <c r="D788" s="188" t="s">
        <v>144</v>
      </c>
      <c r="E788" s="38"/>
      <c r="F788" s="189" t="s">
        <v>1037</v>
      </c>
      <c r="G788" s="38"/>
      <c r="H788" s="38"/>
      <c r="I788" s="190"/>
      <c r="J788" s="38"/>
      <c r="K788" s="38"/>
      <c r="L788" s="41"/>
      <c r="M788" s="191"/>
      <c r="N788" s="192"/>
      <c r="O788" s="66"/>
      <c r="P788" s="66"/>
      <c r="Q788" s="66"/>
      <c r="R788" s="66"/>
      <c r="S788" s="66"/>
      <c r="T788" s="67"/>
      <c r="U788" s="36"/>
      <c r="V788" s="36"/>
      <c r="W788" s="36"/>
      <c r="X788" s="36"/>
      <c r="Y788" s="36"/>
      <c r="Z788" s="36"/>
      <c r="AA788" s="36"/>
      <c r="AB788" s="36"/>
      <c r="AC788" s="36"/>
      <c r="AD788" s="36"/>
      <c r="AE788" s="36"/>
      <c r="AT788" s="19" t="s">
        <v>144</v>
      </c>
      <c r="AU788" s="19" t="s">
        <v>143</v>
      </c>
    </row>
    <row r="789" spans="1:65" s="2" customFormat="1" ht="24.15" customHeight="1">
      <c r="A789" s="36"/>
      <c r="B789" s="37"/>
      <c r="C789" s="175" t="s">
        <v>767</v>
      </c>
      <c r="D789" s="175" t="s">
        <v>137</v>
      </c>
      <c r="E789" s="176" t="s">
        <v>1072</v>
      </c>
      <c r="F789" s="177" t="s">
        <v>1073</v>
      </c>
      <c r="G789" s="178" t="s">
        <v>140</v>
      </c>
      <c r="H789" s="179">
        <v>34.08</v>
      </c>
      <c r="I789" s="180"/>
      <c r="J789" s="181">
        <f>ROUND(I789*H789,2)</f>
        <v>0</v>
      </c>
      <c r="K789" s="177" t="s">
        <v>141</v>
      </c>
      <c r="L789" s="41"/>
      <c r="M789" s="182" t="s">
        <v>19</v>
      </c>
      <c r="N789" s="183" t="s">
        <v>44</v>
      </c>
      <c r="O789" s="66"/>
      <c r="P789" s="184">
        <f>O789*H789</f>
        <v>0</v>
      </c>
      <c r="Q789" s="184">
        <v>0</v>
      </c>
      <c r="R789" s="184">
        <f>Q789*H789</f>
        <v>0</v>
      </c>
      <c r="S789" s="184">
        <v>0</v>
      </c>
      <c r="T789" s="185">
        <f>S789*H789</f>
        <v>0</v>
      </c>
      <c r="U789" s="36"/>
      <c r="V789" s="36"/>
      <c r="W789" s="36"/>
      <c r="X789" s="36"/>
      <c r="Y789" s="36"/>
      <c r="Z789" s="36"/>
      <c r="AA789" s="36"/>
      <c r="AB789" s="36"/>
      <c r="AC789" s="36"/>
      <c r="AD789" s="36"/>
      <c r="AE789" s="36"/>
      <c r="AR789" s="186" t="s">
        <v>175</v>
      </c>
      <c r="AT789" s="186" t="s">
        <v>137</v>
      </c>
      <c r="AU789" s="186" t="s">
        <v>143</v>
      </c>
      <c r="AY789" s="19" t="s">
        <v>135</v>
      </c>
      <c r="BE789" s="187">
        <f>IF(N789="základní",J789,0)</f>
        <v>0</v>
      </c>
      <c r="BF789" s="187">
        <f>IF(N789="snížená",J789,0)</f>
        <v>0</v>
      </c>
      <c r="BG789" s="187">
        <f>IF(N789="zákl. přenesená",J789,0)</f>
        <v>0</v>
      </c>
      <c r="BH789" s="187">
        <f>IF(N789="sníž. přenesená",J789,0)</f>
        <v>0</v>
      </c>
      <c r="BI789" s="187">
        <f>IF(N789="nulová",J789,0)</f>
        <v>0</v>
      </c>
      <c r="BJ789" s="19" t="s">
        <v>143</v>
      </c>
      <c r="BK789" s="187">
        <f>ROUND(I789*H789,2)</f>
        <v>0</v>
      </c>
      <c r="BL789" s="19" t="s">
        <v>175</v>
      </c>
      <c r="BM789" s="186" t="s">
        <v>1074</v>
      </c>
    </row>
    <row r="790" spans="1:65" s="16" customFormat="1" ht="10">
      <c r="B790" s="239"/>
      <c r="C790" s="240"/>
      <c r="D790" s="188" t="s">
        <v>146</v>
      </c>
      <c r="E790" s="241" t="s">
        <v>19</v>
      </c>
      <c r="F790" s="242" t="s">
        <v>1040</v>
      </c>
      <c r="G790" s="240"/>
      <c r="H790" s="241" t="s">
        <v>19</v>
      </c>
      <c r="I790" s="243"/>
      <c r="J790" s="240"/>
      <c r="K790" s="240"/>
      <c r="L790" s="244"/>
      <c r="M790" s="245"/>
      <c r="N790" s="246"/>
      <c r="O790" s="246"/>
      <c r="P790" s="246"/>
      <c r="Q790" s="246"/>
      <c r="R790" s="246"/>
      <c r="S790" s="246"/>
      <c r="T790" s="247"/>
      <c r="AT790" s="248" t="s">
        <v>146</v>
      </c>
      <c r="AU790" s="248" t="s">
        <v>143</v>
      </c>
      <c r="AV790" s="16" t="s">
        <v>80</v>
      </c>
      <c r="AW790" s="16" t="s">
        <v>31</v>
      </c>
      <c r="AX790" s="16" t="s">
        <v>72</v>
      </c>
      <c r="AY790" s="248" t="s">
        <v>135</v>
      </c>
    </row>
    <row r="791" spans="1:65" s="13" customFormat="1" ht="10">
      <c r="B791" s="193"/>
      <c r="C791" s="194"/>
      <c r="D791" s="188" t="s">
        <v>146</v>
      </c>
      <c r="E791" s="195" t="s">
        <v>19</v>
      </c>
      <c r="F791" s="196" t="s">
        <v>975</v>
      </c>
      <c r="G791" s="194"/>
      <c r="H791" s="197">
        <v>34.08</v>
      </c>
      <c r="I791" s="198"/>
      <c r="J791" s="194"/>
      <c r="K791" s="194"/>
      <c r="L791" s="199"/>
      <c r="M791" s="200"/>
      <c r="N791" s="201"/>
      <c r="O791" s="201"/>
      <c r="P791" s="201"/>
      <c r="Q791" s="201"/>
      <c r="R791" s="201"/>
      <c r="S791" s="201"/>
      <c r="T791" s="202"/>
      <c r="AT791" s="203" t="s">
        <v>146</v>
      </c>
      <c r="AU791" s="203" t="s">
        <v>143</v>
      </c>
      <c r="AV791" s="13" t="s">
        <v>143</v>
      </c>
      <c r="AW791" s="13" t="s">
        <v>31</v>
      </c>
      <c r="AX791" s="13" t="s">
        <v>72</v>
      </c>
      <c r="AY791" s="203" t="s">
        <v>135</v>
      </c>
    </row>
    <row r="792" spans="1:65" s="14" customFormat="1" ht="10">
      <c r="B792" s="204"/>
      <c r="C792" s="205"/>
      <c r="D792" s="188" t="s">
        <v>146</v>
      </c>
      <c r="E792" s="206" t="s">
        <v>19</v>
      </c>
      <c r="F792" s="207" t="s">
        <v>148</v>
      </c>
      <c r="G792" s="205"/>
      <c r="H792" s="208">
        <v>34.08</v>
      </c>
      <c r="I792" s="209"/>
      <c r="J792" s="205"/>
      <c r="K792" s="205"/>
      <c r="L792" s="210"/>
      <c r="M792" s="211"/>
      <c r="N792" s="212"/>
      <c r="O792" s="212"/>
      <c r="P792" s="212"/>
      <c r="Q792" s="212"/>
      <c r="R792" s="212"/>
      <c r="S792" s="212"/>
      <c r="T792" s="213"/>
      <c r="AT792" s="214" t="s">
        <v>146</v>
      </c>
      <c r="AU792" s="214" t="s">
        <v>143</v>
      </c>
      <c r="AV792" s="14" t="s">
        <v>142</v>
      </c>
      <c r="AW792" s="14" t="s">
        <v>31</v>
      </c>
      <c r="AX792" s="14" t="s">
        <v>80</v>
      </c>
      <c r="AY792" s="214" t="s">
        <v>135</v>
      </c>
    </row>
    <row r="793" spans="1:65" s="2" customFormat="1" ht="14.4" customHeight="1">
      <c r="A793" s="36"/>
      <c r="B793" s="37"/>
      <c r="C793" s="215" t="s">
        <v>1075</v>
      </c>
      <c r="D793" s="215" t="s">
        <v>194</v>
      </c>
      <c r="E793" s="216" t="s">
        <v>1076</v>
      </c>
      <c r="F793" s="217" t="s">
        <v>1077</v>
      </c>
      <c r="G793" s="218" t="s">
        <v>140</v>
      </c>
      <c r="H793" s="219">
        <v>37.488</v>
      </c>
      <c r="I793" s="220"/>
      <c r="J793" s="221">
        <f>ROUND(I793*H793,2)</f>
        <v>0</v>
      </c>
      <c r="K793" s="217" t="s">
        <v>141</v>
      </c>
      <c r="L793" s="222"/>
      <c r="M793" s="223" t="s">
        <v>19</v>
      </c>
      <c r="N793" s="224" t="s">
        <v>44</v>
      </c>
      <c r="O793" s="66"/>
      <c r="P793" s="184">
        <f>O793*H793</f>
        <v>0</v>
      </c>
      <c r="Q793" s="184">
        <v>2.9999999999999997E-4</v>
      </c>
      <c r="R793" s="184">
        <f>Q793*H793</f>
        <v>1.1246399999999998E-2</v>
      </c>
      <c r="S793" s="184">
        <v>0</v>
      </c>
      <c r="T793" s="185">
        <f>S793*H793</f>
        <v>0</v>
      </c>
      <c r="U793" s="36"/>
      <c r="V793" s="36"/>
      <c r="W793" s="36"/>
      <c r="X793" s="36"/>
      <c r="Y793" s="36"/>
      <c r="Z793" s="36"/>
      <c r="AA793" s="36"/>
      <c r="AB793" s="36"/>
      <c r="AC793" s="36"/>
      <c r="AD793" s="36"/>
      <c r="AE793" s="36"/>
      <c r="AR793" s="186" t="s">
        <v>216</v>
      </c>
      <c r="AT793" s="186" t="s">
        <v>194</v>
      </c>
      <c r="AU793" s="186" t="s">
        <v>143</v>
      </c>
      <c r="AY793" s="19" t="s">
        <v>135</v>
      </c>
      <c r="BE793" s="187">
        <f>IF(N793="základní",J793,0)</f>
        <v>0</v>
      </c>
      <c r="BF793" s="187">
        <f>IF(N793="snížená",J793,0)</f>
        <v>0</v>
      </c>
      <c r="BG793" s="187">
        <f>IF(N793="zákl. přenesená",J793,0)</f>
        <v>0</v>
      </c>
      <c r="BH793" s="187">
        <f>IF(N793="sníž. přenesená",J793,0)</f>
        <v>0</v>
      </c>
      <c r="BI793" s="187">
        <f>IF(N793="nulová",J793,0)</f>
        <v>0</v>
      </c>
      <c r="BJ793" s="19" t="s">
        <v>143</v>
      </c>
      <c r="BK793" s="187">
        <f>ROUND(I793*H793,2)</f>
        <v>0</v>
      </c>
      <c r="BL793" s="19" t="s">
        <v>175</v>
      </c>
      <c r="BM793" s="186" t="s">
        <v>1078</v>
      </c>
    </row>
    <row r="794" spans="1:65" s="13" customFormat="1" ht="10">
      <c r="B794" s="193"/>
      <c r="C794" s="194"/>
      <c r="D794" s="188" t="s">
        <v>146</v>
      </c>
      <c r="E794" s="195" t="s">
        <v>19</v>
      </c>
      <c r="F794" s="196" t="s">
        <v>1079</v>
      </c>
      <c r="G794" s="194"/>
      <c r="H794" s="197">
        <v>37.488</v>
      </c>
      <c r="I794" s="198"/>
      <c r="J794" s="194"/>
      <c r="K794" s="194"/>
      <c r="L794" s="199"/>
      <c r="M794" s="200"/>
      <c r="N794" s="201"/>
      <c r="O794" s="201"/>
      <c r="P794" s="201"/>
      <c r="Q794" s="201"/>
      <c r="R794" s="201"/>
      <c r="S794" s="201"/>
      <c r="T794" s="202"/>
      <c r="AT794" s="203" t="s">
        <v>146</v>
      </c>
      <c r="AU794" s="203" t="s">
        <v>143</v>
      </c>
      <c r="AV794" s="13" t="s">
        <v>143</v>
      </c>
      <c r="AW794" s="13" t="s">
        <v>31</v>
      </c>
      <c r="AX794" s="13" t="s">
        <v>72</v>
      </c>
      <c r="AY794" s="203" t="s">
        <v>135</v>
      </c>
    </row>
    <row r="795" spans="1:65" s="14" customFormat="1" ht="10">
      <c r="B795" s="204"/>
      <c r="C795" s="205"/>
      <c r="D795" s="188" t="s">
        <v>146</v>
      </c>
      <c r="E795" s="206" t="s">
        <v>19</v>
      </c>
      <c r="F795" s="207" t="s">
        <v>148</v>
      </c>
      <c r="G795" s="205"/>
      <c r="H795" s="208">
        <v>37.488</v>
      </c>
      <c r="I795" s="209"/>
      <c r="J795" s="205"/>
      <c r="K795" s="205"/>
      <c r="L795" s="210"/>
      <c r="M795" s="211"/>
      <c r="N795" s="212"/>
      <c r="O795" s="212"/>
      <c r="P795" s="212"/>
      <c r="Q795" s="212"/>
      <c r="R795" s="212"/>
      <c r="S795" s="212"/>
      <c r="T795" s="213"/>
      <c r="AT795" s="214" t="s">
        <v>146</v>
      </c>
      <c r="AU795" s="214" t="s">
        <v>143</v>
      </c>
      <c r="AV795" s="14" t="s">
        <v>142</v>
      </c>
      <c r="AW795" s="14" t="s">
        <v>31</v>
      </c>
      <c r="AX795" s="14" t="s">
        <v>80</v>
      </c>
      <c r="AY795" s="214" t="s">
        <v>135</v>
      </c>
    </row>
    <row r="796" spans="1:65" s="2" customFormat="1" ht="24.15" customHeight="1">
      <c r="A796" s="36"/>
      <c r="B796" s="37"/>
      <c r="C796" s="175" t="s">
        <v>777</v>
      </c>
      <c r="D796" s="175" t="s">
        <v>137</v>
      </c>
      <c r="E796" s="176" t="s">
        <v>1080</v>
      </c>
      <c r="F796" s="177" t="s">
        <v>1081</v>
      </c>
      <c r="G796" s="178" t="s">
        <v>197</v>
      </c>
      <c r="H796" s="179">
        <v>13.222</v>
      </c>
      <c r="I796" s="180"/>
      <c r="J796" s="181">
        <f>ROUND(I796*H796,2)</f>
        <v>0</v>
      </c>
      <c r="K796" s="177" t="s">
        <v>141</v>
      </c>
      <c r="L796" s="41"/>
      <c r="M796" s="182" t="s">
        <v>19</v>
      </c>
      <c r="N796" s="183" t="s">
        <v>44</v>
      </c>
      <c r="O796" s="66"/>
      <c r="P796" s="184">
        <f>O796*H796</f>
        <v>0</v>
      </c>
      <c r="Q796" s="184">
        <v>0</v>
      </c>
      <c r="R796" s="184">
        <f>Q796*H796</f>
        <v>0</v>
      </c>
      <c r="S796" s="184">
        <v>0</v>
      </c>
      <c r="T796" s="185">
        <f>S796*H796</f>
        <v>0</v>
      </c>
      <c r="U796" s="36"/>
      <c r="V796" s="36"/>
      <c r="W796" s="36"/>
      <c r="X796" s="36"/>
      <c r="Y796" s="36"/>
      <c r="Z796" s="36"/>
      <c r="AA796" s="36"/>
      <c r="AB796" s="36"/>
      <c r="AC796" s="36"/>
      <c r="AD796" s="36"/>
      <c r="AE796" s="36"/>
      <c r="AR796" s="186" t="s">
        <v>175</v>
      </c>
      <c r="AT796" s="186" t="s">
        <v>137</v>
      </c>
      <c r="AU796" s="186" t="s">
        <v>143</v>
      </c>
      <c r="AY796" s="19" t="s">
        <v>135</v>
      </c>
      <c r="BE796" s="187">
        <f>IF(N796="základní",J796,0)</f>
        <v>0</v>
      </c>
      <c r="BF796" s="187">
        <f>IF(N796="snížená",J796,0)</f>
        <v>0</v>
      </c>
      <c r="BG796" s="187">
        <f>IF(N796="zákl. přenesená",J796,0)</f>
        <v>0</v>
      </c>
      <c r="BH796" s="187">
        <f>IF(N796="sníž. přenesená",J796,0)</f>
        <v>0</v>
      </c>
      <c r="BI796" s="187">
        <f>IF(N796="nulová",J796,0)</f>
        <v>0</v>
      </c>
      <c r="BJ796" s="19" t="s">
        <v>143</v>
      </c>
      <c r="BK796" s="187">
        <f>ROUND(I796*H796,2)</f>
        <v>0</v>
      </c>
      <c r="BL796" s="19" t="s">
        <v>175</v>
      </c>
      <c r="BM796" s="186" t="s">
        <v>1082</v>
      </c>
    </row>
    <row r="797" spans="1:65" s="2" customFormat="1" ht="63">
      <c r="A797" s="36"/>
      <c r="B797" s="37"/>
      <c r="C797" s="38"/>
      <c r="D797" s="188" t="s">
        <v>144</v>
      </c>
      <c r="E797" s="38"/>
      <c r="F797" s="189" t="s">
        <v>1083</v>
      </c>
      <c r="G797" s="38"/>
      <c r="H797" s="38"/>
      <c r="I797" s="190"/>
      <c r="J797" s="38"/>
      <c r="K797" s="38"/>
      <c r="L797" s="41"/>
      <c r="M797" s="191"/>
      <c r="N797" s="192"/>
      <c r="O797" s="66"/>
      <c r="P797" s="66"/>
      <c r="Q797" s="66"/>
      <c r="R797" s="66"/>
      <c r="S797" s="66"/>
      <c r="T797" s="67"/>
      <c r="U797" s="36"/>
      <c r="V797" s="36"/>
      <c r="W797" s="36"/>
      <c r="X797" s="36"/>
      <c r="Y797" s="36"/>
      <c r="Z797" s="36"/>
      <c r="AA797" s="36"/>
      <c r="AB797" s="36"/>
      <c r="AC797" s="36"/>
      <c r="AD797" s="36"/>
      <c r="AE797" s="36"/>
      <c r="AT797" s="19" t="s">
        <v>144</v>
      </c>
      <c r="AU797" s="19" t="s">
        <v>143</v>
      </c>
    </row>
    <row r="798" spans="1:65" s="2" customFormat="1" ht="24.15" customHeight="1">
      <c r="A798" s="36"/>
      <c r="B798" s="37"/>
      <c r="C798" s="175" t="s">
        <v>1084</v>
      </c>
      <c r="D798" s="175" t="s">
        <v>137</v>
      </c>
      <c r="E798" s="176" t="s">
        <v>1085</v>
      </c>
      <c r="F798" s="177" t="s">
        <v>1086</v>
      </c>
      <c r="G798" s="178" t="s">
        <v>197</v>
      </c>
      <c r="H798" s="179">
        <v>13.222</v>
      </c>
      <c r="I798" s="180"/>
      <c r="J798" s="181">
        <f>ROUND(I798*H798,2)</f>
        <v>0</v>
      </c>
      <c r="K798" s="177" t="s">
        <v>141</v>
      </c>
      <c r="L798" s="41"/>
      <c r="M798" s="182" t="s">
        <v>19</v>
      </c>
      <c r="N798" s="183" t="s">
        <v>44</v>
      </c>
      <c r="O798" s="66"/>
      <c r="P798" s="184">
        <f>O798*H798</f>
        <v>0</v>
      </c>
      <c r="Q798" s="184">
        <v>0</v>
      </c>
      <c r="R798" s="184">
        <f>Q798*H798</f>
        <v>0</v>
      </c>
      <c r="S798" s="184">
        <v>0</v>
      </c>
      <c r="T798" s="185">
        <f>S798*H798</f>
        <v>0</v>
      </c>
      <c r="U798" s="36"/>
      <c r="V798" s="36"/>
      <c r="W798" s="36"/>
      <c r="X798" s="36"/>
      <c r="Y798" s="36"/>
      <c r="Z798" s="36"/>
      <c r="AA798" s="36"/>
      <c r="AB798" s="36"/>
      <c r="AC798" s="36"/>
      <c r="AD798" s="36"/>
      <c r="AE798" s="36"/>
      <c r="AR798" s="186" t="s">
        <v>175</v>
      </c>
      <c r="AT798" s="186" t="s">
        <v>137</v>
      </c>
      <c r="AU798" s="186" t="s">
        <v>143</v>
      </c>
      <c r="AY798" s="19" t="s">
        <v>135</v>
      </c>
      <c r="BE798" s="187">
        <f>IF(N798="základní",J798,0)</f>
        <v>0</v>
      </c>
      <c r="BF798" s="187">
        <f>IF(N798="snížená",J798,0)</f>
        <v>0</v>
      </c>
      <c r="BG798" s="187">
        <f>IF(N798="zákl. přenesená",J798,0)</f>
        <v>0</v>
      </c>
      <c r="BH798" s="187">
        <f>IF(N798="sníž. přenesená",J798,0)</f>
        <v>0</v>
      </c>
      <c r="BI798" s="187">
        <f>IF(N798="nulová",J798,0)</f>
        <v>0</v>
      </c>
      <c r="BJ798" s="19" t="s">
        <v>143</v>
      </c>
      <c r="BK798" s="187">
        <f>ROUND(I798*H798,2)</f>
        <v>0</v>
      </c>
      <c r="BL798" s="19" t="s">
        <v>175</v>
      </c>
      <c r="BM798" s="186" t="s">
        <v>1087</v>
      </c>
    </row>
    <row r="799" spans="1:65" s="2" customFormat="1" ht="63">
      <c r="A799" s="36"/>
      <c r="B799" s="37"/>
      <c r="C799" s="38"/>
      <c r="D799" s="188" t="s">
        <v>144</v>
      </c>
      <c r="E799" s="38"/>
      <c r="F799" s="189" t="s">
        <v>1083</v>
      </c>
      <c r="G799" s="38"/>
      <c r="H799" s="38"/>
      <c r="I799" s="190"/>
      <c r="J799" s="38"/>
      <c r="K799" s="38"/>
      <c r="L799" s="41"/>
      <c r="M799" s="191"/>
      <c r="N799" s="192"/>
      <c r="O799" s="66"/>
      <c r="P799" s="66"/>
      <c r="Q799" s="66"/>
      <c r="R799" s="66"/>
      <c r="S799" s="66"/>
      <c r="T799" s="67"/>
      <c r="U799" s="36"/>
      <c r="V799" s="36"/>
      <c r="W799" s="36"/>
      <c r="X799" s="36"/>
      <c r="Y799" s="36"/>
      <c r="Z799" s="36"/>
      <c r="AA799" s="36"/>
      <c r="AB799" s="36"/>
      <c r="AC799" s="36"/>
      <c r="AD799" s="36"/>
      <c r="AE799" s="36"/>
      <c r="AT799" s="19" t="s">
        <v>144</v>
      </c>
      <c r="AU799" s="19" t="s">
        <v>143</v>
      </c>
    </row>
    <row r="800" spans="1:65" s="12" customFormat="1" ht="22.75" customHeight="1">
      <c r="B800" s="159"/>
      <c r="C800" s="160"/>
      <c r="D800" s="161" t="s">
        <v>71</v>
      </c>
      <c r="E800" s="173" t="s">
        <v>1088</v>
      </c>
      <c r="F800" s="173" t="s">
        <v>1089</v>
      </c>
      <c r="G800" s="160"/>
      <c r="H800" s="160"/>
      <c r="I800" s="163"/>
      <c r="J800" s="174">
        <f>BK800</f>
        <v>0</v>
      </c>
      <c r="K800" s="160"/>
      <c r="L800" s="165"/>
      <c r="M800" s="166"/>
      <c r="N800" s="167"/>
      <c r="O800" s="167"/>
      <c r="P800" s="168">
        <f>SUM(P801:P805)</f>
        <v>0</v>
      </c>
      <c r="Q800" s="167"/>
      <c r="R800" s="168">
        <f>SUM(R801:R805)</f>
        <v>0</v>
      </c>
      <c r="S800" s="167"/>
      <c r="T800" s="169">
        <f>SUM(T801:T805)</f>
        <v>3.4099999999999998E-2</v>
      </c>
      <c r="AR800" s="170" t="s">
        <v>143</v>
      </c>
      <c r="AT800" s="171" t="s">
        <v>71</v>
      </c>
      <c r="AU800" s="171" t="s">
        <v>80</v>
      </c>
      <c r="AY800" s="170" t="s">
        <v>135</v>
      </c>
      <c r="BK800" s="172">
        <f>SUM(BK801:BK805)</f>
        <v>0</v>
      </c>
    </row>
    <row r="801" spans="1:65" s="2" customFormat="1" ht="14.4" customHeight="1">
      <c r="A801" s="36"/>
      <c r="B801" s="37"/>
      <c r="C801" s="175" t="s">
        <v>785</v>
      </c>
      <c r="D801" s="175" t="s">
        <v>137</v>
      </c>
      <c r="E801" s="176" t="s">
        <v>1090</v>
      </c>
      <c r="F801" s="177" t="s">
        <v>1091</v>
      </c>
      <c r="G801" s="178" t="s">
        <v>382</v>
      </c>
      <c r="H801" s="179">
        <v>2</v>
      </c>
      <c r="I801" s="180"/>
      <c r="J801" s="181">
        <f>ROUND(I801*H801,2)</f>
        <v>0</v>
      </c>
      <c r="K801" s="177" t="s">
        <v>141</v>
      </c>
      <c r="L801" s="41"/>
      <c r="M801" s="182" t="s">
        <v>19</v>
      </c>
      <c r="N801" s="183" t="s">
        <v>44</v>
      </c>
      <c r="O801" s="66"/>
      <c r="P801" s="184">
        <f>O801*H801</f>
        <v>0</v>
      </c>
      <c r="Q801" s="184">
        <v>0</v>
      </c>
      <c r="R801" s="184">
        <f>Q801*H801</f>
        <v>0</v>
      </c>
      <c r="S801" s="184">
        <v>1.7049999999999999E-2</v>
      </c>
      <c r="T801" s="185">
        <f>S801*H801</f>
        <v>3.4099999999999998E-2</v>
      </c>
      <c r="U801" s="36"/>
      <c r="V801" s="36"/>
      <c r="W801" s="36"/>
      <c r="X801" s="36"/>
      <c r="Y801" s="36"/>
      <c r="Z801" s="36"/>
      <c r="AA801" s="36"/>
      <c r="AB801" s="36"/>
      <c r="AC801" s="36"/>
      <c r="AD801" s="36"/>
      <c r="AE801" s="36"/>
      <c r="AR801" s="186" t="s">
        <v>175</v>
      </c>
      <c r="AT801" s="186" t="s">
        <v>137</v>
      </c>
      <c r="AU801" s="186" t="s">
        <v>143</v>
      </c>
      <c r="AY801" s="19" t="s">
        <v>135</v>
      </c>
      <c r="BE801" s="187">
        <f>IF(N801="základní",J801,0)</f>
        <v>0</v>
      </c>
      <c r="BF801" s="187">
        <f>IF(N801="snížená",J801,0)</f>
        <v>0</v>
      </c>
      <c r="BG801" s="187">
        <f>IF(N801="zákl. přenesená",J801,0)</f>
        <v>0</v>
      </c>
      <c r="BH801" s="187">
        <f>IF(N801="sníž. přenesená",J801,0)</f>
        <v>0</v>
      </c>
      <c r="BI801" s="187">
        <f>IF(N801="nulová",J801,0)</f>
        <v>0</v>
      </c>
      <c r="BJ801" s="19" t="s">
        <v>143</v>
      </c>
      <c r="BK801" s="187">
        <f>ROUND(I801*H801,2)</f>
        <v>0</v>
      </c>
      <c r="BL801" s="19" t="s">
        <v>175</v>
      </c>
      <c r="BM801" s="186" t="s">
        <v>1092</v>
      </c>
    </row>
    <row r="802" spans="1:65" s="2" customFormat="1" ht="14.4" customHeight="1">
      <c r="A802" s="36"/>
      <c r="B802" s="37"/>
      <c r="C802" s="175" t="s">
        <v>1093</v>
      </c>
      <c r="D802" s="175" t="s">
        <v>137</v>
      </c>
      <c r="E802" s="176" t="s">
        <v>1094</v>
      </c>
      <c r="F802" s="177" t="s">
        <v>1095</v>
      </c>
      <c r="G802" s="178" t="s">
        <v>169</v>
      </c>
      <c r="H802" s="179">
        <v>59.88</v>
      </c>
      <c r="I802" s="180"/>
      <c r="J802" s="181">
        <f>ROUND(I802*H802,2)</f>
        <v>0</v>
      </c>
      <c r="K802" s="177" t="s">
        <v>141</v>
      </c>
      <c r="L802" s="41"/>
      <c r="M802" s="182" t="s">
        <v>19</v>
      </c>
      <c r="N802" s="183" t="s">
        <v>44</v>
      </c>
      <c r="O802" s="66"/>
      <c r="P802" s="184">
        <f>O802*H802</f>
        <v>0</v>
      </c>
      <c r="Q802" s="184">
        <v>0</v>
      </c>
      <c r="R802" s="184">
        <f>Q802*H802</f>
        <v>0</v>
      </c>
      <c r="S802" s="184">
        <v>0</v>
      </c>
      <c r="T802" s="185">
        <f>S802*H802</f>
        <v>0</v>
      </c>
      <c r="U802" s="36"/>
      <c r="V802" s="36"/>
      <c r="W802" s="36"/>
      <c r="X802" s="36"/>
      <c r="Y802" s="36"/>
      <c r="Z802" s="36"/>
      <c r="AA802" s="36"/>
      <c r="AB802" s="36"/>
      <c r="AC802" s="36"/>
      <c r="AD802" s="36"/>
      <c r="AE802" s="36"/>
      <c r="AR802" s="186" t="s">
        <v>175</v>
      </c>
      <c r="AT802" s="186" t="s">
        <v>137</v>
      </c>
      <c r="AU802" s="186" t="s">
        <v>143</v>
      </c>
      <c r="AY802" s="19" t="s">
        <v>135</v>
      </c>
      <c r="BE802" s="187">
        <f>IF(N802="základní",J802,0)</f>
        <v>0</v>
      </c>
      <c r="BF802" s="187">
        <f>IF(N802="snížená",J802,0)</f>
        <v>0</v>
      </c>
      <c r="BG802" s="187">
        <f>IF(N802="zákl. přenesená",J802,0)</f>
        <v>0</v>
      </c>
      <c r="BH802" s="187">
        <f>IF(N802="sníž. přenesená",J802,0)</f>
        <v>0</v>
      </c>
      <c r="BI802" s="187">
        <f>IF(N802="nulová",J802,0)</f>
        <v>0</v>
      </c>
      <c r="BJ802" s="19" t="s">
        <v>143</v>
      </c>
      <c r="BK802" s="187">
        <f>ROUND(I802*H802,2)</f>
        <v>0</v>
      </c>
      <c r="BL802" s="19" t="s">
        <v>175</v>
      </c>
      <c r="BM802" s="186" t="s">
        <v>1096</v>
      </c>
    </row>
    <row r="803" spans="1:65" s="16" customFormat="1" ht="10">
      <c r="B803" s="239"/>
      <c r="C803" s="240"/>
      <c r="D803" s="188" t="s">
        <v>146</v>
      </c>
      <c r="E803" s="241" t="s">
        <v>19</v>
      </c>
      <c r="F803" s="242" t="s">
        <v>1097</v>
      </c>
      <c r="G803" s="240"/>
      <c r="H803" s="241" t="s">
        <v>19</v>
      </c>
      <c r="I803" s="243"/>
      <c r="J803" s="240"/>
      <c r="K803" s="240"/>
      <c r="L803" s="244"/>
      <c r="M803" s="245"/>
      <c r="N803" s="246"/>
      <c r="O803" s="246"/>
      <c r="P803" s="246"/>
      <c r="Q803" s="246"/>
      <c r="R803" s="246"/>
      <c r="S803" s="246"/>
      <c r="T803" s="247"/>
      <c r="AT803" s="248" t="s">
        <v>146</v>
      </c>
      <c r="AU803" s="248" t="s">
        <v>143</v>
      </c>
      <c r="AV803" s="16" t="s">
        <v>80</v>
      </c>
      <c r="AW803" s="16" t="s">
        <v>31</v>
      </c>
      <c r="AX803" s="16" t="s">
        <v>72</v>
      </c>
      <c r="AY803" s="248" t="s">
        <v>135</v>
      </c>
    </row>
    <row r="804" spans="1:65" s="13" customFormat="1" ht="10">
      <c r="B804" s="193"/>
      <c r="C804" s="194"/>
      <c r="D804" s="188" t="s">
        <v>146</v>
      </c>
      <c r="E804" s="195" t="s">
        <v>19</v>
      </c>
      <c r="F804" s="196" t="s">
        <v>1098</v>
      </c>
      <c r="G804" s="194"/>
      <c r="H804" s="197">
        <v>59.88</v>
      </c>
      <c r="I804" s="198"/>
      <c r="J804" s="194"/>
      <c r="K804" s="194"/>
      <c r="L804" s="199"/>
      <c r="M804" s="200"/>
      <c r="N804" s="201"/>
      <c r="O804" s="201"/>
      <c r="P804" s="201"/>
      <c r="Q804" s="201"/>
      <c r="R804" s="201"/>
      <c r="S804" s="201"/>
      <c r="T804" s="202"/>
      <c r="AT804" s="203" t="s">
        <v>146</v>
      </c>
      <c r="AU804" s="203" t="s">
        <v>143</v>
      </c>
      <c r="AV804" s="13" t="s">
        <v>143</v>
      </c>
      <c r="AW804" s="13" t="s">
        <v>31</v>
      </c>
      <c r="AX804" s="13" t="s">
        <v>72</v>
      </c>
      <c r="AY804" s="203" t="s">
        <v>135</v>
      </c>
    </row>
    <row r="805" spans="1:65" s="14" customFormat="1" ht="10">
      <c r="B805" s="204"/>
      <c r="C805" s="205"/>
      <c r="D805" s="188" t="s">
        <v>146</v>
      </c>
      <c r="E805" s="206" t="s">
        <v>19</v>
      </c>
      <c r="F805" s="207" t="s">
        <v>148</v>
      </c>
      <c r="G805" s="205"/>
      <c r="H805" s="208">
        <v>59.88</v>
      </c>
      <c r="I805" s="209"/>
      <c r="J805" s="205"/>
      <c r="K805" s="205"/>
      <c r="L805" s="210"/>
      <c r="M805" s="211"/>
      <c r="N805" s="212"/>
      <c r="O805" s="212"/>
      <c r="P805" s="212"/>
      <c r="Q805" s="212"/>
      <c r="R805" s="212"/>
      <c r="S805" s="212"/>
      <c r="T805" s="213"/>
      <c r="AT805" s="214" t="s">
        <v>146</v>
      </c>
      <c r="AU805" s="214" t="s">
        <v>143</v>
      </c>
      <c r="AV805" s="14" t="s">
        <v>142</v>
      </c>
      <c r="AW805" s="14" t="s">
        <v>31</v>
      </c>
      <c r="AX805" s="14" t="s">
        <v>80</v>
      </c>
      <c r="AY805" s="214" t="s">
        <v>135</v>
      </c>
    </row>
    <row r="806" spans="1:65" s="12" customFormat="1" ht="22.75" customHeight="1">
      <c r="B806" s="159"/>
      <c r="C806" s="160"/>
      <c r="D806" s="161" t="s">
        <v>71</v>
      </c>
      <c r="E806" s="173" t="s">
        <v>1099</v>
      </c>
      <c r="F806" s="173" t="s">
        <v>1100</v>
      </c>
      <c r="G806" s="160"/>
      <c r="H806" s="160"/>
      <c r="I806" s="163"/>
      <c r="J806" s="174">
        <f>BK806</f>
        <v>0</v>
      </c>
      <c r="K806" s="160"/>
      <c r="L806" s="165"/>
      <c r="M806" s="166"/>
      <c r="N806" s="167"/>
      <c r="O806" s="167"/>
      <c r="P806" s="168">
        <f>SUM(P807:P812)</f>
        <v>0</v>
      </c>
      <c r="Q806" s="167"/>
      <c r="R806" s="168">
        <f>SUM(R807:R812)</f>
        <v>1.6999999999999999E-3</v>
      </c>
      <c r="S806" s="167"/>
      <c r="T806" s="169">
        <f>SUM(T807:T812)</f>
        <v>0</v>
      </c>
      <c r="AR806" s="170" t="s">
        <v>143</v>
      </c>
      <c r="AT806" s="171" t="s">
        <v>71</v>
      </c>
      <c r="AU806" s="171" t="s">
        <v>80</v>
      </c>
      <c r="AY806" s="170" t="s">
        <v>135</v>
      </c>
      <c r="BK806" s="172">
        <f>SUM(BK807:BK812)</f>
        <v>0</v>
      </c>
    </row>
    <row r="807" spans="1:65" s="2" customFormat="1" ht="14.4" customHeight="1">
      <c r="A807" s="36"/>
      <c r="B807" s="37"/>
      <c r="C807" s="175" t="s">
        <v>790</v>
      </c>
      <c r="D807" s="175" t="s">
        <v>137</v>
      </c>
      <c r="E807" s="176" t="s">
        <v>1101</v>
      </c>
      <c r="F807" s="177" t="s">
        <v>1102</v>
      </c>
      <c r="G807" s="178" t="s">
        <v>1103</v>
      </c>
      <c r="H807" s="179">
        <v>2</v>
      </c>
      <c r="I807" s="180"/>
      <c r="J807" s="181">
        <f>ROUND(I807*H807,2)</f>
        <v>0</v>
      </c>
      <c r="K807" s="177" t="s">
        <v>141</v>
      </c>
      <c r="L807" s="41"/>
      <c r="M807" s="182" t="s">
        <v>19</v>
      </c>
      <c r="N807" s="183" t="s">
        <v>44</v>
      </c>
      <c r="O807" s="66"/>
      <c r="P807" s="184">
        <f>O807*H807</f>
        <v>0</v>
      </c>
      <c r="Q807" s="184">
        <v>8.4999999999999995E-4</v>
      </c>
      <c r="R807" s="184">
        <f>Q807*H807</f>
        <v>1.6999999999999999E-3</v>
      </c>
      <c r="S807" s="184">
        <v>0</v>
      </c>
      <c r="T807" s="185">
        <f>S807*H807</f>
        <v>0</v>
      </c>
      <c r="U807" s="36"/>
      <c r="V807" s="36"/>
      <c r="W807" s="36"/>
      <c r="X807" s="36"/>
      <c r="Y807" s="36"/>
      <c r="Z807" s="36"/>
      <c r="AA807" s="36"/>
      <c r="AB807" s="36"/>
      <c r="AC807" s="36"/>
      <c r="AD807" s="36"/>
      <c r="AE807" s="36"/>
      <c r="AR807" s="186" t="s">
        <v>175</v>
      </c>
      <c r="AT807" s="186" t="s">
        <v>137</v>
      </c>
      <c r="AU807" s="186" t="s">
        <v>143</v>
      </c>
      <c r="AY807" s="19" t="s">
        <v>135</v>
      </c>
      <c r="BE807" s="187">
        <f>IF(N807="základní",J807,0)</f>
        <v>0</v>
      </c>
      <c r="BF807" s="187">
        <f>IF(N807="snížená",J807,0)</f>
        <v>0</v>
      </c>
      <c r="BG807" s="187">
        <f>IF(N807="zákl. přenesená",J807,0)</f>
        <v>0</v>
      </c>
      <c r="BH807" s="187">
        <f>IF(N807="sníž. přenesená",J807,0)</f>
        <v>0</v>
      </c>
      <c r="BI807" s="187">
        <f>IF(N807="nulová",J807,0)</f>
        <v>0</v>
      </c>
      <c r="BJ807" s="19" t="s">
        <v>143</v>
      </c>
      <c r="BK807" s="187">
        <f>ROUND(I807*H807,2)</f>
        <v>0</v>
      </c>
      <c r="BL807" s="19" t="s">
        <v>175</v>
      </c>
      <c r="BM807" s="186" t="s">
        <v>1104</v>
      </c>
    </row>
    <row r="808" spans="1:65" s="2" customFormat="1" ht="14.4" customHeight="1">
      <c r="A808" s="36"/>
      <c r="B808" s="37"/>
      <c r="C808" s="175" t="s">
        <v>1105</v>
      </c>
      <c r="D808" s="175" t="s">
        <v>137</v>
      </c>
      <c r="E808" s="176" t="s">
        <v>1106</v>
      </c>
      <c r="F808" s="177" t="s">
        <v>1107</v>
      </c>
      <c r="G808" s="178" t="s">
        <v>506</v>
      </c>
      <c r="H808" s="179">
        <v>1</v>
      </c>
      <c r="I808" s="180"/>
      <c r="J808" s="181">
        <f>ROUND(I808*H808,2)</f>
        <v>0</v>
      </c>
      <c r="K808" s="177" t="s">
        <v>19</v>
      </c>
      <c r="L808" s="41"/>
      <c r="M808" s="182" t="s">
        <v>19</v>
      </c>
      <c r="N808" s="183" t="s">
        <v>44</v>
      </c>
      <c r="O808" s="66"/>
      <c r="P808" s="184">
        <f>O808*H808</f>
        <v>0</v>
      </c>
      <c r="Q808" s="184">
        <v>0</v>
      </c>
      <c r="R808" s="184">
        <f>Q808*H808</f>
        <v>0</v>
      </c>
      <c r="S808" s="184">
        <v>0</v>
      </c>
      <c r="T808" s="185">
        <f>S808*H808</f>
        <v>0</v>
      </c>
      <c r="U808" s="36"/>
      <c r="V808" s="36"/>
      <c r="W808" s="36"/>
      <c r="X808" s="36"/>
      <c r="Y808" s="36"/>
      <c r="Z808" s="36"/>
      <c r="AA808" s="36"/>
      <c r="AB808" s="36"/>
      <c r="AC808" s="36"/>
      <c r="AD808" s="36"/>
      <c r="AE808" s="36"/>
      <c r="AR808" s="186" t="s">
        <v>175</v>
      </c>
      <c r="AT808" s="186" t="s">
        <v>137</v>
      </c>
      <c r="AU808" s="186" t="s">
        <v>143</v>
      </c>
      <c r="AY808" s="19" t="s">
        <v>135</v>
      </c>
      <c r="BE808" s="187">
        <f>IF(N808="základní",J808,0)</f>
        <v>0</v>
      </c>
      <c r="BF808" s="187">
        <f>IF(N808="snížená",J808,0)</f>
        <v>0</v>
      </c>
      <c r="BG808" s="187">
        <f>IF(N808="zákl. přenesená",J808,0)</f>
        <v>0</v>
      </c>
      <c r="BH808" s="187">
        <f>IF(N808="sníž. přenesená",J808,0)</f>
        <v>0</v>
      </c>
      <c r="BI808" s="187">
        <f>IF(N808="nulová",J808,0)</f>
        <v>0</v>
      </c>
      <c r="BJ808" s="19" t="s">
        <v>143</v>
      </c>
      <c r="BK808" s="187">
        <f>ROUND(I808*H808,2)</f>
        <v>0</v>
      </c>
      <c r="BL808" s="19" t="s">
        <v>175</v>
      </c>
      <c r="BM808" s="186" t="s">
        <v>1108</v>
      </c>
    </row>
    <row r="809" spans="1:65" s="2" customFormat="1" ht="14.4" customHeight="1">
      <c r="A809" s="36"/>
      <c r="B809" s="37"/>
      <c r="C809" s="175" t="s">
        <v>803</v>
      </c>
      <c r="D809" s="175" t="s">
        <v>137</v>
      </c>
      <c r="E809" s="176" t="s">
        <v>1109</v>
      </c>
      <c r="F809" s="177" t="s">
        <v>1110</v>
      </c>
      <c r="G809" s="178" t="s">
        <v>506</v>
      </c>
      <c r="H809" s="179">
        <v>1</v>
      </c>
      <c r="I809" s="180"/>
      <c r="J809" s="181">
        <f>ROUND(I809*H809,2)</f>
        <v>0</v>
      </c>
      <c r="K809" s="177" t="s">
        <v>19</v>
      </c>
      <c r="L809" s="41"/>
      <c r="M809" s="182" t="s">
        <v>19</v>
      </c>
      <c r="N809" s="183" t="s">
        <v>44</v>
      </c>
      <c r="O809" s="66"/>
      <c r="P809" s="184">
        <f>O809*H809</f>
        <v>0</v>
      </c>
      <c r="Q809" s="184">
        <v>0</v>
      </c>
      <c r="R809" s="184">
        <f>Q809*H809</f>
        <v>0</v>
      </c>
      <c r="S809" s="184">
        <v>0</v>
      </c>
      <c r="T809" s="185">
        <f>S809*H809</f>
        <v>0</v>
      </c>
      <c r="U809" s="36"/>
      <c r="V809" s="36"/>
      <c r="W809" s="36"/>
      <c r="X809" s="36"/>
      <c r="Y809" s="36"/>
      <c r="Z809" s="36"/>
      <c r="AA809" s="36"/>
      <c r="AB809" s="36"/>
      <c r="AC809" s="36"/>
      <c r="AD809" s="36"/>
      <c r="AE809" s="36"/>
      <c r="AR809" s="186" t="s">
        <v>175</v>
      </c>
      <c r="AT809" s="186" t="s">
        <v>137</v>
      </c>
      <c r="AU809" s="186" t="s">
        <v>143</v>
      </c>
      <c r="AY809" s="19" t="s">
        <v>135</v>
      </c>
      <c r="BE809" s="187">
        <f>IF(N809="základní",J809,0)</f>
        <v>0</v>
      </c>
      <c r="BF809" s="187">
        <f>IF(N809="snížená",J809,0)</f>
        <v>0</v>
      </c>
      <c r="BG809" s="187">
        <f>IF(N809="zákl. přenesená",J809,0)</f>
        <v>0</v>
      </c>
      <c r="BH809" s="187">
        <f>IF(N809="sníž. přenesená",J809,0)</f>
        <v>0</v>
      </c>
      <c r="BI809" s="187">
        <f>IF(N809="nulová",J809,0)</f>
        <v>0</v>
      </c>
      <c r="BJ809" s="19" t="s">
        <v>143</v>
      </c>
      <c r="BK809" s="187">
        <f>ROUND(I809*H809,2)</f>
        <v>0</v>
      </c>
      <c r="BL809" s="19" t="s">
        <v>175</v>
      </c>
      <c r="BM809" s="186" t="s">
        <v>1111</v>
      </c>
    </row>
    <row r="810" spans="1:65" s="2" customFormat="1" ht="14.4" customHeight="1">
      <c r="A810" s="36"/>
      <c r="B810" s="37"/>
      <c r="C810" s="175" t="s">
        <v>1112</v>
      </c>
      <c r="D810" s="175" t="s">
        <v>137</v>
      </c>
      <c r="E810" s="176" t="s">
        <v>1113</v>
      </c>
      <c r="F810" s="177" t="s">
        <v>1114</v>
      </c>
      <c r="G810" s="178" t="s">
        <v>382</v>
      </c>
      <c r="H810" s="179">
        <v>1</v>
      </c>
      <c r="I810" s="180"/>
      <c r="J810" s="181">
        <f>ROUND(I810*H810,2)</f>
        <v>0</v>
      </c>
      <c r="K810" s="177" t="s">
        <v>19</v>
      </c>
      <c r="L810" s="41"/>
      <c r="M810" s="182" t="s">
        <v>19</v>
      </c>
      <c r="N810" s="183" t="s">
        <v>44</v>
      </c>
      <c r="O810" s="66"/>
      <c r="P810" s="184">
        <f>O810*H810</f>
        <v>0</v>
      </c>
      <c r="Q810" s="184">
        <v>0</v>
      </c>
      <c r="R810" s="184">
        <f>Q810*H810</f>
        <v>0</v>
      </c>
      <c r="S810" s="184">
        <v>0</v>
      </c>
      <c r="T810" s="185">
        <f>S810*H810</f>
        <v>0</v>
      </c>
      <c r="U810" s="36"/>
      <c r="V810" s="36"/>
      <c r="W810" s="36"/>
      <c r="X810" s="36"/>
      <c r="Y810" s="36"/>
      <c r="Z810" s="36"/>
      <c r="AA810" s="36"/>
      <c r="AB810" s="36"/>
      <c r="AC810" s="36"/>
      <c r="AD810" s="36"/>
      <c r="AE810" s="36"/>
      <c r="AR810" s="186" t="s">
        <v>175</v>
      </c>
      <c r="AT810" s="186" t="s">
        <v>137</v>
      </c>
      <c r="AU810" s="186" t="s">
        <v>143</v>
      </c>
      <c r="AY810" s="19" t="s">
        <v>135</v>
      </c>
      <c r="BE810" s="187">
        <f>IF(N810="základní",J810,0)</f>
        <v>0</v>
      </c>
      <c r="BF810" s="187">
        <f>IF(N810="snížená",J810,0)</f>
        <v>0</v>
      </c>
      <c r="BG810" s="187">
        <f>IF(N810="zákl. přenesená",J810,0)</f>
        <v>0</v>
      </c>
      <c r="BH810" s="187">
        <f>IF(N810="sníž. přenesená",J810,0)</f>
        <v>0</v>
      </c>
      <c r="BI810" s="187">
        <f>IF(N810="nulová",J810,0)</f>
        <v>0</v>
      </c>
      <c r="BJ810" s="19" t="s">
        <v>143</v>
      </c>
      <c r="BK810" s="187">
        <f>ROUND(I810*H810,2)</f>
        <v>0</v>
      </c>
      <c r="BL810" s="19" t="s">
        <v>175</v>
      </c>
      <c r="BM810" s="186" t="s">
        <v>1115</v>
      </c>
    </row>
    <row r="811" spans="1:65" s="2" customFormat="1" ht="24.15" customHeight="1">
      <c r="A811" s="36"/>
      <c r="B811" s="37"/>
      <c r="C811" s="175" t="s">
        <v>810</v>
      </c>
      <c r="D811" s="175" t="s">
        <v>137</v>
      </c>
      <c r="E811" s="176" t="s">
        <v>1116</v>
      </c>
      <c r="F811" s="177" t="s">
        <v>1117</v>
      </c>
      <c r="G811" s="178" t="s">
        <v>1118</v>
      </c>
      <c r="H811" s="250"/>
      <c r="I811" s="180"/>
      <c r="J811" s="181">
        <f>ROUND(I811*H811,2)</f>
        <v>0</v>
      </c>
      <c r="K811" s="177" t="s">
        <v>141</v>
      </c>
      <c r="L811" s="41"/>
      <c r="M811" s="182" t="s">
        <v>19</v>
      </c>
      <c r="N811" s="183" t="s">
        <v>44</v>
      </c>
      <c r="O811" s="66"/>
      <c r="P811" s="184">
        <f>O811*H811</f>
        <v>0</v>
      </c>
      <c r="Q811" s="184">
        <v>0</v>
      </c>
      <c r="R811" s="184">
        <f>Q811*H811</f>
        <v>0</v>
      </c>
      <c r="S811" s="184">
        <v>0</v>
      </c>
      <c r="T811" s="185">
        <f>S811*H811</f>
        <v>0</v>
      </c>
      <c r="U811" s="36"/>
      <c r="V811" s="36"/>
      <c r="W811" s="36"/>
      <c r="X811" s="36"/>
      <c r="Y811" s="36"/>
      <c r="Z811" s="36"/>
      <c r="AA811" s="36"/>
      <c r="AB811" s="36"/>
      <c r="AC811" s="36"/>
      <c r="AD811" s="36"/>
      <c r="AE811" s="36"/>
      <c r="AR811" s="186" t="s">
        <v>175</v>
      </c>
      <c r="AT811" s="186" t="s">
        <v>137</v>
      </c>
      <c r="AU811" s="186" t="s">
        <v>143</v>
      </c>
      <c r="AY811" s="19" t="s">
        <v>135</v>
      </c>
      <c r="BE811" s="187">
        <f>IF(N811="základní",J811,0)</f>
        <v>0</v>
      </c>
      <c r="BF811" s="187">
        <f>IF(N811="snížená",J811,0)</f>
        <v>0</v>
      </c>
      <c r="BG811" s="187">
        <f>IF(N811="zákl. přenesená",J811,0)</f>
        <v>0</v>
      </c>
      <c r="BH811" s="187">
        <f>IF(N811="sníž. přenesená",J811,0)</f>
        <v>0</v>
      </c>
      <c r="BI811" s="187">
        <f>IF(N811="nulová",J811,0)</f>
        <v>0</v>
      </c>
      <c r="BJ811" s="19" t="s">
        <v>143</v>
      </c>
      <c r="BK811" s="187">
        <f>ROUND(I811*H811,2)</f>
        <v>0</v>
      </c>
      <c r="BL811" s="19" t="s">
        <v>175</v>
      </c>
      <c r="BM811" s="186" t="s">
        <v>1119</v>
      </c>
    </row>
    <row r="812" spans="1:65" s="2" customFormat="1" ht="63">
      <c r="A812" s="36"/>
      <c r="B812" s="37"/>
      <c r="C812" s="38"/>
      <c r="D812" s="188" t="s">
        <v>144</v>
      </c>
      <c r="E812" s="38"/>
      <c r="F812" s="189" t="s">
        <v>1120</v>
      </c>
      <c r="G812" s="38"/>
      <c r="H812" s="38"/>
      <c r="I812" s="190"/>
      <c r="J812" s="38"/>
      <c r="K812" s="38"/>
      <c r="L812" s="41"/>
      <c r="M812" s="191"/>
      <c r="N812" s="192"/>
      <c r="O812" s="66"/>
      <c r="P812" s="66"/>
      <c r="Q812" s="66"/>
      <c r="R812" s="66"/>
      <c r="S812" s="66"/>
      <c r="T812" s="67"/>
      <c r="U812" s="36"/>
      <c r="V812" s="36"/>
      <c r="W812" s="36"/>
      <c r="X812" s="36"/>
      <c r="Y812" s="36"/>
      <c r="Z812" s="36"/>
      <c r="AA812" s="36"/>
      <c r="AB812" s="36"/>
      <c r="AC812" s="36"/>
      <c r="AD812" s="36"/>
      <c r="AE812" s="36"/>
      <c r="AT812" s="19" t="s">
        <v>144</v>
      </c>
      <c r="AU812" s="19" t="s">
        <v>143</v>
      </c>
    </row>
    <row r="813" spans="1:65" s="12" customFormat="1" ht="22.75" customHeight="1">
      <c r="B813" s="159"/>
      <c r="C813" s="160"/>
      <c r="D813" s="161" t="s">
        <v>71</v>
      </c>
      <c r="E813" s="173" t="s">
        <v>1121</v>
      </c>
      <c r="F813" s="173" t="s">
        <v>1122</v>
      </c>
      <c r="G813" s="160"/>
      <c r="H813" s="160"/>
      <c r="I813" s="163"/>
      <c r="J813" s="174">
        <f>BK813</f>
        <v>0</v>
      </c>
      <c r="K813" s="160"/>
      <c r="L813" s="165"/>
      <c r="M813" s="166"/>
      <c r="N813" s="167"/>
      <c r="O813" s="167"/>
      <c r="P813" s="168">
        <f>SUM(P814:P815)</f>
        <v>0</v>
      </c>
      <c r="Q813" s="167"/>
      <c r="R813" s="168">
        <f>SUM(R814:R815)</f>
        <v>0</v>
      </c>
      <c r="S813" s="167"/>
      <c r="T813" s="169">
        <f>SUM(T814:T815)</f>
        <v>0</v>
      </c>
      <c r="AR813" s="170" t="s">
        <v>143</v>
      </c>
      <c r="AT813" s="171" t="s">
        <v>71</v>
      </c>
      <c r="AU813" s="171" t="s">
        <v>80</v>
      </c>
      <c r="AY813" s="170" t="s">
        <v>135</v>
      </c>
      <c r="BK813" s="172">
        <f>SUM(BK814:BK815)</f>
        <v>0</v>
      </c>
    </row>
    <row r="814" spans="1:65" s="2" customFormat="1" ht="14.4" customHeight="1">
      <c r="A814" s="36"/>
      <c r="B814" s="37"/>
      <c r="C814" s="175" t="s">
        <v>1123</v>
      </c>
      <c r="D814" s="175" t="s">
        <v>137</v>
      </c>
      <c r="E814" s="176" t="s">
        <v>1124</v>
      </c>
      <c r="F814" s="177" t="s">
        <v>1125</v>
      </c>
      <c r="G814" s="178" t="s">
        <v>506</v>
      </c>
      <c r="H814" s="179">
        <v>1</v>
      </c>
      <c r="I814" s="180"/>
      <c r="J814" s="181">
        <f>ROUND(I814*H814,2)</f>
        <v>0</v>
      </c>
      <c r="K814" s="177" t="s">
        <v>19</v>
      </c>
      <c r="L814" s="41"/>
      <c r="M814" s="182" t="s">
        <v>19</v>
      </c>
      <c r="N814" s="183" t="s">
        <v>44</v>
      </c>
      <c r="O814" s="66"/>
      <c r="P814" s="184">
        <f>O814*H814</f>
        <v>0</v>
      </c>
      <c r="Q814" s="184">
        <v>0</v>
      </c>
      <c r="R814" s="184">
        <f>Q814*H814</f>
        <v>0</v>
      </c>
      <c r="S814" s="184">
        <v>0</v>
      </c>
      <c r="T814" s="185">
        <f>S814*H814</f>
        <v>0</v>
      </c>
      <c r="U814" s="36"/>
      <c r="V814" s="36"/>
      <c r="W814" s="36"/>
      <c r="X814" s="36"/>
      <c r="Y814" s="36"/>
      <c r="Z814" s="36"/>
      <c r="AA814" s="36"/>
      <c r="AB814" s="36"/>
      <c r="AC814" s="36"/>
      <c r="AD814" s="36"/>
      <c r="AE814" s="36"/>
      <c r="AR814" s="186" t="s">
        <v>175</v>
      </c>
      <c r="AT814" s="186" t="s">
        <v>137</v>
      </c>
      <c r="AU814" s="186" t="s">
        <v>143</v>
      </c>
      <c r="AY814" s="19" t="s">
        <v>135</v>
      </c>
      <c r="BE814" s="187">
        <f>IF(N814="základní",J814,0)</f>
        <v>0</v>
      </c>
      <c r="BF814" s="187">
        <f>IF(N814="snížená",J814,0)</f>
        <v>0</v>
      </c>
      <c r="BG814" s="187">
        <f>IF(N814="zákl. přenesená",J814,0)</f>
        <v>0</v>
      </c>
      <c r="BH814" s="187">
        <f>IF(N814="sníž. přenesená",J814,0)</f>
        <v>0</v>
      </c>
      <c r="BI814" s="187">
        <f>IF(N814="nulová",J814,0)</f>
        <v>0</v>
      </c>
      <c r="BJ814" s="19" t="s">
        <v>143</v>
      </c>
      <c r="BK814" s="187">
        <f>ROUND(I814*H814,2)</f>
        <v>0</v>
      </c>
      <c r="BL814" s="19" t="s">
        <v>175</v>
      </c>
      <c r="BM814" s="186" t="s">
        <v>1126</v>
      </c>
    </row>
    <row r="815" spans="1:65" s="2" customFormat="1" ht="63">
      <c r="A815" s="36"/>
      <c r="B815" s="37"/>
      <c r="C815" s="38"/>
      <c r="D815" s="188" t="s">
        <v>144</v>
      </c>
      <c r="E815" s="38"/>
      <c r="F815" s="189" t="s">
        <v>1127</v>
      </c>
      <c r="G815" s="38"/>
      <c r="H815" s="38"/>
      <c r="I815" s="190"/>
      <c r="J815" s="38"/>
      <c r="K815" s="38"/>
      <c r="L815" s="41"/>
      <c r="M815" s="191"/>
      <c r="N815" s="192"/>
      <c r="O815" s="66"/>
      <c r="P815" s="66"/>
      <c r="Q815" s="66"/>
      <c r="R815" s="66"/>
      <c r="S815" s="66"/>
      <c r="T815" s="67"/>
      <c r="U815" s="36"/>
      <c r="V815" s="36"/>
      <c r="W815" s="36"/>
      <c r="X815" s="36"/>
      <c r="Y815" s="36"/>
      <c r="Z815" s="36"/>
      <c r="AA815" s="36"/>
      <c r="AB815" s="36"/>
      <c r="AC815" s="36"/>
      <c r="AD815" s="36"/>
      <c r="AE815" s="36"/>
      <c r="AT815" s="19" t="s">
        <v>144</v>
      </c>
      <c r="AU815" s="19" t="s">
        <v>143</v>
      </c>
    </row>
    <row r="816" spans="1:65" s="12" customFormat="1" ht="22.75" customHeight="1">
      <c r="B816" s="159"/>
      <c r="C816" s="160"/>
      <c r="D816" s="161" t="s">
        <v>71</v>
      </c>
      <c r="E816" s="173" t="s">
        <v>1128</v>
      </c>
      <c r="F816" s="173" t="s">
        <v>1129</v>
      </c>
      <c r="G816" s="160"/>
      <c r="H816" s="160"/>
      <c r="I816" s="163"/>
      <c r="J816" s="174">
        <f>BK816</f>
        <v>0</v>
      </c>
      <c r="K816" s="160"/>
      <c r="L816" s="165"/>
      <c r="M816" s="166"/>
      <c r="N816" s="167"/>
      <c r="O816" s="167"/>
      <c r="P816" s="168">
        <f>SUM(P817:P818)</f>
        <v>0</v>
      </c>
      <c r="Q816" s="167"/>
      <c r="R816" s="168">
        <f>SUM(R817:R818)</f>
        <v>2.5999999999999999E-3</v>
      </c>
      <c r="S816" s="167"/>
      <c r="T816" s="169">
        <f>SUM(T817:T818)</f>
        <v>0</v>
      </c>
      <c r="AR816" s="170" t="s">
        <v>143</v>
      </c>
      <c r="AT816" s="171" t="s">
        <v>71</v>
      </c>
      <c r="AU816" s="171" t="s">
        <v>80</v>
      </c>
      <c r="AY816" s="170" t="s">
        <v>135</v>
      </c>
      <c r="BK816" s="172">
        <f>SUM(BK817:BK818)</f>
        <v>0</v>
      </c>
    </row>
    <row r="817" spans="1:65" s="2" customFormat="1" ht="14.4" customHeight="1">
      <c r="A817" s="36"/>
      <c r="B817" s="37"/>
      <c r="C817" s="175" t="s">
        <v>818</v>
      </c>
      <c r="D817" s="175" t="s">
        <v>137</v>
      </c>
      <c r="E817" s="176" t="s">
        <v>1130</v>
      </c>
      <c r="F817" s="177" t="s">
        <v>1131</v>
      </c>
      <c r="G817" s="178" t="s">
        <v>382</v>
      </c>
      <c r="H817" s="179">
        <v>10</v>
      </c>
      <c r="I817" s="180"/>
      <c r="J817" s="181">
        <f>ROUND(I817*H817,2)</f>
        <v>0</v>
      </c>
      <c r="K817" s="177" t="s">
        <v>141</v>
      </c>
      <c r="L817" s="41"/>
      <c r="M817" s="182" t="s">
        <v>19</v>
      </c>
      <c r="N817" s="183" t="s">
        <v>44</v>
      </c>
      <c r="O817" s="66"/>
      <c r="P817" s="184">
        <f>O817*H817</f>
        <v>0</v>
      </c>
      <c r="Q817" s="184">
        <v>0</v>
      </c>
      <c r="R817" s="184">
        <f>Q817*H817</f>
        <v>0</v>
      </c>
      <c r="S817" s="184">
        <v>0</v>
      </c>
      <c r="T817" s="185">
        <f>S817*H817</f>
        <v>0</v>
      </c>
      <c r="U817" s="36"/>
      <c r="V817" s="36"/>
      <c r="W817" s="36"/>
      <c r="X817" s="36"/>
      <c r="Y817" s="36"/>
      <c r="Z817" s="36"/>
      <c r="AA817" s="36"/>
      <c r="AB817" s="36"/>
      <c r="AC817" s="36"/>
      <c r="AD817" s="36"/>
      <c r="AE817" s="36"/>
      <c r="AR817" s="186" t="s">
        <v>175</v>
      </c>
      <c r="AT817" s="186" t="s">
        <v>137</v>
      </c>
      <c r="AU817" s="186" t="s">
        <v>143</v>
      </c>
      <c r="AY817" s="19" t="s">
        <v>135</v>
      </c>
      <c r="BE817" s="187">
        <f>IF(N817="základní",J817,0)</f>
        <v>0</v>
      </c>
      <c r="BF817" s="187">
        <f>IF(N817="snížená",J817,0)</f>
        <v>0</v>
      </c>
      <c r="BG817" s="187">
        <f>IF(N817="zákl. přenesená",J817,0)</f>
        <v>0</v>
      </c>
      <c r="BH817" s="187">
        <f>IF(N817="sníž. přenesená",J817,0)</f>
        <v>0</v>
      </c>
      <c r="BI817" s="187">
        <f>IF(N817="nulová",J817,0)</f>
        <v>0</v>
      </c>
      <c r="BJ817" s="19" t="s">
        <v>143</v>
      </c>
      <c r="BK817" s="187">
        <f>ROUND(I817*H817,2)</f>
        <v>0</v>
      </c>
      <c r="BL817" s="19" t="s">
        <v>175</v>
      </c>
      <c r="BM817" s="186" t="s">
        <v>1132</v>
      </c>
    </row>
    <row r="818" spans="1:65" s="2" customFormat="1" ht="14.4" customHeight="1">
      <c r="A818" s="36"/>
      <c r="B818" s="37"/>
      <c r="C818" s="215" t="s">
        <v>1133</v>
      </c>
      <c r="D818" s="215" t="s">
        <v>194</v>
      </c>
      <c r="E818" s="216" t="s">
        <v>1134</v>
      </c>
      <c r="F818" s="217" t="s">
        <v>1135</v>
      </c>
      <c r="G818" s="218" t="s">
        <v>382</v>
      </c>
      <c r="H818" s="219">
        <v>10</v>
      </c>
      <c r="I818" s="220"/>
      <c r="J818" s="221">
        <f>ROUND(I818*H818,2)</f>
        <v>0</v>
      </c>
      <c r="K818" s="217" t="s">
        <v>141</v>
      </c>
      <c r="L818" s="222"/>
      <c r="M818" s="223" t="s">
        <v>19</v>
      </c>
      <c r="N818" s="224" t="s">
        <v>44</v>
      </c>
      <c r="O818" s="66"/>
      <c r="P818" s="184">
        <f>O818*H818</f>
        <v>0</v>
      </c>
      <c r="Q818" s="184">
        <v>2.5999999999999998E-4</v>
      </c>
      <c r="R818" s="184">
        <f>Q818*H818</f>
        <v>2.5999999999999999E-3</v>
      </c>
      <c r="S818" s="184">
        <v>0</v>
      </c>
      <c r="T818" s="185">
        <f>S818*H818</f>
        <v>0</v>
      </c>
      <c r="U818" s="36"/>
      <c r="V818" s="36"/>
      <c r="W818" s="36"/>
      <c r="X818" s="36"/>
      <c r="Y818" s="36"/>
      <c r="Z818" s="36"/>
      <c r="AA818" s="36"/>
      <c r="AB818" s="36"/>
      <c r="AC818" s="36"/>
      <c r="AD818" s="36"/>
      <c r="AE818" s="36"/>
      <c r="AR818" s="186" t="s">
        <v>216</v>
      </c>
      <c r="AT818" s="186" t="s">
        <v>194</v>
      </c>
      <c r="AU818" s="186" t="s">
        <v>143</v>
      </c>
      <c r="AY818" s="19" t="s">
        <v>135</v>
      </c>
      <c r="BE818" s="187">
        <f>IF(N818="základní",J818,0)</f>
        <v>0</v>
      </c>
      <c r="BF818" s="187">
        <f>IF(N818="snížená",J818,0)</f>
        <v>0</v>
      </c>
      <c r="BG818" s="187">
        <f>IF(N818="zákl. přenesená",J818,0)</f>
        <v>0</v>
      </c>
      <c r="BH818" s="187">
        <f>IF(N818="sníž. přenesená",J818,0)</f>
        <v>0</v>
      </c>
      <c r="BI818" s="187">
        <f>IF(N818="nulová",J818,0)</f>
        <v>0</v>
      </c>
      <c r="BJ818" s="19" t="s">
        <v>143</v>
      </c>
      <c r="BK818" s="187">
        <f>ROUND(I818*H818,2)</f>
        <v>0</v>
      </c>
      <c r="BL818" s="19" t="s">
        <v>175</v>
      </c>
      <c r="BM818" s="186" t="s">
        <v>1136</v>
      </c>
    </row>
    <row r="819" spans="1:65" s="12" customFormat="1" ht="22.75" customHeight="1">
      <c r="B819" s="159"/>
      <c r="C819" s="160"/>
      <c r="D819" s="161" t="s">
        <v>71</v>
      </c>
      <c r="E819" s="173" t="s">
        <v>1137</v>
      </c>
      <c r="F819" s="173" t="s">
        <v>1138</v>
      </c>
      <c r="G819" s="160"/>
      <c r="H819" s="160"/>
      <c r="I819" s="163"/>
      <c r="J819" s="174">
        <f>BK819</f>
        <v>0</v>
      </c>
      <c r="K819" s="160"/>
      <c r="L819" s="165"/>
      <c r="M819" s="166"/>
      <c r="N819" s="167"/>
      <c r="O819" s="167"/>
      <c r="P819" s="168">
        <f>SUM(P820:P821)</f>
        <v>0</v>
      </c>
      <c r="Q819" s="167"/>
      <c r="R819" s="168">
        <f>SUM(R820:R821)</f>
        <v>0</v>
      </c>
      <c r="S819" s="167"/>
      <c r="T819" s="169">
        <f>SUM(T820:T821)</f>
        <v>0</v>
      </c>
      <c r="AR819" s="170" t="s">
        <v>143</v>
      </c>
      <c r="AT819" s="171" t="s">
        <v>71</v>
      </c>
      <c r="AU819" s="171" t="s">
        <v>80</v>
      </c>
      <c r="AY819" s="170" t="s">
        <v>135</v>
      </c>
      <c r="BK819" s="172">
        <f>SUM(BK820:BK821)</f>
        <v>0</v>
      </c>
    </row>
    <row r="820" spans="1:65" s="2" customFormat="1" ht="14.4" customHeight="1">
      <c r="A820" s="36"/>
      <c r="B820" s="37"/>
      <c r="C820" s="175" t="s">
        <v>825</v>
      </c>
      <c r="D820" s="175" t="s">
        <v>137</v>
      </c>
      <c r="E820" s="176" t="s">
        <v>1139</v>
      </c>
      <c r="F820" s="177" t="s">
        <v>1140</v>
      </c>
      <c r="G820" s="178" t="s">
        <v>382</v>
      </c>
      <c r="H820" s="179">
        <v>4</v>
      </c>
      <c r="I820" s="180"/>
      <c r="J820" s="181">
        <f>ROUND(I820*H820,2)</f>
        <v>0</v>
      </c>
      <c r="K820" s="177" t="s">
        <v>141</v>
      </c>
      <c r="L820" s="41"/>
      <c r="M820" s="182" t="s">
        <v>19</v>
      </c>
      <c r="N820" s="183" t="s">
        <v>44</v>
      </c>
      <c r="O820" s="66"/>
      <c r="P820" s="184">
        <f>O820*H820</f>
        <v>0</v>
      </c>
      <c r="Q820" s="184">
        <v>0</v>
      </c>
      <c r="R820" s="184">
        <f>Q820*H820</f>
        <v>0</v>
      </c>
      <c r="S820" s="184">
        <v>0</v>
      </c>
      <c r="T820" s="185">
        <f>S820*H820</f>
        <v>0</v>
      </c>
      <c r="U820" s="36"/>
      <c r="V820" s="36"/>
      <c r="W820" s="36"/>
      <c r="X820" s="36"/>
      <c r="Y820" s="36"/>
      <c r="Z820" s="36"/>
      <c r="AA820" s="36"/>
      <c r="AB820" s="36"/>
      <c r="AC820" s="36"/>
      <c r="AD820" s="36"/>
      <c r="AE820" s="36"/>
      <c r="AR820" s="186" t="s">
        <v>175</v>
      </c>
      <c r="AT820" s="186" t="s">
        <v>137</v>
      </c>
      <c r="AU820" s="186" t="s">
        <v>143</v>
      </c>
      <c r="AY820" s="19" t="s">
        <v>135</v>
      </c>
      <c r="BE820" s="187">
        <f>IF(N820="základní",J820,0)</f>
        <v>0</v>
      </c>
      <c r="BF820" s="187">
        <f>IF(N820="snížená",J820,0)</f>
        <v>0</v>
      </c>
      <c r="BG820" s="187">
        <f>IF(N820="zákl. přenesená",J820,0)</f>
        <v>0</v>
      </c>
      <c r="BH820" s="187">
        <f>IF(N820="sníž. přenesená",J820,0)</f>
        <v>0</v>
      </c>
      <c r="BI820" s="187">
        <f>IF(N820="nulová",J820,0)</f>
        <v>0</v>
      </c>
      <c r="BJ820" s="19" t="s">
        <v>143</v>
      </c>
      <c r="BK820" s="187">
        <f>ROUND(I820*H820,2)</f>
        <v>0</v>
      </c>
      <c r="BL820" s="19" t="s">
        <v>175</v>
      </c>
      <c r="BM820" s="186" t="s">
        <v>1141</v>
      </c>
    </row>
    <row r="821" spans="1:65" s="2" customFormat="1" ht="14.4" customHeight="1">
      <c r="A821" s="36"/>
      <c r="B821" s="37"/>
      <c r="C821" s="215" t="s">
        <v>1142</v>
      </c>
      <c r="D821" s="215" t="s">
        <v>194</v>
      </c>
      <c r="E821" s="216" t="s">
        <v>1143</v>
      </c>
      <c r="F821" s="217" t="s">
        <v>1144</v>
      </c>
      <c r="G821" s="218" t="s">
        <v>382</v>
      </c>
      <c r="H821" s="219">
        <v>4</v>
      </c>
      <c r="I821" s="220"/>
      <c r="J821" s="221">
        <f>ROUND(I821*H821,2)</f>
        <v>0</v>
      </c>
      <c r="K821" s="217" t="s">
        <v>19</v>
      </c>
      <c r="L821" s="222"/>
      <c r="M821" s="223" t="s">
        <v>19</v>
      </c>
      <c r="N821" s="224" t="s">
        <v>44</v>
      </c>
      <c r="O821" s="66"/>
      <c r="P821" s="184">
        <f>O821*H821</f>
        <v>0</v>
      </c>
      <c r="Q821" s="184">
        <v>0</v>
      </c>
      <c r="R821" s="184">
        <f>Q821*H821</f>
        <v>0</v>
      </c>
      <c r="S821" s="184">
        <v>0</v>
      </c>
      <c r="T821" s="185">
        <f>S821*H821</f>
        <v>0</v>
      </c>
      <c r="U821" s="36"/>
      <c r="V821" s="36"/>
      <c r="W821" s="36"/>
      <c r="X821" s="36"/>
      <c r="Y821" s="36"/>
      <c r="Z821" s="36"/>
      <c r="AA821" s="36"/>
      <c r="AB821" s="36"/>
      <c r="AC821" s="36"/>
      <c r="AD821" s="36"/>
      <c r="AE821" s="36"/>
      <c r="AR821" s="186" t="s">
        <v>216</v>
      </c>
      <c r="AT821" s="186" t="s">
        <v>194</v>
      </c>
      <c r="AU821" s="186" t="s">
        <v>143</v>
      </c>
      <c r="AY821" s="19" t="s">
        <v>135</v>
      </c>
      <c r="BE821" s="187">
        <f>IF(N821="základní",J821,0)</f>
        <v>0</v>
      </c>
      <c r="BF821" s="187">
        <f>IF(N821="snížená",J821,0)</f>
        <v>0</v>
      </c>
      <c r="BG821" s="187">
        <f>IF(N821="zákl. přenesená",J821,0)</f>
        <v>0</v>
      </c>
      <c r="BH821" s="187">
        <f>IF(N821="sníž. přenesená",J821,0)</f>
        <v>0</v>
      </c>
      <c r="BI821" s="187">
        <f>IF(N821="nulová",J821,0)</f>
        <v>0</v>
      </c>
      <c r="BJ821" s="19" t="s">
        <v>143</v>
      </c>
      <c r="BK821" s="187">
        <f>ROUND(I821*H821,2)</f>
        <v>0</v>
      </c>
      <c r="BL821" s="19" t="s">
        <v>175</v>
      </c>
      <c r="BM821" s="186" t="s">
        <v>1145</v>
      </c>
    </row>
    <row r="822" spans="1:65" s="12" customFormat="1" ht="22.75" customHeight="1">
      <c r="B822" s="159"/>
      <c r="C822" s="160"/>
      <c r="D822" s="161" t="s">
        <v>71</v>
      </c>
      <c r="E822" s="173" t="s">
        <v>1146</v>
      </c>
      <c r="F822" s="173" t="s">
        <v>1147</v>
      </c>
      <c r="G822" s="160"/>
      <c r="H822" s="160"/>
      <c r="I822" s="163"/>
      <c r="J822" s="174">
        <f>BK822</f>
        <v>0</v>
      </c>
      <c r="K822" s="160"/>
      <c r="L822" s="165"/>
      <c r="M822" s="166"/>
      <c r="N822" s="167"/>
      <c r="O822" s="167"/>
      <c r="P822" s="168">
        <f>SUM(P823:P927)</f>
        <v>0</v>
      </c>
      <c r="Q822" s="167"/>
      <c r="R822" s="168">
        <f>SUM(R823:R927)</f>
        <v>10.264721979999999</v>
      </c>
      <c r="S822" s="167"/>
      <c r="T822" s="169">
        <f>SUM(T823:T927)</f>
        <v>15.32258412</v>
      </c>
      <c r="AR822" s="170" t="s">
        <v>143</v>
      </c>
      <c r="AT822" s="171" t="s">
        <v>71</v>
      </c>
      <c r="AU822" s="171" t="s">
        <v>80</v>
      </c>
      <c r="AY822" s="170" t="s">
        <v>135</v>
      </c>
      <c r="BK822" s="172">
        <f>SUM(BK823:BK927)</f>
        <v>0</v>
      </c>
    </row>
    <row r="823" spans="1:65" s="2" customFormat="1" ht="14.4" customHeight="1">
      <c r="A823" s="36"/>
      <c r="B823" s="37"/>
      <c r="C823" s="175" t="s">
        <v>1148</v>
      </c>
      <c r="D823" s="249" t="s">
        <v>137</v>
      </c>
      <c r="E823" s="176" t="s">
        <v>1149</v>
      </c>
      <c r="F823" s="177" t="s">
        <v>1150</v>
      </c>
      <c r="G823" s="178" t="s">
        <v>140</v>
      </c>
      <c r="H823" s="179">
        <v>682.29600000000005</v>
      </c>
      <c r="I823" s="180"/>
      <c r="J823" s="181">
        <f>ROUND(I823*H823,2)</f>
        <v>0</v>
      </c>
      <c r="K823" s="177" t="s">
        <v>348</v>
      </c>
      <c r="L823" s="41"/>
      <c r="M823" s="182" t="s">
        <v>19</v>
      </c>
      <c r="N823" s="183" t="s">
        <v>44</v>
      </c>
      <c r="O823" s="66"/>
      <c r="P823" s="184">
        <f>O823*H823</f>
        <v>0</v>
      </c>
      <c r="Q823" s="184">
        <v>0</v>
      </c>
      <c r="R823" s="184">
        <f>Q823*H823</f>
        <v>0</v>
      </c>
      <c r="S823" s="184">
        <v>2.1999999999999999E-2</v>
      </c>
      <c r="T823" s="185">
        <f>S823*H823</f>
        <v>15.010512</v>
      </c>
      <c r="U823" s="36"/>
      <c r="V823" s="36"/>
      <c r="W823" s="36"/>
      <c r="X823" s="36"/>
      <c r="Y823" s="36"/>
      <c r="Z823" s="36"/>
      <c r="AA823" s="36"/>
      <c r="AB823" s="36"/>
      <c r="AC823" s="36"/>
      <c r="AD823" s="36"/>
      <c r="AE823" s="36"/>
      <c r="AR823" s="186" t="s">
        <v>142</v>
      </c>
      <c r="AT823" s="186" t="s">
        <v>137</v>
      </c>
      <c r="AU823" s="186" t="s">
        <v>143</v>
      </c>
      <c r="AY823" s="19" t="s">
        <v>135</v>
      </c>
      <c r="BE823" s="187">
        <f>IF(N823="základní",J823,0)</f>
        <v>0</v>
      </c>
      <c r="BF823" s="187">
        <f>IF(N823="snížená",J823,0)</f>
        <v>0</v>
      </c>
      <c r="BG823" s="187">
        <f>IF(N823="zákl. přenesená",J823,0)</f>
        <v>0</v>
      </c>
      <c r="BH823" s="187">
        <f>IF(N823="sníž. přenesená",J823,0)</f>
        <v>0</v>
      </c>
      <c r="BI823" s="187">
        <f>IF(N823="nulová",J823,0)</f>
        <v>0</v>
      </c>
      <c r="BJ823" s="19" t="s">
        <v>143</v>
      </c>
      <c r="BK823" s="187">
        <f>ROUND(I823*H823,2)</f>
        <v>0</v>
      </c>
      <c r="BL823" s="19" t="s">
        <v>142</v>
      </c>
      <c r="BM823" s="186" t="s">
        <v>1151</v>
      </c>
    </row>
    <row r="824" spans="1:65" s="16" customFormat="1" ht="10">
      <c r="B824" s="239"/>
      <c r="C824" s="240"/>
      <c r="D824" s="188" t="s">
        <v>146</v>
      </c>
      <c r="E824" s="241" t="s">
        <v>19</v>
      </c>
      <c r="F824" s="242" t="s">
        <v>734</v>
      </c>
      <c r="G824" s="240"/>
      <c r="H824" s="241" t="s">
        <v>19</v>
      </c>
      <c r="I824" s="243"/>
      <c r="J824" s="240"/>
      <c r="K824" s="240"/>
      <c r="L824" s="244"/>
      <c r="M824" s="245"/>
      <c r="N824" s="246"/>
      <c r="O824" s="246"/>
      <c r="P824" s="246"/>
      <c r="Q824" s="246"/>
      <c r="R824" s="246"/>
      <c r="S824" s="246"/>
      <c r="T824" s="247"/>
      <c r="AT824" s="248" t="s">
        <v>146</v>
      </c>
      <c r="AU824" s="248" t="s">
        <v>143</v>
      </c>
      <c r="AV824" s="16" t="s">
        <v>80</v>
      </c>
      <c r="AW824" s="16" t="s">
        <v>31</v>
      </c>
      <c r="AX824" s="16" t="s">
        <v>72</v>
      </c>
      <c r="AY824" s="248" t="s">
        <v>135</v>
      </c>
    </row>
    <row r="825" spans="1:65" s="13" customFormat="1" ht="10">
      <c r="B825" s="193"/>
      <c r="C825" s="194"/>
      <c r="D825" s="188" t="s">
        <v>146</v>
      </c>
      <c r="E825" s="195" t="s">
        <v>19</v>
      </c>
      <c r="F825" s="196" t="s">
        <v>735</v>
      </c>
      <c r="G825" s="194"/>
      <c r="H825" s="197">
        <v>17.28</v>
      </c>
      <c r="I825" s="198"/>
      <c r="J825" s="194"/>
      <c r="K825" s="194"/>
      <c r="L825" s="199"/>
      <c r="M825" s="200"/>
      <c r="N825" s="201"/>
      <c r="O825" s="201"/>
      <c r="P825" s="201"/>
      <c r="Q825" s="201"/>
      <c r="R825" s="201"/>
      <c r="S825" s="201"/>
      <c r="T825" s="202"/>
      <c r="AT825" s="203" t="s">
        <v>146</v>
      </c>
      <c r="AU825" s="203" t="s">
        <v>143</v>
      </c>
      <c r="AV825" s="13" t="s">
        <v>143</v>
      </c>
      <c r="AW825" s="13" t="s">
        <v>31</v>
      </c>
      <c r="AX825" s="13" t="s">
        <v>72</v>
      </c>
      <c r="AY825" s="203" t="s">
        <v>135</v>
      </c>
    </row>
    <row r="826" spans="1:65" s="13" customFormat="1" ht="10">
      <c r="B826" s="193"/>
      <c r="C826" s="194"/>
      <c r="D826" s="188" t="s">
        <v>146</v>
      </c>
      <c r="E826" s="195" t="s">
        <v>19</v>
      </c>
      <c r="F826" s="196" t="s">
        <v>736</v>
      </c>
      <c r="G826" s="194"/>
      <c r="H826" s="197">
        <v>8.64</v>
      </c>
      <c r="I826" s="198"/>
      <c r="J826" s="194"/>
      <c r="K826" s="194"/>
      <c r="L826" s="199"/>
      <c r="M826" s="200"/>
      <c r="N826" s="201"/>
      <c r="O826" s="201"/>
      <c r="P826" s="201"/>
      <c r="Q826" s="201"/>
      <c r="R826" s="201"/>
      <c r="S826" s="201"/>
      <c r="T826" s="202"/>
      <c r="AT826" s="203" t="s">
        <v>146</v>
      </c>
      <c r="AU826" s="203" t="s">
        <v>143</v>
      </c>
      <c r="AV826" s="13" t="s">
        <v>143</v>
      </c>
      <c r="AW826" s="13" t="s">
        <v>31</v>
      </c>
      <c r="AX826" s="13" t="s">
        <v>72</v>
      </c>
      <c r="AY826" s="203" t="s">
        <v>135</v>
      </c>
    </row>
    <row r="827" spans="1:65" s="13" customFormat="1" ht="10">
      <c r="B827" s="193"/>
      <c r="C827" s="194"/>
      <c r="D827" s="188" t="s">
        <v>146</v>
      </c>
      <c r="E827" s="195" t="s">
        <v>19</v>
      </c>
      <c r="F827" s="196" t="s">
        <v>737</v>
      </c>
      <c r="G827" s="194"/>
      <c r="H827" s="197">
        <v>14.55</v>
      </c>
      <c r="I827" s="198"/>
      <c r="J827" s="194"/>
      <c r="K827" s="194"/>
      <c r="L827" s="199"/>
      <c r="M827" s="200"/>
      <c r="N827" s="201"/>
      <c r="O827" s="201"/>
      <c r="P827" s="201"/>
      <c r="Q827" s="201"/>
      <c r="R827" s="201"/>
      <c r="S827" s="201"/>
      <c r="T827" s="202"/>
      <c r="AT827" s="203" t="s">
        <v>146</v>
      </c>
      <c r="AU827" s="203" t="s">
        <v>143</v>
      </c>
      <c r="AV827" s="13" t="s">
        <v>143</v>
      </c>
      <c r="AW827" s="13" t="s">
        <v>31</v>
      </c>
      <c r="AX827" s="13" t="s">
        <v>72</v>
      </c>
      <c r="AY827" s="203" t="s">
        <v>135</v>
      </c>
    </row>
    <row r="828" spans="1:65" s="13" customFormat="1" ht="10">
      <c r="B828" s="193"/>
      <c r="C828" s="194"/>
      <c r="D828" s="188" t="s">
        <v>146</v>
      </c>
      <c r="E828" s="195" t="s">
        <v>19</v>
      </c>
      <c r="F828" s="196" t="s">
        <v>737</v>
      </c>
      <c r="G828" s="194"/>
      <c r="H828" s="197">
        <v>14.55</v>
      </c>
      <c r="I828" s="198"/>
      <c r="J828" s="194"/>
      <c r="K828" s="194"/>
      <c r="L828" s="199"/>
      <c r="M828" s="200"/>
      <c r="N828" s="201"/>
      <c r="O828" s="201"/>
      <c r="P828" s="201"/>
      <c r="Q828" s="201"/>
      <c r="R828" s="201"/>
      <c r="S828" s="201"/>
      <c r="T828" s="202"/>
      <c r="AT828" s="203" t="s">
        <v>146</v>
      </c>
      <c r="AU828" s="203" t="s">
        <v>143</v>
      </c>
      <c r="AV828" s="13" t="s">
        <v>143</v>
      </c>
      <c r="AW828" s="13" t="s">
        <v>31</v>
      </c>
      <c r="AX828" s="13" t="s">
        <v>72</v>
      </c>
      <c r="AY828" s="203" t="s">
        <v>135</v>
      </c>
    </row>
    <row r="829" spans="1:65" s="13" customFormat="1" ht="10">
      <c r="B829" s="193"/>
      <c r="C829" s="194"/>
      <c r="D829" s="188" t="s">
        <v>146</v>
      </c>
      <c r="E829" s="195" t="s">
        <v>19</v>
      </c>
      <c r="F829" s="196" t="s">
        <v>737</v>
      </c>
      <c r="G829" s="194"/>
      <c r="H829" s="197">
        <v>14.55</v>
      </c>
      <c r="I829" s="198"/>
      <c r="J829" s="194"/>
      <c r="K829" s="194"/>
      <c r="L829" s="199"/>
      <c r="M829" s="200"/>
      <c r="N829" s="201"/>
      <c r="O829" s="201"/>
      <c r="P829" s="201"/>
      <c r="Q829" s="201"/>
      <c r="R829" s="201"/>
      <c r="S829" s="201"/>
      <c r="T829" s="202"/>
      <c r="AT829" s="203" t="s">
        <v>146</v>
      </c>
      <c r="AU829" s="203" t="s">
        <v>143</v>
      </c>
      <c r="AV829" s="13" t="s">
        <v>143</v>
      </c>
      <c r="AW829" s="13" t="s">
        <v>31</v>
      </c>
      <c r="AX829" s="13" t="s">
        <v>72</v>
      </c>
      <c r="AY829" s="203" t="s">
        <v>135</v>
      </c>
    </row>
    <row r="830" spans="1:65" s="13" customFormat="1" ht="10">
      <c r="B830" s="193"/>
      <c r="C830" s="194"/>
      <c r="D830" s="188" t="s">
        <v>146</v>
      </c>
      <c r="E830" s="195" t="s">
        <v>19</v>
      </c>
      <c r="F830" s="196" t="s">
        <v>738</v>
      </c>
      <c r="G830" s="194"/>
      <c r="H830" s="197">
        <v>8.73</v>
      </c>
      <c r="I830" s="198"/>
      <c r="J830" s="194"/>
      <c r="K830" s="194"/>
      <c r="L830" s="199"/>
      <c r="M830" s="200"/>
      <c r="N830" s="201"/>
      <c r="O830" s="201"/>
      <c r="P830" s="201"/>
      <c r="Q830" s="201"/>
      <c r="R830" s="201"/>
      <c r="S830" s="201"/>
      <c r="T830" s="202"/>
      <c r="AT830" s="203" t="s">
        <v>146</v>
      </c>
      <c r="AU830" s="203" t="s">
        <v>143</v>
      </c>
      <c r="AV830" s="13" t="s">
        <v>143</v>
      </c>
      <c r="AW830" s="13" t="s">
        <v>31</v>
      </c>
      <c r="AX830" s="13" t="s">
        <v>72</v>
      </c>
      <c r="AY830" s="203" t="s">
        <v>135</v>
      </c>
    </row>
    <row r="831" spans="1:65" s="13" customFormat="1" ht="10">
      <c r="B831" s="193"/>
      <c r="C831" s="194"/>
      <c r="D831" s="188" t="s">
        <v>146</v>
      </c>
      <c r="E831" s="195" t="s">
        <v>19</v>
      </c>
      <c r="F831" s="196" t="s">
        <v>739</v>
      </c>
      <c r="G831" s="194"/>
      <c r="H831" s="197">
        <v>7.26</v>
      </c>
      <c r="I831" s="198"/>
      <c r="J831" s="194"/>
      <c r="K831" s="194"/>
      <c r="L831" s="199"/>
      <c r="M831" s="200"/>
      <c r="N831" s="201"/>
      <c r="O831" s="201"/>
      <c r="P831" s="201"/>
      <c r="Q831" s="201"/>
      <c r="R831" s="201"/>
      <c r="S831" s="201"/>
      <c r="T831" s="202"/>
      <c r="AT831" s="203" t="s">
        <v>146</v>
      </c>
      <c r="AU831" s="203" t="s">
        <v>143</v>
      </c>
      <c r="AV831" s="13" t="s">
        <v>143</v>
      </c>
      <c r="AW831" s="13" t="s">
        <v>31</v>
      </c>
      <c r="AX831" s="13" t="s">
        <v>72</v>
      </c>
      <c r="AY831" s="203" t="s">
        <v>135</v>
      </c>
    </row>
    <row r="832" spans="1:65" s="13" customFormat="1" ht="10">
      <c r="B832" s="193"/>
      <c r="C832" s="194"/>
      <c r="D832" s="188" t="s">
        <v>146</v>
      </c>
      <c r="E832" s="195" t="s">
        <v>19</v>
      </c>
      <c r="F832" s="196" t="s">
        <v>740</v>
      </c>
      <c r="G832" s="194"/>
      <c r="H832" s="197">
        <v>4.3499999999999996</v>
      </c>
      <c r="I832" s="198"/>
      <c r="J832" s="194"/>
      <c r="K832" s="194"/>
      <c r="L832" s="199"/>
      <c r="M832" s="200"/>
      <c r="N832" s="201"/>
      <c r="O832" s="201"/>
      <c r="P832" s="201"/>
      <c r="Q832" s="201"/>
      <c r="R832" s="201"/>
      <c r="S832" s="201"/>
      <c r="T832" s="202"/>
      <c r="AT832" s="203" t="s">
        <v>146</v>
      </c>
      <c r="AU832" s="203" t="s">
        <v>143</v>
      </c>
      <c r="AV832" s="13" t="s">
        <v>143</v>
      </c>
      <c r="AW832" s="13" t="s">
        <v>31</v>
      </c>
      <c r="AX832" s="13" t="s">
        <v>72</v>
      </c>
      <c r="AY832" s="203" t="s">
        <v>135</v>
      </c>
    </row>
    <row r="833" spans="2:51" s="13" customFormat="1" ht="10">
      <c r="B833" s="193"/>
      <c r="C833" s="194"/>
      <c r="D833" s="188" t="s">
        <v>146</v>
      </c>
      <c r="E833" s="195" t="s">
        <v>19</v>
      </c>
      <c r="F833" s="196" t="s">
        <v>741</v>
      </c>
      <c r="G833" s="194"/>
      <c r="H833" s="197">
        <v>2.7</v>
      </c>
      <c r="I833" s="198"/>
      <c r="J833" s="194"/>
      <c r="K833" s="194"/>
      <c r="L833" s="199"/>
      <c r="M833" s="200"/>
      <c r="N833" s="201"/>
      <c r="O833" s="201"/>
      <c r="P833" s="201"/>
      <c r="Q833" s="201"/>
      <c r="R833" s="201"/>
      <c r="S833" s="201"/>
      <c r="T833" s="202"/>
      <c r="AT833" s="203" t="s">
        <v>146</v>
      </c>
      <c r="AU833" s="203" t="s">
        <v>143</v>
      </c>
      <c r="AV833" s="13" t="s">
        <v>143</v>
      </c>
      <c r="AW833" s="13" t="s">
        <v>31</v>
      </c>
      <c r="AX833" s="13" t="s">
        <v>72</v>
      </c>
      <c r="AY833" s="203" t="s">
        <v>135</v>
      </c>
    </row>
    <row r="834" spans="2:51" s="13" customFormat="1" ht="10">
      <c r="B834" s="193"/>
      <c r="C834" s="194"/>
      <c r="D834" s="188" t="s">
        <v>146</v>
      </c>
      <c r="E834" s="195" t="s">
        <v>19</v>
      </c>
      <c r="F834" s="196" t="s">
        <v>742</v>
      </c>
      <c r="G834" s="194"/>
      <c r="H834" s="197">
        <v>45</v>
      </c>
      <c r="I834" s="198"/>
      <c r="J834" s="194"/>
      <c r="K834" s="194"/>
      <c r="L834" s="199"/>
      <c r="M834" s="200"/>
      <c r="N834" s="201"/>
      <c r="O834" s="201"/>
      <c r="P834" s="201"/>
      <c r="Q834" s="201"/>
      <c r="R834" s="201"/>
      <c r="S834" s="201"/>
      <c r="T834" s="202"/>
      <c r="AT834" s="203" t="s">
        <v>146</v>
      </c>
      <c r="AU834" s="203" t="s">
        <v>143</v>
      </c>
      <c r="AV834" s="13" t="s">
        <v>143</v>
      </c>
      <c r="AW834" s="13" t="s">
        <v>31</v>
      </c>
      <c r="AX834" s="13" t="s">
        <v>72</v>
      </c>
      <c r="AY834" s="203" t="s">
        <v>135</v>
      </c>
    </row>
    <row r="835" spans="2:51" s="13" customFormat="1" ht="10">
      <c r="B835" s="193"/>
      <c r="C835" s="194"/>
      <c r="D835" s="188" t="s">
        <v>146</v>
      </c>
      <c r="E835" s="195" t="s">
        <v>19</v>
      </c>
      <c r="F835" s="196" t="s">
        <v>743</v>
      </c>
      <c r="G835" s="194"/>
      <c r="H835" s="197">
        <v>9</v>
      </c>
      <c r="I835" s="198"/>
      <c r="J835" s="194"/>
      <c r="K835" s="194"/>
      <c r="L835" s="199"/>
      <c r="M835" s="200"/>
      <c r="N835" s="201"/>
      <c r="O835" s="201"/>
      <c r="P835" s="201"/>
      <c r="Q835" s="201"/>
      <c r="R835" s="201"/>
      <c r="S835" s="201"/>
      <c r="T835" s="202"/>
      <c r="AT835" s="203" t="s">
        <v>146</v>
      </c>
      <c r="AU835" s="203" t="s">
        <v>143</v>
      </c>
      <c r="AV835" s="13" t="s">
        <v>143</v>
      </c>
      <c r="AW835" s="13" t="s">
        <v>31</v>
      </c>
      <c r="AX835" s="13" t="s">
        <v>72</v>
      </c>
      <c r="AY835" s="203" t="s">
        <v>135</v>
      </c>
    </row>
    <row r="836" spans="2:51" s="13" customFormat="1" ht="10">
      <c r="B836" s="193"/>
      <c r="C836" s="194"/>
      <c r="D836" s="188" t="s">
        <v>146</v>
      </c>
      <c r="E836" s="195" t="s">
        <v>19</v>
      </c>
      <c r="F836" s="196" t="s">
        <v>744</v>
      </c>
      <c r="G836" s="194"/>
      <c r="H836" s="197">
        <v>14.64</v>
      </c>
      <c r="I836" s="198"/>
      <c r="J836" s="194"/>
      <c r="K836" s="194"/>
      <c r="L836" s="199"/>
      <c r="M836" s="200"/>
      <c r="N836" s="201"/>
      <c r="O836" s="201"/>
      <c r="P836" s="201"/>
      <c r="Q836" s="201"/>
      <c r="R836" s="201"/>
      <c r="S836" s="201"/>
      <c r="T836" s="202"/>
      <c r="AT836" s="203" t="s">
        <v>146</v>
      </c>
      <c r="AU836" s="203" t="s">
        <v>143</v>
      </c>
      <c r="AV836" s="13" t="s">
        <v>143</v>
      </c>
      <c r="AW836" s="13" t="s">
        <v>31</v>
      </c>
      <c r="AX836" s="13" t="s">
        <v>72</v>
      </c>
      <c r="AY836" s="203" t="s">
        <v>135</v>
      </c>
    </row>
    <row r="837" spans="2:51" s="13" customFormat="1" ht="10">
      <c r="B837" s="193"/>
      <c r="C837" s="194"/>
      <c r="D837" s="188" t="s">
        <v>146</v>
      </c>
      <c r="E837" s="195" t="s">
        <v>19</v>
      </c>
      <c r="F837" s="196" t="s">
        <v>745</v>
      </c>
      <c r="G837" s="194"/>
      <c r="H837" s="197">
        <v>15</v>
      </c>
      <c r="I837" s="198"/>
      <c r="J837" s="194"/>
      <c r="K837" s="194"/>
      <c r="L837" s="199"/>
      <c r="M837" s="200"/>
      <c r="N837" s="201"/>
      <c r="O837" s="201"/>
      <c r="P837" s="201"/>
      <c r="Q837" s="201"/>
      <c r="R837" s="201"/>
      <c r="S837" s="201"/>
      <c r="T837" s="202"/>
      <c r="AT837" s="203" t="s">
        <v>146</v>
      </c>
      <c r="AU837" s="203" t="s">
        <v>143</v>
      </c>
      <c r="AV837" s="13" t="s">
        <v>143</v>
      </c>
      <c r="AW837" s="13" t="s">
        <v>31</v>
      </c>
      <c r="AX837" s="13" t="s">
        <v>72</v>
      </c>
      <c r="AY837" s="203" t="s">
        <v>135</v>
      </c>
    </row>
    <row r="838" spans="2:51" s="13" customFormat="1" ht="10">
      <c r="B838" s="193"/>
      <c r="C838" s="194"/>
      <c r="D838" s="188" t="s">
        <v>146</v>
      </c>
      <c r="E838" s="195" t="s">
        <v>19</v>
      </c>
      <c r="F838" s="196" t="s">
        <v>746</v>
      </c>
      <c r="G838" s="194"/>
      <c r="H838" s="197">
        <v>13.26</v>
      </c>
      <c r="I838" s="198"/>
      <c r="J838" s="194"/>
      <c r="K838" s="194"/>
      <c r="L838" s="199"/>
      <c r="M838" s="200"/>
      <c r="N838" s="201"/>
      <c r="O838" s="201"/>
      <c r="P838" s="201"/>
      <c r="Q838" s="201"/>
      <c r="R838" s="201"/>
      <c r="S838" s="201"/>
      <c r="T838" s="202"/>
      <c r="AT838" s="203" t="s">
        <v>146</v>
      </c>
      <c r="AU838" s="203" t="s">
        <v>143</v>
      </c>
      <c r="AV838" s="13" t="s">
        <v>143</v>
      </c>
      <c r="AW838" s="13" t="s">
        <v>31</v>
      </c>
      <c r="AX838" s="13" t="s">
        <v>72</v>
      </c>
      <c r="AY838" s="203" t="s">
        <v>135</v>
      </c>
    </row>
    <row r="839" spans="2:51" s="13" customFormat="1" ht="10">
      <c r="B839" s="193"/>
      <c r="C839" s="194"/>
      <c r="D839" s="188" t="s">
        <v>146</v>
      </c>
      <c r="E839" s="195" t="s">
        <v>19</v>
      </c>
      <c r="F839" s="196" t="s">
        <v>747</v>
      </c>
      <c r="G839" s="194"/>
      <c r="H839" s="197">
        <v>6.99</v>
      </c>
      <c r="I839" s="198"/>
      <c r="J839" s="194"/>
      <c r="K839" s="194"/>
      <c r="L839" s="199"/>
      <c r="M839" s="200"/>
      <c r="N839" s="201"/>
      <c r="O839" s="201"/>
      <c r="P839" s="201"/>
      <c r="Q839" s="201"/>
      <c r="R839" s="201"/>
      <c r="S839" s="201"/>
      <c r="T839" s="202"/>
      <c r="AT839" s="203" t="s">
        <v>146</v>
      </c>
      <c r="AU839" s="203" t="s">
        <v>143</v>
      </c>
      <c r="AV839" s="13" t="s">
        <v>143</v>
      </c>
      <c r="AW839" s="13" t="s">
        <v>31</v>
      </c>
      <c r="AX839" s="13" t="s">
        <v>72</v>
      </c>
      <c r="AY839" s="203" t="s">
        <v>135</v>
      </c>
    </row>
    <row r="840" spans="2:51" s="13" customFormat="1" ht="10">
      <c r="B840" s="193"/>
      <c r="C840" s="194"/>
      <c r="D840" s="188" t="s">
        <v>146</v>
      </c>
      <c r="E840" s="195" t="s">
        <v>19</v>
      </c>
      <c r="F840" s="196" t="s">
        <v>748</v>
      </c>
      <c r="G840" s="194"/>
      <c r="H840" s="197">
        <v>8.4</v>
      </c>
      <c r="I840" s="198"/>
      <c r="J840" s="194"/>
      <c r="K840" s="194"/>
      <c r="L840" s="199"/>
      <c r="M840" s="200"/>
      <c r="N840" s="201"/>
      <c r="O840" s="201"/>
      <c r="P840" s="201"/>
      <c r="Q840" s="201"/>
      <c r="R840" s="201"/>
      <c r="S840" s="201"/>
      <c r="T840" s="202"/>
      <c r="AT840" s="203" t="s">
        <v>146</v>
      </c>
      <c r="AU840" s="203" t="s">
        <v>143</v>
      </c>
      <c r="AV840" s="13" t="s">
        <v>143</v>
      </c>
      <c r="AW840" s="13" t="s">
        <v>31</v>
      </c>
      <c r="AX840" s="13" t="s">
        <v>72</v>
      </c>
      <c r="AY840" s="203" t="s">
        <v>135</v>
      </c>
    </row>
    <row r="841" spans="2:51" s="13" customFormat="1" ht="10">
      <c r="B841" s="193"/>
      <c r="C841" s="194"/>
      <c r="D841" s="188" t="s">
        <v>146</v>
      </c>
      <c r="E841" s="195" t="s">
        <v>19</v>
      </c>
      <c r="F841" s="196" t="s">
        <v>749</v>
      </c>
      <c r="G841" s="194"/>
      <c r="H841" s="197">
        <v>7.26</v>
      </c>
      <c r="I841" s="198"/>
      <c r="J841" s="194"/>
      <c r="K841" s="194"/>
      <c r="L841" s="199"/>
      <c r="M841" s="200"/>
      <c r="N841" s="201"/>
      <c r="O841" s="201"/>
      <c r="P841" s="201"/>
      <c r="Q841" s="201"/>
      <c r="R841" s="201"/>
      <c r="S841" s="201"/>
      <c r="T841" s="202"/>
      <c r="AT841" s="203" t="s">
        <v>146</v>
      </c>
      <c r="AU841" s="203" t="s">
        <v>143</v>
      </c>
      <c r="AV841" s="13" t="s">
        <v>143</v>
      </c>
      <c r="AW841" s="13" t="s">
        <v>31</v>
      </c>
      <c r="AX841" s="13" t="s">
        <v>72</v>
      </c>
      <c r="AY841" s="203" t="s">
        <v>135</v>
      </c>
    </row>
    <row r="842" spans="2:51" s="13" customFormat="1" ht="10">
      <c r="B842" s="193"/>
      <c r="C842" s="194"/>
      <c r="D842" s="188" t="s">
        <v>146</v>
      </c>
      <c r="E842" s="195" t="s">
        <v>19</v>
      </c>
      <c r="F842" s="196" t="s">
        <v>750</v>
      </c>
      <c r="G842" s="194"/>
      <c r="H842" s="197">
        <v>6.81</v>
      </c>
      <c r="I842" s="198"/>
      <c r="J842" s="194"/>
      <c r="K842" s="194"/>
      <c r="L842" s="199"/>
      <c r="M842" s="200"/>
      <c r="N842" s="201"/>
      <c r="O842" s="201"/>
      <c r="P842" s="201"/>
      <c r="Q842" s="201"/>
      <c r="R842" s="201"/>
      <c r="S842" s="201"/>
      <c r="T842" s="202"/>
      <c r="AT842" s="203" t="s">
        <v>146</v>
      </c>
      <c r="AU842" s="203" t="s">
        <v>143</v>
      </c>
      <c r="AV842" s="13" t="s">
        <v>143</v>
      </c>
      <c r="AW842" s="13" t="s">
        <v>31</v>
      </c>
      <c r="AX842" s="13" t="s">
        <v>72</v>
      </c>
      <c r="AY842" s="203" t="s">
        <v>135</v>
      </c>
    </row>
    <row r="843" spans="2:51" s="13" customFormat="1" ht="10">
      <c r="B843" s="193"/>
      <c r="C843" s="194"/>
      <c r="D843" s="188" t="s">
        <v>146</v>
      </c>
      <c r="E843" s="195" t="s">
        <v>19</v>
      </c>
      <c r="F843" s="196" t="s">
        <v>751</v>
      </c>
      <c r="G843" s="194"/>
      <c r="H843" s="197">
        <v>6.36</v>
      </c>
      <c r="I843" s="198"/>
      <c r="J843" s="194"/>
      <c r="K843" s="194"/>
      <c r="L843" s="199"/>
      <c r="M843" s="200"/>
      <c r="N843" s="201"/>
      <c r="O843" s="201"/>
      <c r="P843" s="201"/>
      <c r="Q843" s="201"/>
      <c r="R843" s="201"/>
      <c r="S843" s="201"/>
      <c r="T843" s="202"/>
      <c r="AT843" s="203" t="s">
        <v>146</v>
      </c>
      <c r="AU843" s="203" t="s">
        <v>143</v>
      </c>
      <c r="AV843" s="13" t="s">
        <v>143</v>
      </c>
      <c r="AW843" s="13" t="s">
        <v>31</v>
      </c>
      <c r="AX843" s="13" t="s">
        <v>72</v>
      </c>
      <c r="AY843" s="203" t="s">
        <v>135</v>
      </c>
    </row>
    <row r="844" spans="2:51" s="13" customFormat="1" ht="10">
      <c r="B844" s="193"/>
      <c r="C844" s="194"/>
      <c r="D844" s="188" t="s">
        <v>146</v>
      </c>
      <c r="E844" s="195" t="s">
        <v>19</v>
      </c>
      <c r="F844" s="196" t="s">
        <v>752</v>
      </c>
      <c r="G844" s="194"/>
      <c r="H844" s="197">
        <v>4.9800000000000004</v>
      </c>
      <c r="I844" s="198"/>
      <c r="J844" s="194"/>
      <c r="K844" s="194"/>
      <c r="L844" s="199"/>
      <c r="M844" s="200"/>
      <c r="N844" s="201"/>
      <c r="O844" s="201"/>
      <c r="P844" s="201"/>
      <c r="Q844" s="201"/>
      <c r="R844" s="201"/>
      <c r="S844" s="201"/>
      <c r="T844" s="202"/>
      <c r="AT844" s="203" t="s">
        <v>146</v>
      </c>
      <c r="AU844" s="203" t="s">
        <v>143</v>
      </c>
      <c r="AV844" s="13" t="s">
        <v>143</v>
      </c>
      <c r="AW844" s="13" t="s">
        <v>31</v>
      </c>
      <c r="AX844" s="13" t="s">
        <v>72</v>
      </c>
      <c r="AY844" s="203" t="s">
        <v>135</v>
      </c>
    </row>
    <row r="845" spans="2:51" s="13" customFormat="1" ht="10">
      <c r="B845" s="193"/>
      <c r="C845" s="194"/>
      <c r="D845" s="188" t="s">
        <v>146</v>
      </c>
      <c r="E845" s="195" t="s">
        <v>19</v>
      </c>
      <c r="F845" s="196" t="s">
        <v>753</v>
      </c>
      <c r="G845" s="194"/>
      <c r="H845" s="197">
        <v>3.45</v>
      </c>
      <c r="I845" s="198"/>
      <c r="J845" s="194"/>
      <c r="K845" s="194"/>
      <c r="L845" s="199"/>
      <c r="M845" s="200"/>
      <c r="N845" s="201"/>
      <c r="O845" s="201"/>
      <c r="P845" s="201"/>
      <c r="Q845" s="201"/>
      <c r="R845" s="201"/>
      <c r="S845" s="201"/>
      <c r="T845" s="202"/>
      <c r="AT845" s="203" t="s">
        <v>146</v>
      </c>
      <c r="AU845" s="203" t="s">
        <v>143</v>
      </c>
      <c r="AV845" s="13" t="s">
        <v>143</v>
      </c>
      <c r="AW845" s="13" t="s">
        <v>31</v>
      </c>
      <c r="AX845" s="13" t="s">
        <v>72</v>
      </c>
      <c r="AY845" s="203" t="s">
        <v>135</v>
      </c>
    </row>
    <row r="846" spans="2:51" s="13" customFormat="1" ht="10">
      <c r="B846" s="193"/>
      <c r="C846" s="194"/>
      <c r="D846" s="188" t="s">
        <v>146</v>
      </c>
      <c r="E846" s="195" t="s">
        <v>19</v>
      </c>
      <c r="F846" s="196" t="s">
        <v>464</v>
      </c>
      <c r="G846" s="194"/>
      <c r="H846" s="197">
        <v>3.3</v>
      </c>
      <c r="I846" s="198"/>
      <c r="J846" s="194"/>
      <c r="K846" s="194"/>
      <c r="L846" s="199"/>
      <c r="M846" s="200"/>
      <c r="N846" s="201"/>
      <c r="O846" s="201"/>
      <c r="P846" s="201"/>
      <c r="Q846" s="201"/>
      <c r="R846" s="201"/>
      <c r="S846" s="201"/>
      <c r="T846" s="202"/>
      <c r="AT846" s="203" t="s">
        <v>146</v>
      </c>
      <c r="AU846" s="203" t="s">
        <v>143</v>
      </c>
      <c r="AV846" s="13" t="s">
        <v>143</v>
      </c>
      <c r="AW846" s="13" t="s">
        <v>31</v>
      </c>
      <c r="AX846" s="13" t="s">
        <v>72</v>
      </c>
      <c r="AY846" s="203" t="s">
        <v>135</v>
      </c>
    </row>
    <row r="847" spans="2:51" s="13" customFormat="1" ht="10">
      <c r="B847" s="193"/>
      <c r="C847" s="194"/>
      <c r="D847" s="188" t="s">
        <v>146</v>
      </c>
      <c r="E847" s="195" t="s">
        <v>19</v>
      </c>
      <c r="F847" s="196" t="s">
        <v>754</v>
      </c>
      <c r="G847" s="194"/>
      <c r="H847" s="197">
        <v>3.15</v>
      </c>
      <c r="I847" s="198"/>
      <c r="J847" s="194"/>
      <c r="K847" s="194"/>
      <c r="L847" s="199"/>
      <c r="M847" s="200"/>
      <c r="N847" s="201"/>
      <c r="O847" s="201"/>
      <c r="P847" s="201"/>
      <c r="Q847" s="201"/>
      <c r="R847" s="201"/>
      <c r="S847" s="201"/>
      <c r="T847" s="202"/>
      <c r="AT847" s="203" t="s">
        <v>146</v>
      </c>
      <c r="AU847" s="203" t="s">
        <v>143</v>
      </c>
      <c r="AV847" s="13" t="s">
        <v>143</v>
      </c>
      <c r="AW847" s="13" t="s">
        <v>31</v>
      </c>
      <c r="AX847" s="13" t="s">
        <v>72</v>
      </c>
      <c r="AY847" s="203" t="s">
        <v>135</v>
      </c>
    </row>
    <row r="848" spans="2:51" s="13" customFormat="1" ht="10">
      <c r="B848" s="193"/>
      <c r="C848" s="194"/>
      <c r="D848" s="188" t="s">
        <v>146</v>
      </c>
      <c r="E848" s="195" t="s">
        <v>19</v>
      </c>
      <c r="F848" s="196" t="s">
        <v>755</v>
      </c>
      <c r="G848" s="194"/>
      <c r="H848" s="197">
        <v>4.2</v>
      </c>
      <c r="I848" s="198"/>
      <c r="J848" s="194"/>
      <c r="K848" s="194"/>
      <c r="L848" s="199"/>
      <c r="M848" s="200"/>
      <c r="N848" s="201"/>
      <c r="O848" s="201"/>
      <c r="P848" s="201"/>
      <c r="Q848" s="201"/>
      <c r="R848" s="201"/>
      <c r="S848" s="201"/>
      <c r="T848" s="202"/>
      <c r="AT848" s="203" t="s">
        <v>146</v>
      </c>
      <c r="AU848" s="203" t="s">
        <v>143</v>
      </c>
      <c r="AV848" s="13" t="s">
        <v>143</v>
      </c>
      <c r="AW848" s="13" t="s">
        <v>31</v>
      </c>
      <c r="AX848" s="13" t="s">
        <v>72</v>
      </c>
      <c r="AY848" s="203" t="s">
        <v>135</v>
      </c>
    </row>
    <row r="849" spans="2:51" s="15" customFormat="1" ht="10">
      <c r="B849" s="228"/>
      <c r="C849" s="229"/>
      <c r="D849" s="188" t="s">
        <v>146</v>
      </c>
      <c r="E849" s="230" t="s">
        <v>19</v>
      </c>
      <c r="F849" s="231" t="s">
        <v>499</v>
      </c>
      <c r="G849" s="229"/>
      <c r="H849" s="232">
        <v>244.41</v>
      </c>
      <c r="I849" s="233"/>
      <c r="J849" s="229"/>
      <c r="K849" s="229"/>
      <c r="L849" s="234"/>
      <c r="M849" s="235"/>
      <c r="N849" s="236"/>
      <c r="O849" s="236"/>
      <c r="P849" s="236"/>
      <c r="Q849" s="236"/>
      <c r="R849" s="236"/>
      <c r="S849" s="236"/>
      <c r="T849" s="237"/>
      <c r="AT849" s="238" t="s">
        <v>146</v>
      </c>
      <c r="AU849" s="238" t="s">
        <v>143</v>
      </c>
      <c r="AV849" s="15" t="s">
        <v>152</v>
      </c>
      <c r="AW849" s="15" t="s">
        <v>31</v>
      </c>
      <c r="AX849" s="15" t="s">
        <v>72</v>
      </c>
      <c r="AY849" s="238" t="s">
        <v>135</v>
      </c>
    </row>
    <row r="850" spans="2:51" s="13" customFormat="1" ht="10">
      <c r="B850" s="193"/>
      <c r="C850" s="194"/>
      <c r="D850" s="188" t="s">
        <v>146</v>
      </c>
      <c r="E850" s="195" t="s">
        <v>19</v>
      </c>
      <c r="F850" s="196" t="s">
        <v>756</v>
      </c>
      <c r="G850" s="194"/>
      <c r="H850" s="197">
        <v>18.510000000000002</v>
      </c>
      <c r="I850" s="198"/>
      <c r="J850" s="194"/>
      <c r="K850" s="194"/>
      <c r="L850" s="199"/>
      <c r="M850" s="200"/>
      <c r="N850" s="201"/>
      <c r="O850" s="201"/>
      <c r="P850" s="201"/>
      <c r="Q850" s="201"/>
      <c r="R850" s="201"/>
      <c r="S850" s="201"/>
      <c r="T850" s="202"/>
      <c r="AT850" s="203" t="s">
        <v>146</v>
      </c>
      <c r="AU850" s="203" t="s">
        <v>143</v>
      </c>
      <c r="AV850" s="13" t="s">
        <v>143</v>
      </c>
      <c r="AW850" s="13" t="s">
        <v>31</v>
      </c>
      <c r="AX850" s="13" t="s">
        <v>72</v>
      </c>
      <c r="AY850" s="203" t="s">
        <v>135</v>
      </c>
    </row>
    <row r="851" spans="2:51" s="13" customFormat="1" ht="10">
      <c r="B851" s="193"/>
      <c r="C851" s="194"/>
      <c r="D851" s="188" t="s">
        <v>146</v>
      </c>
      <c r="E851" s="195" t="s">
        <v>19</v>
      </c>
      <c r="F851" s="196" t="s">
        <v>757</v>
      </c>
      <c r="G851" s="194"/>
      <c r="H851" s="197">
        <v>22.23</v>
      </c>
      <c r="I851" s="198"/>
      <c r="J851" s="194"/>
      <c r="K851" s="194"/>
      <c r="L851" s="199"/>
      <c r="M851" s="200"/>
      <c r="N851" s="201"/>
      <c r="O851" s="201"/>
      <c r="P851" s="201"/>
      <c r="Q851" s="201"/>
      <c r="R851" s="201"/>
      <c r="S851" s="201"/>
      <c r="T851" s="202"/>
      <c r="AT851" s="203" t="s">
        <v>146</v>
      </c>
      <c r="AU851" s="203" t="s">
        <v>143</v>
      </c>
      <c r="AV851" s="13" t="s">
        <v>143</v>
      </c>
      <c r="AW851" s="13" t="s">
        <v>31</v>
      </c>
      <c r="AX851" s="13" t="s">
        <v>72</v>
      </c>
      <c r="AY851" s="203" t="s">
        <v>135</v>
      </c>
    </row>
    <row r="852" spans="2:51" s="13" customFormat="1" ht="10">
      <c r="B852" s="193"/>
      <c r="C852" s="194"/>
      <c r="D852" s="188" t="s">
        <v>146</v>
      </c>
      <c r="E852" s="195" t="s">
        <v>19</v>
      </c>
      <c r="F852" s="196" t="s">
        <v>758</v>
      </c>
      <c r="G852" s="194"/>
      <c r="H852" s="197">
        <v>6.69</v>
      </c>
      <c r="I852" s="198"/>
      <c r="J852" s="194"/>
      <c r="K852" s="194"/>
      <c r="L852" s="199"/>
      <c r="M852" s="200"/>
      <c r="N852" s="201"/>
      <c r="O852" s="201"/>
      <c r="P852" s="201"/>
      <c r="Q852" s="201"/>
      <c r="R852" s="201"/>
      <c r="S852" s="201"/>
      <c r="T852" s="202"/>
      <c r="AT852" s="203" t="s">
        <v>146</v>
      </c>
      <c r="AU852" s="203" t="s">
        <v>143</v>
      </c>
      <c r="AV852" s="13" t="s">
        <v>143</v>
      </c>
      <c r="AW852" s="13" t="s">
        <v>31</v>
      </c>
      <c r="AX852" s="13" t="s">
        <v>72</v>
      </c>
      <c r="AY852" s="203" t="s">
        <v>135</v>
      </c>
    </row>
    <row r="853" spans="2:51" s="13" customFormat="1" ht="10">
      <c r="B853" s="193"/>
      <c r="C853" s="194"/>
      <c r="D853" s="188" t="s">
        <v>146</v>
      </c>
      <c r="E853" s="195" t="s">
        <v>19</v>
      </c>
      <c r="F853" s="196" t="s">
        <v>759</v>
      </c>
      <c r="G853" s="194"/>
      <c r="H853" s="197">
        <v>6.03</v>
      </c>
      <c r="I853" s="198"/>
      <c r="J853" s="194"/>
      <c r="K853" s="194"/>
      <c r="L853" s="199"/>
      <c r="M853" s="200"/>
      <c r="N853" s="201"/>
      <c r="O853" s="201"/>
      <c r="P853" s="201"/>
      <c r="Q853" s="201"/>
      <c r="R853" s="201"/>
      <c r="S853" s="201"/>
      <c r="T853" s="202"/>
      <c r="AT853" s="203" t="s">
        <v>146</v>
      </c>
      <c r="AU853" s="203" t="s">
        <v>143</v>
      </c>
      <c r="AV853" s="13" t="s">
        <v>143</v>
      </c>
      <c r="AW853" s="13" t="s">
        <v>31</v>
      </c>
      <c r="AX853" s="13" t="s">
        <v>72</v>
      </c>
      <c r="AY853" s="203" t="s">
        <v>135</v>
      </c>
    </row>
    <row r="854" spans="2:51" s="13" customFormat="1" ht="10">
      <c r="B854" s="193"/>
      <c r="C854" s="194"/>
      <c r="D854" s="188" t="s">
        <v>146</v>
      </c>
      <c r="E854" s="195" t="s">
        <v>19</v>
      </c>
      <c r="F854" s="196" t="s">
        <v>750</v>
      </c>
      <c r="G854" s="194"/>
      <c r="H854" s="197">
        <v>6.81</v>
      </c>
      <c r="I854" s="198"/>
      <c r="J854" s="194"/>
      <c r="K854" s="194"/>
      <c r="L854" s="199"/>
      <c r="M854" s="200"/>
      <c r="N854" s="201"/>
      <c r="O854" s="201"/>
      <c r="P854" s="201"/>
      <c r="Q854" s="201"/>
      <c r="R854" s="201"/>
      <c r="S854" s="201"/>
      <c r="T854" s="202"/>
      <c r="AT854" s="203" t="s">
        <v>146</v>
      </c>
      <c r="AU854" s="203" t="s">
        <v>143</v>
      </c>
      <c r="AV854" s="13" t="s">
        <v>143</v>
      </c>
      <c r="AW854" s="13" t="s">
        <v>31</v>
      </c>
      <c r="AX854" s="13" t="s">
        <v>72</v>
      </c>
      <c r="AY854" s="203" t="s">
        <v>135</v>
      </c>
    </row>
    <row r="855" spans="2:51" s="13" customFormat="1" ht="10">
      <c r="B855" s="193"/>
      <c r="C855" s="194"/>
      <c r="D855" s="188" t="s">
        <v>146</v>
      </c>
      <c r="E855" s="195" t="s">
        <v>19</v>
      </c>
      <c r="F855" s="196" t="s">
        <v>748</v>
      </c>
      <c r="G855" s="194"/>
      <c r="H855" s="197">
        <v>8.4</v>
      </c>
      <c r="I855" s="198"/>
      <c r="J855" s="194"/>
      <c r="K855" s="194"/>
      <c r="L855" s="199"/>
      <c r="M855" s="200"/>
      <c r="N855" s="201"/>
      <c r="O855" s="201"/>
      <c r="P855" s="201"/>
      <c r="Q855" s="201"/>
      <c r="R855" s="201"/>
      <c r="S855" s="201"/>
      <c r="T855" s="202"/>
      <c r="AT855" s="203" t="s">
        <v>146</v>
      </c>
      <c r="AU855" s="203" t="s">
        <v>143</v>
      </c>
      <c r="AV855" s="13" t="s">
        <v>143</v>
      </c>
      <c r="AW855" s="13" t="s">
        <v>31</v>
      </c>
      <c r="AX855" s="13" t="s">
        <v>72</v>
      </c>
      <c r="AY855" s="203" t="s">
        <v>135</v>
      </c>
    </row>
    <row r="856" spans="2:51" s="13" customFormat="1" ht="10">
      <c r="B856" s="193"/>
      <c r="C856" s="194"/>
      <c r="D856" s="188" t="s">
        <v>146</v>
      </c>
      <c r="E856" s="195" t="s">
        <v>19</v>
      </c>
      <c r="F856" s="196" t="s">
        <v>749</v>
      </c>
      <c r="G856" s="194"/>
      <c r="H856" s="197">
        <v>7.26</v>
      </c>
      <c r="I856" s="198"/>
      <c r="J856" s="194"/>
      <c r="K856" s="194"/>
      <c r="L856" s="199"/>
      <c r="M856" s="200"/>
      <c r="N856" s="201"/>
      <c r="O856" s="201"/>
      <c r="P856" s="201"/>
      <c r="Q856" s="201"/>
      <c r="R856" s="201"/>
      <c r="S856" s="201"/>
      <c r="T856" s="202"/>
      <c r="AT856" s="203" t="s">
        <v>146</v>
      </c>
      <c r="AU856" s="203" t="s">
        <v>143</v>
      </c>
      <c r="AV856" s="13" t="s">
        <v>143</v>
      </c>
      <c r="AW856" s="13" t="s">
        <v>31</v>
      </c>
      <c r="AX856" s="13" t="s">
        <v>72</v>
      </c>
      <c r="AY856" s="203" t="s">
        <v>135</v>
      </c>
    </row>
    <row r="857" spans="2:51" s="13" customFormat="1" ht="10">
      <c r="B857" s="193"/>
      <c r="C857" s="194"/>
      <c r="D857" s="188" t="s">
        <v>146</v>
      </c>
      <c r="E857" s="195" t="s">
        <v>19</v>
      </c>
      <c r="F857" s="196" t="s">
        <v>750</v>
      </c>
      <c r="G857" s="194"/>
      <c r="H857" s="197">
        <v>6.81</v>
      </c>
      <c r="I857" s="198"/>
      <c r="J857" s="194"/>
      <c r="K857" s="194"/>
      <c r="L857" s="199"/>
      <c r="M857" s="200"/>
      <c r="N857" s="201"/>
      <c r="O857" s="201"/>
      <c r="P857" s="201"/>
      <c r="Q857" s="201"/>
      <c r="R857" s="201"/>
      <c r="S857" s="201"/>
      <c r="T857" s="202"/>
      <c r="AT857" s="203" t="s">
        <v>146</v>
      </c>
      <c r="AU857" s="203" t="s">
        <v>143</v>
      </c>
      <c r="AV857" s="13" t="s">
        <v>143</v>
      </c>
      <c r="AW857" s="13" t="s">
        <v>31</v>
      </c>
      <c r="AX857" s="13" t="s">
        <v>72</v>
      </c>
      <c r="AY857" s="203" t="s">
        <v>135</v>
      </c>
    </row>
    <row r="858" spans="2:51" s="13" customFormat="1" ht="10">
      <c r="B858" s="193"/>
      <c r="C858" s="194"/>
      <c r="D858" s="188" t="s">
        <v>146</v>
      </c>
      <c r="E858" s="195" t="s">
        <v>19</v>
      </c>
      <c r="F858" s="196" t="s">
        <v>741</v>
      </c>
      <c r="G858" s="194"/>
      <c r="H858" s="197">
        <v>2.7</v>
      </c>
      <c r="I858" s="198"/>
      <c r="J858" s="194"/>
      <c r="K858" s="194"/>
      <c r="L858" s="199"/>
      <c r="M858" s="200"/>
      <c r="N858" s="201"/>
      <c r="O858" s="201"/>
      <c r="P858" s="201"/>
      <c r="Q858" s="201"/>
      <c r="R858" s="201"/>
      <c r="S858" s="201"/>
      <c r="T858" s="202"/>
      <c r="AT858" s="203" t="s">
        <v>146</v>
      </c>
      <c r="AU858" s="203" t="s">
        <v>143</v>
      </c>
      <c r="AV858" s="13" t="s">
        <v>143</v>
      </c>
      <c r="AW858" s="13" t="s">
        <v>31</v>
      </c>
      <c r="AX858" s="13" t="s">
        <v>72</v>
      </c>
      <c r="AY858" s="203" t="s">
        <v>135</v>
      </c>
    </row>
    <row r="859" spans="2:51" s="13" customFormat="1" ht="10">
      <c r="B859" s="193"/>
      <c r="C859" s="194"/>
      <c r="D859" s="188" t="s">
        <v>146</v>
      </c>
      <c r="E859" s="195" t="s">
        <v>19</v>
      </c>
      <c r="F859" s="196" t="s">
        <v>760</v>
      </c>
      <c r="G859" s="194"/>
      <c r="H859" s="197">
        <v>4.5</v>
      </c>
      <c r="I859" s="198"/>
      <c r="J859" s="194"/>
      <c r="K859" s="194"/>
      <c r="L859" s="199"/>
      <c r="M859" s="200"/>
      <c r="N859" s="201"/>
      <c r="O859" s="201"/>
      <c r="P859" s="201"/>
      <c r="Q859" s="201"/>
      <c r="R859" s="201"/>
      <c r="S859" s="201"/>
      <c r="T859" s="202"/>
      <c r="AT859" s="203" t="s">
        <v>146</v>
      </c>
      <c r="AU859" s="203" t="s">
        <v>143</v>
      </c>
      <c r="AV859" s="13" t="s">
        <v>143</v>
      </c>
      <c r="AW859" s="13" t="s">
        <v>31</v>
      </c>
      <c r="AX859" s="13" t="s">
        <v>72</v>
      </c>
      <c r="AY859" s="203" t="s">
        <v>135</v>
      </c>
    </row>
    <row r="860" spans="2:51" s="13" customFormat="1" ht="10">
      <c r="B860" s="193"/>
      <c r="C860" s="194"/>
      <c r="D860" s="188" t="s">
        <v>146</v>
      </c>
      <c r="E860" s="195" t="s">
        <v>19</v>
      </c>
      <c r="F860" s="196" t="s">
        <v>761</v>
      </c>
      <c r="G860" s="194"/>
      <c r="H860" s="197">
        <v>3.63</v>
      </c>
      <c r="I860" s="198"/>
      <c r="J860" s="194"/>
      <c r="K860" s="194"/>
      <c r="L860" s="199"/>
      <c r="M860" s="200"/>
      <c r="N860" s="201"/>
      <c r="O860" s="201"/>
      <c r="P860" s="201"/>
      <c r="Q860" s="201"/>
      <c r="R860" s="201"/>
      <c r="S860" s="201"/>
      <c r="T860" s="202"/>
      <c r="AT860" s="203" t="s">
        <v>146</v>
      </c>
      <c r="AU860" s="203" t="s">
        <v>143</v>
      </c>
      <c r="AV860" s="13" t="s">
        <v>143</v>
      </c>
      <c r="AW860" s="13" t="s">
        <v>31</v>
      </c>
      <c r="AX860" s="13" t="s">
        <v>72</v>
      </c>
      <c r="AY860" s="203" t="s">
        <v>135</v>
      </c>
    </row>
    <row r="861" spans="2:51" s="13" customFormat="1" ht="10">
      <c r="B861" s="193"/>
      <c r="C861" s="194"/>
      <c r="D861" s="188" t="s">
        <v>146</v>
      </c>
      <c r="E861" s="195" t="s">
        <v>19</v>
      </c>
      <c r="F861" s="196" t="s">
        <v>762</v>
      </c>
      <c r="G861" s="194"/>
      <c r="H861" s="197">
        <v>46.5</v>
      </c>
      <c r="I861" s="198"/>
      <c r="J861" s="194"/>
      <c r="K861" s="194"/>
      <c r="L861" s="199"/>
      <c r="M861" s="200"/>
      <c r="N861" s="201"/>
      <c r="O861" s="201"/>
      <c r="P861" s="201"/>
      <c r="Q861" s="201"/>
      <c r="R861" s="201"/>
      <c r="S861" s="201"/>
      <c r="T861" s="202"/>
      <c r="AT861" s="203" t="s">
        <v>146</v>
      </c>
      <c r="AU861" s="203" t="s">
        <v>143</v>
      </c>
      <c r="AV861" s="13" t="s">
        <v>143</v>
      </c>
      <c r="AW861" s="13" t="s">
        <v>31</v>
      </c>
      <c r="AX861" s="13" t="s">
        <v>72</v>
      </c>
      <c r="AY861" s="203" t="s">
        <v>135</v>
      </c>
    </row>
    <row r="862" spans="2:51" s="13" customFormat="1" ht="10">
      <c r="B862" s="193"/>
      <c r="C862" s="194"/>
      <c r="D862" s="188" t="s">
        <v>146</v>
      </c>
      <c r="E862" s="195" t="s">
        <v>19</v>
      </c>
      <c r="F862" s="196" t="s">
        <v>763</v>
      </c>
      <c r="G862" s="194"/>
      <c r="H862" s="197">
        <v>29.82</v>
      </c>
      <c r="I862" s="198"/>
      <c r="J862" s="194"/>
      <c r="K862" s="194"/>
      <c r="L862" s="199"/>
      <c r="M862" s="200"/>
      <c r="N862" s="201"/>
      <c r="O862" s="201"/>
      <c r="P862" s="201"/>
      <c r="Q862" s="201"/>
      <c r="R862" s="201"/>
      <c r="S862" s="201"/>
      <c r="T862" s="202"/>
      <c r="AT862" s="203" t="s">
        <v>146</v>
      </c>
      <c r="AU862" s="203" t="s">
        <v>143</v>
      </c>
      <c r="AV862" s="13" t="s">
        <v>143</v>
      </c>
      <c r="AW862" s="13" t="s">
        <v>31</v>
      </c>
      <c r="AX862" s="13" t="s">
        <v>72</v>
      </c>
      <c r="AY862" s="203" t="s">
        <v>135</v>
      </c>
    </row>
    <row r="863" spans="2:51" s="13" customFormat="1" ht="10">
      <c r="B863" s="193"/>
      <c r="C863" s="194"/>
      <c r="D863" s="188" t="s">
        <v>146</v>
      </c>
      <c r="E863" s="195" t="s">
        <v>19</v>
      </c>
      <c r="F863" s="196" t="s">
        <v>746</v>
      </c>
      <c r="G863" s="194"/>
      <c r="H863" s="197">
        <v>13.26</v>
      </c>
      <c r="I863" s="198"/>
      <c r="J863" s="194"/>
      <c r="K863" s="194"/>
      <c r="L863" s="199"/>
      <c r="M863" s="200"/>
      <c r="N863" s="201"/>
      <c r="O863" s="201"/>
      <c r="P863" s="201"/>
      <c r="Q863" s="201"/>
      <c r="R863" s="201"/>
      <c r="S863" s="201"/>
      <c r="T863" s="202"/>
      <c r="AT863" s="203" t="s">
        <v>146</v>
      </c>
      <c r="AU863" s="203" t="s">
        <v>143</v>
      </c>
      <c r="AV863" s="13" t="s">
        <v>143</v>
      </c>
      <c r="AW863" s="13" t="s">
        <v>31</v>
      </c>
      <c r="AX863" s="13" t="s">
        <v>72</v>
      </c>
      <c r="AY863" s="203" t="s">
        <v>135</v>
      </c>
    </row>
    <row r="864" spans="2:51" s="13" customFormat="1" ht="10">
      <c r="B864" s="193"/>
      <c r="C864" s="194"/>
      <c r="D864" s="188" t="s">
        <v>146</v>
      </c>
      <c r="E864" s="195" t="s">
        <v>19</v>
      </c>
      <c r="F864" s="196" t="s">
        <v>747</v>
      </c>
      <c r="G864" s="194"/>
      <c r="H864" s="197">
        <v>6.99</v>
      </c>
      <c r="I864" s="198"/>
      <c r="J864" s="194"/>
      <c r="K864" s="194"/>
      <c r="L864" s="199"/>
      <c r="M864" s="200"/>
      <c r="N864" s="201"/>
      <c r="O864" s="201"/>
      <c r="P864" s="201"/>
      <c r="Q864" s="201"/>
      <c r="R864" s="201"/>
      <c r="S864" s="201"/>
      <c r="T864" s="202"/>
      <c r="AT864" s="203" t="s">
        <v>146</v>
      </c>
      <c r="AU864" s="203" t="s">
        <v>143</v>
      </c>
      <c r="AV864" s="13" t="s">
        <v>143</v>
      </c>
      <c r="AW864" s="13" t="s">
        <v>31</v>
      </c>
      <c r="AX864" s="13" t="s">
        <v>72</v>
      </c>
      <c r="AY864" s="203" t="s">
        <v>135</v>
      </c>
    </row>
    <row r="865" spans="2:51" s="13" customFormat="1" ht="10">
      <c r="B865" s="193"/>
      <c r="C865" s="194"/>
      <c r="D865" s="188" t="s">
        <v>146</v>
      </c>
      <c r="E865" s="195" t="s">
        <v>19</v>
      </c>
      <c r="F865" s="196" t="s">
        <v>764</v>
      </c>
      <c r="G865" s="194"/>
      <c r="H865" s="197">
        <v>1.5</v>
      </c>
      <c r="I865" s="198"/>
      <c r="J865" s="194"/>
      <c r="K865" s="194"/>
      <c r="L865" s="199"/>
      <c r="M865" s="200"/>
      <c r="N865" s="201"/>
      <c r="O865" s="201"/>
      <c r="P865" s="201"/>
      <c r="Q865" s="201"/>
      <c r="R865" s="201"/>
      <c r="S865" s="201"/>
      <c r="T865" s="202"/>
      <c r="AT865" s="203" t="s">
        <v>146</v>
      </c>
      <c r="AU865" s="203" t="s">
        <v>143</v>
      </c>
      <c r="AV865" s="13" t="s">
        <v>143</v>
      </c>
      <c r="AW865" s="13" t="s">
        <v>31</v>
      </c>
      <c r="AX865" s="13" t="s">
        <v>72</v>
      </c>
      <c r="AY865" s="203" t="s">
        <v>135</v>
      </c>
    </row>
    <row r="866" spans="2:51" s="13" customFormat="1" ht="10">
      <c r="B866" s="193"/>
      <c r="C866" s="194"/>
      <c r="D866" s="188" t="s">
        <v>146</v>
      </c>
      <c r="E866" s="195" t="s">
        <v>19</v>
      </c>
      <c r="F866" s="196" t="s">
        <v>748</v>
      </c>
      <c r="G866" s="194"/>
      <c r="H866" s="197">
        <v>8.4</v>
      </c>
      <c r="I866" s="198"/>
      <c r="J866" s="194"/>
      <c r="K866" s="194"/>
      <c r="L866" s="199"/>
      <c r="M866" s="200"/>
      <c r="N866" s="201"/>
      <c r="O866" s="201"/>
      <c r="P866" s="201"/>
      <c r="Q866" s="201"/>
      <c r="R866" s="201"/>
      <c r="S866" s="201"/>
      <c r="T866" s="202"/>
      <c r="AT866" s="203" t="s">
        <v>146</v>
      </c>
      <c r="AU866" s="203" t="s">
        <v>143</v>
      </c>
      <c r="AV866" s="13" t="s">
        <v>143</v>
      </c>
      <c r="AW866" s="13" t="s">
        <v>31</v>
      </c>
      <c r="AX866" s="13" t="s">
        <v>72</v>
      </c>
      <c r="AY866" s="203" t="s">
        <v>135</v>
      </c>
    </row>
    <row r="867" spans="2:51" s="13" customFormat="1" ht="10">
      <c r="B867" s="193"/>
      <c r="C867" s="194"/>
      <c r="D867" s="188" t="s">
        <v>146</v>
      </c>
      <c r="E867" s="195" t="s">
        <v>19</v>
      </c>
      <c r="F867" s="196" t="s">
        <v>749</v>
      </c>
      <c r="G867" s="194"/>
      <c r="H867" s="197">
        <v>7.26</v>
      </c>
      <c r="I867" s="198"/>
      <c r="J867" s="194"/>
      <c r="K867" s="194"/>
      <c r="L867" s="199"/>
      <c r="M867" s="200"/>
      <c r="N867" s="201"/>
      <c r="O867" s="201"/>
      <c r="P867" s="201"/>
      <c r="Q867" s="201"/>
      <c r="R867" s="201"/>
      <c r="S867" s="201"/>
      <c r="T867" s="202"/>
      <c r="AT867" s="203" t="s">
        <v>146</v>
      </c>
      <c r="AU867" s="203" t="s">
        <v>143</v>
      </c>
      <c r="AV867" s="13" t="s">
        <v>143</v>
      </c>
      <c r="AW867" s="13" t="s">
        <v>31</v>
      </c>
      <c r="AX867" s="13" t="s">
        <v>72</v>
      </c>
      <c r="AY867" s="203" t="s">
        <v>135</v>
      </c>
    </row>
    <row r="868" spans="2:51" s="13" customFormat="1" ht="10">
      <c r="B868" s="193"/>
      <c r="C868" s="194"/>
      <c r="D868" s="188" t="s">
        <v>146</v>
      </c>
      <c r="E868" s="195" t="s">
        <v>19</v>
      </c>
      <c r="F868" s="196" t="s">
        <v>750</v>
      </c>
      <c r="G868" s="194"/>
      <c r="H868" s="197">
        <v>6.81</v>
      </c>
      <c r="I868" s="198"/>
      <c r="J868" s="194"/>
      <c r="K868" s="194"/>
      <c r="L868" s="199"/>
      <c r="M868" s="200"/>
      <c r="N868" s="201"/>
      <c r="O868" s="201"/>
      <c r="P868" s="201"/>
      <c r="Q868" s="201"/>
      <c r="R868" s="201"/>
      <c r="S868" s="201"/>
      <c r="T868" s="202"/>
      <c r="AT868" s="203" t="s">
        <v>146</v>
      </c>
      <c r="AU868" s="203" t="s">
        <v>143</v>
      </c>
      <c r="AV868" s="13" t="s">
        <v>143</v>
      </c>
      <c r="AW868" s="13" t="s">
        <v>31</v>
      </c>
      <c r="AX868" s="13" t="s">
        <v>72</v>
      </c>
      <c r="AY868" s="203" t="s">
        <v>135</v>
      </c>
    </row>
    <row r="869" spans="2:51" s="13" customFormat="1" ht="10">
      <c r="B869" s="193"/>
      <c r="C869" s="194"/>
      <c r="D869" s="188" t="s">
        <v>146</v>
      </c>
      <c r="E869" s="195" t="s">
        <v>19</v>
      </c>
      <c r="F869" s="196" t="s">
        <v>741</v>
      </c>
      <c r="G869" s="194"/>
      <c r="H869" s="197">
        <v>2.7</v>
      </c>
      <c r="I869" s="198"/>
      <c r="J869" s="194"/>
      <c r="K869" s="194"/>
      <c r="L869" s="199"/>
      <c r="M869" s="200"/>
      <c r="N869" s="201"/>
      <c r="O869" s="201"/>
      <c r="P869" s="201"/>
      <c r="Q869" s="201"/>
      <c r="R869" s="201"/>
      <c r="S869" s="201"/>
      <c r="T869" s="202"/>
      <c r="AT869" s="203" t="s">
        <v>146</v>
      </c>
      <c r="AU869" s="203" t="s">
        <v>143</v>
      </c>
      <c r="AV869" s="13" t="s">
        <v>143</v>
      </c>
      <c r="AW869" s="13" t="s">
        <v>31</v>
      </c>
      <c r="AX869" s="13" t="s">
        <v>72</v>
      </c>
      <c r="AY869" s="203" t="s">
        <v>135</v>
      </c>
    </row>
    <row r="870" spans="2:51" s="13" customFormat="1" ht="10">
      <c r="B870" s="193"/>
      <c r="C870" s="194"/>
      <c r="D870" s="188" t="s">
        <v>146</v>
      </c>
      <c r="E870" s="195" t="s">
        <v>19</v>
      </c>
      <c r="F870" s="196" t="s">
        <v>764</v>
      </c>
      <c r="G870" s="194"/>
      <c r="H870" s="197">
        <v>1.5</v>
      </c>
      <c r="I870" s="198"/>
      <c r="J870" s="194"/>
      <c r="K870" s="194"/>
      <c r="L870" s="199"/>
      <c r="M870" s="200"/>
      <c r="N870" s="201"/>
      <c r="O870" s="201"/>
      <c r="P870" s="201"/>
      <c r="Q870" s="201"/>
      <c r="R870" s="201"/>
      <c r="S870" s="201"/>
      <c r="T870" s="202"/>
      <c r="AT870" s="203" t="s">
        <v>146</v>
      </c>
      <c r="AU870" s="203" t="s">
        <v>143</v>
      </c>
      <c r="AV870" s="13" t="s">
        <v>143</v>
      </c>
      <c r="AW870" s="13" t="s">
        <v>31</v>
      </c>
      <c r="AX870" s="13" t="s">
        <v>72</v>
      </c>
      <c r="AY870" s="203" t="s">
        <v>135</v>
      </c>
    </row>
    <row r="871" spans="2:51" s="13" customFormat="1" ht="10">
      <c r="B871" s="193"/>
      <c r="C871" s="194"/>
      <c r="D871" s="188" t="s">
        <v>146</v>
      </c>
      <c r="E871" s="195" t="s">
        <v>19</v>
      </c>
      <c r="F871" s="196" t="s">
        <v>765</v>
      </c>
      <c r="G871" s="194"/>
      <c r="H871" s="197">
        <v>4.68</v>
      </c>
      <c r="I871" s="198"/>
      <c r="J871" s="194"/>
      <c r="K871" s="194"/>
      <c r="L871" s="199"/>
      <c r="M871" s="200"/>
      <c r="N871" s="201"/>
      <c r="O871" s="201"/>
      <c r="P871" s="201"/>
      <c r="Q871" s="201"/>
      <c r="R871" s="201"/>
      <c r="S871" s="201"/>
      <c r="T871" s="202"/>
      <c r="AT871" s="203" t="s">
        <v>146</v>
      </c>
      <c r="AU871" s="203" t="s">
        <v>143</v>
      </c>
      <c r="AV871" s="13" t="s">
        <v>143</v>
      </c>
      <c r="AW871" s="13" t="s">
        <v>31</v>
      </c>
      <c r="AX871" s="13" t="s">
        <v>72</v>
      </c>
      <c r="AY871" s="203" t="s">
        <v>135</v>
      </c>
    </row>
    <row r="872" spans="2:51" s="13" customFormat="1" ht="10">
      <c r="B872" s="193"/>
      <c r="C872" s="194"/>
      <c r="D872" s="188" t="s">
        <v>146</v>
      </c>
      <c r="E872" s="195" t="s">
        <v>19</v>
      </c>
      <c r="F872" s="196" t="s">
        <v>765</v>
      </c>
      <c r="G872" s="194"/>
      <c r="H872" s="197">
        <v>4.68</v>
      </c>
      <c r="I872" s="198"/>
      <c r="J872" s="194"/>
      <c r="K872" s="194"/>
      <c r="L872" s="199"/>
      <c r="M872" s="200"/>
      <c r="N872" s="201"/>
      <c r="O872" s="201"/>
      <c r="P872" s="201"/>
      <c r="Q872" s="201"/>
      <c r="R872" s="201"/>
      <c r="S872" s="201"/>
      <c r="T872" s="202"/>
      <c r="AT872" s="203" t="s">
        <v>146</v>
      </c>
      <c r="AU872" s="203" t="s">
        <v>143</v>
      </c>
      <c r="AV872" s="13" t="s">
        <v>143</v>
      </c>
      <c r="AW872" s="13" t="s">
        <v>31</v>
      </c>
      <c r="AX872" s="13" t="s">
        <v>72</v>
      </c>
      <c r="AY872" s="203" t="s">
        <v>135</v>
      </c>
    </row>
    <row r="873" spans="2:51" s="13" customFormat="1" ht="10">
      <c r="B873" s="193"/>
      <c r="C873" s="194"/>
      <c r="D873" s="188" t="s">
        <v>146</v>
      </c>
      <c r="E873" s="195" t="s">
        <v>19</v>
      </c>
      <c r="F873" s="196" t="s">
        <v>753</v>
      </c>
      <c r="G873" s="194"/>
      <c r="H873" s="197">
        <v>3.45</v>
      </c>
      <c r="I873" s="198"/>
      <c r="J873" s="194"/>
      <c r="K873" s="194"/>
      <c r="L873" s="199"/>
      <c r="M873" s="200"/>
      <c r="N873" s="201"/>
      <c r="O873" s="201"/>
      <c r="P873" s="201"/>
      <c r="Q873" s="201"/>
      <c r="R873" s="201"/>
      <c r="S873" s="201"/>
      <c r="T873" s="202"/>
      <c r="AT873" s="203" t="s">
        <v>146</v>
      </c>
      <c r="AU873" s="203" t="s">
        <v>143</v>
      </c>
      <c r="AV873" s="13" t="s">
        <v>143</v>
      </c>
      <c r="AW873" s="13" t="s">
        <v>31</v>
      </c>
      <c r="AX873" s="13" t="s">
        <v>72</v>
      </c>
      <c r="AY873" s="203" t="s">
        <v>135</v>
      </c>
    </row>
    <row r="874" spans="2:51" s="15" customFormat="1" ht="10">
      <c r="B874" s="228"/>
      <c r="C874" s="229"/>
      <c r="D874" s="188" t="s">
        <v>146</v>
      </c>
      <c r="E874" s="230" t="s">
        <v>19</v>
      </c>
      <c r="F874" s="231" t="s">
        <v>499</v>
      </c>
      <c r="G874" s="229"/>
      <c r="H874" s="232">
        <v>231.11999999999998</v>
      </c>
      <c r="I874" s="233"/>
      <c r="J874" s="229"/>
      <c r="K874" s="229"/>
      <c r="L874" s="234"/>
      <c r="M874" s="235"/>
      <c r="N874" s="236"/>
      <c r="O874" s="236"/>
      <c r="P874" s="236"/>
      <c r="Q874" s="236"/>
      <c r="R874" s="236"/>
      <c r="S874" s="236"/>
      <c r="T874" s="237"/>
      <c r="AT874" s="238" t="s">
        <v>146</v>
      </c>
      <c r="AU874" s="238" t="s">
        <v>143</v>
      </c>
      <c r="AV874" s="15" t="s">
        <v>152</v>
      </c>
      <c r="AW874" s="15" t="s">
        <v>31</v>
      </c>
      <c r="AX874" s="15" t="s">
        <v>72</v>
      </c>
      <c r="AY874" s="238" t="s">
        <v>135</v>
      </c>
    </row>
    <row r="875" spans="2:51" s="16" customFormat="1" ht="10">
      <c r="B875" s="239"/>
      <c r="C875" s="240"/>
      <c r="D875" s="188" t="s">
        <v>146</v>
      </c>
      <c r="E875" s="241" t="s">
        <v>19</v>
      </c>
      <c r="F875" s="242" t="s">
        <v>734</v>
      </c>
      <c r="G875" s="240"/>
      <c r="H875" s="241" t="s">
        <v>19</v>
      </c>
      <c r="I875" s="243"/>
      <c r="J875" s="240"/>
      <c r="K875" s="240"/>
      <c r="L875" s="244"/>
      <c r="M875" s="245"/>
      <c r="N875" s="246"/>
      <c r="O875" s="246"/>
      <c r="P875" s="246"/>
      <c r="Q875" s="246"/>
      <c r="R875" s="246"/>
      <c r="S875" s="246"/>
      <c r="T875" s="247"/>
      <c r="AT875" s="248" t="s">
        <v>146</v>
      </c>
      <c r="AU875" s="248" t="s">
        <v>143</v>
      </c>
      <c r="AV875" s="16" t="s">
        <v>80</v>
      </c>
      <c r="AW875" s="16" t="s">
        <v>31</v>
      </c>
      <c r="AX875" s="16" t="s">
        <v>72</v>
      </c>
      <c r="AY875" s="248" t="s">
        <v>135</v>
      </c>
    </row>
    <row r="876" spans="2:51" s="13" customFormat="1" ht="10">
      <c r="B876" s="193"/>
      <c r="C876" s="194"/>
      <c r="D876" s="188" t="s">
        <v>146</v>
      </c>
      <c r="E876" s="195" t="s">
        <v>19</v>
      </c>
      <c r="F876" s="196" t="s">
        <v>768</v>
      </c>
      <c r="G876" s="194"/>
      <c r="H876" s="197">
        <v>45.36</v>
      </c>
      <c r="I876" s="198"/>
      <c r="J876" s="194"/>
      <c r="K876" s="194"/>
      <c r="L876" s="199"/>
      <c r="M876" s="200"/>
      <c r="N876" s="201"/>
      <c r="O876" s="201"/>
      <c r="P876" s="201"/>
      <c r="Q876" s="201"/>
      <c r="R876" s="201"/>
      <c r="S876" s="201"/>
      <c r="T876" s="202"/>
      <c r="AT876" s="203" t="s">
        <v>146</v>
      </c>
      <c r="AU876" s="203" t="s">
        <v>143</v>
      </c>
      <c r="AV876" s="13" t="s">
        <v>143</v>
      </c>
      <c r="AW876" s="13" t="s">
        <v>31</v>
      </c>
      <c r="AX876" s="13" t="s">
        <v>72</v>
      </c>
      <c r="AY876" s="203" t="s">
        <v>135</v>
      </c>
    </row>
    <row r="877" spans="2:51" s="13" customFormat="1" ht="10">
      <c r="B877" s="193"/>
      <c r="C877" s="194"/>
      <c r="D877" s="188" t="s">
        <v>146</v>
      </c>
      <c r="E877" s="195" t="s">
        <v>19</v>
      </c>
      <c r="F877" s="196" t="s">
        <v>769</v>
      </c>
      <c r="G877" s="194"/>
      <c r="H877" s="197">
        <v>39.6</v>
      </c>
      <c r="I877" s="198"/>
      <c r="J877" s="194"/>
      <c r="K877" s="194"/>
      <c r="L877" s="199"/>
      <c r="M877" s="200"/>
      <c r="N877" s="201"/>
      <c r="O877" s="201"/>
      <c r="P877" s="201"/>
      <c r="Q877" s="201"/>
      <c r="R877" s="201"/>
      <c r="S877" s="201"/>
      <c r="T877" s="202"/>
      <c r="AT877" s="203" t="s">
        <v>146</v>
      </c>
      <c r="AU877" s="203" t="s">
        <v>143</v>
      </c>
      <c r="AV877" s="13" t="s">
        <v>143</v>
      </c>
      <c r="AW877" s="13" t="s">
        <v>31</v>
      </c>
      <c r="AX877" s="13" t="s">
        <v>72</v>
      </c>
      <c r="AY877" s="203" t="s">
        <v>135</v>
      </c>
    </row>
    <row r="878" spans="2:51" s="13" customFormat="1" ht="10">
      <c r="B878" s="193"/>
      <c r="C878" s="194"/>
      <c r="D878" s="188" t="s">
        <v>146</v>
      </c>
      <c r="E878" s="195" t="s">
        <v>19</v>
      </c>
      <c r="F878" s="196" t="s">
        <v>770</v>
      </c>
      <c r="G878" s="194"/>
      <c r="H878" s="197">
        <v>36.24</v>
      </c>
      <c r="I878" s="198"/>
      <c r="J878" s="194"/>
      <c r="K878" s="194"/>
      <c r="L878" s="199"/>
      <c r="M878" s="200"/>
      <c r="N878" s="201"/>
      <c r="O878" s="201"/>
      <c r="P878" s="201"/>
      <c r="Q878" s="201"/>
      <c r="R878" s="201"/>
      <c r="S878" s="201"/>
      <c r="T878" s="202"/>
      <c r="AT878" s="203" t="s">
        <v>146</v>
      </c>
      <c r="AU878" s="203" t="s">
        <v>143</v>
      </c>
      <c r="AV878" s="13" t="s">
        <v>143</v>
      </c>
      <c r="AW878" s="13" t="s">
        <v>31</v>
      </c>
      <c r="AX878" s="13" t="s">
        <v>72</v>
      </c>
      <c r="AY878" s="203" t="s">
        <v>135</v>
      </c>
    </row>
    <row r="879" spans="2:51" s="15" customFormat="1" ht="10">
      <c r="B879" s="228"/>
      <c r="C879" s="229"/>
      <c r="D879" s="188" t="s">
        <v>146</v>
      </c>
      <c r="E879" s="230" t="s">
        <v>19</v>
      </c>
      <c r="F879" s="231" t="s">
        <v>499</v>
      </c>
      <c r="G879" s="229"/>
      <c r="H879" s="232">
        <v>121.20000000000002</v>
      </c>
      <c r="I879" s="233"/>
      <c r="J879" s="229"/>
      <c r="K879" s="229"/>
      <c r="L879" s="234"/>
      <c r="M879" s="235"/>
      <c r="N879" s="236"/>
      <c r="O879" s="236"/>
      <c r="P879" s="236"/>
      <c r="Q879" s="236"/>
      <c r="R879" s="236"/>
      <c r="S879" s="236"/>
      <c r="T879" s="237"/>
      <c r="AT879" s="238" t="s">
        <v>146</v>
      </c>
      <c r="AU879" s="238" t="s">
        <v>143</v>
      </c>
      <c r="AV879" s="15" t="s">
        <v>152</v>
      </c>
      <c r="AW879" s="15" t="s">
        <v>31</v>
      </c>
      <c r="AX879" s="15" t="s">
        <v>72</v>
      </c>
      <c r="AY879" s="238" t="s">
        <v>135</v>
      </c>
    </row>
    <row r="880" spans="2:51" s="16" customFormat="1" ht="10">
      <c r="B880" s="239"/>
      <c r="C880" s="240"/>
      <c r="D880" s="188" t="s">
        <v>146</v>
      </c>
      <c r="E880" s="241" t="s">
        <v>19</v>
      </c>
      <c r="F880" s="242" t="s">
        <v>771</v>
      </c>
      <c r="G880" s="240"/>
      <c r="H880" s="241" t="s">
        <v>19</v>
      </c>
      <c r="I880" s="243"/>
      <c r="J880" s="240"/>
      <c r="K880" s="240"/>
      <c r="L880" s="244"/>
      <c r="M880" s="245"/>
      <c r="N880" s="246"/>
      <c r="O880" s="246"/>
      <c r="P880" s="246"/>
      <c r="Q880" s="246"/>
      <c r="R880" s="246"/>
      <c r="S880" s="246"/>
      <c r="T880" s="247"/>
      <c r="AT880" s="248" t="s">
        <v>146</v>
      </c>
      <c r="AU880" s="248" t="s">
        <v>143</v>
      </c>
      <c r="AV880" s="16" t="s">
        <v>80</v>
      </c>
      <c r="AW880" s="16" t="s">
        <v>31</v>
      </c>
      <c r="AX880" s="16" t="s">
        <v>72</v>
      </c>
      <c r="AY880" s="248" t="s">
        <v>135</v>
      </c>
    </row>
    <row r="881" spans="1:65" s="13" customFormat="1" ht="10">
      <c r="B881" s="193"/>
      <c r="C881" s="194"/>
      <c r="D881" s="188" t="s">
        <v>146</v>
      </c>
      <c r="E881" s="195" t="s">
        <v>19</v>
      </c>
      <c r="F881" s="196" t="s">
        <v>772</v>
      </c>
      <c r="G881" s="194"/>
      <c r="H881" s="197">
        <v>40.200000000000003</v>
      </c>
      <c r="I881" s="198"/>
      <c r="J881" s="194"/>
      <c r="K881" s="194"/>
      <c r="L881" s="199"/>
      <c r="M881" s="200"/>
      <c r="N881" s="201"/>
      <c r="O881" s="201"/>
      <c r="P881" s="201"/>
      <c r="Q881" s="201"/>
      <c r="R881" s="201"/>
      <c r="S881" s="201"/>
      <c r="T881" s="202"/>
      <c r="AT881" s="203" t="s">
        <v>146</v>
      </c>
      <c r="AU881" s="203" t="s">
        <v>143</v>
      </c>
      <c r="AV881" s="13" t="s">
        <v>143</v>
      </c>
      <c r="AW881" s="13" t="s">
        <v>31</v>
      </c>
      <c r="AX881" s="13" t="s">
        <v>72</v>
      </c>
      <c r="AY881" s="203" t="s">
        <v>135</v>
      </c>
    </row>
    <row r="882" spans="1:65" s="13" customFormat="1" ht="10">
      <c r="B882" s="193"/>
      <c r="C882" s="194"/>
      <c r="D882" s="188" t="s">
        <v>146</v>
      </c>
      <c r="E882" s="195" t="s">
        <v>19</v>
      </c>
      <c r="F882" s="196" t="s">
        <v>773</v>
      </c>
      <c r="G882" s="194"/>
      <c r="H882" s="197">
        <v>45.366</v>
      </c>
      <c r="I882" s="198"/>
      <c r="J882" s="194"/>
      <c r="K882" s="194"/>
      <c r="L882" s="199"/>
      <c r="M882" s="200"/>
      <c r="N882" s="201"/>
      <c r="O882" s="201"/>
      <c r="P882" s="201"/>
      <c r="Q882" s="201"/>
      <c r="R882" s="201"/>
      <c r="S882" s="201"/>
      <c r="T882" s="202"/>
      <c r="AT882" s="203" t="s">
        <v>146</v>
      </c>
      <c r="AU882" s="203" t="s">
        <v>143</v>
      </c>
      <c r="AV882" s="13" t="s">
        <v>143</v>
      </c>
      <c r="AW882" s="13" t="s">
        <v>31</v>
      </c>
      <c r="AX882" s="13" t="s">
        <v>72</v>
      </c>
      <c r="AY882" s="203" t="s">
        <v>135</v>
      </c>
    </row>
    <row r="883" spans="1:65" s="15" customFormat="1" ht="10">
      <c r="B883" s="228"/>
      <c r="C883" s="229"/>
      <c r="D883" s="188" t="s">
        <v>146</v>
      </c>
      <c r="E883" s="230" t="s">
        <v>19</v>
      </c>
      <c r="F883" s="231" t="s">
        <v>499</v>
      </c>
      <c r="G883" s="229"/>
      <c r="H883" s="232">
        <v>85.566000000000003</v>
      </c>
      <c r="I883" s="233"/>
      <c r="J883" s="229"/>
      <c r="K883" s="229"/>
      <c r="L883" s="234"/>
      <c r="M883" s="235"/>
      <c r="N883" s="236"/>
      <c r="O883" s="236"/>
      <c r="P883" s="236"/>
      <c r="Q883" s="236"/>
      <c r="R883" s="236"/>
      <c r="S883" s="236"/>
      <c r="T883" s="237"/>
      <c r="AT883" s="238" t="s">
        <v>146</v>
      </c>
      <c r="AU883" s="238" t="s">
        <v>143</v>
      </c>
      <c r="AV883" s="15" t="s">
        <v>152</v>
      </c>
      <c r="AW883" s="15" t="s">
        <v>31</v>
      </c>
      <c r="AX883" s="15" t="s">
        <v>72</v>
      </c>
      <c r="AY883" s="238" t="s">
        <v>135</v>
      </c>
    </row>
    <row r="884" spans="1:65" s="14" customFormat="1" ht="10">
      <c r="B884" s="204"/>
      <c r="C884" s="205"/>
      <c r="D884" s="188" t="s">
        <v>146</v>
      </c>
      <c r="E884" s="206" t="s">
        <v>19</v>
      </c>
      <c r="F884" s="207" t="s">
        <v>148</v>
      </c>
      <c r="G884" s="205"/>
      <c r="H884" s="208">
        <v>682.29599999999994</v>
      </c>
      <c r="I884" s="209"/>
      <c r="J884" s="205"/>
      <c r="K884" s="205"/>
      <c r="L884" s="210"/>
      <c r="M884" s="211"/>
      <c r="N884" s="212"/>
      <c r="O884" s="212"/>
      <c r="P884" s="212"/>
      <c r="Q884" s="212"/>
      <c r="R884" s="212"/>
      <c r="S884" s="212"/>
      <c r="T884" s="213"/>
      <c r="AT884" s="214" t="s">
        <v>146</v>
      </c>
      <c r="AU884" s="214" t="s">
        <v>143</v>
      </c>
      <c r="AV884" s="14" t="s">
        <v>142</v>
      </c>
      <c r="AW884" s="14" t="s">
        <v>31</v>
      </c>
      <c r="AX884" s="14" t="s">
        <v>80</v>
      </c>
      <c r="AY884" s="214" t="s">
        <v>135</v>
      </c>
    </row>
    <row r="885" spans="1:65" s="2" customFormat="1" ht="14.4" customHeight="1">
      <c r="A885" s="36"/>
      <c r="B885" s="37"/>
      <c r="C885" s="175" t="s">
        <v>833</v>
      </c>
      <c r="D885" s="175" t="s">
        <v>137</v>
      </c>
      <c r="E885" s="176" t="s">
        <v>1152</v>
      </c>
      <c r="F885" s="177" t="s">
        <v>1153</v>
      </c>
      <c r="G885" s="178" t="s">
        <v>169</v>
      </c>
      <c r="H885" s="179">
        <v>98.5</v>
      </c>
      <c r="I885" s="180"/>
      <c r="J885" s="181">
        <f>ROUND(I885*H885,2)</f>
        <v>0</v>
      </c>
      <c r="K885" s="177" t="s">
        <v>348</v>
      </c>
      <c r="L885" s="41"/>
      <c r="M885" s="182" t="s">
        <v>19</v>
      </c>
      <c r="N885" s="183" t="s">
        <v>44</v>
      </c>
      <c r="O885" s="66"/>
      <c r="P885" s="184">
        <f>O885*H885</f>
        <v>0</v>
      </c>
      <c r="Q885" s="184">
        <v>0</v>
      </c>
      <c r="R885" s="184">
        <f>Q885*H885</f>
        <v>0</v>
      </c>
      <c r="S885" s="184">
        <v>0</v>
      </c>
      <c r="T885" s="185">
        <f>S885*H885</f>
        <v>0</v>
      </c>
      <c r="U885" s="36"/>
      <c r="V885" s="36"/>
      <c r="W885" s="36"/>
      <c r="X885" s="36"/>
      <c r="Y885" s="36"/>
      <c r="Z885" s="36"/>
      <c r="AA885" s="36"/>
      <c r="AB885" s="36"/>
      <c r="AC885" s="36"/>
      <c r="AD885" s="36"/>
      <c r="AE885" s="36"/>
      <c r="AR885" s="186" t="s">
        <v>175</v>
      </c>
      <c r="AT885" s="186" t="s">
        <v>137</v>
      </c>
      <c r="AU885" s="186" t="s">
        <v>143</v>
      </c>
      <c r="AY885" s="19" t="s">
        <v>135</v>
      </c>
      <c r="BE885" s="187">
        <f>IF(N885="základní",J885,0)</f>
        <v>0</v>
      </c>
      <c r="BF885" s="187">
        <f>IF(N885="snížená",J885,0)</f>
        <v>0</v>
      </c>
      <c r="BG885" s="187">
        <f>IF(N885="zákl. přenesená",J885,0)</f>
        <v>0</v>
      </c>
      <c r="BH885" s="187">
        <f>IF(N885="sníž. přenesená",J885,0)</f>
        <v>0</v>
      </c>
      <c r="BI885" s="187">
        <f>IF(N885="nulová",J885,0)</f>
        <v>0</v>
      </c>
      <c r="BJ885" s="19" t="s">
        <v>143</v>
      </c>
      <c r="BK885" s="187">
        <f>ROUND(I885*H885,2)</f>
        <v>0</v>
      </c>
      <c r="BL885" s="19" t="s">
        <v>175</v>
      </c>
      <c r="BM885" s="186" t="s">
        <v>1154</v>
      </c>
    </row>
    <row r="886" spans="1:65" s="2" customFormat="1" ht="14.4" customHeight="1">
      <c r="A886" s="36"/>
      <c r="B886" s="37"/>
      <c r="C886" s="215" t="s">
        <v>1155</v>
      </c>
      <c r="D886" s="215" t="s">
        <v>194</v>
      </c>
      <c r="E886" s="216" t="s">
        <v>1156</v>
      </c>
      <c r="F886" s="217" t="s">
        <v>1157</v>
      </c>
      <c r="G886" s="218" t="s">
        <v>174</v>
      </c>
      <c r="H886" s="219">
        <v>1.0049999999999999</v>
      </c>
      <c r="I886" s="220"/>
      <c r="J886" s="221">
        <f>ROUND(I886*H886,2)</f>
        <v>0</v>
      </c>
      <c r="K886" s="217" t="s">
        <v>141</v>
      </c>
      <c r="L886" s="222"/>
      <c r="M886" s="223" t="s">
        <v>19</v>
      </c>
      <c r="N886" s="224" t="s">
        <v>44</v>
      </c>
      <c r="O886" s="66"/>
      <c r="P886" s="184">
        <f>O886*H886</f>
        <v>0</v>
      </c>
      <c r="Q886" s="184">
        <v>0.55000000000000004</v>
      </c>
      <c r="R886" s="184">
        <f>Q886*H886</f>
        <v>0.55274999999999996</v>
      </c>
      <c r="S886" s="184">
        <v>0</v>
      </c>
      <c r="T886" s="185">
        <f>S886*H886</f>
        <v>0</v>
      </c>
      <c r="U886" s="36"/>
      <c r="V886" s="36"/>
      <c r="W886" s="36"/>
      <c r="X886" s="36"/>
      <c r="Y886" s="36"/>
      <c r="Z886" s="36"/>
      <c r="AA886" s="36"/>
      <c r="AB886" s="36"/>
      <c r="AC886" s="36"/>
      <c r="AD886" s="36"/>
      <c r="AE886" s="36"/>
      <c r="AR886" s="186" t="s">
        <v>216</v>
      </c>
      <c r="AT886" s="186" t="s">
        <v>194</v>
      </c>
      <c r="AU886" s="186" t="s">
        <v>143</v>
      </c>
      <c r="AY886" s="19" t="s">
        <v>135</v>
      </c>
      <c r="BE886" s="187">
        <f>IF(N886="základní",J886,0)</f>
        <v>0</v>
      </c>
      <c r="BF886" s="187">
        <f>IF(N886="snížená",J886,0)</f>
        <v>0</v>
      </c>
      <c r="BG886" s="187">
        <f>IF(N886="zákl. přenesená",J886,0)</f>
        <v>0</v>
      </c>
      <c r="BH886" s="187">
        <f>IF(N886="sníž. přenesená",J886,0)</f>
        <v>0</v>
      </c>
      <c r="BI886" s="187">
        <f>IF(N886="nulová",J886,0)</f>
        <v>0</v>
      </c>
      <c r="BJ886" s="19" t="s">
        <v>143</v>
      </c>
      <c r="BK886" s="187">
        <f>ROUND(I886*H886,2)</f>
        <v>0</v>
      </c>
      <c r="BL886" s="19" t="s">
        <v>175</v>
      </c>
      <c r="BM886" s="186" t="s">
        <v>1158</v>
      </c>
    </row>
    <row r="887" spans="1:65" s="13" customFormat="1" ht="10">
      <c r="B887" s="193"/>
      <c r="C887" s="194"/>
      <c r="D887" s="188" t="s">
        <v>146</v>
      </c>
      <c r="E887" s="195" t="s">
        <v>19</v>
      </c>
      <c r="F887" s="196" t="s">
        <v>1159</v>
      </c>
      <c r="G887" s="194"/>
      <c r="H887" s="197">
        <v>0.98499999999999999</v>
      </c>
      <c r="I887" s="198"/>
      <c r="J887" s="194"/>
      <c r="K887" s="194"/>
      <c r="L887" s="199"/>
      <c r="M887" s="200"/>
      <c r="N887" s="201"/>
      <c r="O887" s="201"/>
      <c r="P887" s="201"/>
      <c r="Q887" s="201"/>
      <c r="R887" s="201"/>
      <c r="S887" s="201"/>
      <c r="T887" s="202"/>
      <c r="AT887" s="203" t="s">
        <v>146</v>
      </c>
      <c r="AU887" s="203" t="s">
        <v>143</v>
      </c>
      <c r="AV887" s="13" t="s">
        <v>143</v>
      </c>
      <c r="AW887" s="13" t="s">
        <v>31</v>
      </c>
      <c r="AX887" s="13" t="s">
        <v>80</v>
      </c>
      <c r="AY887" s="203" t="s">
        <v>135</v>
      </c>
    </row>
    <row r="888" spans="1:65" s="13" customFormat="1" ht="10">
      <c r="B888" s="193"/>
      <c r="C888" s="194"/>
      <c r="D888" s="188" t="s">
        <v>146</v>
      </c>
      <c r="E888" s="194"/>
      <c r="F888" s="196" t="s">
        <v>1160</v>
      </c>
      <c r="G888" s="194"/>
      <c r="H888" s="197">
        <v>1.0049999999999999</v>
      </c>
      <c r="I888" s="198"/>
      <c r="J888" s="194"/>
      <c r="K888" s="194"/>
      <c r="L888" s="199"/>
      <c r="M888" s="200"/>
      <c r="N888" s="201"/>
      <c r="O888" s="201"/>
      <c r="P888" s="201"/>
      <c r="Q888" s="201"/>
      <c r="R888" s="201"/>
      <c r="S888" s="201"/>
      <c r="T888" s="202"/>
      <c r="AT888" s="203" t="s">
        <v>146</v>
      </c>
      <c r="AU888" s="203" t="s">
        <v>143</v>
      </c>
      <c r="AV888" s="13" t="s">
        <v>143</v>
      </c>
      <c r="AW888" s="13" t="s">
        <v>4</v>
      </c>
      <c r="AX888" s="13" t="s">
        <v>80</v>
      </c>
      <c r="AY888" s="203" t="s">
        <v>135</v>
      </c>
    </row>
    <row r="889" spans="1:65" s="2" customFormat="1" ht="24.15" customHeight="1">
      <c r="A889" s="36"/>
      <c r="B889" s="37"/>
      <c r="C889" s="175" t="s">
        <v>839</v>
      </c>
      <c r="D889" s="175" t="s">
        <v>137</v>
      </c>
      <c r="E889" s="176" t="s">
        <v>1161</v>
      </c>
      <c r="F889" s="177" t="s">
        <v>1162</v>
      </c>
      <c r="G889" s="178" t="s">
        <v>169</v>
      </c>
      <c r="H889" s="179">
        <v>23.03</v>
      </c>
      <c r="I889" s="180"/>
      <c r="J889" s="181">
        <f>ROUND(I889*H889,2)</f>
        <v>0</v>
      </c>
      <c r="K889" s="177" t="s">
        <v>141</v>
      </c>
      <c r="L889" s="41"/>
      <c r="M889" s="182" t="s">
        <v>19</v>
      </c>
      <c r="N889" s="183" t="s">
        <v>44</v>
      </c>
      <c r="O889" s="66"/>
      <c r="P889" s="184">
        <f>O889*H889</f>
        <v>0</v>
      </c>
      <c r="Q889" s="184">
        <v>0</v>
      </c>
      <c r="R889" s="184">
        <f>Q889*H889</f>
        <v>0</v>
      </c>
      <c r="S889" s="184">
        <v>0</v>
      </c>
      <c r="T889" s="185">
        <f>S889*H889</f>
        <v>0</v>
      </c>
      <c r="U889" s="36"/>
      <c r="V889" s="36"/>
      <c r="W889" s="36"/>
      <c r="X889" s="36"/>
      <c r="Y889" s="36"/>
      <c r="Z889" s="36"/>
      <c r="AA889" s="36"/>
      <c r="AB889" s="36"/>
      <c r="AC889" s="36"/>
      <c r="AD889" s="36"/>
      <c r="AE889" s="36"/>
      <c r="AR889" s="186" t="s">
        <v>175</v>
      </c>
      <c r="AT889" s="186" t="s">
        <v>137</v>
      </c>
      <c r="AU889" s="186" t="s">
        <v>143</v>
      </c>
      <c r="AY889" s="19" t="s">
        <v>135</v>
      </c>
      <c r="BE889" s="187">
        <f>IF(N889="základní",J889,0)</f>
        <v>0</v>
      </c>
      <c r="BF889" s="187">
        <f>IF(N889="snížená",J889,0)</f>
        <v>0</v>
      </c>
      <c r="BG889" s="187">
        <f>IF(N889="zákl. přenesená",J889,0)</f>
        <v>0</v>
      </c>
      <c r="BH889" s="187">
        <f>IF(N889="sníž. přenesená",J889,0)</f>
        <v>0</v>
      </c>
      <c r="BI889" s="187">
        <f>IF(N889="nulová",J889,0)</f>
        <v>0</v>
      </c>
      <c r="BJ889" s="19" t="s">
        <v>143</v>
      </c>
      <c r="BK889" s="187">
        <f>ROUND(I889*H889,2)</f>
        <v>0</v>
      </c>
      <c r="BL889" s="19" t="s">
        <v>175</v>
      </c>
      <c r="BM889" s="186" t="s">
        <v>1163</v>
      </c>
    </row>
    <row r="890" spans="1:65" s="2" customFormat="1" ht="36">
      <c r="A890" s="36"/>
      <c r="B890" s="37"/>
      <c r="C890" s="38"/>
      <c r="D890" s="188" t="s">
        <v>144</v>
      </c>
      <c r="E890" s="38"/>
      <c r="F890" s="189" t="s">
        <v>1164</v>
      </c>
      <c r="G890" s="38"/>
      <c r="H890" s="38"/>
      <c r="I890" s="190"/>
      <c r="J890" s="38"/>
      <c r="K890" s="38"/>
      <c r="L890" s="41"/>
      <c r="M890" s="191"/>
      <c r="N890" s="192"/>
      <c r="O890" s="66"/>
      <c r="P890" s="66"/>
      <c r="Q890" s="66"/>
      <c r="R890" s="66"/>
      <c r="S890" s="66"/>
      <c r="T890" s="67"/>
      <c r="U890" s="36"/>
      <c r="V890" s="36"/>
      <c r="W890" s="36"/>
      <c r="X890" s="36"/>
      <c r="Y890" s="36"/>
      <c r="Z890" s="36"/>
      <c r="AA890" s="36"/>
      <c r="AB890" s="36"/>
      <c r="AC890" s="36"/>
      <c r="AD890" s="36"/>
      <c r="AE890" s="36"/>
      <c r="AT890" s="19" t="s">
        <v>144</v>
      </c>
      <c r="AU890" s="19" t="s">
        <v>143</v>
      </c>
    </row>
    <row r="891" spans="1:65" s="13" customFormat="1" ht="10">
      <c r="B891" s="193"/>
      <c r="C891" s="194"/>
      <c r="D891" s="188" t="s">
        <v>146</v>
      </c>
      <c r="E891" s="195" t="s">
        <v>19</v>
      </c>
      <c r="F891" s="196" t="s">
        <v>1165</v>
      </c>
      <c r="G891" s="194"/>
      <c r="H891" s="197">
        <v>23.03</v>
      </c>
      <c r="I891" s="198"/>
      <c r="J891" s="194"/>
      <c r="K891" s="194"/>
      <c r="L891" s="199"/>
      <c r="M891" s="200"/>
      <c r="N891" s="201"/>
      <c r="O891" s="201"/>
      <c r="P891" s="201"/>
      <c r="Q891" s="201"/>
      <c r="R891" s="201"/>
      <c r="S891" s="201"/>
      <c r="T891" s="202"/>
      <c r="AT891" s="203" t="s">
        <v>146</v>
      </c>
      <c r="AU891" s="203" t="s">
        <v>143</v>
      </c>
      <c r="AV891" s="13" t="s">
        <v>143</v>
      </c>
      <c r="AW891" s="13" t="s">
        <v>31</v>
      </c>
      <c r="AX891" s="13" t="s">
        <v>72</v>
      </c>
      <c r="AY891" s="203" t="s">
        <v>135</v>
      </c>
    </row>
    <row r="892" spans="1:65" s="14" customFormat="1" ht="10">
      <c r="B892" s="204"/>
      <c r="C892" s="205"/>
      <c r="D892" s="188" t="s">
        <v>146</v>
      </c>
      <c r="E892" s="206" t="s">
        <v>19</v>
      </c>
      <c r="F892" s="207" t="s">
        <v>148</v>
      </c>
      <c r="G892" s="205"/>
      <c r="H892" s="208">
        <v>23.03</v>
      </c>
      <c r="I892" s="209"/>
      <c r="J892" s="205"/>
      <c r="K892" s="205"/>
      <c r="L892" s="210"/>
      <c r="M892" s="211"/>
      <c r="N892" s="212"/>
      <c r="O892" s="212"/>
      <c r="P892" s="212"/>
      <c r="Q892" s="212"/>
      <c r="R892" s="212"/>
      <c r="S892" s="212"/>
      <c r="T892" s="213"/>
      <c r="AT892" s="214" t="s">
        <v>146</v>
      </c>
      <c r="AU892" s="214" t="s">
        <v>143</v>
      </c>
      <c r="AV892" s="14" t="s">
        <v>142</v>
      </c>
      <c r="AW892" s="14" t="s">
        <v>31</v>
      </c>
      <c r="AX892" s="14" t="s">
        <v>80</v>
      </c>
      <c r="AY892" s="214" t="s">
        <v>135</v>
      </c>
    </row>
    <row r="893" spans="1:65" s="2" customFormat="1" ht="14.4" customHeight="1">
      <c r="A893" s="36"/>
      <c r="B893" s="37"/>
      <c r="C893" s="215" t="s">
        <v>1166</v>
      </c>
      <c r="D893" s="215" t="s">
        <v>194</v>
      </c>
      <c r="E893" s="216" t="s">
        <v>1156</v>
      </c>
      <c r="F893" s="217" t="s">
        <v>1157</v>
      </c>
      <c r="G893" s="218" t="s">
        <v>174</v>
      </c>
      <c r="H893" s="219">
        <v>0.27600000000000002</v>
      </c>
      <c r="I893" s="220"/>
      <c r="J893" s="221">
        <f>ROUND(I893*H893,2)</f>
        <v>0</v>
      </c>
      <c r="K893" s="217" t="s">
        <v>141</v>
      </c>
      <c r="L893" s="222"/>
      <c r="M893" s="223" t="s">
        <v>19</v>
      </c>
      <c r="N893" s="224" t="s">
        <v>44</v>
      </c>
      <c r="O893" s="66"/>
      <c r="P893" s="184">
        <f>O893*H893</f>
        <v>0</v>
      </c>
      <c r="Q893" s="184">
        <v>0.55000000000000004</v>
      </c>
      <c r="R893" s="184">
        <f>Q893*H893</f>
        <v>0.15180000000000002</v>
      </c>
      <c r="S893" s="184">
        <v>0</v>
      </c>
      <c r="T893" s="185">
        <f>S893*H893</f>
        <v>0</v>
      </c>
      <c r="U893" s="36"/>
      <c r="V893" s="36"/>
      <c r="W893" s="36"/>
      <c r="X893" s="36"/>
      <c r="Y893" s="36"/>
      <c r="Z893" s="36"/>
      <c r="AA893" s="36"/>
      <c r="AB893" s="36"/>
      <c r="AC893" s="36"/>
      <c r="AD893" s="36"/>
      <c r="AE893" s="36"/>
      <c r="AR893" s="186" t="s">
        <v>216</v>
      </c>
      <c r="AT893" s="186" t="s">
        <v>194</v>
      </c>
      <c r="AU893" s="186" t="s">
        <v>143</v>
      </c>
      <c r="AY893" s="19" t="s">
        <v>135</v>
      </c>
      <c r="BE893" s="187">
        <f>IF(N893="základní",J893,0)</f>
        <v>0</v>
      </c>
      <c r="BF893" s="187">
        <f>IF(N893="snížená",J893,0)</f>
        <v>0</v>
      </c>
      <c r="BG893" s="187">
        <f>IF(N893="zákl. přenesená",J893,0)</f>
        <v>0</v>
      </c>
      <c r="BH893" s="187">
        <f>IF(N893="sníž. přenesená",J893,0)</f>
        <v>0</v>
      </c>
      <c r="BI893" s="187">
        <f>IF(N893="nulová",J893,0)</f>
        <v>0</v>
      </c>
      <c r="BJ893" s="19" t="s">
        <v>143</v>
      </c>
      <c r="BK893" s="187">
        <f>ROUND(I893*H893,2)</f>
        <v>0</v>
      </c>
      <c r="BL893" s="19" t="s">
        <v>175</v>
      </c>
      <c r="BM893" s="186" t="s">
        <v>1167</v>
      </c>
    </row>
    <row r="894" spans="1:65" s="13" customFormat="1" ht="10">
      <c r="B894" s="193"/>
      <c r="C894" s="194"/>
      <c r="D894" s="188" t="s">
        <v>146</v>
      </c>
      <c r="E894" s="195" t="s">
        <v>19</v>
      </c>
      <c r="F894" s="196" t="s">
        <v>1168</v>
      </c>
      <c r="G894" s="194"/>
      <c r="H894" s="197">
        <v>0.27600000000000002</v>
      </c>
      <c r="I894" s="198"/>
      <c r="J894" s="194"/>
      <c r="K894" s="194"/>
      <c r="L894" s="199"/>
      <c r="M894" s="200"/>
      <c r="N894" s="201"/>
      <c r="O894" s="201"/>
      <c r="P894" s="201"/>
      <c r="Q894" s="201"/>
      <c r="R894" s="201"/>
      <c r="S894" s="201"/>
      <c r="T894" s="202"/>
      <c r="AT894" s="203" t="s">
        <v>146</v>
      </c>
      <c r="AU894" s="203" t="s">
        <v>143</v>
      </c>
      <c r="AV894" s="13" t="s">
        <v>143</v>
      </c>
      <c r="AW894" s="13" t="s">
        <v>31</v>
      </c>
      <c r="AX894" s="13" t="s">
        <v>72</v>
      </c>
      <c r="AY894" s="203" t="s">
        <v>135</v>
      </c>
    </row>
    <row r="895" spans="1:65" s="14" customFormat="1" ht="10">
      <c r="B895" s="204"/>
      <c r="C895" s="205"/>
      <c r="D895" s="188" t="s">
        <v>146</v>
      </c>
      <c r="E895" s="206" t="s">
        <v>19</v>
      </c>
      <c r="F895" s="207" t="s">
        <v>148</v>
      </c>
      <c r="G895" s="205"/>
      <c r="H895" s="208">
        <v>0.27600000000000002</v>
      </c>
      <c r="I895" s="209"/>
      <c r="J895" s="205"/>
      <c r="K895" s="205"/>
      <c r="L895" s="210"/>
      <c r="M895" s="211"/>
      <c r="N895" s="212"/>
      <c r="O895" s="212"/>
      <c r="P895" s="212"/>
      <c r="Q895" s="212"/>
      <c r="R895" s="212"/>
      <c r="S895" s="212"/>
      <c r="T895" s="213"/>
      <c r="AT895" s="214" t="s">
        <v>146</v>
      </c>
      <c r="AU895" s="214" t="s">
        <v>143</v>
      </c>
      <c r="AV895" s="14" t="s">
        <v>142</v>
      </c>
      <c r="AW895" s="14" t="s">
        <v>31</v>
      </c>
      <c r="AX895" s="14" t="s">
        <v>80</v>
      </c>
      <c r="AY895" s="214" t="s">
        <v>135</v>
      </c>
    </row>
    <row r="896" spans="1:65" s="2" customFormat="1" ht="24.15" customHeight="1">
      <c r="A896" s="36"/>
      <c r="B896" s="37"/>
      <c r="C896" s="175" t="s">
        <v>845</v>
      </c>
      <c r="D896" s="175" t="s">
        <v>137</v>
      </c>
      <c r="E896" s="176" t="s">
        <v>1169</v>
      </c>
      <c r="F896" s="177" t="s">
        <v>1170</v>
      </c>
      <c r="G896" s="178" t="s">
        <v>169</v>
      </c>
      <c r="H896" s="179">
        <v>17.88</v>
      </c>
      <c r="I896" s="180"/>
      <c r="J896" s="181">
        <f>ROUND(I896*H896,2)</f>
        <v>0</v>
      </c>
      <c r="K896" s="177" t="s">
        <v>141</v>
      </c>
      <c r="L896" s="41"/>
      <c r="M896" s="182" t="s">
        <v>19</v>
      </c>
      <c r="N896" s="183" t="s">
        <v>44</v>
      </c>
      <c r="O896" s="66"/>
      <c r="P896" s="184">
        <f>O896*H896</f>
        <v>0</v>
      </c>
      <c r="Q896" s="184">
        <v>0</v>
      </c>
      <c r="R896" s="184">
        <f>Q896*H896</f>
        <v>0</v>
      </c>
      <c r="S896" s="184">
        <v>0</v>
      </c>
      <c r="T896" s="185">
        <f>S896*H896</f>
        <v>0</v>
      </c>
      <c r="U896" s="36"/>
      <c r="V896" s="36"/>
      <c r="W896" s="36"/>
      <c r="X896" s="36"/>
      <c r="Y896" s="36"/>
      <c r="Z896" s="36"/>
      <c r="AA896" s="36"/>
      <c r="AB896" s="36"/>
      <c r="AC896" s="36"/>
      <c r="AD896" s="36"/>
      <c r="AE896" s="36"/>
      <c r="AR896" s="186" t="s">
        <v>175</v>
      </c>
      <c r="AT896" s="186" t="s">
        <v>137</v>
      </c>
      <c r="AU896" s="186" t="s">
        <v>143</v>
      </c>
      <c r="AY896" s="19" t="s">
        <v>135</v>
      </c>
      <c r="BE896" s="187">
        <f>IF(N896="základní",J896,0)</f>
        <v>0</v>
      </c>
      <c r="BF896" s="187">
        <f>IF(N896="snížená",J896,0)</f>
        <v>0</v>
      </c>
      <c r="BG896" s="187">
        <f>IF(N896="zákl. přenesená",J896,0)</f>
        <v>0</v>
      </c>
      <c r="BH896" s="187">
        <f>IF(N896="sníž. přenesená",J896,0)</f>
        <v>0</v>
      </c>
      <c r="BI896" s="187">
        <f>IF(N896="nulová",J896,0)</f>
        <v>0</v>
      </c>
      <c r="BJ896" s="19" t="s">
        <v>143</v>
      </c>
      <c r="BK896" s="187">
        <f>ROUND(I896*H896,2)</f>
        <v>0</v>
      </c>
      <c r="BL896" s="19" t="s">
        <v>175</v>
      </c>
      <c r="BM896" s="186" t="s">
        <v>1171</v>
      </c>
    </row>
    <row r="897" spans="1:65" s="2" customFormat="1" ht="36">
      <c r="A897" s="36"/>
      <c r="B897" s="37"/>
      <c r="C897" s="38"/>
      <c r="D897" s="188" t="s">
        <v>144</v>
      </c>
      <c r="E897" s="38"/>
      <c r="F897" s="189" t="s">
        <v>1164</v>
      </c>
      <c r="G897" s="38"/>
      <c r="H897" s="38"/>
      <c r="I897" s="190"/>
      <c r="J897" s="38"/>
      <c r="K897" s="38"/>
      <c r="L897" s="41"/>
      <c r="M897" s="191"/>
      <c r="N897" s="192"/>
      <c r="O897" s="66"/>
      <c r="P897" s="66"/>
      <c r="Q897" s="66"/>
      <c r="R897" s="66"/>
      <c r="S897" s="66"/>
      <c r="T897" s="67"/>
      <c r="U897" s="36"/>
      <c r="V897" s="36"/>
      <c r="W897" s="36"/>
      <c r="X897" s="36"/>
      <c r="Y897" s="36"/>
      <c r="Z897" s="36"/>
      <c r="AA897" s="36"/>
      <c r="AB897" s="36"/>
      <c r="AC897" s="36"/>
      <c r="AD897" s="36"/>
      <c r="AE897" s="36"/>
      <c r="AT897" s="19" t="s">
        <v>144</v>
      </c>
      <c r="AU897" s="19" t="s">
        <v>143</v>
      </c>
    </row>
    <row r="898" spans="1:65" s="13" customFormat="1" ht="10">
      <c r="B898" s="193"/>
      <c r="C898" s="194"/>
      <c r="D898" s="188" t="s">
        <v>146</v>
      </c>
      <c r="E898" s="195" t="s">
        <v>19</v>
      </c>
      <c r="F898" s="196" t="s">
        <v>1172</v>
      </c>
      <c r="G898" s="194"/>
      <c r="H898" s="197">
        <v>17.88</v>
      </c>
      <c r="I898" s="198"/>
      <c r="J898" s="194"/>
      <c r="K898" s="194"/>
      <c r="L898" s="199"/>
      <c r="M898" s="200"/>
      <c r="N898" s="201"/>
      <c r="O898" s="201"/>
      <c r="P898" s="201"/>
      <c r="Q898" s="201"/>
      <c r="R898" s="201"/>
      <c r="S898" s="201"/>
      <c r="T898" s="202"/>
      <c r="AT898" s="203" t="s">
        <v>146</v>
      </c>
      <c r="AU898" s="203" t="s">
        <v>143</v>
      </c>
      <c r="AV898" s="13" t="s">
        <v>143</v>
      </c>
      <c r="AW898" s="13" t="s">
        <v>31</v>
      </c>
      <c r="AX898" s="13" t="s">
        <v>72</v>
      </c>
      <c r="AY898" s="203" t="s">
        <v>135</v>
      </c>
    </row>
    <row r="899" spans="1:65" s="14" customFormat="1" ht="10">
      <c r="B899" s="204"/>
      <c r="C899" s="205"/>
      <c r="D899" s="188" t="s">
        <v>146</v>
      </c>
      <c r="E899" s="206" t="s">
        <v>19</v>
      </c>
      <c r="F899" s="207" t="s">
        <v>148</v>
      </c>
      <c r="G899" s="205"/>
      <c r="H899" s="208">
        <v>17.88</v>
      </c>
      <c r="I899" s="209"/>
      <c r="J899" s="205"/>
      <c r="K899" s="205"/>
      <c r="L899" s="210"/>
      <c r="M899" s="211"/>
      <c r="N899" s="212"/>
      <c r="O899" s="212"/>
      <c r="P899" s="212"/>
      <c r="Q899" s="212"/>
      <c r="R899" s="212"/>
      <c r="S899" s="212"/>
      <c r="T899" s="213"/>
      <c r="AT899" s="214" t="s">
        <v>146</v>
      </c>
      <c r="AU899" s="214" t="s">
        <v>143</v>
      </c>
      <c r="AV899" s="14" t="s">
        <v>142</v>
      </c>
      <c r="AW899" s="14" t="s">
        <v>31</v>
      </c>
      <c r="AX899" s="14" t="s">
        <v>80</v>
      </c>
      <c r="AY899" s="214" t="s">
        <v>135</v>
      </c>
    </row>
    <row r="900" spans="1:65" s="2" customFormat="1" ht="14.4" customHeight="1">
      <c r="A900" s="36"/>
      <c r="B900" s="37"/>
      <c r="C900" s="215" t="s">
        <v>1173</v>
      </c>
      <c r="D900" s="215" t="s">
        <v>194</v>
      </c>
      <c r="E900" s="216" t="s">
        <v>1174</v>
      </c>
      <c r="F900" s="217" t="s">
        <v>1175</v>
      </c>
      <c r="G900" s="218" t="s">
        <v>174</v>
      </c>
      <c r="H900" s="219">
        <v>0.25800000000000001</v>
      </c>
      <c r="I900" s="220"/>
      <c r="J900" s="221">
        <f>ROUND(I900*H900,2)</f>
        <v>0</v>
      </c>
      <c r="K900" s="217" t="s">
        <v>141</v>
      </c>
      <c r="L900" s="222"/>
      <c r="M900" s="223" t="s">
        <v>19</v>
      </c>
      <c r="N900" s="224" t="s">
        <v>44</v>
      </c>
      <c r="O900" s="66"/>
      <c r="P900" s="184">
        <f>O900*H900</f>
        <v>0</v>
      </c>
      <c r="Q900" s="184">
        <v>0.55000000000000004</v>
      </c>
      <c r="R900" s="184">
        <f>Q900*H900</f>
        <v>0.14190000000000003</v>
      </c>
      <c r="S900" s="184">
        <v>0</v>
      </c>
      <c r="T900" s="185">
        <f>S900*H900</f>
        <v>0</v>
      </c>
      <c r="U900" s="36"/>
      <c r="V900" s="36"/>
      <c r="W900" s="36"/>
      <c r="X900" s="36"/>
      <c r="Y900" s="36"/>
      <c r="Z900" s="36"/>
      <c r="AA900" s="36"/>
      <c r="AB900" s="36"/>
      <c r="AC900" s="36"/>
      <c r="AD900" s="36"/>
      <c r="AE900" s="36"/>
      <c r="AR900" s="186" t="s">
        <v>216</v>
      </c>
      <c r="AT900" s="186" t="s">
        <v>194</v>
      </c>
      <c r="AU900" s="186" t="s">
        <v>143</v>
      </c>
      <c r="AY900" s="19" t="s">
        <v>135</v>
      </c>
      <c r="BE900" s="187">
        <f>IF(N900="základní",J900,0)</f>
        <v>0</v>
      </c>
      <c r="BF900" s="187">
        <f>IF(N900="snížená",J900,0)</f>
        <v>0</v>
      </c>
      <c r="BG900" s="187">
        <f>IF(N900="zákl. přenesená",J900,0)</f>
        <v>0</v>
      </c>
      <c r="BH900" s="187">
        <f>IF(N900="sníž. přenesená",J900,0)</f>
        <v>0</v>
      </c>
      <c r="BI900" s="187">
        <f>IF(N900="nulová",J900,0)</f>
        <v>0</v>
      </c>
      <c r="BJ900" s="19" t="s">
        <v>143</v>
      </c>
      <c r="BK900" s="187">
        <f>ROUND(I900*H900,2)</f>
        <v>0</v>
      </c>
      <c r="BL900" s="19" t="s">
        <v>175</v>
      </c>
      <c r="BM900" s="186" t="s">
        <v>1176</v>
      </c>
    </row>
    <row r="901" spans="1:65" s="2" customFormat="1" ht="24.15" customHeight="1">
      <c r="A901" s="36"/>
      <c r="B901" s="37"/>
      <c r="C901" s="175" t="s">
        <v>849</v>
      </c>
      <c r="D901" s="175" t="s">
        <v>137</v>
      </c>
      <c r="E901" s="176" t="s">
        <v>1177</v>
      </c>
      <c r="F901" s="177" t="s">
        <v>1178</v>
      </c>
      <c r="G901" s="178" t="s">
        <v>140</v>
      </c>
      <c r="H901" s="179">
        <v>20.440000000000001</v>
      </c>
      <c r="I901" s="180"/>
      <c r="J901" s="181">
        <f>ROUND(I901*H901,2)</f>
        <v>0</v>
      </c>
      <c r="K901" s="177" t="s">
        <v>141</v>
      </c>
      <c r="L901" s="41"/>
      <c r="M901" s="182" t="s">
        <v>19</v>
      </c>
      <c r="N901" s="183" t="s">
        <v>44</v>
      </c>
      <c r="O901" s="66"/>
      <c r="P901" s="184">
        <f>O901*H901</f>
        <v>0</v>
      </c>
      <c r="Q901" s="184">
        <v>1.423E-2</v>
      </c>
      <c r="R901" s="184">
        <f>Q901*H901</f>
        <v>0.29086119999999999</v>
      </c>
      <c r="S901" s="184">
        <v>0</v>
      </c>
      <c r="T901" s="185">
        <f>S901*H901</f>
        <v>0</v>
      </c>
      <c r="U901" s="36"/>
      <c r="V901" s="36"/>
      <c r="W901" s="36"/>
      <c r="X901" s="36"/>
      <c r="Y901" s="36"/>
      <c r="Z901" s="36"/>
      <c r="AA901" s="36"/>
      <c r="AB901" s="36"/>
      <c r="AC901" s="36"/>
      <c r="AD901" s="36"/>
      <c r="AE901" s="36"/>
      <c r="AR901" s="186" t="s">
        <v>175</v>
      </c>
      <c r="AT901" s="186" t="s">
        <v>137</v>
      </c>
      <c r="AU901" s="186" t="s">
        <v>143</v>
      </c>
      <c r="AY901" s="19" t="s">
        <v>135</v>
      </c>
      <c r="BE901" s="187">
        <f>IF(N901="základní",J901,0)</f>
        <v>0</v>
      </c>
      <c r="BF901" s="187">
        <f>IF(N901="snížená",J901,0)</f>
        <v>0</v>
      </c>
      <c r="BG901" s="187">
        <f>IF(N901="zákl. přenesená",J901,0)</f>
        <v>0</v>
      </c>
      <c r="BH901" s="187">
        <f>IF(N901="sníž. přenesená",J901,0)</f>
        <v>0</v>
      </c>
      <c r="BI901" s="187">
        <f>IF(N901="nulová",J901,0)</f>
        <v>0</v>
      </c>
      <c r="BJ901" s="19" t="s">
        <v>143</v>
      </c>
      <c r="BK901" s="187">
        <f>ROUND(I901*H901,2)</f>
        <v>0</v>
      </c>
      <c r="BL901" s="19" t="s">
        <v>175</v>
      </c>
      <c r="BM901" s="186" t="s">
        <v>1179</v>
      </c>
    </row>
    <row r="902" spans="1:65" s="2" customFormat="1" ht="36">
      <c r="A902" s="36"/>
      <c r="B902" s="37"/>
      <c r="C902" s="38"/>
      <c r="D902" s="188" t="s">
        <v>144</v>
      </c>
      <c r="E902" s="38"/>
      <c r="F902" s="189" t="s">
        <v>1180</v>
      </c>
      <c r="G902" s="38"/>
      <c r="H902" s="38"/>
      <c r="I902" s="190"/>
      <c r="J902" s="38"/>
      <c r="K902" s="38"/>
      <c r="L902" s="41"/>
      <c r="M902" s="191"/>
      <c r="N902" s="192"/>
      <c r="O902" s="66"/>
      <c r="P902" s="66"/>
      <c r="Q902" s="66"/>
      <c r="R902" s="66"/>
      <c r="S902" s="66"/>
      <c r="T902" s="67"/>
      <c r="U902" s="36"/>
      <c r="V902" s="36"/>
      <c r="W902" s="36"/>
      <c r="X902" s="36"/>
      <c r="Y902" s="36"/>
      <c r="Z902" s="36"/>
      <c r="AA902" s="36"/>
      <c r="AB902" s="36"/>
      <c r="AC902" s="36"/>
      <c r="AD902" s="36"/>
      <c r="AE902" s="36"/>
      <c r="AT902" s="19" t="s">
        <v>144</v>
      </c>
      <c r="AU902" s="19" t="s">
        <v>143</v>
      </c>
    </row>
    <row r="903" spans="1:65" s="13" customFormat="1" ht="10">
      <c r="B903" s="193"/>
      <c r="C903" s="194"/>
      <c r="D903" s="188" t="s">
        <v>146</v>
      </c>
      <c r="E903" s="195" t="s">
        <v>19</v>
      </c>
      <c r="F903" s="196" t="s">
        <v>1181</v>
      </c>
      <c r="G903" s="194"/>
      <c r="H903" s="197">
        <v>20.440000000000001</v>
      </c>
      <c r="I903" s="198"/>
      <c r="J903" s="194"/>
      <c r="K903" s="194"/>
      <c r="L903" s="199"/>
      <c r="M903" s="200"/>
      <c r="N903" s="201"/>
      <c r="O903" s="201"/>
      <c r="P903" s="201"/>
      <c r="Q903" s="201"/>
      <c r="R903" s="201"/>
      <c r="S903" s="201"/>
      <c r="T903" s="202"/>
      <c r="AT903" s="203" t="s">
        <v>146</v>
      </c>
      <c r="AU903" s="203" t="s">
        <v>143</v>
      </c>
      <c r="AV903" s="13" t="s">
        <v>143</v>
      </c>
      <c r="AW903" s="13" t="s">
        <v>31</v>
      </c>
      <c r="AX903" s="13" t="s">
        <v>72</v>
      </c>
      <c r="AY903" s="203" t="s">
        <v>135</v>
      </c>
    </row>
    <row r="904" spans="1:65" s="14" customFormat="1" ht="10">
      <c r="B904" s="204"/>
      <c r="C904" s="205"/>
      <c r="D904" s="188" t="s">
        <v>146</v>
      </c>
      <c r="E904" s="206" t="s">
        <v>19</v>
      </c>
      <c r="F904" s="207" t="s">
        <v>148</v>
      </c>
      <c r="G904" s="205"/>
      <c r="H904" s="208">
        <v>20.440000000000001</v>
      </c>
      <c r="I904" s="209"/>
      <c r="J904" s="205"/>
      <c r="K904" s="205"/>
      <c r="L904" s="210"/>
      <c r="M904" s="211"/>
      <c r="N904" s="212"/>
      <c r="O904" s="212"/>
      <c r="P904" s="212"/>
      <c r="Q904" s="212"/>
      <c r="R904" s="212"/>
      <c r="S904" s="212"/>
      <c r="T904" s="213"/>
      <c r="AT904" s="214" t="s">
        <v>146</v>
      </c>
      <c r="AU904" s="214" t="s">
        <v>143</v>
      </c>
      <c r="AV904" s="14" t="s">
        <v>142</v>
      </c>
      <c r="AW904" s="14" t="s">
        <v>31</v>
      </c>
      <c r="AX904" s="14" t="s">
        <v>80</v>
      </c>
      <c r="AY904" s="214" t="s">
        <v>135</v>
      </c>
    </row>
    <row r="905" spans="1:65" s="2" customFormat="1" ht="14.4" customHeight="1">
      <c r="A905" s="36"/>
      <c r="B905" s="37"/>
      <c r="C905" s="175" t="s">
        <v>1182</v>
      </c>
      <c r="D905" s="175" t="s">
        <v>137</v>
      </c>
      <c r="E905" s="176" t="s">
        <v>1183</v>
      </c>
      <c r="F905" s="177" t="s">
        <v>1184</v>
      </c>
      <c r="G905" s="178" t="s">
        <v>174</v>
      </c>
      <c r="H905" s="179">
        <v>0.53400000000000003</v>
      </c>
      <c r="I905" s="180"/>
      <c r="J905" s="181">
        <f>ROUND(I905*H905,2)</f>
        <v>0</v>
      </c>
      <c r="K905" s="177" t="s">
        <v>141</v>
      </c>
      <c r="L905" s="41"/>
      <c r="M905" s="182" t="s">
        <v>19</v>
      </c>
      <c r="N905" s="183" t="s">
        <v>44</v>
      </c>
      <c r="O905" s="66"/>
      <c r="P905" s="184">
        <f>O905*H905</f>
        <v>0</v>
      </c>
      <c r="Q905" s="184">
        <v>2.3369999999999998E-2</v>
      </c>
      <c r="R905" s="184">
        <f>Q905*H905</f>
        <v>1.2479580000000001E-2</v>
      </c>
      <c r="S905" s="184">
        <v>0</v>
      </c>
      <c r="T905" s="185">
        <f>S905*H905</f>
        <v>0</v>
      </c>
      <c r="U905" s="36"/>
      <c r="V905" s="36"/>
      <c r="W905" s="36"/>
      <c r="X905" s="36"/>
      <c r="Y905" s="36"/>
      <c r="Z905" s="36"/>
      <c r="AA905" s="36"/>
      <c r="AB905" s="36"/>
      <c r="AC905" s="36"/>
      <c r="AD905" s="36"/>
      <c r="AE905" s="36"/>
      <c r="AR905" s="186" t="s">
        <v>175</v>
      </c>
      <c r="AT905" s="186" t="s">
        <v>137</v>
      </c>
      <c r="AU905" s="186" t="s">
        <v>143</v>
      </c>
      <c r="AY905" s="19" t="s">
        <v>135</v>
      </c>
      <c r="BE905" s="187">
        <f>IF(N905="základní",J905,0)</f>
        <v>0</v>
      </c>
      <c r="BF905" s="187">
        <f>IF(N905="snížená",J905,0)</f>
        <v>0</v>
      </c>
      <c r="BG905" s="187">
        <f>IF(N905="zákl. přenesená",J905,0)</f>
        <v>0</v>
      </c>
      <c r="BH905" s="187">
        <f>IF(N905="sníž. přenesená",J905,0)</f>
        <v>0</v>
      </c>
      <c r="BI905" s="187">
        <f>IF(N905="nulová",J905,0)</f>
        <v>0</v>
      </c>
      <c r="BJ905" s="19" t="s">
        <v>143</v>
      </c>
      <c r="BK905" s="187">
        <f>ROUND(I905*H905,2)</f>
        <v>0</v>
      </c>
      <c r="BL905" s="19" t="s">
        <v>175</v>
      </c>
      <c r="BM905" s="186" t="s">
        <v>1185</v>
      </c>
    </row>
    <row r="906" spans="1:65" s="2" customFormat="1" ht="45">
      <c r="A906" s="36"/>
      <c r="B906" s="37"/>
      <c r="C906" s="38"/>
      <c r="D906" s="188" t="s">
        <v>144</v>
      </c>
      <c r="E906" s="38"/>
      <c r="F906" s="189" t="s">
        <v>1186</v>
      </c>
      <c r="G906" s="38"/>
      <c r="H906" s="38"/>
      <c r="I906" s="190"/>
      <c r="J906" s="38"/>
      <c r="K906" s="38"/>
      <c r="L906" s="41"/>
      <c r="M906" s="191"/>
      <c r="N906" s="192"/>
      <c r="O906" s="66"/>
      <c r="P906" s="66"/>
      <c r="Q906" s="66"/>
      <c r="R906" s="66"/>
      <c r="S906" s="66"/>
      <c r="T906" s="67"/>
      <c r="U906" s="36"/>
      <c r="V906" s="36"/>
      <c r="W906" s="36"/>
      <c r="X906" s="36"/>
      <c r="Y906" s="36"/>
      <c r="Z906" s="36"/>
      <c r="AA906" s="36"/>
      <c r="AB906" s="36"/>
      <c r="AC906" s="36"/>
      <c r="AD906" s="36"/>
      <c r="AE906" s="36"/>
      <c r="AT906" s="19" t="s">
        <v>144</v>
      </c>
      <c r="AU906" s="19" t="s">
        <v>143</v>
      </c>
    </row>
    <row r="907" spans="1:65" s="13" customFormat="1" ht="10">
      <c r="B907" s="193"/>
      <c r="C907" s="194"/>
      <c r="D907" s="188" t="s">
        <v>146</v>
      </c>
      <c r="E907" s="195" t="s">
        <v>19</v>
      </c>
      <c r="F907" s="196" t="s">
        <v>1187</v>
      </c>
      <c r="G907" s="194"/>
      <c r="H907" s="197">
        <v>0.53400000000000003</v>
      </c>
      <c r="I907" s="198"/>
      <c r="J907" s="194"/>
      <c r="K907" s="194"/>
      <c r="L907" s="199"/>
      <c r="M907" s="200"/>
      <c r="N907" s="201"/>
      <c r="O907" s="201"/>
      <c r="P907" s="201"/>
      <c r="Q907" s="201"/>
      <c r="R907" s="201"/>
      <c r="S907" s="201"/>
      <c r="T907" s="202"/>
      <c r="AT907" s="203" t="s">
        <v>146</v>
      </c>
      <c r="AU907" s="203" t="s">
        <v>143</v>
      </c>
      <c r="AV907" s="13" t="s">
        <v>143</v>
      </c>
      <c r="AW907" s="13" t="s">
        <v>31</v>
      </c>
      <c r="AX907" s="13" t="s">
        <v>72</v>
      </c>
      <c r="AY907" s="203" t="s">
        <v>135</v>
      </c>
    </row>
    <row r="908" spans="1:65" s="14" customFormat="1" ht="10">
      <c r="B908" s="204"/>
      <c r="C908" s="205"/>
      <c r="D908" s="188" t="s">
        <v>146</v>
      </c>
      <c r="E908" s="206" t="s">
        <v>19</v>
      </c>
      <c r="F908" s="207" t="s">
        <v>148</v>
      </c>
      <c r="G908" s="205"/>
      <c r="H908" s="208">
        <v>0.53400000000000003</v>
      </c>
      <c r="I908" s="209"/>
      <c r="J908" s="205"/>
      <c r="K908" s="205"/>
      <c r="L908" s="210"/>
      <c r="M908" s="211"/>
      <c r="N908" s="212"/>
      <c r="O908" s="212"/>
      <c r="P908" s="212"/>
      <c r="Q908" s="212"/>
      <c r="R908" s="212"/>
      <c r="S908" s="212"/>
      <c r="T908" s="213"/>
      <c r="AT908" s="214" t="s">
        <v>146</v>
      </c>
      <c r="AU908" s="214" t="s">
        <v>143</v>
      </c>
      <c r="AV908" s="14" t="s">
        <v>142</v>
      </c>
      <c r="AW908" s="14" t="s">
        <v>31</v>
      </c>
      <c r="AX908" s="14" t="s">
        <v>80</v>
      </c>
      <c r="AY908" s="214" t="s">
        <v>135</v>
      </c>
    </row>
    <row r="909" spans="1:65" s="2" customFormat="1" ht="24.15" customHeight="1">
      <c r="A909" s="36"/>
      <c r="B909" s="37"/>
      <c r="C909" s="175" t="s">
        <v>863</v>
      </c>
      <c r="D909" s="175" t="s">
        <v>137</v>
      </c>
      <c r="E909" s="176" t="s">
        <v>1188</v>
      </c>
      <c r="F909" s="177" t="s">
        <v>1189</v>
      </c>
      <c r="G909" s="178" t="s">
        <v>140</v>
      </c>
      <c r="H909" s="179">
        <v>32.918999999999997</v>
      </c>
      <c r="I909" s="180"/>
      <c r="J909" s="181">
        <f>ROUND(I909*H909,2)</f>
        <v>0</v>
      </c>
      <c r="K909" s="177" t="s">
        <v>141</v>
      </c>
      <c r="L909" s="41"/>
      <c r="M909" s="182" t="s">
        <v>19</v>
      </c>
      <c r="N909" s="183" t="s">
        <v>44</v>
      </c>
      <c r="O909" s="66"/>
      <c r="P909" s="184">
        <f>O909*H909</f>
        <v>0</v>
      </c>
      <c r="Q909" s="184">
        <v>0</v>
      </c>
      <c r="R909" s="184">
        <f>Q909*H909</f>
        <v>0</v>
      </c>
      <c r="S909" s="184">
        <v>9.4800000000000006E-3</v>
      </c>
      <c r="T909" s="185">
        <f>S909*H909</f>
        <v>0.31207212000000001</v>
      </c>
      <c r="U909" s="36"/>
      <c r="V909" s="36"/>
      <c r="W909" s="36"/>
      <c r="X909" s="36"/>
      <c r="Y909" s="36"/>
      <c r="Z909" s="36"/>
      <c r="AA909" s="36"/>
      <c r="AB909" s="36"/>
      <c r="AC909" s="36"/>
      <c r="AD909" s="36"/>
      <c r="AE909" s="36"/>
      <c r="AR909" s="186" t="s">
        <v>175</v>
      </c>
      <c r="AT909" s="186" t="s">
        <v>137</v>
      </c>
      <c r="AU909" s="186" t="s">
        <v>143</v>
      </c>
      <c r="AY909" s="19" t="s">
        <v>135</v>
      </c>
      <c r="BE909" s="187">
        <f>IF(N909="základní",J909,0)</f>
        <v>0</v>
      </c>
      <c r="BF909" s="187">
        <f>IF(N909="snížená",J909,0)</f>
        <v>0</v>
      </c>
      <c r="BG909" s="187">
        <f>IF(N909="zákl. přenesená",J909,0)</f>
        <v>0</v>
      </c>
      <c r="BH909" s="187">
        <f>IF(N909="sníž. přenesená",J909,0)</f>
        <v>0</v>
      </c>
      <c r="BI909" s="187">
        <f>IF(N909="nulová",J909,0)</f>
        <v>0</v>
      </c>
      <c r="BJ909" s="19" t="s">
        <v>143</v>
      </c>
      <c r="BK909" s="187">
        <f>ROUND(I909*H909,2)</f>
        <v>0</v>
      </c>
      <c r="BL909" s="19" t="s">
        <v>175</v>
      </c>
      <c r="BM909" s="186" t="s">
        <v>1190</v>
      </c>
    </row>
    <row r="910" spans="1:65" s="2" customFormat="1" ht="27">
      <c r="A910" s="36"/>
      <c r="B910" s="37"/>
      <c r="C910" s="38"/>
      <c r="D910" s="188" t="s">
        <v>144</v>
      </c>
      <c r="E910" s="38"/>
      <c r="F910" s="189" t="s">
        <v>1191</v>
      </c>
      <c r="G910" s="38"/>
      <c r="H910" s="38"/>
      <c r="I910" s="190"/>
      <c r="J910" s="38"/>
      <c r="K910" s="38"/>
      <c r="L910" s="41"/>
      <c r="M910" s="191"/>
      <c r="N910" s="192"/>
      <c r="O910" s="66"/>
      <c r="P910" s="66"/>
      <c r="Q910" s="66"/>
      <c r="R910" s="66"/>
      <c r="S910" s="66"/>
      <c r="T910" s="67"/>
      <c r="U910" s="36"/>
      <c r="V910" s="36"/>
      <c r="W910" s="36"/>
      <c r="X910" s="36"/>
      <c r="Y910" s="36"/>
      <c r="Z910" s="36"/>
      <c r="AA910" s="36"/>
      <c r="AB910" s="36"/>
      <c r="AC910" s="36"/>
      <c r="AD910" s="36"/>
      <c r="AE910" s="36"/>
      <c r="AT910" s="19" t="s">
        <v>144</v>
      </c>
      <c r="AU910" s="19" t="s">
        <v>143</v>
      </c>
    </row>
    <row r="911" spans="1:65" s="13" customFormat="1" ht="10">
      <c r="B911" s="193"/>
      <c r="C911" s="194"/>
      <c r="D911" s="188" t="s">
        <v>146</v>
      </c>
      <c r="E911" s="195" t="s">
        <v>19</v>
      </c>
      <c r="F911" s="196" t="s">
        <v>1192</v>
      </c>
      <c r="G911" s="194"/>
      <c r="H911" s="197">
        <v>32.918999999999997</v>
      </c>
      <c r="I911" s="198"/>
      <c r="J911" s="194"/>
      <c r="K911" s="194"/>
      <c r="L911" s="199"/>
      <c r="M911" s="200"/>
      <c r="N911" s="201"/>
      <c r="O911" s="201"/>
      <c r="P911" s="201"/>
      <c r="Q911" s="201"/>
      <c r="R911" s="201"/>
      <c r="S911" s="201"/>
      <c r="T911" s="202"/>
      <c r="AT911" s="203" t="s">
        <v>146</v>
      </c>
      <c r="AU911" s="203" t="s">
        <v>143</v>
      </c>
      <c r="AV911" s="13" t="s">
        <v>143</v>
      </c>
      <c r="AW911" s="13" t="s">
        <v>31</v>
      </c>
      <c r="AX911" s="13" t="s">
        <v>72</v>
      </c>
      <c r="AY911" s="203" t="s">
        <v>135</v>
      </c>
    </row>
    <row r="912" spans="1:65" s="14" customFormat="1" ht="10">
      <c r="B912" s="204"/>
      <c r="C912" s="205"/>
      <c r="D912" s="188" t="s">
        <v>146</v>
      </c>
      <c r="E912" s="206" t="s">
        <v>19</v>
      </c>
      <c r="F912" s="207" t="s">
        <v>148</v>
      </c>
      <c r="G912" s="205"/>
      <c r="H912" s="208">
        <v>32.918999999999997</v>
      </c>
      <c r="I912" s="209"/>
      <c r="J912" s="205"/>
      <c r="K912" s="205"/>
      <c r="L912" s="210"/>
      <c r="M912" s="211"/>
      <c r="N912" s="212"/>
      <c r="O912" s="212"/>
      <c r="P912" s="212"/>
      <c r="Q912" s="212"/>
      <c r="R912" s="212"/>
      <c r="S912" s="212"/>
      <c r="T912" s="213"/>
      <c r="AT912" s="214" t="s">
        <v>146</v>
      </c>
      <c r="AU912" s="214" t="s">
        <v>143</v>
      </c>
      <c r="AV912" s="14" t="s">
        <v>142</v>
      </c>
      <c r="AW912" s="14" t="s">
        <v>31</v>
      </c>
      <c r="AX912" s="14" t="s">
        <v>80</v>
      </c>
      <c r="AY912" s="214" t="s">
        <v>135</v>
      </c>
    </row>
    <row r="913" spans="1:65" s="2" customFormat="1" ht="14.4" customHeight="1">
      <c r="A913" s="36"/>
      <c r="B913" s="37"/>
      <c r="C913" s="175" t="s">
        <v>1193</v>
      </c>
      <c r="D913" s="175" t="s">
        <v>137</v>
      </c>
      <c r="E913" s="176" t="s">
        <v>1194</v>
      </c>
      <c r="F913" s="177" t="s">
        <v>732</v>
      </c>
      <c r="G913" s="178" t="s">
        <v>140</v>
      </c>
      <c r="H913" s="179">
        <v>0</v>
      </c>
      <c r="I913" s="180"/>
      <c r="J913" s="181">
        <f>ROUND(I913*H913,2)</f>
        <v>0</v>
      </c>
      <c r="K913" s="177" t="s">
        <v>141</v>
      </c>
      <c r="L913" s="41"/>
      <c r="M913" s="182" t="s">
        <v>19</v>
      </c>
      <c r="N913" s="183" t="s">
        <v>44</v>
      </c>
      <c r="O913" s="66"/>
      <c r="P913" s="184">
        <f>O913*H913</f>
        <v>0</v>
      </c>
      <c r="Q913" s="184">
        <v>0</v>
      </c>
      <c r="R913" s="184">
        <f>Q913*H913</f>
        <v>0</v>
      </c>
      <c r="S913" s="184">
        <v>9.4800000000000006E-3</v>
      </c>
      <c r="T913" s="185">
        <f>S913*H913</f>
        <v>0</v>
      </c>
      <c r="U913" s="36"/>
      <c r="V913" s="36"/>
      <c r="W913" s="36"/>
      <c r="X913" s="36"/>
      <c r="Y913" s="36"/>
      <c r="Z913" s="36"/>
      <c r="AA913" s="36"/>
      <c r="AB913" s="36"/>
      <c r="AC913" s="36"/>
      <c r="AD913" s="36"/>
      <c r="AE913" s="36"/>
      <c r="AR913" s="186" t="s">
        <v>175</v>
      </c>
      <c r="AT913" s="186" t="s">
        <v>137</v>
      </c>
      <c r="AU913" s="186" t="s">
        <v>143</v>
      </c>
      <c r="AY913" s="19" t="s">
        <v>135</v>
      </c>
      <c r="BE913" s="187">
        <f>IF(N913="základní",J913,0)</f>
        <v>0</v>
      </c>
      <c r="BF913" s="187">
        <f>IF(N913="snížená",J913,0)</f>
        <v>0</v>
      </c>
      <c r="BG913" s="187">
        <f>IF(N913="zákl. přenesená",J913,0)</f>
        <v>0</v>
      </c>
      <c r="BH913" s="187">
        <f>IF(N913="sníž. přenesená",J913,0)</f>
        <v>0</v>
      </c>
      <c r="BI913" s="187">
        <f>IF(N913="nulová",J913,0)</f>
        <v>0</v>
      </c>
      <c r="BJ913" s="19" t="s">
        <v>143</v>
      </c>
      <c r="BK913" s="187">
        <f>ROUND(I913*H913,2)</f>
        <v>0</v>
      </c>
      <c r="BL913" s="19" t="s">
        <v>175</v>
      </c>
      <c r="BM913" s="186" t="s">
        <v>1195</v>
      </c>
    </row>
    <row r="914" spans="1:65" s="2" customFormat="1" ht="27">
      <c r="A914" s="36"/>
      <c r="B914" s="37"/>
      <c r="C914" s="38"/>
      <c r="D914" s="188" t="s">
        <v>144</v>
      </c>
      <c r="E914" s="38"/>
      <c r="F914" s="189" t="s">
        <v>1196</v>
      </c>
      <c r="G914" s="38"/>
      <c r="H914" s="38"/>
      <c r="I914" s="190"/>
      <c r="J914" s="38"/>
      <c r="K914" s="38"/>
      <c r="L914" s="41"/>
      <c r="M914" s="191"/>
      <c r="N914" s="192"/>
      <c r="O914" s="66"/>
      <c r="P914" s="66"/>
      <c r="Q914" s="66"/>
      <c r="R914" s="66"/>
      <c r="S914" s="66"/>
      <c r="T914" s="67"/>
      <c r="U914" s="36"/>
      <c r="V914" s="36"/>
      <c r="W914" s="36"/>
      <c r="X914" s="36"/>
      <c r="Y914" s="36"/>
      <c r="Z914" s="36"/>
      <c r="AA914" s="36"/>
      <c r="AB914" s="36"/>
      <c r="AC914" s="36"/>
      <c r="AD914" s="36"/>
      <c r="AE914" s="36"/>
      <c r="AT914" s="19" t="s">
        <v>144</v>
      </c>
      <c r="AU914" s="19" t="s">
        <v>143</v>
      </c>
    </row>
    <row r="915" spans="1:65" s="2" customFormat="1" ht="24.15" customHeight="1">
      <c r="A915" s="36"/>
      <c r="B915" s="37"/>
      <c r="C915" s="175" t="s">
        <v>873</v>
      </c>
      <c r="D915" s="175" t="s">
        <v>137</v>
      </c>
      <c r="E915" s="176" t="s">
        <v>1197</v>
      </c>
      <c r="F915" s="177" t="s">
        <v>1198</v>
      </c>
      <c r="G915" s="178" t="s">
        <v>140</v>
      </c>
      <c r="H915" s="179">
        <v>296.70999999999998</v>
      </c>
      <c r="I915" s="180"/>
      <c r="J915" s="181">
        <f>ROUND(I915*H915,2)</f>
        <v>0</v>
      </c>
      <c r="K915" s="177" t="s">
        <v>348</v>
      </c>
      <c r="L915" s="41"/>
      <c r="M915" s="182" t="s">
        <v>19</v>
      </c>
      <c r="N915" s="183" t="s">
        <v>44</v>
      </c>
      <c r="O915" s="66"/>
      <c r="P915" s="184">
        <f>O915*H915</f>
        <v>0</v>
      </c>
      <c r="Q915" s="184">
        <v>3.0720000000000001E-2</v>
      </c>
      <c r="R915" s="184">
        <f>Q915*H915</f>
        <v>9.1149311999999991</v>
      </c>
      <c r="S915" s="184">
        <v>0</v>
      </c>
      <c r="T915" s="185">
        <f>S915*H915</f>
        <v>0</v>
      </c>
      <c r="U915" s="36"/>
      <c r="V915" s="36"/>
      <c r="W915" s="36"/>
      <c r="X915" s="36"/>
      <c r="Y915" s="36"/>
      <c r="Z915" s="36"/>
      <c r="AA915" s="36"/>
      <c r="AB915" s="36"/>
      <c r="AC915" s="36"/>
      <c r="AD915" s="36"/>
      <c r="AE915" s="36"/>
      <c r="AR915" s="186" t="s">
        <v>175</v>
      </c>
      <c r="AT915" s="186" t="s">
        <v>137</v>
      </c>
      <c r="AU915" s="186" t="s">
        <v>143</v>
      </c>
      <c r="AY915" s="19" t="s">
        <v>135</v>
      </c>
      <c r="BE915" s="187">
        <f>IF(N915="základní",J915,0)</f>
        <v>0</v>
      </c>
      <c r="BF915" s="187">
        <f>IF(N915="snížená",J915,0)</f>
        <v>0</v>
      </c>
      <c r="BG915" s="187">
        <f>IF(N915="zákl. přenesená",J915,0)</f>
        <v>0</v>
      </c>
      <c r="BH915" s="187">
        <f>IF(N915="sníž. přenesená",J915,0)</f>
        <v>0</v>
      </c>
      <c r="BI915" s="187">
        <f>IF(N915="nulová",J915,0)</f>
        <v>0</v>
      </c>
      <c r="BJ915" s="19" t="s">
        <v>143</v>
      </c>
      <c r="BK915" s="187">
        <f>ROUND(I915*H915,2)</f>
        <v>0</v>
      </c>
      <c r="BL915" s="19" t="s">
        <v>175</v>
      </c>
      <c r="BM915" s="186" t="s">
        <v>1199</v>
      </c>
    </row>
    <row r="916" spans="1:65" s="2" customFormat="1" ht="36">
      <c r="A916" s="36"/>
      <c r="B916" s="37"/>
      <c r="C916" s="38"/>
      <c r="D916" s="188" t="s">
        <v>144</v>
      </c>
      <c r="E916" s="38"/>
      <c r="F916" s="189" t="s">
        <v>1200</v>
      </c>
      <c r="G916" s="38"/>
      <c r="H916" s="38"/>
      <c r="I916" s="190"/>
      <c r="J916" s="38"/>
      <c r="K916" s="38"/>
      <c r="L916" s="41"/>
      <c r="M916" s="191"/>
      <c r="N916" s="192"/>
      <c r="O916" s="66"/>
      <c r="P916" s="66"/>
      <c r="Q916" s="66"/>
      <c r="R916" s="66"/>
      <c r="S916" s="66"/>
      <c r="T916" s="67"/>
      <c r="U916" s="36"/>
      <c r="V916" s="36"/>
      <c r="W916" s="36"/>
      <c r="X916" s="36"/>
      <c r="Y916" s="36"/>
      <c r="Z916" s="36"/>
      <c r="AA916" s="36"/>
      <c r="AB916" s="36"/>
      <c r="AC916" s="36"/>
      <c r="AD916" s="36"/>
      <c r="AE916" s="36"/>
      <c r="AT916" s="19" t="s">
        <v>144</v>
      </c>
      <c r="AU916" s="19" t="s">
        <v>143</v>
      </c>
    </row>
    <row r="917" spans="1:65" s="16" customFormat="1" ht="10">
      <c r="B917" s="239"/>
      <c r="C917" s="240"/>
      <c r="D917" s="188" t="s">
        <v>146</v>
      </c>
      <c r="E917" s="241" t="s">
        <v>19</v>
      </c>
      <c r="F917" s="242" t="s">
        <v>1201</v>
      </c>
      <c r="G917" s="240"/>
      <c r="H917" s="241" t="s">
        <v>19</v>
      </c>
      <c r="I917" s="243"/>
      <c r="J917" s="240"/>
      <c r="K917" s="240"/>
      <c r="L917" s="244"/>
      <c r="M917" s="245"/>
      <c r="N917" s="246"/>
      <c r="O917" s="246"/>
      <c r="P917" s="246"/>
      <c r="Q917" s="246"/>
      <c r="R917" s="246"/>
      <c r="S917" s="246"/>
      <c r="T917" s="247"/>
      <c r="AT917" s="248" t="s">
        <v>146</v>
      </c>
      <c r="AU917" s="248" t="s">
        <v>143</v>
      </c>
      <c r="AV917" s="16" t="s">
        <v>80</v>
      </c>
      <c r="AW917" s="16" t="s">
        <v>31</v>
      </c>
      <c r="AX917" s="16" t="s">
        <v>72</v>
      </c>
      <c r="AY917" s="248" t="s">
        <v>135</v>
      </c>
    </row>
    <row r="918" spans="1:65" s="13" customFormat="1" ht="10">
      <c r="B918" s="193"/>
      <c r="C918" s="194"/>
      <c r="D918" s="188" t="s">
        <v>146</v>
      </c>
      <c r="E918" s="195" t="s">
        <v>19</v>
      </c>
      <c r="F918" s="196" t="s">
        <v>1202</v>
      </c>
      <c r="G918" s="194"/>
      <c r="H918" s="197">
        <v>152.38</v>
      </c>
      <c r="I918" s="198"/>
      <c r="J918" s="194"/>
      <c r="K918" s="194"/>
      <c r="L918" s="199"/>
      <c r="M918" s="200"/>
      <c r="N918" s="201"/>
      <c r="O918" s="201"/>
      <c r="P918" s="201"/>
      <c r="Q918" s="201"/>
      <c r="R918" s="201"/>
      <c r="S918" s="201"/>
      <c r="T918" s="202"/>
      <c r="AT918" s="203" t="s">
        <v>146</v>
      </c>
      <c r="AU918" s="203" t="s">
        <v>143</v>
      </c>
      <c r="AV918" s="13" t="s">
        <v>143</v>
      </c>
      <c r="AW918" s="13" t="s">
        <v>31</v>
      </c>
      <c r="AX918" s="13" t="s">
        <v>72</v>
      </c>
      <c r="AY918" s="203" t="s">
        <v>135</v>
      </c>
    </row>
    <row r="919" spans="1:65" s="15" customFormat="1" ht="10">
      <c r="B919" s="228"/>
      <c r="C919" s="229"/>
      <c r="D919" s="188" t="s">
        <v>146</v>
      </c>
      <c r="E919" s="230" t="s">
        <v>19</v>
      </c>
      <c r="F919" s="231" t="s">
        <v>499</v>
      </c>
      <c r="G919" s="229"/>
      <c r="H919" s="232">
        <v>152.38</v>
      </c>
      <c r="I919" s="233"/>
      <c r="J919" s="229"/>
      <c r="K919" s="229"/>
      <c r="L919" s="234"/>
      <c r="M919" s="235"/>
      <c r="N919" s="236"/>
      <c r="O919" s="236"/>
      <c r="P919" s="236"/>
      <c r="Q919" s="236"/>
      <c r="R919" s="236"/>
      <c r="S919" s="236"/>
      <c r="T919" s="237"/>
      <c r="AT919" s="238" t="s">
        <v>146</v>
      </c>
      <c r="AU919" s="238" t="s">
        <v>143</v>
      </c>
      <c r="AV919" s="15" t="s">
        <v>152</v>
      </c>
      <c r="AW919" s="15" t="s">
        <v>31</v>
      </c>
      <c r="AX919" s="15" t="s">
        <v>72</v>
      </c>
      <c r="AY919" s="238" t="s">
        <v>135</v>
      </c>
    </row>
    <row r="920" spans="1:65" s="16" customFormat="1" ht="10">
      <c r="B920" s="239"/>
      <c r="C920" s="240"/>
      <c r="D920" s="188" t="s">
        <v>146</v>
      </c>
      <c r="E920" s="241" t="s">
        <v>19</v>
      </c>
      <c r="F920" s="242" t="s">
        <v>1203</v>
      </c>
      <c r="G920" s="240"/>
      <c r="H920" s="241" t="s">
        <v>19</v>
      </c>
      <c r="I920" s="243"/>
      <c r="J920" s="240"/>
      <c r="K920" s="240"/>
      <c r="L920" s="244"/>
      <c r="M920" s="245"/>
      <c r="N920" s="246"/>
      <c r="O920" s="246"/>
      <c r="P920" s="246"/>
      <c r="Q920" s="246"/>
      <c r="R920" s="246"/>
      <c r="S920" s="246"/>
      <c r="T920" s="247"/>
      <c r="AT920" s="248" t="s">
        <v>146</v>
      </c>
      <c r="AU920" s="248" t="s">
        <v>143</v>
      </c>
      <c r="AV920" s="16" t="s">
        <v>80</v>
      </c>
      <c r="AW920" s="16" t="s">
        <v>31</v>
      </c>
      <c r="AX920" s="16" t="s">
        <v>72</v>
      </c>
      <c r="AY920" s="248" t="s">
        <v>135</v>
      </c>
    </row>
    <row r="921" spans="1:65" s="13" customFormat="1" ht="10">
      <c r="B921" s="193"/>
      <c r="C921" s="194"/>
      <c r="D921" s="188" t="s">
        <v>146</v>
      </c>
      <c r="E921" s="195" t="s">
        <v>19</v>
      </c>
      <c r="F921" s="196" t="s">
        <v>1204</v>
      </c>
      <c r="G921" s="194"/>
      <c r="H921" s="197">
        <v>144.33000000000001</v>
      </c>
      <c r="I921" s="198"/>
      <c r="J921" s="194"/>
      <c r="K921" s="194"/>
      <c r="L921" s="199"/>
      <c r="M921" s="200"/>
      <c r="N921" s="201"/>
      <c r="O921" s="201"/>
      <c r="P921" s="201"/>
      <c r="Q921" s="201"/>
      <c r="R921" s="201"/>
      <c r="S921" s="201"/>
      <c r="T921" s="202"/>
      <c r="AT921" s="203" t="s">
        <v>146</v>
      </c>
      <c r="AU921" s="203" t="s">
        <v>143</v>
      </c>
      <c r="AV921" s="13" t="s">
        <v>143</v>
      </c>
      <c r="AW921" s="13" t="s">
        <v>31</v>
      </c>
      <c r="AX921" s="13" t="s">
        <v>72</v>
      </c>
      <c r="AY921" s="203" t="s">
        <v>135</v>
      </c>
    </row>
    <row r="922" spans="1:65" s="15" customFormat="1" ht="10">
      <c r="B922" s="228"/>
      <c r="C922" s="229"/>
      <c r="D922" s="188" t="s">
        <v>146</v>
      </c>
      <c r="E922" s="230" t="s">
        <v>19</v>
      </c>
      <c r="F922" s="231" t="s">
        <v>499</v>
      </c>
      <c r="G922" s="229"/>
      <c r="H922" s="232">
        <v>144.33000000000001</v>
      </c>
      <c r="I922" s="233"/>
      <c r="J922" s="229"/>
      <c r="K922" s="229"/>
      <c r="L922" s="234"/>
      <c r="M922" s="235"/>
      <c r="N922" s="236"/>
      <c r="O922" s="236"/>
      <c r="P922" s="236"/>
      <c r="Q922" s="236"/>
      <c r="R922" s="236"/>
      <c r="S922" s="236"/>
      <c r="T922" s="237"/>
      <c r="AT922" s="238" t="s">
        <v>146</v>
      </c>
      <c r="AU922" s="238" t="s">
        <v>143</v>
      </c>
      <c r="AV922" s="15" t="s">
        <v>152</v>
      </c>
      <c r="AW922" s="15" t="s">
        <v>31</v>
      </c>
      <c r="AX922" s="15" t="s">
        <v>72</v>
      </c>
      <c r="AY922" s="238" t="s">
        <v>135</v>
      </c>
    </row>
    <row r="923" spans="1:65" s="14" customFormat="1" ht="10">
      <c r="B923" s="204"/>
      <c r="C923" s="205"/>
      <c r="D923" s="188" t="s">
        <v>146</v>
      </c>
      <c r="E923" s="206" t="s">
        <v>19</v>
      </c>
      <c r="F923" s="207" t="s">
        <v>148</v>
      </c>
      <c r="G923" s="205"/>
      <c r="H923" s="208">
        <v>296.71000000000004</v>
      </c>
      <c r="I923" s="209"/>
      <c r="J923" s="205"/>
      <c r="K923" s="205"/>
      <c r="L923" s="210"/>
      <c r="M923" s="211"/>
      <c r="N923" s="212"/>
      <c r="O923" s="212"/>
      <c r="P923" s="212"/>
      <c r="Q923" s="212"/>
      <c r="R923" s="212"/>
      <c r="S923" s="212"/>
      <c r="T923" s="213"/>
      <c r="AT923" s="214" t="s">
        <v>146</v>
      </c>
      <c r="AU923" s="214" t="s">
        <v>143</v>
      </c>
      <c r="AV923" s="14" t="s">
        <v>142</v>
      </c>
      <c r="AW923" s="14" t="s">
        <v>31</v>
      </c>
      <c r="AX923" s="14" t="s">
        <v>80</v>
      </c>
      <c r="AY923" s="214" t="s">
        <v>135</v>
      </c>
    </row>
    <row r="924" spans="1:65" s="2" customFormat="1" ht="24.15" customHeight="1">
      <c r="A924" s="36"/>
      <c r="B924" s="37"/>
      <c r="C924" s="175" t="s">
        <v>1205</v>
      </c>
      <c r="D924" s="175" t="s">
        <v>137</v>
      </c>
      <c r="E924" s="176" t="s">
        <v>1206</v>
      </c>
      <c r="F924" s="177" t="s">
        <v>1207</v>
      </c>
      <c r="G924" s="178" t="s">
        <v>197</v>
      </c>
      <c r="H924" s="179">
        <v>0.59699999999999998</v>
      </c>
      <c r="I924" s="180"/>
      <c r="J924" s="181">
        <f>ROUND(I924*H924,2)</f>
        <v>0</v>
      </c>
      <c r="K924" s="177" t="s">
        <v>141</v>
      </c>
      <c r="L924" s="41"/>
      <c r="M924" s="182" t="s">
        <v>19</v>
      </c>
      <c r="N924" s="183" t="s">
        <v>44</v>
      </c>
      <c r="O924" s="66"/>
      <c r="P924" s="184">
        <f>O924*H924</f>
        <v>0</v>
      </c>
      <c r="Q924" s="184">
        <v>0</v>
      </c>
      <c r="R924" s="184">
        <f>Q924*H924</f>
        <v>0</v>
      </c>
      <c r="S924" s="184">
        <v>0</v>
      </c>
      <c r="T924" s="185">
        <f>S924*H924</f>
        <v>0</v>
      </c>
      <c r="U924" s="36"/>
      <c r="V924" s="36"/>
      <c r="W924" s="36"/>
      <c r="X924" s="36"/>
      <c r="Y924" s="36"/>
      <c r="Z924" s="36"/>
      <c r="AA924" s="36"/>
      <c r="AB924" s="36"/>
      <c r="AC924" s="36"/>
      <c r="AD924" s="36"/>
      <c r="AE924" s="36"/>
      <c r="AR924" s="186" t="s">
        <v>175</v>
      </c>
      <c r="AT924" s="186" t="s">
        <v>137</v>
      </c>
      <c r="AU924" s="186" t="s">
        <v>143</v>
      </c>
      <c r="AY924" s="19" t="s">
        <v>135</v>
      </c>
      <c r="BE924" s="187">
        <f>IF(N924="základní",J924,0)</f>
        <v>0</v>
      </c>
      <c r="BF924" s="187">
        <f>IF(N924="snížená",J924,0)</f>
        <v>0</v>
      </c>
      <c r="BG924" s="187">
        <f>IF(N924="zákl. přenesená",J924,0)</f>
        <v>0</v>
      </c>
      <c r="BH924" s="187">
        <f>IF(N924="sníž. přenesená",J924,0)</f>
        <v>0</v>
      </c>
      <c r="BI924" s="187">
        <f>IF(N924="nulová",J924,0)</f>
        <v>0</v>
      </c>
      <c r="BJ924" s="19" t="s">
        <v>143</v>
      </c>
      <c r="BK924" s="187">
        <f>ROUND(I924*H924,2)</f>
        <v>0</v>
      </c>
      <c r="BL924" s="19" t="s">
        <v>175</v>
      </c>
      <c r="BM924" s="186" t="s">
        <v>1208</v>
      </c>
    </row>
    <row r="925" spans="1:65" s="2" customFormat="1" ht="63">
      <c r="A925" s="36"/>
      <c r="B925" s="37"/>
      <c r="C925" s="38"/>
      <c r="D925" s="188" t="s">
        <v>144</v>
      </c>
      <c r="E925" s="38"/>
      <c r="F925" s="189" t="s">
        <v>993</v>
      </c>
      <c r="G925" s="38"/>
      <c r="H925" s="38"/>
      <c r="I925" s="190"/>
      <c r="J925" s="38"/>
      <c r="K925" s="38"/>
      <c r="L925" s="41"/>
      <c r="M925" s="191"/>
      <c r="N925" s="192"/>
      <c r="O925" s="66"/>
      <c r="P925" s="66"/>
      <c r="Q925" s="66"/>
      <c r="R925" s="66"/>
      <c r="S925" s="66"/>
      <c r="T925" s="67"/>
      <c r="U925" s="36"/>
      <c r="V925" s="36"/>
      <c r="W925" s="36"/>
      <c r="X925" s="36"/>
      <c r="Y925" s="36"/>
      <c r="Z925" s="36"/>
      <c r="AA925" s="36"/>
      <c r="AB925" s="36"/>
      <c r="AC925" s="36"/>
      <c r="AD925" s="36"/>
      <c r="AE925" s="36"/>
      <c r="AT925" s="19" t="s">
        <v>144</v>
      </c>
      <c r="AU925" s="19" t="s">
        <v>143</v>
      </c>
    </row>
    <row r="926" spans="1:65" s="2" customFormat="1" ht="24.15" customHeight="1">
      <c r="A926" s="36"/>
      <c r="B926" s="37"/>
      <c r="C926" s="175" t="s">
        <v>879</v>
      </c>
      <c r="D926" s="175" t="s">
        <v>137</v>
      </c>
      <c r="E926" s="176" t="s">
        <v>1209</v>
      </c>
      <c r="F926" s="177" t="s">
        <v>1210</v>
      </c>
      <c r="G926" s="178" t="s">
        <v>197</v>
      </c>
      <c r="H926" s="179">
        <v>0.59699999999999998</v>
      </c>
      <c r="I926" s="180"/>
      <c r="J926" s="181">
        <f>ROUND(I926*H926,2)</f>
        <v>0</v>
      </c>
      <c r="K926" s="177" t="s">
        <v>141</v>
      </c>
      <c r="L926" s="41"/>
      <c r="M926" s="182" t="s">
        <v>19</v>
      </c>
      <c r="N926" s="183" t="s">
        <v>44</v>
      </c>
      <c r="O926" s="66"/>
      <c r="P926" s="184">
        <f>O926*H926</f>
        <v>0</v>
      </c>
      <c r="Q926" s="184">
        <v>0</v>
      </c>
      <c r="R926" s="184">
        <f>Q926*H926</f>
        <v>0</v>
      </c>
      <c r="S926" s="184">
        <v>0</v>
      </c>
      <c r="T926" s="185">
        <f>S926*H926</f>
        <v>0</v>
      </c>
      <c r="U926" s="36"/>
      <c r="V926" s="36"/>
      <c r="W926" s="36"/>
      <c r="X926" s="36"/>
      <c r="Y926" s="36"/>
      <c r="Z926" s="36"/>
      <c r="AA926" s="36"/>
      <c r="AB926" s="36"/>
      <c r="AC926" s="36"/>
      <c r="AD926" s="36"/>
      <c r="AE926" s="36"/>
      <c r="AR926" s="186" t="s">
        <v>175</v>
      </c>
      <c r="AT926" s="186" t="s">
        <v>137</v>
      </c>
      <c r="AU926" s="186" t="s">
        <v>143</v>
      </c>
      <c r="AY926" s="19" t="s">
        <v>135</v>
      </c>
      <c r="BE926" s="187">
        <f>IF(N926="základní",J926,0)</f>
        <v>0</v>
      </c>
      <c r="BF926" s="187">
        <f>IF(N926="snížená",J926,0)</f>
        <v>0</v>
      </c>
      <c r="BG926" s="187">
        <f>IF(N926="zákl. přenesená",J926,0)</f>
        <v>0</v>
      </c>
      <c r="BH926" s="187">
        <f>IF(N926="sníž. přenesená",J926,0)</f>
        <v>0</v>
      </c>
      <c r="BI926" s="187">
        <f>IF(N926="nulová",J926,0)</f>
        <v>0</v>
      </c>
      <c r="BJ926" s="19" t="s">
        <v>143</v>
      </c>
      <c r="BK926" s="187">
        <f>ROUND(I926*H926,2)</f>
        <v>0</v>
      </c>
      <c r="BL926" s="19" t="s">
        <v>175</v>
      </c>
      <c r="BM926" s="186" t="s">
        <v>1211</v>
      </c>
    </row>
    <row r="927" spans="1:65" s="2" customFormat="1" ht="63">
      <c r="A927" s="36"/>
      <c r="B927" s="37"/>
      <c r="C927" s="38"/>
      <c r="D927" s="188" t="s">
        <v>144</v>
      </c>
      <c r="E927" s="38"/>
      <c r="F927" s="189" t="s">
        <v>993</v>
      </c>
      <c r="G927" s="38"/>
      <c r="H927" s="38"/>
      <c r="I927" s="190"/>
      <c r="J927" s="38"/>
      <c r="K927" s="38"/>
      <c r="L927" s="41"/>
      <c r="M927" s="191"/>
      <c r="N927" s="192"/>
      <c r="O927" s="66"/>
      <c r="P927" s="66"/>
      <c r="Q927" s="66"/>
      <c r="R927" s="66"/>
      <c r="S927" s="66"/>
      <c r="T927" s="67"/>
      <c r="U927" s="36"/>
      <c r="V927" s="36"/>
      <c r="W927" s="36"/>
      <c r="X927" s="36"/>
      <c r="Y927" s="36"/>
      <c r="Z927" s="36"/>
      <c r="AA927" s="36"/>
      <c r="AB927" s="36"/>
      <c r="AC927" s="36"/>
      <c r="AD927" s="36"/>
      <c r="AE927" s="36"/>
      <c r="AT927" s="19" t="s">
        <v>144</v>
      </c>
      <c r="AU927" s="19" t="s">
        <v>143</v>
      </c>
    </row>
    <row r="928" spans="1:65" s="12" customFormat="1" ht="22.75" customHeight="1">
      <c r="B928" s="159"/>
      <c r="C928" s="160"/>
      <c r="D928" s="161" t="s">
        <v>71</v>
      </c>
      <c r="E928" s="173" t="s">
        <v>1212</v>
      </c>
      <c r="F928" s="173" t="s">
        <v>1213</v>
      </c>
      <c r="G928" s="160"/>
      <c r="H928" s="160"/>
      <c r="I928" s="163"/>
      <c r="J928" s="174">
        <f>BK928</f>
        <v>0</v>
      </c>
      <c r="K928" s="160"/>
      <c r="L928" s="165"/>
      <c r="M928" s="166"/>
      <c r="N928" s="167"/>
      <c r="O928" s="167"/>
      <c r="P928" s="168">
        <f>SUM(P929:P1202)</f>
        <v>0</v>
      </c>
      <c r="Q928" s="167"/>
      <c r="R928" s="168">
        <f>SUM(R929:R1202)</f>
        <v>32.461418469999998</v>
      </c>
      <c r="S928" s="167"/>
      <c r="T928" s="169">
        <f>SUM(T929:T1202)</f>
        <v>9.2871614999999998</v>
      </c>
      <c r="AR928" s="170" t="s">
        <v>143</v>
      </c>
      <c r="AT928" s="171" t="s">
        <v>71</v>
      </c>
      <c r="AU928" s="171" t="s">
        <v>80</v>
      </c>
      <c r="AY928" s="170" t="s">
        <v>135</v>
      </c>
      <c r="BK928" s="172">
        <f>SUM(BK929:BK1202)</f>
        <v>0</v>
      </c>
    </row>
    <row r="929" spans="1:65" s="2" customFormat="1" ht="24.15" customHeight="1">
      <c r="A929" s="36"/>
      <c r="B929" s="37"/>
      <c r="C929" s="175" t="s">
        <v>1214</v>
      </c>
      <c r="D929" s="175" t="s">
        <v>137</v>
      </c>
      <c r="E929" s="176" t="s">
        <v>1215</v>
      </c>
      <c r="F929" s="177" t="s">
        <v>1216</v>
      </c>
      <c r="G929" s="178" t="s">
        <v>140</v>
      </c>
      <c r="H929" s="179">
        <v>242.68</v>
      </c>
      <c r="I929" s="180"/>
      <c r="J929" s="181">
        <f>ROUND(I929*H929,2)</f>
        <v>0</v>
      </c>
      <c r="K929" s="177" t="s">
        <v>141</v>
      </c>
      <c r="L929" s="41"/>
      <c r="M929" s="182" t="s">
        <v>19</v>
      </c>
      <c r="N929" s="183" t="s">
        <v>44</v>
      </c>
      <c r="O929" s="66"/>
      <c r="P929" s="184">
        <f>O929*H929</f>
        <v>0</v>
      </c>
      <c r="Q929" s="184">
        <v>2.5510000000000001E-2</v>
      </c>
      <c r="R929" s="184">
        <f>Q929*H929</f>
        <v>6.1907668000000005</v>
      </c>
      <c r="S929" s="184">
        <v>0</v>
      </c>
      <c r="T929" s="185">
        <f>S929*H929</f>
        <v>0</v>
      </c>
      <c r="U929" s="36"/>
      <c r="V929" s="36"/>
      <c r="W929" s="36"/>
      <c r="X929" s="36"/>
      <c r="Y929" s="36"/>
      <c r="Z929" s="36"/>
      <c r="AA929" s="36"/>
      <c r="AB929" s="36"/>
      <c r="AC929" s="36"/>
      <c r="AD929" s="36"/>
      <c r="AE929" s="36"/>
      <c r="AR929" s="186" t="s">
        <v>175</v>
      </c>
      <c r="AT929" s="186" t="s">
        <v>137</v>
      </c>
      <c r="AU929" s="186" t="s">
        <v>143</v>
      </c>
      <c r="AY929" s="19" t="s">
        <v>135</v>
      </c>
      <c r="BE929" s="187">
        <f>IF(N929="základní",J929,0)</f>
        <v>0</v>
      </c>
      <c r="BF929" s="187">
        <f>IF(N929="snížená",J929,0)</f>
        <v>0</v>
      </c>
      <c r="BG929" s="187">
        <f>IF(N929="zákl. přenesená",J929,0)</f>
        <v>0</v>
      </c>
      <c r="BH929" s="187">
        <f>IF(N929="sníž. přenesená",J929,0)</f>
        <v>0</v>
      </c>
      <c r="BI929" s="187">
        <f>IF(N929="nulová",J929,0)</f>
        <v>0</v>
      </c>
      <c r="BJ929" s="19" t="s">
        <v>143</v>
      </c>
      <c r="BK929" s="187">
        <f>ROUND(I929*H929,2)</f>
        <v>0</v>
      </c>
      <c r="BL929" s="19" t="s">
        <v>175</v>
      </c>
      <c r="BM929" s="186" t="s">
        <v>1217</v>
      </c>
    </row>
    <row r="930" spans="1:65" s="2" customFormat="1" ht="72">
      <c r="A930" s="36"/>
      <c r="B930" s="37"/>
      <c r="C930" s="38"/>
      <c r="D930" s="188" t="s">
        <v>144</v>
      </c>
      <c r="E930" s="38"/>
      <c r="F930" s="189" t="s">
        <v>1218</v>
      </c>
      <c r="G930" s="38"/>
      <c r="H930" s="38"/>
      <c r="I930" s="190"/>
      <c r="J930" s="38"/>
      <c r="K930" s="38"/>
      <c r="L930" s="41"/>
      <c r="M930" s="191"/>
      <c r="N930" s="192"/>
      <c r="O930" s="66"/>
      <c r="P930" s="66"/>
      <c r="Q930" s="66"/>
      <c r="R930" s="66"/>
      <c r="S930" s="66"/>
      <c r="T930" s="67"/>
      <c r="U930" s="36"/>
      <c r="V930" s="36"/>
      <c r="W930" s="36"/>
      <c r="X930" s="36"/>
      <c r="Y930" s="36"/>
      <c r="Z930" s="36"/>
      <c r="AA930" s="36"/>
      <c r="AB930" s="36"/>
      <c r="AC930" s="36"/>
      <c r="AD930" s="36"/>
      <c r="AE930" s="36"/>
      <c r="AT930" s="19" t="s">
        <v>144</v>
      </c>
      <c r="AU930" s="19" t="s">
        <v>143</v>
      </c>
    </row>
    <row r="931" spans="1:65" s="13" customFormat="1" ht="10">
      <c r="B931" s="193"/>
      <c r="C931" s="194"/>
      <c r="D931" s="188" t="s">
        <v>146</v>
      </c>
      <c r="E931" s="195" t="s">
        <v>19</v>
      </c>
      <c r="F931" s="196" t="s">
        <v>1219</v>
      </c>
      <c r="G931" s="194"/>
      <c r="H931" s="197">
        <v>5.85</v>
      </c>
      <c r="I931" s="198"/>
      <c r="J931" s="194"/>
      <c r="K931" s="194"/>
      <c r="L931" s="199"/>
      <c r="M931" s="200"/>
      <c r="N931" s="201"/>
      <c r="O931" s="201"/>
      <c r="P931" s="201"/>
      <c r="Q931" s="201"/>
      <c r="R931" s="201"/>
      <c r="S931" s="201"/>
      <c r="T931" s="202"/>
      <c r="AT931" s="203" t="s">
        <v>146</v>
      </c>
      <c r="AU931" s="203" t="s">
        <v>143</v>
      </c>
      <c r="AV931" s="13" t="s">
        <v>143</v>
      </c>
      <c r="AW931" s="13" t="s">
        <v>31</v>
      </c>
      <c r="AX931" s="13" t="s">
        <v>72</v>
      </c>
      <c r="AY931" s="203" t="s">
        <v>135</v>
      </c>
    </row>
    <row r="932" spans="1:65" s="13" customFormat="1" ht="10">
      <c r="B932" s="193"/>
      <c r="C932" s="194"/>
      <c r="D932" s="188" t="s">
        <v>146</v>
      </c>
      <c r="E932" s="195" t="s">
        <v>19</v>
      </c>
      <c r="F932" s="196" t="s">
        <v>1220</v>
      </c>
      <c r="G932" s="194"/>
      <c r="H932" s="197">
        <v>17.18</v>
      </c>
      <c r="I932" s="198"/>
      <c r="J932" s="194"/>
      <c r="K932" s="194"/>
      <c r="L932" s="199"/>
      <c r="M932" s="200"/>
      <c r="N932" s="201"/>
      <c r="O932" s="201"/>
      <c r="P932" s="201"/>
      <c r="Q932" s="201"/>
      <c r="R932" s="201"/>
      <c r="S932" s="201"/>
      <c r="T932" s="202"/>
      <c r="AT932" s="203" t="s">
        <v>146</v>
      </c>
      <c r="AU932" s="203" t="s">
        <v>143</v>
      </c>
      <c r="AV932" s="13" t="s">
        <v>143</v>
      </c>
      <c r="AW932" s="13" t="s">
        <v>31</v>
      </c>
      <c r="AX932" s="13" t="s">
        <v>72</v>
      </c>
      <c r="AY932" s="203" t="s">
        <v>135</v>
      </c>
    </row>
    <row r="933" spans="1:65" s="13" customFormat="1" ht="10">
      <c r="B933" s="193"/>
      <c r="C933" s="194"/>
      <c r="D933" s="188" t="s">
        <v>146</v>
      </c>
      <c r="E933" s="195" t="s">
        <v>19</v>
      </c>
      <c r="F933" s="196" t="s">
        <v>1219</v>
      </c>
      <c r="G933" s="194"/>
      <c r="H933" s="197">
        <v>5.85</v>
      </c>
      <c r="I933" s="198"/>
      <c r="J933" s="194"/>
      <c r="K933" s="194"/>
      <c r="L933" s="199"/>
      <c r="M933" s="200"/>
      <c r="N933" s="201"/>
      <c r="O933" s="201"/>
      <c r="P933" s="201"/>
      <c r="Q933" s="201"/>
      <c r="R933" s="201"/>
      <c r="S933" s="201"/>
      <c r="T933" s="202"/>
      <c r="AT933" s="203" t="s">
        <v>146</v>
      </c>
      <c r="AU933" s="203" t="s">
        <v>143</v>
      </c>
      <c r="AV933" s="13" t="s">
        <v>143</v>
      </c>
      <c r="AW933" s="13" t="s">
        <v>31</v>
      </c>
      <c r="AX933" s="13" t="s">
        <v>72</v>
      </c>
      <c r="AY933" s="203" t="s">
        <v>135</v>
      </c>
    </row>
    <row r="934" spans="1:65" s="13" customFormat="1" ht="10">
      <c r="B934" s="193"/>
      <c r="C934" s="194"/>
      <c r="D934" s="188" t="s">
        <v>146</v>
      </c>
      <c r="E934" s="195" t="s">
        <v>19</v>
      </c>
      <c r="F934" s="196" t="s">
        <v>1221</v>
      </c>
      <c r="G934" s="194"/>
      <c r="H934" s="197">
        <v>9.2100000000000009</v>
      </c>
      <c r="I934" s="198"/>
      <c r="J934" s="194"/>
      <c r="K934" s="194"/>
      <c r="L934" s="199"/>
      <c r="M934" s="200"/>
      <c r="N934" s="201"/>
      <c r="O934" s="201"/>
      <c r="P934" s="201"/>
      <c r="Q934" s="201"/>
      <c r="R934" s="201"/>
      <c r="S934" s="201"/>
      <c r="T934" s="202"/>
      <c r="AT934" s="203" t="s">
        <v>146</v>
      </c>
      <c r="AU934" s="203" t="s">
        <v>143</v>
      </c>
      <c r="AV934" s="13" t="s">
        <v>143</v>
      </c>
      <c r="AW934" s="13" t="s">
        <v>31</v>
      </c>
      <c r="AX934" s="13" t="s">
        <v>72</v>
      </c>
      <c r="AY934" s="203" t="s">
        <v>135</v>
      </c>
    </row>
    <row r="935" spans="1:65" s="13" customFormat="1" ht="10">
      <c r="B935" s="193"/>
      <c r="C935" s="194"/>
      <c r="D935" s="188" t="s">
        <v>146</v>
      </c>
      <c r="E935" s="195" t="s">
        <v>19</v>
      </c>
      <c r="F935" s="196" t="s">
        <v>1222</v>
      </c>
      <c r="G935" s="194"/>
      <c r="H935" s="197">
        <v>12.6</v>
      </c>
      <c r="I935" s="198"/>
      <c r="J935" s="194"/>
      <c r="K935" s="194"/>
      <c r="L935" s="199"/>
      <c r="M935" s="200"/>
      <c r="N935" s="201"/>
      <c r="O935" s="201"/>
      <c r="P935" s="201"/>
      <c r="Q935" s="201"/>
      <c r="R935" s="201"/>
      <c r="S935" s="201"/>
      <c r="T935" s="202"/>
      <c r="AT935" s="203" t="s">
        <v>146</v>
      </c>
      <c r="AU935" s="203" t="s">
        <v>143</v>
      </c>
      <c r="AV935" s="13" t="s">
        <v>143</v>
      </c>
      <c r="AW935" s="13" t="s">
        <v>31</v>
      </c>
      <c r="AX935" s="13" t="s">
        <v>72</v>
      </c>
      <c r="AY935" s="203" t="s">
        <v>135</v>
      </c>
    </row>
    <row r="936" spans="1:65" s="13" customFormat="1" ht="10">
      <c r="B936" s="193"/>
      <c r="C936" s="194"/>
      <c r="D936" s="188" t="s">
        <v>146</v>
      </c>
      <c r="E936" s="195" t="s">
        <v>19</v>
      </c>
      <c r="F936" s="196" t="s">
        <v>1223</v>
      </c>
      <c r="G936" s="194"/>
      <c r="H936" s="197">
        <v>11</v>
      </c>
      <c r="I936" s="198"/>
      <c r="J936" s="194"/>
      <c r="K936" s="194"/>
      <c r="L936" s="199"/>
      <c r="M936" s="200"/>
      <c r="N936" s="201"/>
      <c r="O936" s="201"/>
      <c r="P936" s="201"/>
      <c r="Q936" s="201"/>
      <c r="R936" s="201"/>
      <c r="S936" s="201"/>
      <c r="T936" s="202"/>
      <c r="AT936" s="203" t="s">
        <v>146</v>
      </c>
      <c r="AU936" s="203" t="s">
        <v>143</v>
      </c>
      <c r="AV936" s="13" t="s">
        <v>143</v>
      </c>
      <c r="AW936" s="13" t="s">
        <v>31</v>
      </c>
      <c r="AX936" s="13" t="s">
        <v>72</v>
      </c>
      <c r="AY936" s="203" t="s">
        <v>135</v>
      </c>
    </row>
    <row r="937" spans="1:65" s="13" customFormat="1" ht="10">
      <c r="B937" s="193"/>
      <c r="C937" s="194"/>
      <c r="D937" s="188" t="s">
        <v>146</v>
      </c>
      <c r="E937" s="195" t="s">
        <v>19</v>
      </c>
      <c r="F937" s="196" t="s">
        <v>1224</v>
      </c>
      <c r="G937" s="194"/>
      <c r="H937" s="197">
        <v>17.059999999999999</v>
      </c>
      <c r="I937" s="198"/>
      <c r="J937" s="194"/>
      <c r="K937" s="194"/>
      <c r="L937" s="199"/>
      <c r="M937" s="200"/>
      <c r="N937" s="201"/>
      <c r="O937" s="201"/>
      <c r="P937" s="201"/>
      <c r="Q937" s="201"/>
      <c r="R937" s="201"/>
      <c r="S937" s="201"/>
      <c r="T937" s="202"/>
      <c r="AT937" s="203" t="s">
        <v>146</v>
      </c>
      <c r="AU937" s="203" t="s">
        <v>143</v>
      </c>
      <c r="AV937" s="13" t="s">
        <v>143</v>
      </c>
      <c r="AW937" s="13" t="s">
        <v>31</v>
      </c>
      <c r="AX937" s="13" t="s">
        <v>72</v>
      </c>
      <c r="AY937" s="203" t="s">
        <v>135</v>
      </c>
    </row>
    <row r="938" spans="1:65" s="13" customFormat="1" ht="10">
      <c r="B938" s="193"/>
      <c r="C938" s="194"/>
      <c r="D938" s="188" t="s">
        <v>146</v>
      </c>
      <c r="E938" s="195" t="s">
        <v>19</v>
      </c>
      <c r="F938" s="196" t="s">
        <v>1225</v>
      </c>
      <c r="G938" s="194"/>
      <c r="H938" s="197">
        <v>10.7</v>
      </c>
      <c r="I938" s="198"/>
      <c r="J938" s="194"/>
      <c r="K938" s="194"/>
      <c r="L938" s="199"/>
      <c r="M938" s="200"/>
      <c r="N938" s="201"/>
      <c r="O938" s="201"/>
      <c r="P938" s="201"/>
      <c r="Q938" s="201"/>
      <c r="R938" s="201"/>
      <c r="S938" s="201"/>
      <c r="T938" s="202"/>
      <c r="AT938" s="203" t="s">
        <v>146</v>
      </c>
      <c r="AU938" s="203" t="s">
        <v>143</v>
      </c>
      <c r="AV938" s="13" t="s">
        <v>143</v>
      </c>
      <c r="AW938" s="13" t="s">
        <v>31</v>
      </c>
      <c r="AX938" s="13" t="s">
        <v>72</v>
      </c>
      <c r="AY938" s="203" t="s">
        <v>135</v>
      </c>
    </row>
    <row r="939" spans="1:65" s="13" customFormat="1" ht="10">
      <c r="B939" s="193"/>
      <c r="C939" s="194"/>
      <c r="D939" s="188" t="s">
        <v>146</v>
      </c>
      <c r="E939" s="195" t="s">
        <v>19</v>
      </c>
      <c r="F939" s="196" t="s">
        <v>1226</v>
      </c>
      <c r="G939" s="194"/>
      <c r="H939" s="197">
        <v>8.99</v>
      </c>
      <c r="I939" s="198"/>
      <c r="J939" s="194"/>
      <c r="K939" s="194"/>
      <c r="L939" s="199"/>
      <c r="M939" s="200"/>
      <c r="N939" s="201"/>
      <c r="O939" s="201"/>
      <c r="P939" s="201"/>
      <c r="Q939" s="201"/>
      <c r="R939" s="201"/>
      <c r="S939" s="201"/>
      <c r="T939" s="202"/>
      <c r="AT939" s="203" t="s">
        <v>146</v>
      </c>
      <c r="AU939" s="203" t="s">
        <v>143</v>
      </c>
      <c r="AV939" s="13" t="s">
        <v>143</v>
      </c>
      <c r="AW939" s="13" t="s">
        <v>31</v>
      </c>
      <c r="AX939" s="13" t="s">
        <v>72</v>
      </c>
      <c r="AY939" s="203" t="s">
        <v>135</v>
      </c>
    </row>
    <row r="940" spans="1:65" s="13" customFormat="1" ht="10">
      <c r="B940" s="193"/>
      <c r="C940" s="194"/>
      <c r="D940" s="188" t="s">
        <v>146</v>
      </c>
      <c r="E940" s="195" t="s">
        <v>19</v>
      </c>
      <c r="F940" s="196" t="s">
        <v>1227</v>
      </c>
      <c r="G940" s="194"/>
      <c r="H940" s="197">
        <v>12</v>
      </c>
      <c r="I940" s="198"/>
      <c r="J940" s="194"/>
      <c r="K940" s="194"/>
      <c r="L940" s="199"/>
      <c r="M940" s="200"/>
      <c r="N940" s="201"/>
      <c r="O940" s="201"/>
      <c r="P940" s="201"/>
      <c r="Q940" s="201"/>
      <c r="R940" s="201"/>
      <c r="S940" s="201"/>
      <c r="T940" s="202"/>
      <c r="AT940" s="203" t="s">
        <v>146</v>
      </c>
      <c r="AU940" s="203" t="s">
        <v>143</v>
      </c>
      <c r="AV940" s="13" t="s">
        <v>143</v>
      </c>
      <c r="AW940" s="13" t="s">
        <v>31</v>
      </c>
      <c r="AX940" s="13" t="s">
        <v>72</v>
      </c>
      <c r="AY940" s="203" t="s">
        <v>135</v>
      </c>
    </row>
    <row r="941" spans="1:65" s="13" customFormat="1" ht="10">
      <c r="B941" s="193"/>
      <c r="C941" s="194"/>
      <c r="D941" s="188" t="s">
        <v>146</v>
      </c>
      <c r="E941" s="195" t="s">
        <v>19</v>
      </c>
      <c r="F941" s="196" t="s">
        <v>1228</v>
      </c>
      <c r="G941" s="194"/>
      <c r="H941" s="197">
        <v>9.6</v>
      </c>
      <c r="I941" s="198"/>
      <c r="J941" s="194"/>
      <c r="K941" s="194"/>
      <c r="L941" s="199"/>
      <c r="M941" s="200"/>
      <c r="N941" s="201"/>
      <c r="O941" s="201"/>
      <c r="P941" s="201"/>
      <c r="Q941" s="201"/>
      <c r="R941" s="201"/>
      <c r="S941" s="201"/>
      <c r="T941" s="202"/>
      <c r="AT941" s="203" t="s">
        <v>146</v>
      </c>
      <c r="AU941" s="203" t="s">
        <v>143</v>
      </c>
      <c r="AV941" s="13" t="s">
        <v>143</v>
      </c>
      <c r="AW941" s="13" t="s">
        <v>31</v>
      </c>
      <c r="AX941" s="13" t="s">
        <v>72</v>
      </c>
      <c r="AY941" s="203" t="s">
        <v>135</v>
      </c>
    </row>
    <row r="942" spans="1:65" s="13" customFormat="1" ht="10">
      <c r="B942" s="193"/>
      <c r="C942" s="194"/>
      <c r="D942" s="188" t="s">
        <v>146</v>
      </c>
      <c r="E942" s="195" t="s">
        <v>19</v>
      </c>
      <c r="F942" s="196" t="s">
        <v>492</v>
      </c>
      <c r="G942" s="194"/>
      <c r="H942" s="197">
        <v>11.7</v>
      </c>
      <c r="I942" s="198"/>
      <c r="J942" s="194"/>
      <c r="K942" s="194"/>
      <c r="L942" s="199"/>
      <c r="M942" s="200"/>
      <c r="N942" s="201"/>
      <c r="O942" s="201"/>
      <c r="P942" s="201"/>
      <c r="Q942" s="201"/>
      <c r="R942" s="201"/>
      <c r="S942" s="201"/>
      <c r="T942" s="202"/>
      <c r="AT942" s="203" t="s">
        <v>146</v>
      </c>
      <c r="AU942" s="203" t="s">
        <v>143</v>
      </c>
      <c r="AV942" s="13" t="s">
        <v>143</v>
      </c>
      <c r="AW942" s="13" t="s">
        <v>31</v>
      </c>
      <c r="AX942" s="13" t="s">
        <v>72</v>
      </c>
      <c r="AY942" s="203" t="s">
        <v>135</v>
      </c>
    </row>
    <row r="943" spans="1:65" s="13" customFormat="1" ht="10">
      <c r="B943" s="193"/>
      <c r="C943" s="194"/>
      <c r="D943" s="188" t="s">
        <v>146</v>
      </c>
      <c r="E943" s="195" t="s">
        <v>19</v>
      </c>
      <c r="F943" s="196" t="s">
        <v>1229</v>
      </c>
      <c r="G943" s="194"/>
      <c r="H943" s="197">
        <v>8.85</v>
      </c>
      <c r="I943" s="198"/>
      <c r="J943" s="194"/>
      <c r="K943" s="194"/>
      <c r="L943" s="199"/>
      <c r="M943" s="200"/>
      <c r="N943" s="201"/>
      <c r="O943" s="201"/>
      <c r="P943" s="201"/>
      <c r="Q943" s="201"/>
      <c r="R943" s="201"/>
      <c r="S943" s="201"/>
      <c r="T943" s="202"/>
      <c r="AT943" s="203" t="s">
        <v>146</v>
      </c>
      <c r="AU943" s="203" t="s">
        <v>143</v>
      </c>
      <c r="AV943" s="13" t="s">
        <v>143</v>
      </c>
      <c r="AW943" s="13" t="s">
        <v>31</v>
      </c>
      <c r="AX943" s="13" t="s">
        <v>72</v>
      </c>
      <c r="AY943" s="203" t="s">
        <v>135</v>
      </c>
    </row>
    <row r="944" spans="1:65" s="13" customFormat="1" ht="10">
      <c r="B944" s="193"/>
      <c r="C944" s="194"/>
      <c r="D944" s="188" t="s">
        <v>146</v>
      </c>
      <c r="E944" s="195" t="s">
        <v>19</v>
      </c>
      <c r="F944" s="196" t="s">
        <v>1230</v>
      </c>
      <c r="G944" s="194"/>
      <c r="H944" s="197">
        <v>11.15</v>
      </c>
      <c r="I944" s="198"/>
      <c r="J944" s="194"/>
      <c r="K944" s="194"/>
      <c r="L944" s="199"/>
      <c r="M944" s="200"/>
      <c r="N944" s="201"/>
      <c r="O944" s="201"/>
      <c r="P944" s="201"/>
      <c r="Q944" s="201"/>
      <c r="R944" s="201"/>
      <c r="S944" s="201"/>
      <c r="T944" s="202"/>
      <c r="AT944" s="203" t="s">
        <v>146</v>
      </c>
      <c r="AU944" s="203" t="s">
        <v>143</v>
      </c>
      <c r="AV944" s="13" t="s">
        <v>143</v>
      </c>
      <c r="AW944" s="13" t="s">
        <v>31</v>
      </c>
      <c r="AX944" s="13" t="s">
        <v>72</v>
      </c>
      <c r="AY944" s="203" t="s">
        <v>135</v>
      </c>
    </row>
    <row r="945" spans="1:65" s="13" customFormat="1" ht="10">
      <c r="B945" s="193"/>
      <c r="C945" s="194"/>
      <c r="D945" s="188" t="s">
        <v>146</v>
      </c>
      <c r="E945" s="195" t="s">
        <v>19</v>
      </c>
      <c r="F945" s="196" t="s">
        <v>1231</v>
      </c>
      <c r="G945" s="194"/>
      <c r="H945" s="197">
        <v>8.65</v>
      </c>
      <c r="I945" s="198"/>
      <c r="J945" s="194"/>
      <c r="K945" s="194"/>
      <c r="L945" s="199"/>
      <c r="M945" s="200"/>
      <c r="N945" s="201"/>
      <c r="O945" s="201"/>
      <c r="P945" s="201"/>
      <c r="Q945" s="201"/>
      <c r="R945" s="201"/>
      <c r="S945" s="201"/>
      <c r="T945" s="202"/>
      <c r="AT945" s="203" t="s">
        <v>146</v>
      </c>
      <c r="AU945" s="203" t="s">
        <v>143</v>
      </c>
      <c r="AV945" s="13" t="s">
        <v>143</v>
      </c>
      <c r="AW945" s="13" t="s">
        <v>31</v>
      </c>
      <c r="AX945" s="13" t="s">
        <v>72</v>
      </c>
      <c r="AY945" s="203" t="s">
        <v>135</v>
      </c>
    </row>
    <row r="946" spans="1:65" s="13" customFormat="1" ht="10">
      <c r="B946" s="193"/>
      <c r="C946" s="194"/>
      <c r="D946" s="188" t="s">
        <v>146</v>
      </c>
      <c r="E946" s="195" t="s">
        <v>19</v>
      </c>
      <c r="F946" s="196" t="s">
        <v>1232</v>
      </c>
      <c r="G946" s="194"/>
      <c r="H946" s="197">
        <v>5.31</v>
      </c>
      <c r="I946" s="198"/>
      <c r="J946" s="194"/>
      <c r="K946" s="194"/>
      <c r="L946" s="199"/>
      <c r="M946" s="200"/>
      <c r="N946" s="201"/>
      <c r="O946" s="201"/>
      <c r="P946" s="201"/>
      <c r="Q946" s="201"/>
      <c r="R946" s="201"/>
      <c r="S946" s="201"/>
      <c r="T946" s="202"/>
      <c r="AT946" s="203" t="s">
        <v>146</v>
      </c>
      <c r="AU946" s="203" t="s">
        <v>143</v>
      </c>
      <c r="AV946" s="13" t="s">
        <v>143</v>
      </c>
      <c r="AW946" s="13" t="s">
        <v>31</v>
      </c>
      <c r="AX946" s="13" t="s">
        <v>72</v>
      </c>
      <c r="AY946" s="203" t="s">
        <v>135</v>
      </c>
    </row>
    <row r="947" spans="1:65" s="13" customFormat="1" ht="10">
      <c r="B947" s="193"/>
      <c r="C947" s="194"/>
      <c r="D947" s="188" t="s">
        <v>146</v>
      </c>
      <c r="E947" s="195" t="s">
        <v>19</v>
      </c>
      <c r="F947" s="196" t="s">
        <v>1233</v>
      </c>
      <c r="G947" s="194"/>
      <c r="H947" s="197">
        <v>24.84</v>
      </c>
      <c r="I947" s="198"/>
      <c r="J947" s="194"/>
      <c r="K947" s="194"/>
      <c r="L947" s="199"/>
      <c r="M947" s="200"/>
      <c r="N947" s="201"/>
      <c r="O947" s="201"/>
      <c r="P947" s="201"/>
      <c r="Q947" s="201"/>
      <c r="R947" s="201"/>
      <c r="S947" s="201"/>
      <c r="T947" s="202"/>
      <c r="AT947" s="203" t="s">
        <v>146</v>
      </c>
      <c r="AU947" s="203" t="s">
        <v>143</v>
      </c>
      <c r="AV947" s="13" t="s">
        <v>143</v>
      </c>
      <c r="AW947" s="13" t="s">
        <v>31</v>
      </c>
      <c r="AX947" s="13" t="s">
        <v>72</v>
      </c>
      <c r="AY947" s="203" t="s">
        <v>135</v>
      </c>
    </row>
    <row r="948" spans="1:65" s="13" customFormat="1" ht="10">
      <c r="B948" s="193"/>
      <c r="C948" s="194"/>
      <c r="D948" s="188" t="s">
        <v>146</v>
      </c>
      <c r="E948" s="195" t="s">
        <v>19</v>
      </c>
      <c r="F948" s="196" t="s">
        <v>1234</v>
      </c>
      <c r="G948" s="194"/>
      <c r="H948" s="197">
        <v>14.1</v>
      </c>
      <c r="I948" s="198"/>
      <c r="J948" s="194"/>
      <c r="K948" s="194"/>
      <c r="L948" s="199"/>
      <c r="M948" s="200"/>
      <c r="N948" s="201"/>
      <c r="O948" s="201"/>
      <c r="P948" s="201"/>
      <c r="Q948" s="201"/>
      <c r="R948" s="201"/>
      <c r="S948" s="201"/>
      <c r="T948" s="202"/>
      <c r="AT948" s="203" t="s">
        <v>146</v>
      </c>
      <c r="AU948" s="203" t="s">
        <v>143</v>
      </c>
      <c r="AV948" s="13" t="s">
        <v>143</v>
      </c>
      <c r="AW948" s="13" t="s">
        <v>31</v>
      </c>
      <c r="AX948" s="13" t="s">
        <v>72</v>
      </c>
      <c r="AY948" s="203" t="s">
        <v>135</v>
      </c>
    </row>
    <row r="949" spans="1:65" s="13" customFormat="1" ht="10">
      <c r="B949" s="193"/>
      <c r="C949" s="194"/>
      <c r="D949" s="188" t="s">
        <v>146</v>
      </c>
      <c r="E949" s="195" t="s">
        <v>19</v>
      </c>
      <c r="F949" s="196" t="s">
        <v>1235</v>
      </c>
      <c r="G949" s="194"/>
      <c r="H949" s="197">
        <v>23.94</v>
      </c>
      <c r="I949" s="198"/>
      <c r="J949" s="194"/>
      <c r="K949" s="194"/>
      <c r="L949" s="199"/>
      <c r="M949" s="200"/>
      <c r="N949" s="201"/>
      <c r="O949" s="201"/>
      <c r="P949" s="201"/>
      <c r="Q949" s="201"/>
      <c r="R949" s="201"/>
      <c r="S949" s="201"/>
      <c r="T949" s="202"/>
      <c r="AT949" s="203" t="s">
        <v>146</v>
      </c>
      <c r="AU949" s="203" t="s">
        <v>143</v>
      </c>
      <c r="AV949" s="13" t="s">
        <v>143</v>
      </c>
      <c r="AW949" s="13" t="s">
        <v>31</v>
      </c>
      <c r="AX949" s="13" t="s">
        <v>72</v>
      </c>
      <c r="AY949" s="203" t="s">
        <v>135</v>
      </c>
    </row>
    <row r="950" spans="1:65" s="13" customFormat="1" ht="10">
      <c r="B950" s="193"/>
      <c r="C950" s="194"/>
      <c r="D950" s="188" t="s">
        <v>146</v>
      </c>
      <c r="E950" s="195" t="s">
        <v>19</v>
      </c>
      <c r="F950" s="196" t="s">
        <v>1234</v>
      </c>
      <c r="G950" s="194"/>
      <c r="H950" s="197">
        <v>14.1</v>
      </c>
      <c r="I950" s="198"/>
      <c r="J950" s="194"/>
      <c r="K950" s="194"/>
      <c r="L950" s="199"/>
      <c r="M950" s="200"/>
      <c r="N950" s="201"/>
      <c r="O950" s="201"/>
      <c r="P950" s="201"/>
      <c r="Q950" s="201"/>
      <c r="R950" s="201"/>
      <c r="S950" s="201"/>
      <c r="T950" s="202"/>
      <c r="AT950" s="203" t="s">
        <v>146</v>
      </c>
      <c r="AU950" s="203" t="s">
        <v>143</v>
      </c>
      <c r="AV950" s="13" t="s">
        <v>143</v>
      </c>
      <c r="AW950" s="13" t="s">
        <v>31</v>
      </c>
      <c r="AX950" s="13" t="s">
        <v>72</v>
      </c>
      <c r="AY950" s="203" t="s">
        <v>135</v>
      </c>
    </row>
    <row r="951" spans="1:65" s="14" customFormat="1" ht="10">
      <c r="B951" s="204"/>
      <c r="C951" s="205"/>
      <c r="D951" s="188" t="s">
        <v>146</v>
      </c>
      <c r="E951" s="206" t="s">
        <v>19</v>
      </c>
      <c r="F951" s="207" t="s">
        <v>148</v>
      </c>
      <c r="G951" s="205"/>
      <c r="H951" s="208">
        <v>242.67999999999998</v>
      </c>
      <c r="I951" s="209"/>
      <c r="J951" s="205"/>
      <c r="K951" s="205"/>
      <c r="L951" s="210"/>
      <c r="M951" s="211"/>
      <c r="N951" s="212"/>
      <c r="O951" s="212"/>
      <c r="P951" s="212"/>
      <c r="Q951" s="212"/>
      <c r="R951" s="212"/>
      <c r="S951" s="212"/>
      <c r="T951" s="213"/>
      <c r="AT951" s="214" t="s">
        <v>146</v>
      </c>
      <c r="AU951" s="214" t="s">
        <v>143</v>
      </c>
      <c r="AV951" s="14" t="s">
        <v>142</v>
      </c>
      <c r="AW951" s="14" t="s">
        <v>31</v>
      </c>
      <c r="AX951" s="14" t="s">
        <v>80</v>
      </c>
      <c r="AY951" s="214" t="s">
        <v>135</v>
      </c>
    </row>
    <row r="952" spans="1:65" s="2" customFormat="1" ht="24.15" customHeight="1">
      <c r="A952" s="36"/>
      <c r="B952" s="37"/>
      <c r="C952" s="175" t="s">
        <v>880</v>
      </c>
      <c r="D952" s="175" t="s">
        <v>137</v>
      </c>
      <c r="E952" s="176" t="s">
        <v>1236</v>
      </c>
      <c r="F952" s="177" t="s">
        <v>1237</v>
      </c>
      <c r="G952" s="178" t="s">
        <v>140</v>
      </c>
      <c r="H952" s="179">
        <v>142.41</v>
      </c>
      <c r="I952" s="180"/>
      <c r="J952" s="181">
        <f>ROUND(I952*H952,2)</f>
        <v>0</v>
      </c>
      <c r="K952" s="177" t="s">
        <v>141</v>
      </c>
      <c r="L952" s="41"/>
      <c r="M952" s="182" t="s">
        <v>19</v>
      </c>
      <c r="N952" s="183" t="s">
        <v>44</v>
      </c>
      <c r="O952" s="66"/>
      <c r="P952" s="184">
        <f>O952*H952</f>
        <v>0</v>
      </c>
      <c r="Q952" s="184">
        <v>4.428E-2</v>
      </c>
      <c r="R952" s="184">
        <f>Q952*H952</f>
        <v>6.3059148</v>
      </c>
      <c r="S952" s="184">
        <v>0</v>
      </c>
      <c r="T952" s="185">
        <f>S952*H952</f>
        <v>0</v>
      </c>
      <c r="U952" s="36"/>
      <c r="V952" s="36"/>
      <c r="W952" s="36"/>
      <c r="X952" s="36"/>
      <c r="Y952" s="36"/>
      <c r="Z952" s="36"/>
      <c r="AA952" s="36"/>
      <c r="AB952" s="36"/>
      <c r="AC952" s="36"/>
      <c r="AD952" s="36"/>
      <c r="AE952" s="36"/>
      <c r="AR952" s="186" t="s">
        <v>175</v>
      </c>
      <c r="AT952" s="186" t="s">
        <v>137</v>
      </c>
      <c r="AU952" s="186" t="s">
        <v>143</v>
      </c>
      <c r="AY952" s="19" t="s">
        <v>135</v>
      </c>
      <c r="BE952" s="187">
        <f>IF(N952="základní",J952,0)</f>
        <v>0</v>
      </c>
      <c r="BF952" s="187">
        <f>IF(N952="snížená",J952,0)</f>
        <v>0</v>
      </c>
      <c r="BG952" s="187">
        <f>IF(N952="zákl. přenesená",J952,0)</f>
        <v>0</v>
      </c>
      <c r="BH952" s="187">
        <f>IF(N952="sníž. přenesená",J952,0)</f>
        <v>0</v>
      </c>
      <c r="BI952" s="187">
        <f>IF(N952="nulová",J952,0)</f>
        <v>0</v>
      </c>
      <c r="BJ952" s="19" t="s">
        <v>143</v>
      </c>
      <c r="BK952" s="187">
        <f>ROUND(I952*H952,2)</f>
        <v>0</v>
      </c>
      <c r="BL952" s="19" t="s">
        <v>175</v>
      </c>
      <c r="BM952" s="186" t="s">
        <v>1238</v>
      </c>
    </row>
    <row r="953" spans="1:65" s="2" customFormat="1" ht="72">
      <c r="A953" s="36"/>
      <c r="B953" s="37"/>
      <c r="C953" s="38"/>
      <c r="D953" s="188" t="s">
        <v>144</v>
      </c>
      <c r="E953" s="38"/>
      <c r="F953" s="189" t="s">
        <v>1218</v>
      </c>
      <c r="G953" s="38"/>
      <c r="H953" s="38"/>
      <c r="I953" s="190"/>
      <c r="J953" s="38"/>
      <c r="K953" s="38"/>
      <c r="L953" s="41"/>
      <c r="M953" s="191"/>
      <c r="N953" s="192"/>
      <c r="O953" s="66"/>
      <c r="P953" s="66"/>
      <c r="Q953" s="66"/>
      <c r="R953" s="66"/>
      <c r="S953" s="66"/>
      <c r="T953" s="67"/>
      <c r="U953" s="36"/>
      <c r="V953" s="36"/>
      <c r="W953" s="36"/>
      <c r="X953" s="36"/>
      <c r="Y953" s="36"/>
      <c r="Z953" s="36"/>
      <c r="AA953" s="36"/>
      <c r="AB953" s="36"/>
      <c r="AC953" s="36"/>
      <c r="AD953" s="36"/>
      <c r="AE953" s="36"/>
      <c r="AT953" s="19" t="s">
        <v>144</v>
      </c>
      <c r="AU953" s="19" t="s">
        <v>143</v>
      </c>
    </row>
    <row r="954" spans="1:65" s="13" customFormat="1" ht="10">
      <c r="B954" s="193"/>
      <c r="C954" s="194"/>
      <c r="D954" s="188" t="s">
        <v>146</v>
      </c>
      <c r="E954" s="195" t="s">
        <v>19</v>
      </c>
      <c r="F954" s="196" t="s">
        <v>743</v>
      </c>
      <c r="G954" s="194"/>
      <c r="H954" s="197">
        <v>9</v>
      </c>
      <c r="I954" s="198"/>
      <c r="J954" s="194"/>
      <c r="K954" s="194"/>
      <c r="L954" s="199"/>
      <c r="M954" s="200"/>
      <c r="N954" s="201"/>
      <c r="O954" s="201"/>
      <c r="P954" s="201"/>
      <c r="Q954" s="201"/>
      <c r="R954" s="201"/>
      <c r="S954" s="201"/>
      <c r="T954" s="202"/>
      <c r="AT954" s="203" t="s">
        <v>146</v>
      </c>
      <c r="AU954" s="203" t="s">
        <v>143</v>
      </c>
      <c r="AV954" s="13" t="s">
        <v>143</v>
      </c>
      <c r="AW954" s="13" t="s">
        <v>31</v>
      </c>
      <c r="AX954" s="13" t="s">
        <v>72</v>
      </c>
      <c r="AY954" s="203" t="s">
        <v>135</v>
      </c>
    </row>
    <row r="955" spans="1:65" s="13" customFormat="1" ht="10">
      <c r="B955" s="193"/>
      <c r="C955" s="194"/>
      <c r="D955" s="188" t="s">
        <v>146</v>
      </c>
      <c r="E955" s="195" t="s">
        <v>19</v>
      </c>
      <c r="F955" s="196" t="s">
        <v>1239</v>
      </c>
      <c r="G955" s="194"/>
      <c r="H955" s="197">
        <v>5.28</v>
      </c>
      <c r="I955" s="198"/>
      <c r="J955" s="194"/>
      <c r="K955" s="194"/>
      <c r="L955" s="199"/>
      <c r="M955" s="200"/>
      <c r="N955" s="201"/>
      <c r="O955" s="201"/>
      <c r="P955" s="201"/>
      <c r="Q955" s="201"/>
      <c r="R955" s="201"/>
      <c r="S955" s="201"/>
      <c r="T955" s="202"/>
      <c r="AT955" s="203" t="s">
        <v>146</v>
      </c>
      <c r="AU955" s="203" t="s">
        <v>143</v>
      </c>
      <c r="AV955" s="13" t="s">
        <v>143</v>
      </c>
      <c r="AW955" s="13" t="s">
        <v>31</v>
      </c>
      <c r="AX955" s="13" t="s">
        <v>72</v>
      </c>
      <c r="AY955" s="203" t="s">
        <v>135</v>
      </c>
    </row>
    <row r="956" spans="1:65" s="13" customFormat="1" ht="10">
      <c r="B956" s="193"/>
      <c r="C956" s="194"/>
      <c r="D956" s="188" t="s">
        <v>146</v>
      </c>
      <c r="E956" s="195" t="s">
        <v>19</v>
      </c>
      <c r="F956" s="196" t="s">
        <v>1240</v>
      </c>
      <c r="G956" s="194"/>
      <c r="H956" s="197">
        <v>33.21</v>
      </c>
      <c r="I956" s="198"/>
      <c r="J956" s="194"/>
      <c r="K956" s="194"/>
      <c r="L956" s="199"/>
      <c r="M956" s="200"/>
      <c r="N956" s="201"/>
      <c r="O956" s="201"/>
      <c r="P956" s="201"/>
      <c r="Q956" s="201"/>
      <c r="R956" s="201"/>
      <c r="S956" s="201"/>
      <c r="T956" s="202"/>
      <c r="AT956" s="203" t="s">
        <v>146</v>
      </c>
      <c r="AU956" s="203" t="s">
        <v>143</v>
      </c>
      <c r="AV956" s="13" t="s">
        <v>143</v>
      </c>
      <c r="AW956" s="13" t="s">
        <v>31</v>
      </c>
      <c r="AX956" s="13" t="s">
        <v>72</v>
      </c>
      <c r="AY956" s="203" t="s">
        <v>135</v>
      </c>
    </row>
    <row r="957" spans="1:65" s="13" customFormat="1" ht="10">
      <c r="B957" s="193"/>
      <c r="C957" s="194"/>
      <c r="D957" s="188" t="s">
        <v>146</v>
      </c>
      <c r="E957" s="195" t="s">
        <v>19</v>
      </c>
      <c r="F957" s="196" t="s">
        <v>1241</v>
      </c>
      <c r="G957" s="194"/>
      <c r="H957" s="197">
        <v>16.5</v>
      </c>
      <c r="I957" s="198"/>
      <c r="J957" s="194"/>
      <c r="K957" s="194"/>
      <c r="L957" s="199"/>
      <c r="M957" s="200"/>
      <c r="N957" s="201"/>
      <c r="O957" s="201"/>
      <c r="P957" s="201"/>
      <c r="Q957" s="201"/>
      <c r="R957" s="201"/>
      <c r="S957" s="201"/>
      <c r="T957" s="202"/>
      <c r="AT957" s="203" t="s">
        <v>146</v>
      </c>
      <c r="AU957" s="203" t="s">
        <v>143</v>
      </c>
      <c r="AV957" s="13" t="s">
        <v>143</v>
      </c>
      <c r="AW957" s="13" t="s">
        <v>31</v>
      </c>
      <c r="AX957" s="13" t="s">
        <v>72</v>
      </c>
      <c r="AY957" s="203" t="s">
        <v>135</v>
      </c>
    </row>
    <row r="958" spans="1:65" s="13" customFormat="1" ht="10">
      <c r="B958" s="193"/>
      <c r="C958" s="194"/>
      <c r="D958" s="188" t="s">
        <v>146</v>
      </c>
      <c r="E958" s="195" t="s">
        <v>19</v>
      </c>
      <c r="F958" s="196" t="s">
        <v>1242</v>
      </c>
      <c r="G958" s="194"/>
      <c r="H958" s="197">
        <v>7.2</v>
      </c>
      <c r="I958" s="198"/>
      <c r="J958" s="194"/>
      <c r="K958" s="194"/>
      <c r="L958" s="199"/>
      <c r="M958" s="200"/>
      <c r="N958" s="201"/>
      <c r="O958" s="201"/>
      <c r="P958" s="201"/>
      <c r="Q958" s="201"/>
      <c r="R958" s="201"/>
      <c r="S958" s="201"/>
      <c r="T958" s="202"/>
      <c r="AT958" s="203" t="s">
        <v>146</v>
      </c>
      <c r="AU958" s="203" t="s">
        <v>143</v>
      </c>
      <c r="AV958" s="13" t="s">
        <v>143</v>
      </c>
      <c r="AW958" s="13" t="s">
        <v>31</v>
      </c>
      <c r="AX958" s="13" t="s">
        <v>72</v>
      </c>
      <c r="AY958" s="203" t="s">
        <v>135</v>
      </c>
    </row>
    <row r="959" spans="1:65" s="13" customFormat="1" ht="10">
      <c r="B959" s="193"/>
      <c r="C959" s="194"/>
      <c r="D959" s="188" t="s">
        <v>146</v>
      </c>
      <c r="E959" s="195" t="s">
        <v>19</v>
      </c>
      <c r="F959" s="196" t="s">
        <v>1243</v>
      </c>
      <c r="G959" s="194"/>
      <c r="H959" s="197">
        <v>35.61</v>
      </c>
      <c r="I959" s="198"/>
      <c r="J959" s="194"/>
      <c r="K959" s="194"/>
      <c r="L959" s="199"/>
      <c r="M959" s="200"/>
      <c r="N959" s="201"/>
      <c r="O959" s="201"/>
      <c r="P959" s="201"/>
      <c r="Q959" s="201"/>
      <c r="R959" s="201"/>
      <c r="S959" s="201"/>
      <c r="T959" s="202"/>
      <c r="AT959" s="203" t="s">
        <v>146</v>
      </c>
      <c r="AU959" s="203" t="s">
        <v>143</v>
      </c>
      <c r="AV959" s="13" t="s">
        <v>143</v>
      </c>
      <c r="AW959" s="13" t="s">
        <v>31</v>
      </c>
      <c r="AX959" s="13" t="s">
        <v>72</v>
      </c>
      <c r="AY959" s="203" t="s">
        <v>135</v>
      </c>
    </row>
    <row r="960" spans="1:65" s="13" customFormat="1" ht="10">
      <c r="B960" s="193"/>
      <c r="C960" s="194"/>
      <c r="D960" s="188" t="s">
        <v>146</v>
      </c>
      <c r="E960" s="195" t="s">
        <v>19</v>
      </c>
      <c r="F960" s="196" t="s">
        <v>756</v>
      </c>
      <c r="G960" s="194"/>
      <c r="H960" s="197">
        <v>18.510000000000002</v>
      </c>
      <c r="I960" s="198"/>
      <c r="J960" s="194"/>
      <c r="K960" s="194"/>
      <c r="L960" s="199"/>
      <c r="M960" s="200"/>
      <c r="N960" s="201"/>
      <c r="O960" s="201"/>
      <c r="P960" s="201"/>
      <c r="Q960" s="201"/>
      <c r="R960" s="201"/>
      <c r="S960" s="201"/>
      <c r="T960" s="202"/>
      <c r="AT960" s="203" t="s">
        <v>146</v>
      </c>
      <c r="AU960" s="203" t="s">
        <v>143</v>
      </c>
      <c r="AV960" s="13" t="s">
        <v>143</v>
      </c>
      <c r="AW960" s="13" t="s">
        <v>31</v>
      </c>
      <c r="AX960" s="13" t="s">
        <v>72</v>
      </c>
      <c r="AY960" s="203" t="s">
        <v>135</v>
      </c>
    </row>
    <row r="961" spans="1:65" s="13" customFormat="1" ht="10">
      <c r="B961" s="193"/>
      <c r="C961" s="194"/>
      <c r="D961" s="188" t="s">
        <v>146</v>
      </c>
      <c r="E961" s="195" t="s">
        <v>19</v>
      </c>
      <c r="F961" s="196" t="s">
        <v>491</v>
      </c>
      <c r="G961" s="194"/>
      <c r="H961" s="197">
        <v>17.100000000000001</v>
      </c>
      <c r="I961" s="198"/>
      <c r="J961" s="194"/>
      <c r="K961" s="194"/>
      <c r="L961" s="199"/>
      <c r="M961" s="200"/>
      <c r="N961" s="201"/>
      <c r="O961" s="201"/>
      <c r="P961" s="201"/>
      <c r="Q961" s="201"/>
      <c r="R961" s="201"/>
      <c r="S961" s="201"/>
      <c r="T961" s="202"/>
      <c r="AT961" s="203" t="s">
        <v>146</v>
      </c>
      <c r="AU961" s="203" t="s">
        <v>143</v>
      </c>
      <c r="AV961" s="13" t="s">
        <v>143</v>
      </c>
      <c r="AW961" s="13" t="s">
        <v>31</v>
      </c>
      <c r="AX961" s="13" t="s">
        <v>72</v>
      </c>
      <c r="AY961" s="203" t="s">
        <v>135</v>
      </c>
    </row>
    <row r="962" spans="1:65" s="14" customFormat="1" ht="10">
      <c r="B962" s="204"/>
      <c r="C962" s="205"/>
      <c r="D962" s="188" t="s">
        <v>146</v>
      </c>
      <c r="E962" s="206" t="s">
        <v>19</v>
      </c>
      <c r="F962" s="207" t="s">
        <v>148</v>
      </c>
      <c r="G962" s="205"/>
      <c r="H962" s="208">
        <v>142.41</v>
      </c>
      <c r="I962" s="209"/>
      <c r="J962" s="205"/>
      <c r="K962" s="205"/>
      <c r="L962" s="210"/>
      <c r="M962" s="211"/>
      <c r="N962" s="212"/>
      <c r="O962" s="212"/>
      <c r="P962" s="212"/>
      <c r="Q962" s="212"/>
      <c r="R962" s="212"/>
      <c r="S962" s="212"/>
      <c r="T962" s="213"/>
      <c r="AT962" s="214" t="s">
        <v>146</v>
      </c>
      <c r="AU962" s="214" t="s">
        <v>143</v>
      </c>
      <c r="AV962" s="14" t="s">
        <v>142</v>
      </c>
      <c r="AW962" s="14" t="s">
        <v>31</v>
      </c>
      <c r="AX962" s="14" t="s">
        <v>80</v>
      </c>
      <c r="AY962" s="214" t="s">
        <v>135</v>
      </c>
    </row>
    <row r="963" spans="1:65" s="2" customFormat="1" ht="24.15" customHeight="1">
      <c r="A963" s="36"/>
      <c r="B963" s="37"/>
      <c r="C963" s="175" t="s">
        <v>1244</v>
      </c>
      <c r="D963" s="175" t="s">
        <v>137</v>
      </c>
      <c r="E963" s="176" t="s">
        <v>1245</v>
      </c>
      <c r="F963" s="177" t="s">
        <v>1246</v>
      </c>
      <c r="G963" s="178" t="s">
        <v>140</v>
      </c>
      <c r="H963" s="179">
        <v>32.729999999999997</v>
      </c>
      <c r="I963" s="180"/>
      <c r="J963" s="181">
        <f>ROUND(I963*H963,2)</f>
        <v>0</v>
      </c>
      <c r="K963" s="177" t="s">
        <v>141</v>
      </c>
      <c r="L963" s="41"/>
      <c r="M963" s="182" t="s">
        <v>19</v>
      </c>
      <c r="N963" s="183" t="s">
        <v>44</v>
      </c>
      <c r="O963" s="66"/>
      <c r="P963" s="184">
        <f>O963*H963</f>
        <v>0</v>
      </c>
      <c r="Q963" s="184">
        <v>4.5699999999999998E-2</v>
      </c>
      <c r="R963" s="184">
        <f>Q963*H963</f>
        <v>1.4957609999999997</v>
      </c>
      <c r="S963" s="184">
        <v>0</v>
      </c>
      <c r="T963" s="185">
        <f>S963*H963</f>
        <v>0</v>
      </c>
      <c r="U963" s="36"/>
      <c r="V963" s="36"/>
      <c r="W963" s="36"/>
      <c r="X963" s="36"/>
      <c r="Y963" s="36"/>
      <c r="Z963" s="36"/>
      <c r="AA963" s="36"/>
      <c r="AB963" s="36"/>
      <c r="AC963" s="36"/>
      <c r="AD963" s="36"/>
      <c r="AE963" s="36"/>
      <c r="AR963" s="186" t="s">
        <v>175</v>
      </c>
      <c r="AT963" s="186" t="s">
        <v>137</v>
      </c>
      <c r="AU963" s="186" t="s">
        <v>143</v>
      </c>
      <c r="AY963" s="19" t="s">
        <v>135</v>
      </c>
      <c r="BE963" s="187">
        <f>IF(N963="základní",J963,0)</f>
        <v>0</v>
      </c>
      <c r="BF963" s="187">
        <f>IF(N963="snížená",J963,0)</f>
        <v>0</v>
      </c>
      <c r="BG963" s="187">
        <f>IF(N963="zákl. přenesená",J963,0)</f>
        <v>0</v>
      </c>
      <c r="BH963" s="187">
        <f>IF(N963="sníž. přenesená",J963,0)</f>
        <v>0</v>
      </c>
      <c r="BI963" s="187">
        <f>IF(N963="nulová",J963,0)</f>
        <v>0</v>
      </c>
      <c r="BJ963" s="19" t="s">
        <v>143</v>
      </c>
      <c r="BK963" s="187">
        <f>ROUND(I963*H963,2)</f>
        <v>0</v>
      </c>
      <c r="BL963" s="19" t="s">
        <v>175</v>
      </c>
      <c r="BM963" s="186" t="s">
        <v>1247</v>
      </c>
    </row>
    <row r="964" spans="1:65" s="2" customFormat="1" ht="72">
      <c r="A964" s="36"/>
      <c r="B964" s="37"/>
      <c r="C964" s="38"/>
      <c r="D964" s="188" t="s">
        <v>144</v>
      </c>
      <c r="E964" s="38"/>
      <c r="F964" s="189" t="s">
        <v>1218</v>
      </c>
      <c r="G964" s="38"/>
      <c r="H964" s="38"/>
      <c r="I964" s="190"/>
      <c r="J964" s="38"/>
      <c r="K964" s="38"/>
      <c r="L964" s="41"/>
      <c r="M964" s="191"/>
      <c r="N964" s="192"/>
      <c r="O964" s="66"/>
      <c r="P964" s="66"/>
      <c r="Q964" s="66"/>
      <c r="R964" s="66"/>
      <c r="S964" s="66"/>
      <c r="T964" s="67"/>
      <c r="U964" s="36"/>
      <c r="V964" s="36"/>
      <c r="W964" s="36"/>
      <c r="X964" s="36"/>
      <c r="Y964" s="36"/>
      <c r="Z964" s="36"/>
      <c r="AA964" s="36"/>
      <c r="AB964" s="36"/>
      <c r="AC964" s="36"/>
      <c r="AD964" s="36"/>
      <c r="AE964" s="36"/>
      <c r="AT964" s="19" t="s">
        <v>144</v>
      </c>
      <c r="AU964" s="19" t="s">
        <v>143</v>
      </c>
    </row>
    <row r="965" spans="1:65" s="13" customFormat="1" ht="10">
      <c r="B965" s="193"/>
      <c r="C965" s="194"/>
      <c r="D965" s="188" t="s">
        <v>146</v>
      </c>
      <c r="E965" s="195" t="s">
        <v>19</v>
      </c>
      <c r="F965" s="196" t="s">
        <v>1248</v>
      </c>
      <c r="G965" s="194"/>
      <c r="H965" s="197">
        <v>18.22</v>
      </c>
      <c r="I965" s="198"/>
      <c r="J965" s="194"/>
      <c r="K965" s="194"/>
      <c r="L965" s="199"/>
      <c r="M965" s="200"/>
      <c r="N965" s="201"/>
      <c r="O965" s="201"/>
      <c r="P965" s="201"/>
      <c r="Q965" s="201"/>
      <c r="R965" s="201"/>
      <c r="S965" s="201"/>
      <c r="T965" s="202"/>
      <c r="AT965" s="203" t="s">
        <v>146</v>
      </c>
      <c r="AU965" s="203" t="s">
        <v>143</v>
      </c>
      <c r="AV965" s="13" t="s">
        <v>143</v>
      </c>
      <c r="AW965" s="13" t="s">
        <v>31</v>
      </c>
      <c r="AX965" s="13" t="s">
        <v>72</v>
      </c>
      <c r="AY965" s="203" t="s">
        <v>135</v>
      </c>
    </row>
    <row r="966" spans="1:65" s="13" customFormat="1" ht="10">
      <c r="B966" s="193"/>
      <c r="C966" s="194"/>
      <c r="D966" s="188" t="s">
        <v>146</v>
      </c>
      <c r="E966" s="195" t="s">
        <v>19</v>
      </c>
      <c r="F966" s="196" t="s">
        <v>1249</v>
      </c>
      <c r="G966" s="194"/>
      <c r="H966" s="197">
        <v>7.31</v>
      </c>
      <c r="I966" s="198"/>
      <c r="J966" s="194"/>
      <c r="K966" s="194"/>
      <c r="L966" s="199"/>
      <c r="M966" s="200"/>
      <c r="N966" s="201"/>
      <c r="O966" s="201"/>
      <c r="P966" s="201"/>
      <c r="Q966" s="201"/>
      <c r="R966" s="201"/>
      <c r="S966" s="201"/>
      <c r="T966" s="202"/>
      <c r="AT966" s="203" t="s">
        <v>146</v>
      </c>
      <c r="AU966" s="203" t="s">
        <v>143</v>
      </c>
      <c r="AV966" s="13" t="s">
        <v>143</v>
      </c>
      <c r="AW966" s="13" t="s">
        <v>31</v>
      </c>
      <c r="AX966" s="13" t="s">
        <v>72</v>
      </c>
      <c r="AY966" s="203" t="s">
        <v>135</v>
      </c>
    </row>
    <row r="967" spans="1:65" s="13" customFormat="1" ht="10">
      <c r="B967" s="193"/>
      <c r="C967" s="194"/>
      <c r="D967" s="188" t="s">
        <v>146</v>
      </c>
      <c r="E967" s="195" t="s">
        <v>19</v>
      </c>
      <c r="F967" s="196" t="s">
        <v>1250</v>
      </c>
      <c r="G967" s="194"/>
      <c r="H967" s="197">
        <v>7.2</v>
      </c>
      <c r="I967" s="198"/>
      <c r="J967" s="194"/>
      <c r="K967" s="194"/>
      <c r="L967" s="199"/>
      <c r="M967" s="200"/>
      <c r="N967" s="201"/>
      <c r="O967" s="201"/>
      <c r="P967" s="201"/>
      <c r="Q967" s="201"/>
      <c r="R967" s="201"/>
      <c r="S967" s="201"/>
      <c r="T967" s="202"/>
      <c r="AT967" s="203" t="s">
        <v>146</v>
      </c>
      <c r="AU967" s="203" t="s">
        <v>143</v>
      </c>
      <c r="AV967" s="13" t="s">
        <v>143</v>
      </c>
      <c r="AW967" s="13" t="s">
        <v>31</v>
      </c>
      <c r="AX967" s="13" t="s">
        <v>72</v>
      </c>
      <c r="AY967" s="203" t="s">
        <v>135</v>
      </c>
    </row>
    <row r="968" spans="1:65" s="14" customFormat="1" ht="10">
      <c r="B968" s="204"/>
      <c r="C968" s="205"/>
      <c r="D968" s="188" t="s">
        <v>146</v>
      </c>
      <c r="E968" s="206" t="s">
        <v>19</v>
      </c>
      <c r="F968" s="207" t="s">
        <v>148</v>
      </c>
      <c r="G968" s="205"/>
      <c r="H968" s="208">
        <v>32.729999999999997</v>
      </c>
      <c r="I968" s="209"/>
      <c r="J968" s="205"/>
      <c r="K968" s="205"/>
      <c r="L968" s="210"/>
      <c r="M968" s="211"/>
      <c r="N968" s="212"/>
      <c r="O968" s="212"/>
      <c r="P968" s="212"/>
      <c r="Q968" s="212"/>
      <c r="R968" s="212"/>
      <c r="S968" s="212"/>
      <c r="T968" s="213"/>
      <c r="AT968" s="214" t="s">
        <v>146</v>
      </c>
      <c r="AU968" s="214" t="s">
        <v>143</v>
      </c>
      <c r="AV968" s="14" t="s">
        <v>142</v>
      </c>
      <c r="AW968" s="14" t="s">
        <v>31</v>
      </c>
      <c r="AX968" s="14" t="s">
        <v>80</v>
      </c>
      <c r="AY968" s="214" t="s">
        <v>135</v>
      </c>
    </row>
    <row r="969" spans="1:65" s="2" customFormat="1" ht="37.75" customHeight="1">
      <c r="A969" s="36"/>
      <c r="B969" s="37"/>
      <c r="C969" s="175" t="s">
        <v>882</v>
      </c>
      <c r="D969" s="175" t="s">
        <v>137</v>
      </c>
      <c r="E969" s="176" t="s">
        <v>1251</v>
      </c>
      <c r="F969" s="177" t="s">
        <v>1252</v>
      </c>
      <c r="G969" s="178" t="s">
        <v>140</v>
      </c>
      <c r="H969" s="179">
        <v>35.1</v>
      </c>
      <c r="I969" s="180"/>
      <c r="J969" s="181">
        <f>ROUND(I969*H969,2)</f>
        <v>0</v>
      </c>
      <c r="K969" s="177" t="s">
        <v>141</v>
      </c>
      <c r="L969" s="41"/>
      <c r="M969" s="182" t="s">
        <v>19</v>
      </c>
      <c r="N969" s="183" t="s">
        <v>44</v>
      </c>
      <c r="O969" s="66"/>
      <c r="P969" s="184">
        <f>O969*H969</f>
        <v>0</v>
      </c>
      <c r="Q969" s="184">
        <v>4.589E-2</v>
      </c>
      <c r="R969" s="184">
        <f>Q969*H969</f>
        <v>1.6107390000000001</v>
      </c>
      <c r="S969" s="184">
        <v>0</v>
      </c>
      <c r="T969" s="185">
        <f>S969*H969</f>
        <v>0</v>
      </c>
      <c r="U969" s="36"/>
      <c r="V969" s="36"/>
      <c r="W969" s="36"/>
      <c r="X969" s="36"/>
      <c r="Y969" s="36"/>
      <c r="Z969" s="36"/>
      <c r="AA969" s="36"/>
      <c r="AB969" s="36"/>
      <c r="AC969" s="36"/>
      <c r="AD969" s="36"/>
      <c r="AE969" s="36"/>
      <c r="AR969" s="186" t="s">
        <v>175</v>
      </c>
      <c r="AT969" s="186" t="s">
        <v>137</v>
      </c>
      <c r="AU969" s="186" t="s">
        <v>143</v>
      </c>
      <c r="AY969" s="19" t="s">
        <v>135</v>
      </c>
      <c r="BE969" s="187">
        <f>IF(N969="základní",J969,0)</f>
        <v>0</v>
      </c>
      <c r="BF969" s="187">
        <f>IF(N969="snížená",J969,0)</f>
        <v>0</v>
      </c>
      <c r="BG969" s="187">
        <f>IF(N969="zákl. přenesená",J969,0)</f>
        <v>0</v>
      </c>
      <c r="BH969" s="187">
        <f>IF(N969="sníž. přenesená",J969,0)</f>
        <v>0</v>
      </c>
      <c r="BI969" s="187">
        <f>IF(N969="nulová",J969,0)</f>
        <v>0</v>
      </c>
      <c r="BJ969" s="19" t="s">
        <v>143</v>
      </c>
      <c r="BK969" s="187">
        <f>ROUND(I969*H969,2)</f>
        <v>0</v>
      </c>
      <c r="BL969" s="19" t="s">
        <v>175</v>
      </c>
      <c r="BM969" s="186" t="s">
        <v>1253</v>
      </c>
    </row>
    <row r="970" spans="1:65" s="2" customFormat="1" ht="72">
      <c r="A970" s="36"/>
      <c r="B970" s="37"/>
      <c r="C970" s="38"/>
      <c r="D970" s="188" t="s">
        <v>144</v>
      </c>
      <c r="E970" s="38"/>
      <c r="F970" s="189" t="s">
        <v>1254</v>
      </c>
      <c r="G970" s="38"/>
      <c r="H970" s="38"/>
      <c r="I970" s="190"/>
      <c r="J970" s="38"/>
      <c r="K970" s="38"/>
      <c r="L970" s="41"/>
      <c r="M970" s="191"/>
      <c r="N970" s="192"/>
      <c r="O970" s="66"/>
      <c r="P970" s="66"/>
      <c r="Q970" s="66"/>
      <c r="R970" s="66"/>
      <c r="S970" s="66"/>
      <c r="T970" s="67"/>
      <c r="U970" s="36"/>
      <c r="V970" s="36"/>
      <c r="W970" s="36"/>
      <c r="X970" s="36"/>
      <c r="Y970" s="36"/>
      <c r="Z970" s="36"/>
      <c r="AA970" s="36"/>
      <c r="AB970" s="36"/>
      <c r="AC970" s="36"/>
      <c r="AD970" s="36"/>
      <c r="AE970" s="36"/>
      <c r="AT970" s="19" t="s">
        <v>144</v>
      </c>
      <c r="AU970" s="19" t="s">
        <v>143</v>
      </c>
    </row>
    <row r="971" spans="1:65" s="13" customFormat="1" ht="10">
      <c r="B971" s="193"/>
      <c r="C971" s="194"/>
      <c r="D971" s="188" t="s">
        <v>146</v>
      </c>
      <c r="E971" s="195" t="s">
        <v>19</v>
      </c>
      <c r="F971" s="196" t="s">
        <v>1255</v>
      </c>
      <c r="G971" s="194"/>
      <c r="H971" s="197">
        <v>35.1</v>
      </c>
      <c r="I971" s="198"/>
      <c r="J971" s="194"/>
      <c r="K971" s="194"/>
      <c r="L971" s="199"/>
      <c r="M971" s="200"/>
      <c r="N971" s="201"/>
      <c r="O971" s="201"/>
      <c r="P971" s="201"/>
      <c r="Q971" s="201"/>
      <c r="R971" s="201"/>
      <c r="S971" s="201"/>
      <c r="T971" s="202"/>
      <c r="AT971" s="203" t="s">
        <v>146</v>
      </c>
      <c r="AU971" s="203" t="s">
        <v>143</v>
      </c>
      <c r="AV971" s="13" t="s">
        <v>143</v>
      </c>
      <c r="AW971" s="13" t="s">
        <v>31</v>
      </c>
      <c r="AX971" s="13" t="s">
        <v>72</v>
      </c>
      <c r="AY971" s="203" t="s">
        <v>135</v>
      </c>
    </row>
    <row r="972" spans="1:65" s="14" customFormat="1" ht="10">
      <c r="B972" s="204"/>
      <c r="C972" s="205"/>
      <c r="D972" s="188" t="s">
        <v>146</v>
      </c>
      <c r="E972" s="206" t="s">
        <v>19</v>
      </c>
      <c r="F972" s="207" t="s">
        <v>148</v>
      </c>
      <c r="G972" s="205"/>
      <c r="H972" s="208">
        <v>35.1</v>
      </c>
      <c r="I972" s="209"/>
      <c r="J972" s="205"/>
      <c r="K972" s="205"/>
      <c r="L972" s="210"/>
      <c r="M972" s="211"/>
      <c r="N972" s="212"/>
      <c r="O972" s="212"/>
      <c r="P972" s="212"/>
      <c r="Q972" s="212"/>
      <c r="R972" s="212"/>
      <c r="S972" s="212"/>
      <c r="T972" s="213"/>
      <c r="AT972" s="214" t="s">
        <v>146</v>
      </c>
      <c r="AU972" s="214" t="s">
        <v>143</v>
      </c>
      <c r="AV972" s="14" t="s">
        <v>142</v>
      </c>
      <c r="AW972" s="14" t="s">
        <v>31</v>
      </c>
      <c r="AX972" s="14" t="s">
        <v>80</v>
      </c>
      <c r="AY972" s="214" t="s">
        <v>135</v>
      </c>
    </row>
    <row r="973" spans="1:65" s="2" customFormat="1" ht="24.15" customHeight="1">
      <c r="A973" s="36"/>
      <c r="B973" s="37"/>
      <c r="C973" s="175" t="s">
        <v>1256</v>
      </c>
      <c r="D973" s="175" t="s">
        <v>137</v>
      </c>
      <c r="E973" s="176" t="s">
        <v>1257</v>
      </c>
      <c r="F973" s="177" t="s">
        <v>1258</v>
      </c>
      <c r="G973" s="178" t="s">
        <v>140</v>
      </c>
      <c r="H973" s="179">
        <v>433.92</v>
      </c>
      <c r="I973" s="180"/>
      <c r="J973" s="181">
        <f>ROUND(I973*H973,2)</f>
        <v>0</v>
      </c>
      <c r="K973" s="177" t="s">
        <v>141</v>
      </c>
      <c r="L973" s="41"/>
      <c r="M973" s="182" t="s">
        <v>19</v>
      </c>
      <c r="N973" s="183" t="s">
        <v>44</v>
      </c>
      <c r="O973" s="66"/>
      <c r="P973" s="184">
        <f>O973*H973</f>
        <v>0</v>
      </c>
      <c r="Q973" s="184">
        <v>1.379E-2</v>
      </c>
      <c r="R973" s="184">
        <f>Q973*H973</f>
        <v>5.9837568000000001</v>
      </c>
      <c r="S973" s="184">
        <v>0</v>
      </c>
      <c r="T973" s="185">
        <f>S973*H973</f>
        <v>0</v>
      </c>
      <c r="U973" s="36"/>
      <c r="V973" s="36"/>
      <c r="W973" s="36"/>
      <c r="X973" s="36"/>
      <c r="Y973" s="36"/>
      <c r="Z973" s="36"/>
      <c r="AA973" s="36"/>
      <c r="AB973" s="36"/>
      <c r="AC973" s="36"/>
      <c r="AD973" s="36"/>
      <c r="AE973" s="36"/>
      <c r="AR973" s="186" t="s">
        <v>175</v>
      </c>
      <c r="AT973" s="186" t="s">
        <v>137</v>
      </c>
      <c r="AU973" s="186" t="s">
        <v>143</v>
      </c>
      <c r="AY973" s="19" t="s">
        <v>135</v>
      </c>
      <c r="BE973" s="187">
        <f>IF(N973="základní",J973,0)</f>
        <v>0</v>
      </c>
      <c r="BF973" s="187">
        <f>IF(N973="snížená",J973,0)</f>
        <v>0</v>
      </c>
      <c r="BG973" s="187">
        <f>IF(N973="zákl. přenesená",J973,0)</f>
        <v>0</v>
      </c>
      <c r="BH973" s="187">
        <f>IF(N973="sníž. přenesená",J973,0)</f>
        <v>0</v>
      </c>
      <c r="BI973" s="187">
        <f>IF(N973="nulová",J973,0)</f>
        <v>0</v>
      </c>
      <c r="BJ973" s="19" t="s">
        <v>143</v>
      </c>
      <c r="BK973" s="187">
        <f>ROUND(I973*H973,2)</f>
        <v>0</v>
      </c>
      <c r="BL973" s="19" t="s">
        <v>175</v>
      </c>
      <c r="BM973" s="186" t="s">
        <v>1259</v>
      </c>
    </row>
    <row r="974" spans="1:65" s="2" customFormat="1" ht="72">
      <c r="A974" s="36"/>
      <c r="B974" s="37"/>
      <c r="C974" s="38"/>
      <c r="D974" s="188" t="s">
        <v>144</v>
      </c>
      <c r="E974" s="38"/>
      <c r="F974" s="189" t="s">
        <v>1260</v>
      </c>
      <c r="G974" s="38"/>
      <c r="H974" s="38"/>
      <c r="I974" s="190"/>
      <c r="J974" s="38"/>
      <c r="K974" s="38"/>
      <c r="L974" s="41"/>
      <c r="M974" s="191"/>
      <c r="N974" s="192"/>
      <c r="O974" s="66"/>
      <c r="P974" s="66"/>
      <c r="Q974" s="66"/>
      <c r="R974" s="66"/>
      <c r="S974" s="66"/>
      <c r="T974" s="67"/>
      <c r="U974" s="36"/>
      <c r="V974" s="36"/>
      <c r="W974" s="36"/>
      <c r="X974" s="36"/>
      <c r="Y974" s="36"/>
      <c r="Z974" s="36"/>
      <c r="AA974" s="36"/>
      <c r="AB974" s="36"/>
      <c r="AC974" s="36"/>
      <c r="AD974" s="36"/>
      <c r="AE974" s="36"/>
      <c r="AT974" s="19" t="s">
        <v>144</v>
      </c>
      <c r="AU974" s="19" t="s">
        <v>143</v>
      </c>
    </row>
    <row r="975" spans="1:65" s="16" customFormat="1" ht="10">
      <c r="B975" s="239"/>
      <c r="C975" s="240"/>
      <c r="D975" s="188" t="s">
        <v>146</v>
      </c>
      <c r="E975" s="241" t="s">
        <v>19</v>
      </c>
      <c r="F975" s="242" t="s">
        <v>1261</v>
      </c>
      <c r="G975" s="240"/>
      <c r="H975" s="241" t="s">
        <v>19</v>
      </c>
      <c r="I975" s="243"/>
      <c r="J975" s="240"/>
      <c r="K975" s="240"/>
      <c r="L975" s="244"/>
      <c r="M975" s="245"/>
      <c r="N975" s="246"/>
      <c r="O975" s="246"/>
      <c r="P975" s="246"/>
      <c r="Q975" s="246"/>
      <c r="R975" s="246"/>
      <c r="S975" s="246"/>
      <c r="T975" s="247"/>
      <c r="AT975" s="248" t="s">
        <v>146</v>
      </c>
      <c r="AU975" s="248" t="s">
        <v>143</v>
      </c>
      <c r="AV975" s="16" t="s">
        <v>80</v>
      </c>
      <c r="AW975" s="16" t="s">
        <v>31</v>
      </c>
      <c r="AX975" s="16" t="s">
        <v>72</v>
      </c>
      <c r="AY975" s="248" t="s">
        <v>135</v>
      </c>
    </row>
    <row r="976" spans="1:65" s="13" customFormat="1" ht="10">
      <c r="B976" s="193"/>
      <c r="C976" s="194"/>
      <c r="D976" s="188" t="s">
        <v>146</v>
      </c>
      <c r="E976" s="195" t="s">
        <v>19</v>
      </c>
      <c r="F976" s="196" t="s">
        <v>1262</v>
      </c>
      <c r="G976" s="194"/>
      <c r="H976" s="197">
        <v>148.94999999999999</v>
      </c>
      <c r="I976" s="198"/>
      <c r="J976" s="194"/>
      <c r="K976" s="194"/>
      <c r="L976" s="199"/>
      <c r="M976" s="200"/>
      <c r="N976" s="201"/>
      <c r="O976" s="201"/>
      <c r="P976" s="201"/>
      <c r="Q976" s="201"/>
      <c r="R976" s="201"/>
      <c r="S976" s="201"/>
      <c r="T976" s="202"/>
      <c r="AT976" s="203" t="s">
        <v>146</v>
      </c>
      <c r="AU976" s="203" t="s">
        <v>143</v>
      </c>
      <c r="AV976" s="13" t="s">
        <v>143</v>
      </c>
      <c r="AW976" s="13" t="s">
        <v>31</v>
      </c>
      <c r="AX976" s="13" t="s">
        <v>72</v>
      </c>
      <c r="AY976" s="203" t="s">
        <v>135</v>
      </c>
    </row>
    <row r="977" spans="2:51" s="13" customFormat="1" ht="10">
      <c r="B977" s="193"/>
      <c r="C977" s="194"/>
      <c r="D977" s="188" t="s">
        <v>146</v>
      </c>
      <c r="E977" s="195" t="s">
        <v>19</v>
      </c>
      <c r="F977" s="196" t="s">
        <v>1263</v>
      </c>
      <c r="G977" s="194"/>
      <c r="H977" s="197">
        <v>30.97</v>
      </c>
      <c r="I977" s="198"/>
      <c r="J977" s="194"/>
      <c r="K977" s="194"/>
      <c r="L977" s="199"/>
      <c r="M977" s="200"/>
      <c r="N977" s="201"/>
      <c r="O977" s="201"/>
      <c r="P977" s="201"/>
      <c r="Q977" s="201"/>
      <c r="R977" s="201"/>
      <c r="S977" s="201"/>
      <c r="T977" s="202"/>
      <c r="AT977" s="203" t="s">
        <v>146</v>
      </c>
      <c r="AU977" s="203" t="s">
        <v>143</v>
      </c>
      <c r="AV977" s="13" t="s">
        <v>143</v>
      </c>
      <c r="AW977" s="13" t="s">
        <v>31</v>
      </c>
      <c r="AX977" s="13" t="s">
        <v>72</v>
      </c>
      <c r="AY977" s="203" t="s">
        <v>135</v>
      </c>
    </row>
    <row r="978" spans="2:51" s="13" customFormat="1" ht="10">
      <c r="B978" s="193"/>
      <c r="C978" s="194"/>
      <c r="D978" s="188" t="s">
        <v>146</v>
      </c>
      <c r="E978" s="195" t="s">
        <v>19</v>
      </c>
      <c r="F978" s="196" t="s">
        <v>1264</v>
      </c>
      <c r="G978" s="194"/>
      <c r="H978" s="197">
        <v>3.16</v>
      </c>
      <c r="I978" s="198"/>
      <c r="J978" s="194"/>
      <c r="K978" s="194"/>
      <c r="L978" s="199"/>
      <c r="M978" s="200"/>
      <c r="N978" s="201"/>
      <c r="O978" s="201"/>
      <c r="P978" s="201"/>
      <c r="Q978" s="201"/>
      <c r="R978" s="201"/>
      <c r="S978" s="201"/>
      <c r="T978" s="202"/>
      <c r="AT978" s="203" t="s">
        <v>146</v>
      </c>
      <c r="AU978" s="203" t="s">
        <v>143</v>
      </c>
      <c r="AV978" s="13" t="s">
        <v>143</v>
      </c>
      <c r="AW978" s="13" t="s">
        <v>31</v>
      </c>
      <c r="AX978" s="13" t="s">
        <v>72</v>
      </c>
      <c r="AY978" s="203" t="s">
        <v>135</v>
      </c>
    </row>
    <row r="979" spans="2:51" s="13" customFormat="1" ht="10">
      <c r="B979" s="193"/>
      <c r="C979" s="194"/>
      <c r="D979" s="188" t="s">
        <v>146</v>
      </c>
      <c r="E979" s="195" t="s">
        <v>19</v>
      </c>
      <c r="F979" s="196" t="s">
        <v>1265</v>
      </c>
      <c r="G979" s="194"/>
      <c r="H979" s="197">
        <v>0.63</v>
      </c>
      <c r="I979" s="198"/>
      <c r="J979" s="194"/>
      <c r="K979" s="194"/>
      <c r="L979" s="199"/>
      <c r="M979" s="200"/>
      <c r="N979" s="201"/>
      <c r="O979" s="201"/>
      <c r="P979" s="201"/>
      <c r="Q979" s="201"/>
      <c r="R979" s="201"/>
      <c r="S979" s="201"/>
      <c r="T979" s="202"/>
      <c r="AT979" s="203" t="s">
        <v>146</v>
      </c>
      <c r="AU979" s="203" t="s">
        <v>143</v>
      </c>
      <c r="AV979" s="13" t="s">
        <v>143</v>
      </c>
      <c r="AW979" s="13" t="s">
        <v>31</v>
      </c>
      <c r="AX979" s="13" t="s">
        <v>72</v>
      </c>
      <c r="AY979" s="203" t="s">
        <v>135</v>
      </c>
    </row>
    <row r="980" spans="2:51" s="13" customFormat="1" ht="10">
      <c r="B980" s="193"/>
      <c r="C980" s="194"/>
      <c r="D980" s="188" t="s">
        <v>146</v>
      </c>
      <c r="E980" s="195" t="s">
        <v>19</v>
      </c>
      <c r="F980" s="196" t="s">
        <v>1266</v>
      </c>
      <c r="G980" s="194"/>
      <c r="H980" s="197">
        <v>1.25</v>
      </c>
      <c r="I980" s="198"/>
      <c r="J980" s="194"/>
      <c r="K980" s="194"/>
      <c r="L980" s="199"/>
      <c r="M980" s="200"/>
      <c r="N980" s="201"/>
      <c r="O980" s="201"/>
      <c r="P980" s="201"/>
      <c r="Q980" s="201"/>
      <c r="R980" s="201"/>
      <c r="S980" s="201"/>
      <c r="T980" s="202"/>
      <c r="AT980" s="203" t="s">
        <v>146</v>
      </c>
      <c r="AU980" s="203" t="s">
        <v>143</v>
      </c>
      <c r="AV980" s="13" t="s">
        <v>143</v>
      </c>
      <c r="AW980" s="13" t="s">
        <v>31</v>
      </c>
      <c r="AX980" s="13" t="s">
        <v>72</v>
      </c>
      <c r="AY980" s="203" t="s">
        <v>135</v>
      </c>
    </row>
    <row r="981" spans="2:51" s="13" customFormat="1" ht="10">
      <c r="B981" s="193"/>
      <c r="C981" s="194"/>
      <c r="D981" s="188" t="s">
        <v>146</v>
      </c>
      <c r="E981" s="195" t="s">
        <v>19</v>
      </c>
      <c r="F981" s="196" t="s">
        <v>1267</v>
      </c>
      <c r="G981" s="194"/>
      <c r="H981" s="197">
        <v>12.14</v>
      </c>
      <c r="I981" s="198"/>
      <c r="J981" s="194"/>
      <c r="K981" s="194"/>
      <c r="L981" s="199"/>
      <c r="M981" s="200"/>
      <c r="N981" s="201"/>
      <c r="O981" s="201"/>
      <c r="P981" s="201"/>
      <c r="Q981" s="201"/>
      <c r="R981" s="201"/>
      <c r="S981" s="201"/>
      <c r="T981" s="202"/>
      <c r="AT981" s="203" t="s">
        <v>146</v>
      </c>
      <c r="AU981" s="203" t="s">
        <v>143</v>
      </c>
      <c r="AV981" s="13" t="s">
        <v>143</v>
      </c>
      <c r="AW981" s="13" t="s">
        <v>31</v>
      </c>
      <c r="AX981" s="13" t="s">
        <v>72</v>
      </c>
      <c r="AY981" s="203" t="s">
        <v>135</v>
      </c>
    </row>
    <row r="982" spans="2:51" s="13" customFormat="1" ht="10">
      <c r="B982" s="193"/>
      <c r="C982" s="194"/>
      <c r="D982" s="188" t="s">
        <v>146</v>
      </c>
      <c r="E982" s="195" t="s">
        <v>19</v>
      </c>
      <c r="F982" s="196" t="s">
        <v>1268</v>
      </c>
      <c r="G982" s="194"/>
      <c r="H982" s="197">
        <v>2.79</v>
      </c>
      <c r="I982" s="198"/>
      <c r="J982" s="194"/>
      <c r="K982" s="194"/>
      <c r="L982" s="199"/>
      <c r="M982" s="200"/>
      <c r="N982" s="201"/>
      <c r="O982" s="201"/>
      <c r="P982" s="201"/>
      <c r="Q982" s="201"/>
      <c r="R982" s="201"/>
      <c r="S982" s="201"/>
      <c r="T982" s="202"/>
      <c r="AT982" s="203" t="s">
        <v>146</v>
      </c>
      <c r="AU982" s="203" t="s">
        <v>143</v>
      </c>
      <c r="AV982" s="13" t="s">
        <v>143</v>
      </c>
      <c r="AW982" s="13" t="s">
        <v>31</v>
      </c>
      <c r="AX982" s="13" t="s">
        <v>72</v>
      </c>
      <c r="AY982" s="203" t="s">
        <v>135</v>
      </c>
    </row>
    <row r="983" spans="2:51" s="13" customFormat="1" ht="10">
      <c r="B983" s="193"/>
      <c r="C983" s="194"/>
      <c r="D983" s="188" t="s">
        <v>146</v>
      </c>
      <c r="E983" s="195" t="s">
        <v>19</v>
      </c>
      <c r="F983" s="196" t="s">
        <v>941</v>
      </c>
      <c r="G983" s="194"/>
      <c r="H983" s="197">
        <v>1.17</v>
      </c>
      <c r="I983" s="198"/>
      <c r="J983" s="194"/>
      <c r="K983" s="194"/>
      <c r="L983" s="199"/>
      <c r="M983" s="200"/>
      <c r="N983" s="201"/>
      <c r="O983" s="201"/>
      <c r="P983" s="201"/>
      <c r="Q983" s="201"/>
      <c r="R983" s="201"/>
      <c r="S983" s="201"/>
      <c r="T983" s="202"/>
      <c r="AT983" s="203" t="s">
        <v>146</v>
      </c>
      <c r="AU983" s="203" t="s">
        <v>143</v>
      </c>
      <c r="AV983" s="13" t="s">
        <v>143</v>
      </c>
      <c r="AW983" s="13" t="s">
        <v>31</v>
      </c>
      <c r="AX983" s="13" t="s">
        <v>72</v>
      </c>
      <c r="AY983" s="203" t="s">
        <v>135</v>
      </c>
    </row>
    <row r="984" spans="2:51" s="13" customFormat="1" ht="10">
      <c r="B984" s="193"/>
      <c r="C984" s="194"/>
      <c r="D984" s="188" t="s">
        <v>146</v>
      </c>
      <c r="E984" s="195" t="s">
        <v>19</v>
      </c>
      <c r="F984" s="196" t="s">
        <v>942</v>
      </c>
      <c r="G984" s="194"/>
      <c r="H984" s="197">
        <v>1.0900000000000001</v>
      </c>
      <c r="I984" s="198"/>
      <c r="J984" s="194"/>
      <c r="K984" s="194"/>
      <c r="L984" s="199"/>
      <c r="M984" s="200"/>
      <c r="N984" s="201"/>
      <c r="O984" s="201"/>
      <c r="P984" s="201"/>
      <c r="Q984" s="201"/>
      <c r="R984" s="201"/>
      <c r="S984" s="201"/>
      <c r="T984" s="202"/>
      <c r="AT984" s="203" t="s">
        <v>146</v>
      </c>
      <c r="AU984" s="203" t="s">
        <v>143</v>
      </c>
      <c r="AV984" s="13" t="s">
        <v>143</v>
      </c>
      <c r="AW984" s="13" t="s">
        <v>31</v>
      </c>
      <c r="AX984" s="13" t="s">
        <v>72</v>
      </c>
      <c r="AY984" s="203" t="s">
        <v>135</v>
      </c>
    </row>
    <row r="985" spans="2:51" s="13" customFormat="1" ht="10">
      <c r="B985" s="193"/>
      <c r="C985" s="194"/>
      <c r="D985" s="188" t="s">
        <v>146</v>
      </c>
      <c r="E985" s="195" t="s">
        <v>19</v>
      </c>
      <c r="F985" s="196" t="s">
        <v>1269</v>
      </c>
      <c r="G985" s="194"/>
      <c r="H985" s="197">
        <v>0.97</v>
      </c>
      <c r="I985" s="198"/>
      <c r="J985" s="194"/>
      <c r="K985" s="194"/>
      <c r="L985" s="199"/>
      <c r="M985" s="200"/>
      <c r="N985" s="201"/>
      <c r="O985" s="201"/>
      <c r="P985" s="201"/>
      <c r="Q985" s="201"/>
      <c r="R985" s="201"/>
      <c r="S985" s="201"/>
      <c r="T985" s="202"/>
      <c r="AT985" s="203" t="s">
        <v>146</v>
      </c>
      <c r="AU985" s="203" t="s">
        <v>143</v>
      </c>
      <c r="AV985" s="13" t="s">
        <v>143</v>
      </c>
      <c r="AW985" s="13" t="s">
        <v>31</v>
      </c>
      <c r="AX985" s="13" t="s">
        <v>72</v>
      </c>
      <c r="AY985" s="203" t="s">
        <v>135</v>
      </c>
    </row>
    <row r="986" spans="2:51" s="13" customFormat="1" ht="10">
      <c r="B986" s="193"/>
      <c r="C986" s="194"/>
      <c r="D986" s="188" t="s">
        <v>146</v>
      </c>
      <c r="E986" s="195" t="s">
        <v>19</v>
      </c>
      <c r="F986" s="196" t="s">
        <v>932</v>
      </c>
      <c r="G986" s="194"/>
      <c r="H986" s="197">
        <v>15.9</v>
      </c>
      <c r="I986" s="198"/>
      <c r="J986" s="194"/>
      <c r="K986" s="194"/>
      <c r="L986" s="199"/>
      <c r="M986" s="200"/>
      <c r="N986" s="201"/>
      <c r="O986" s="201"/>
      <c r="P986" s="201"/>
      <c r="Q986" s="201"/>
      <c r="R986" s="201"/>
      <c r="S986" s="201"/>
      <c r="T986" s="202"/>
      <c r="AT986" s="203" t="s">
        <v>146</v>
      </c>
      <c r="AU986" s="203" t="s">
        <v>143</v>
      </c>
      <c r="AV986" s="13" t="s">
        <v>143</v>
      </c>
      <c r="AW986" s="13" t="s">
        <v>31</v>
      </c>
      <c r="AX986" s="13" t="s">
        <v>72</v>
      </c>
      <c r="AY986" s="203" t="s">
        <v>135</v>
      </c>
    </row>
    <row r="987" spans="2:51" s="15" customFormat="1" ht="10">
      <c r="B987" s="228"/>
      <c r="C987" s="229"/>
      <c r="D987" s="188" t="s">
        <v>146</v>
      </c>
      <c r="E987" s="230" t="s">
        <v>19</v>
      </c>
      <c r="F987" s="231" t="s">
        <v>499</v>
      </c>
      <c r="G987" s="229"/>
      <c r="H987" s="232">
        <v>219.01999999999995</v>
      </c>
      <c r="I987" s="233"/>
      <c r="J987" s="229"/>
      <c r="K987" s="229"/>
      <c r="L987" s="234"/>
      <c r="M987" s="235"/>
      <c r="N987" s="236"/>
      <c r="O987" s="236"/>
      <c r="P987" s="236"/>
      <c r="Q987" s="236"/>
      <c r="R987" s="236"/>
      <c r="S987" s="236"/>
      <c r="T987" s="237"/>
      <c r="AT987" s="238" t="s">
        <v>146</v>
      </c>
      <c r="AU987" s="238" t="s">
        <v>143</v>
      </c>
      <c r="AV987" s="15" t="s">
        <v>152</v>
      </c>
      <c r="AW987" s="15" t="s">
        <v>31</v>
      </c>
      <c r="AX987" s="15" t="s">
        <v>72</v>
      </c>
      <c r="AY987" s="238" t="s">
        <v>135</v>
      </c>
    </row>
    <row r="988" spans="2:51" s="13" customFormat="1" ht="10">
      <c r="B988" s="193"/>
      <c r="C988" s="194"/>
      <c r="D988" s="188" t="s">
        <v>146</v>
      </c>
      <c r="E988" s="195" t="s">
        <v>19</v>
      </c>
      <c r="F988" s="196" t="s">
        <v>1270</v>
      </c>
      <c r="G988" s="194"/>
      <c r="H988" s="197">
        <v>13.87</v>
      </c>
      <c r="I988" s="198"/>
      <c r="J988" s="194"/>
      <c r="K988" s="194"/>
      <c r="L988" s="199"/>
      <c r="M988" s="200"/>
      <c r="N988" s="201"/>
      <c r="O988" s="201"/>
      <c r="P988" s="201"/>
      <c r="Q988" s="201"/>
      <c r="R988" s="201"/>
      <c r="S988" s="201"/>
      <c r="T988" s="202"/>
      <c r="AT988" s="203" t="s">
        <v>146</v>
      </c>
      <c r="AU988" s="203" t="s">
        <v>143</v>
      </c>
      <c r="AV988" s="13" t="s">
        <v>143</v>
      </c>
      <c r="AW988" s="13" t="s">
        <v>31</v>
      </c>
      <c r="AX988" s="13" t="s">
        <v>72</v>
      </c>
      <c r="AY988" s="203" t="s">
        <v>135</v>
      </c>
    </row>
    <row r="989" spans="2:51" s="13" customFormat="1" ht="10">
      <c r="B989" s="193"/>
      <c r="C989" s="194"/>
      <c r="D989" s="188" t="s">
        <v>146</v>
      </c>
      <c r="E989" s="195" t="s">
        <v>19</v>
      </c>
      <c r="F989" s="196" t="s">
        <v>1271</v>
      </c>
      <c r="G989" s="194"/>
      <c r="H989" s="197">
        <v>14.98</v>
      </c>
      <c r="I989" s="198"/>
      <c r="J989" s="194"/>
      <c r="K989" s="194"/>
      <c r="L989" s="199"/>
      <c r="M989" s="200"/>
      <c r="N989" s="201"/>
      <c r="O989" s="201"/>
      <c r="P989" s="201"/>
      <c r="Q989" s="201"/>
      <c r="R989" s="201"/>
      <c r="S989" s="201"/>
      <c r="T989" s="202"/>
      <c r="AT989" s="203" t="s">
        <v>146</v>
      </c>
      <c r="AU989" s="203" t="s">
        <v>143</v>
      </c>
      <c r="AV989" s="13" t="s">
        <v>143</v>
      </c>
      <c r="AW989" s="13" t="s">
        <v>31</v>
      </c>
      <c r="AX989" s="13" t="s">
        <v>72</v>
      </c>
      <c r="AY989" s="203" t="s">
        <v>135</v>
      </c>
    </row>
    <row r="990" spans="2:51" s="13" customFormat="1" ht="10">
      <c r="B990" s="193"/>
      <c r="C990" s="194"/>
      <c r="D990" s="188" t="s">
        <v>146</v>
      </c>
      <c r="E990" s="195" t="s">
        <v>19</v>
      </c>
      <c r="F990" s="196" t="s">
        <v>1272</v>
      </c>
      <c r="G990" s="194"/>
      <c r="H990" s="197">
        <v>14.95</v>
      </c>
      <c r="I990" s="198"/>
      <c r="J990" s="194"/>
      <c r="K990" s="194"/>
      <c r="L990" s="199"/>
      <c r="M990" s="200"/>
      <c r="N990" s="201"/>
      <c r="O990" s="201"/>
      <c r="P990" s="201"/>
      <c r="Q990" s="201"/>
      <c r="R990" s="201"/>
      <c r="S990" s="201"/>
      <c r="T990" s="202"/>
      <c r="AT990" s="203" t="s">
        <v>146</v>
      </c>
      <c r="AU990" s="203" t="s">
        <v>143</v>
      </c>
      <c r="AV990" s="13" t="s">
        <v>143</v>
      </c>
      <c r="AW990" s="13" t="s">
        <v>31</v>
      </c>
      <c r="AX990" s="13" t="s">
        <v>72</v>
      </c>
      <c r="AY990" s="203" t="s">
        <v>135</v>
      </c>
    </row>
    <row r="991" spans="2:51" s="13" customFormat="1" ht="10">
      <c r="B991" s="193"/>
      <c r="C991" s="194"/>
      <c r="D991" s="188" t="s">
        <v>146</v>
      </c>
      <c r="E991" s="195" t="s">
        <v>19</v>
      </c>
      <c r="F991" s="196" t="s">
        <v>1273</v>
      </c>
      <c r="G991" s="194"/>
      <c r="H991" s="197">
        <v>6.96</v>
      </c>
      <c r="I991" s="198"/>
      <c r="J991" s="194"/>
      <c r="K991" s="194"/>
      <c r="L991" s="199"/>
      <c r="M991" s="200"/>
      <c r="N991" s="201"/>
      <c r="O991" s="201"/>
      <c r="P991" s="201"/>
      <c r="Q991" s="201"/>
      <c r="R991" s="201"/>
      <c r="S991" s="201"/>
      <c r="T991" s="202"/>
      <c r="AT991" s="203" t="s">
        <v>146</v>
      </c>
      <c r="AU991" s="203" t="s">
        <v>143</v>
      </c>
      <c r="AV991" s="13" t="s">
        <v>143</v>
      </c>
      <c r="AW991" s="13" t="s">
        <v>31</v>
      </c>
      <c r="AX991" s="13" t="s">
        <v>72</v>
      </c>
      <c r="AY991" s="203" t="s">
        <v>135</v>
      </c>
    </row>
    <row r="992" spans="2:51" s="13" customFormat="1" ht="10">
      <c r="B992" s="193"/>
      <c r="C992" s="194"/>
      <c r="D992" s="188" t="s">
        <v>146</v>
      </c>
      <c r="E992" s="195" t="s">
        <v>19</v>
      </c>
      <c r="F992" s="196" t="s">
        <v>1274</v>
      </c>
      <c r="G992" s="194"/>
      <c r="H992" s="197">
        <v>14.14</v>
      </c>
      <c r="I992" s="198"/>
      <c r="J992" s="194"/>
      <c r="K992" s="194"/>
      <c r="L992" s="199"/>
      <c r="M992" s="200"/>
      <c r="N992" s="201"/>
      <c r="O992" s="201"/>
      <c r="P992" s="201"/>
      <c r="Q992" s="201"/>
      <c r="R992" s="201"/>
      <c r="S992" s="201"/>
      <c r="T992" s="202"/>
      <c r="AT992" s="203" t="s">
        <v>146</v>
      </c>
      <c r="AU992" s="203" t="s">
        <v>143</v>
      </c>
      <c r="AV992" s="13" t="s">
        <v>143</v>
      </c>
      <c r="AW992" s="13" t="s">
        <v>31</v>
      </c>
      <c r="AX992" s="13" t="s">
        <v>72</v>
      </c>
      <c r="AY992" s="203" t="s">
        <v>135</v>
      </c>
    </row>
    <row r="993" spans="1:65" s="13" customFormat="1" ht="10">
      <c r="B993" s="193"/>
      <c r="C993" s="194"/>
      <c r="D993" s="188" t="s">
        <v>146</v>
      </c>
      <c r="E993" s="195" t="s">
        <v>19</v>
      </c>
      <c r="F993" s="196" t="s">
        <v>1275</v>
      </c>
      <c r="G993" s="194"/>
      <c r="H993" s="197">
        <v>4.2</v>
      </c>
      <c r="I993" s="198"/>
      <c r="J993" s="194"/>
      <c r="K993" s="194"/>
      <c r="L993" s="199"/>
      <c r="M993" s="200"/>
      <c r="N993" s="201"/>
      <c r="O993" s="201"/>
      <c r="P993" s="201"/>
      <c r="Q993" s="201"/>
      <c r="R993" s="201"/>
      <c r="S993" s="201"/>
      <c r="T993" s="202"/>
      <c r="AT993" s="203" t="s">
        <v>146</v>
      </c>
      <c r="AU993" s="203" t="s">
        <v>143</v>
      </c>
      <c r="AV993" s="13" t="s">
        <v>143</v>
      </c>
      <c r="AW993" s="13" t="s">
        <v>31</v>
      </c>
      <c r="AX993" s="13" t="s">
        <v>72</v>
      </c>
      <c r="AY993" s="203" t="s">
        <v>135</v>
      </c>
    </row>
    <row r="994" spans="1:65" s="13" customFormat="1" ht="10">
      <c r="B994" s="193"/>
      <c r="C994" s="194"/>
      <c r="D994" s="188" t="s">
        <v>146</v>
      </c>
      <c r="E994" s="195" t="s">
        <v>19</v>
      </c>
      <c r="F994" s="196" t="s">
        <v>1265</v>
      </c>
      <c r="G994" s="194"/>
      <c r="H994" s="197">
        <v>0.63</v>
      </c>
      <c r="I994" s="198"/>
      <c r="J994" s="194"/>
      <c r="K994" s="194"/>
      <c r="L994" s="199"/>
      <c r="M994" s="200"/>
      <c r="N994" s="201"/>
      <c r="O994" s="201"/>
      <c r="P994" s="201"/>
      <c r="Q994" s="201"/>
      <c r="R994" s="201"/>
      <c r="S994" s="201"/>
      <c r="T994" s="202"/>
      <c r="AT994" s="203" t="s">
        <v>146</v>
      </c>
      <c r="AU994" s="203" t="s">
        <v>143</v>
      </c>
      <c r="AV994" s="13" t="s">
        <v>143</v>
      </c>
      <c r="AW994" s="13" t="s">
        <v>31</v>
      </c>
      <c r="AX994" s="13" t="s">
        <v>72</v>
      </c>
      <c r="AY994" s="203" t="s">
        <v>135</v>
      </c>
    </row>
    <row r="995" spans="1:65" s="13" customFormat="1" ht="10">
      <c r="B995" s="193"/>
      <c r="C995" s="194"/>
      <c r="D995" s="188" t="s">
        <v>146</v>
      </c>
      <c r="E995" s="195" t="s">
        <v>19</v>
      </c>
      <c r="F995" s="196" t="s">
        <v>1276</v>
      </c>
      <c r="G995" s="194"/>
      <c r="H995" s="197">
        <v>1.2</v>
      </c>
      <c r="I995" s="198"/>
      <c r="J995" s="194"/>
      <c r="K995" s="194"/>
      <c r="L995" s="199"/>
      <c r="M995" s="200"/>
      <c r="N995" s="201"/>
      <c r="O995" s="201"/>
      <c r="P995" s="201"/>
      <c r="Q995" s="201"/>
      <c r="R995" s="201"/>
      <c r="S995" s="201"/>
      <c r="T995" s="202"/>
      <c r="AT995" s="203" t="s">
        <v>146</v>
      </c>
      <c r="AU995" s="203" t="s">
        <v>143</v>
      </c>
      <c r="AV995" s="13" t="s">
        <v>143</v>
      </c>
      <c r="AW995" s="13" t="s">
        <v>31</v>
      </c>
      <c r="AX995" s="13" t="s">
        <v>72</v>
      </c>
      <c r="AY995" s="203" t="s">
        <v>135</v>
      </c>
    </row>
    <row r="996" spans="1:65" s="13" customFormat="1" ht="10">
      <c r="B996" s="193"/>
      <c r="C996" s="194"/>
      <c r="D996" s="188" t="s">
        <v>146</v>
      </c>
      <c r="E996" s="195" t="s">
        <v>19</v>
      </c>
      <c r="F996" s="196" t="s">
        <v>1277</v>
      </c>
      <c r="G996" s="194"/>
      <c r="H996" s="197">
        <v>8.25</v>
      </c>
      <c r="I996" s="198"/>
      <c r="J996" s="194"/>
      <c r="K996" s="194"/>
      <c r="L996" s="199"/>
      <c r="M996" s="200"/>
      <c r="N996" s="201"/>
      <c r="O996" s="201"/>
      <c r="P996" s="201"/>
      <c r="Q996" s="201"/>
      <c r="R996" s="201"/>
      <c r="S996" s="201"/>
      <c r="T996" s="202"/>
      <c r="AT996" s="203" t="s">
        <v>146</v>
      </c>
      <c r="AU996" s="203" t="s">
        <v>143</v>
      </c>
      <c r="AV996" s="13" t="s">
        <v>143</v>
      </c>
      <c r="AW996" s="13" t="s">
        <v>31</v>
      </c>
      <c r="AX996" s="13" t="s">
        <v>72</v>
      </c>
      <c r="AY996" s="203" t="s">
        <v>135</v>
      </c>
    </row>
    <row r="997" spans="1:65" s="13" customFormat="1" ht="10">
      <c r="B997" s="193"/>
      <c r="C997" s="194"/>
      <c r="D997" s="188" t="s">
        <v>146</v>
      </c>
      <c r="E997" s="195" t="s">
        <v>19</v>
      </c>
      <c r="F997" s="196" t="s">
        <v>1278</v>
      </c>
      <c r="G997" s="194"/>
      <c r="H997" s="197">
        <v>3.4</v>
      </c>
      <c r="I997" s="198"/>
      <c r="J997" s="194"/>
      <c r="K997" s="194"/>
      <c r="L997" s="199"/>
      <c r="M997" s="200"/>
      <c r="N997" s="201"/>
      <c r="O997" s="201"/>
      <c r="P997" s="201"/>
      <c r="Q997" s="201"/>
      <c r="R997" s="201"/>
      <c r="S997" s="201"/>
      <c r="T997" s="202"/>
      <c r="AT997" s="203" t="s">
        <v>146</v>
      </c>
      <c r="AU997" s="203" t="s">
        <v>143</v>
      </c>
      <c r="AV997" s="13" t="s">
        <v>143</v>
      </c>
      <c r="AW997" s="13" t="s">
        <v>31</v>
      </c>
      <c r="AX997" s="13" t="s">
        <v>72</v>
      </c>
      <c r="AY997" s="203" t="s">
        <v>135</v>
      </c>
    </row>
    <row r="998" spans="1:65" s="13" customFormat="1" ht="10">
      <c r="B998" s="193"/>
      <c r="C998" s="194"/>
      <c r="D998" s="188" t="s">
        <v>146</v>
      </c>
      <c r="E998" s="195" t="s">
        <v>19</v>
      </c>
      <c r="F998" s="196" t="s">
        <v>932</v>
      </c>
      <c r="G998" s="194"/>
      <c r="H998" s="197">
        <v>15.9</v>
      </c>
      <c r="I998" s="198"/>
      <c r="J998" s="194"/>
      <c r="K998" s="194"/>
      <c r="L998" s="199"/>
      <c r="M998" s="200"/>
      <c r="N998" s="201"/>
      <c r="O998" s="201"/>
      <c r="P998" s="201"/>
      <c r="Q998" s="201"/>
      <c r="R998" s="201"/>
      <c r="S998" s="201"/>
      <c r="T998" s="202"/>
      <c r="AT998" s="203" t="s">
        <v>146</v>
      </c>
      <c r="AU998" s="203" t="s">
        <v>143</v>
      </c>
      <c r="AV998" s="13" t="s">
        <v>143</v>
      </c>
      <c r="AW998" s="13" t="s">
        <v>31</v>
      </c>
      <c r="AX998" s="13" t="s">
        <v>72</v>
      </c>
      <c r="AY998" s="203" t="s">
        <v>135</v>
      </c>
    </row>
    <row r="999" spans="1:65" s="13" customFormat="1" ht="10">
      <c r="B999" s="193"/>
      <c r="C999" s="194"/>
      <c r="D999" s="188" t="s">
        <v>146</v>
      </c>
      <c r="E999" s="195" t="s">
        <v>19</v>
      </c>
      <c r="F999" s="196" t="s">
        <v>944</v>
      </c>
      <c r="G999" s="194"/>
      <c r="H999" s="197">
        <v>2.75</v>
      </c>
      <c r="I999" s="198"/>
      <c r="J999" s="194"/>
      <c r="K999" s="194"/>
      <c r="L999" s="199"/>
      <c r="M999" s="200"/>
      <c r="N999" s="201"/>
      <c r="O999" s="201"/>
      <c r="P999" s="201"/>
      <c r="Q999" s="201"/>
      <c r="R999" s="201"/>
      <c r="S999" s="201"/>
      <c r="T999" s="202"/>
      <c r="AT999" s="203" t="s">
        <v>146</v>
      </c>
      <c r="AU999" s="203" t="s">
        <v>143</v>
      </c>
      <c r="AV999" s="13" t="s">
        <v>143</v>
      </c>
      <c r="AW999" s="13" t="s">
        <v>31</v>
      </c>
      <c r="AX999" s="13" t="s">
        <v>72</v>
      </c>
      <c r="AY999" s="203" t="s">
        <v>135</v>
      </c>
    </row>
    <row r="1000" spans="1:65" s="13" customFormat="1" ht="10">
      <c r="B1000" s="193"/>
      <c r="C1000" s="194"/>
      <c r="D1000" s="188" t="s">
        <v>146</v>
      </c>
      <c r="E1000" s="195" t="s">
        <v>19</v>
      </c>
      <c r="F1000" s="196" t="s">
        <v>941</v>
      </c>
      <c r="G1000" s="194"/>
      <c r="H1000" s="197">
        <v>1.17</v>
      </c>
      <c r="I1000" s="198"/>
      <c r="J1000" s="194"/>
      <c r="K1000" s="194"/>
      <c r="L1000" s="199"/>
      <c r="M1000" s="200"/>
      <c r="N1000" s="201"/>
      <c r="O1000" s="201"/>
      <c r="P1000" s="201"/>
      <c r="Q1000" s="201"/>
      <c r="R1000" s="201"/>
      <c r="S1000" s="201"/>
      <c r="T1000" s="202"/>
      <c r="AT1000" s="203" t="s">
        <v>146</v>
      </c>
      <c r="AU1000" s="203" t="s">
        <v>143</v>
      </c>
      <c r="AV1000" s="13" t="s">
        <v>143</v>
      </c>
      <c r="AW1000" s="13" t="s">
        <v>31</v>
      </c>
      <c r="AX1000" s="13" t="s">
        <v>72</v>
      </c>
      <c r="AY1000" s="203" t="s">
        <v>135</v>
      </c>
    </row>
    <row r="1001" spans="1:65" s="13" customFormat="1" ht="10">
      <c r="B1001" s="193"/>
      <c r="C1001" s="194"/>
      <c r="D1001" s="188" t="s">
        <v>146</v>
      </c>
      <c r="E1001" s="195" t="s">
        <v>19</v>
      </c>
      <c r="F1001" s="196" t="s">
        <v>942</v>
      </c>
      <c r="G1001" s="194"/>
      <c r="H1001" s="197">
        <v>1.0900000000000001</v>
      </c>
      <c r="I1001" s="198"/>
      <c r="J1001" s="194"/>
      <c r="K1001" s="194"/>
      <c r="L1001" s="199"/>
      <c r="M1001" s="200"/>
      <c r="N1001" s="201"/>
      <c r="O1001" s="201"/>
      <c r="P1001" s="201"/>
      <c r="Q1001" s="201"/>
      <c r="R1001" s="201"/>
      <c r="S1001" s="201"/>
      <c r="T1001" s="202"/>
      <c r="AT1001" s="203" t="s">
        <v>146</v>
      </c>
      <c r="AU1001" s="203" t="s">
        <v>143</v>
      </c>
      <c r="AV1001" s="13" t="s">
        <v>143</v>
      </c>
      <c r="AW1001" s="13" t="s">
        <v>31</v>
      </c>
      <c r="AX1001" s="13" t="s">
        <v>72</v>
      </c>
      <c r="AY1001" s="203" t="s">
        <v>135</v>
      </c>
    </row>
    <row r="1002" spans="1:65" s="13" customFormat="1" ht="10">
      <c r="B1002" s="193"/>
      <c r="C1002" s="194"/>
      <c r="D1002" s="188" t="s">
        <v>146</v>
      </c>
      <c r="E1002" s="195" t="s">
        <v>19</v>
      </c>
      <c r="F1002" s="196" t="s">
        <v>1269</v>
      </c>
      <c r="G1002" s="194"/>
      <c r="H1002" s="197">
        <v>0.97</v>
      </c>
      <c r="I1002" s="198"/>
      <c r="J1002" s="194"/>
      <c r="K1002" s="194"/>
      <c r="L1002" s="199"/>
      <c r="M1002" s="200"/>
      <c r="N1002" s="201"/>
      <c r="O1002" s="201"/>
      <c r="P1002" s="201"/>
      <c r="Q1002" s="201"/>
      <c r="R1002" s="201"/>
      <c r="S1002" s="201"/>
      <c r="T1002" s="202"/>
      <c r="AT1002" s="203" t="s">
        <v>146</v>
      </c>
      <c r="AU1002" s="203" t="s">
        <v>143</v>
      </c>
      <c r="AV1002" s="13" t="s">
        <v>143</v>
      </c>
      <c r="AW1002" s="13" t="s">
        <v>31</v>
      </c>
      <c r="AX1002" s="13" t="s">
        <v>72</v>
      </c>
      <c r="AY1002" s="203" t="s">
        <v>135</v>
      </c>
    </row>
    <row r="1003" spans="1:65" s="13" customFormat="1" ht="10">
      <c r="B1003" s="193"/>
      <c r="C1003" s="194"/>
      <c r="D1003" s="188" t="s">
        <v>146</v>
      </c>
      <c r="E1003" s="195" t="s">
        <v>19</v>
      </c>
      <c r="F1003" s="196" t="s">
        <v>1279</v>
      </c>
      <c r="G1003" s="194"/>
      <c r="H1003" s="197">
        <v>110.44</v>
      </c>
      <c r="I1003" s="198"/>
      <c r="J1003" s="194"/>
      <c r="K1003" s="194"/>
      <c r="L1003" s="199"/>
      <c r="M1003" s="200"/>
      <c r="N1003" s="201"/>
      <c r="O1003" s="201"/>
      <c r="P1003" s="201"/>
      <c r="Q1003" s="201"/>
      <c r="R1003" s="201"/>
      <c r="S1003" s="201"/>
      <c r="T1003" s="202"/>
      <c r="AT1003" s="203" t="s">
        <v>146</v>
      </c>
      <c r="AU1003" s="203" t="s">
        <v>143</v>
      </c>
      <c r="AV1003" s="13" t="s">
        <v>143</v>
      </c>
      <c r="AW1003" s="13" t="s">
        <v>31</v>
      </c>
      <c r="AX1003" s="13" t="s">
        <v>72</v>
      </c>
      <c r="AY1003" s="203" t="s">
        <v>135</v>
      </c>
    </row>
    <row r="1004" spans="1:65" s="15" customFormat="1" ht="10">
      <c r="B1004" s="228"/>
      <c r="C1004" s="229"/>
      <c r="D1004" s="188" t="s">
        <v>146</v>
      </c>
      <c r="E1004" s="230" t="s">
        <v>19</v>
      </c>
      <c r="F1004" s="231" t="s">
        <v>499</v>
      </c>
      <c r="G1004" s="229"/>
      <c r="H1004" s="232">
        <v>214.90000000000003</v>
      </c>
      <c r="I1004" s="233"/>
      <c r="J1004" s="229"/>
      <c r="K1004" s="229"/>
      <c r="L1004" s="234"/>
      <c r="M1004" s="235"/>
      <c r="N1004" s="236"/>
      <c r="O1004" s="236"/>
      <c r="P1004" s="236"/>
      <c r="Q1004" s="236"/>
      <c r="R1004" s="236"/>
      <c r="S1004" s="236"/>
      <c r="T1004" s="237"/>
      <c r="AT1004" s="238" t="s">
        <v>146</v>
      </c>
      <c r="AU1004" s="238" t="s">
        <v>143</v>
      </c>
      <c r="AV1004" s="15" t="s">
        <v>152</v>
      </c>
      <c r="AW1004" s="15" t="s">
        <v>31</v>
      </c>
      <c r="AX1004" s="15" t="s">
        <v>72</v>
      </c>
      <c r="AY1004" s="238" t="s">
        <v>135</v>
      </c>
    </row>
    <row r="1005" spans="1:65" s="14" customFormat="1" ht="10">
      <c r="B1005" s="204"/>
      <c r="C1005" s="205"/>
      <c r="D1005" s="188" t="s">
        <v>146</v>
      </c>
      <c r="E1005" s="206" t="s">
        <v>19</v>
      </c>
      <c r="F1005" s="207" t="s">
        <v>148</v>
      </c>
      <c r="G1005" s="205"/>
      <c r="H1005" s="208">
        <v>433.91999999999985</v>
      </c>
      <c r="I1005" s="209"/>
      <c r="J1005" s="205"/>
      <c r="K1005" s="205"/>
      <c r="L1005" s="210"/>
      <c r="M1005" s="211"/>
      <c r="N1005" s="212"/>
      <c r="O1005" s="212"/>
      <c r="P1005" s="212"/>
      <c r="Q1005" s="212"/>
      <c r="R1005" s="212"/>
      <c r="S1005" s="212"/>
      <c r="T1005" s="213"/>
      <c r="AT1005" s="214" t="s">
        <v>146</v>
      </c>
      <c r="AU1005" s="214" t="s">
        <v>143</v>
      </c>
      <c r="AV1005" s="14" t="s">
        <v>142</v>
      </c>
      <c r="AW1005" s="14" t="s">
        <v>31</v>
      </c>
      <c r="AX1005" s="14" t="s">
        <v>80</v>
      </c>
      <c r="AY1005" s="214" t="s">
        <v>135</v>
      </c>
    </row>
    <row r="1006" spans="1:65" s="2" customFormat="1" ht="24.15" customHeight="1">
      <c r="A1006" s="36"/>
      <c r="B1006" s="37"/>
      <c r="C1006" s="175" t="s">
        <v>883</v>
      </c>
      <c r="D1006" s="175" t="s">
        <v>137</v>
      </c>
      <c r="E1006" s="176" t="s">
        <v>1280</v>
      </c>
      <c r="F1006" s="177" t="s">
        <v>1281</v>
      </c>
      <c r="G1006" s="178" t="s">
        <v>140</v>
      </c>
      <c r="H1006" s="179">
        <v>432.01499999999999</v>
      </c>
      <c r="I1006" s="180"/>
      <c r="J1006" s="181">
        <f>ROUND(I1006*H1006,2)</f>
        <v>0</v>
      </c>
      <c r="K1006" s="177" t="s">
        <v>141</v>
      </c>
      <c r="L1006" s="41"/>
      <c r="M1006" s="182" t="s">
        <v>19</v>
      </c>
      <c r="N1006" s="183" t="s">
        <v>44</v>
      </c>
      <c r="O1006" s="66"/>
      <c r="P1006" s="184">
        <f>O1006*H1006</f>
        <v>0</v>
      </c>
      <c r="Q1006" s="184">
        <v>2.5049999999999999E-2</v>
      </c>
      <c r="R1006" s="184">
        <f>Q1006*H1006</f>
        <v>10.82197575</v>
      </c>
      <c r="S1006" s="184">
        <v>0</v>
      </c>
      <c r="T1006" s="185">
        <f>S1006*H1006</f>
        <v>0</v>
      </c>
      <c r="U1006" s="36"/>
      <c r="V1006" s="36"/>
      <c r="W1006" s="36"/>
      <c r="X1006" s="36"/>
      <c r="Y1006" s="36"/>
      <c r="Z1006" s="36"/>
      <c r="AA1006" s="36"/>
      <c r="AB1006" s="36"/>
      <c r="AC1006" s="36"/>
      <c r="AD1006" s="36"/>
      <c r="AE1006" s="36"/>
      <c r="AR1006" s="186" t="s">
        <v>175</v>
      </c>
      <c r="AT1006" s="186" t="s">
        <v>137</v>
      </c>
      <c r="AU1006" s="186" t="s">
        <v>143</v>
      </c>
      <c r="AY1006" s="19" t="s">
        <v>135</v>
      </c>
      <c r="BE1006" s="187">
        <f>IF(N1006="základní",J1006,0)</f>
        <v>0</v>
      </c>
      <c r="BF1006" s="187">
        <f>IF(N1006="snížená",J1006,0)</f>
        <v>0</v>
      </c>
      <c r="BG1006" s="187">
        <f>IF(N1006="zákl. přenesená",J1006,0)</f>
        <v>0</v>
      </c>
      <c r="BH1006" s="187">
        <f>IF(N1006="sníž. přenesená",J1006,0)</f>
        <v>0</v>
      </c>
      <c r="BI1006" s="187">
        <f>IF(N1006="nulová",J1006,0)</f>
        <v>0</v>
      </c>
      <c r="BJ1006" s="19" t="s">
        <v>143</v>
      </c>
      <c r="BK1006" s="187">
        <f>ROUND(I1006*H1006,2)</f>
        <v>0</v>
      </c>
      <c r="BL1006" s="19" t="s">
        <v>175</v>
      </c>
      <c r="BM1006" s="186" t="s">
        <v>1282</v>
      </c>
    </row>
    <row r="1007" spans="1:65" s="2" customFormat="1" ht="72">
      <c r="A1007" s="36"/>
      <c r="B1007" s="37"/>
      <c r="C1007" s="38"/>
      <c r="D1007" s="188" t="s">
        <v>144</v>
      </c>
      <c r="E1007" s="38"/>
      <c r="F1007" s="189" t="s">
        <v>1260</v>
      </c>
      <c r="G1007" s="38"/>
      <c r="H1007" s="38"/>
      <c r="I1007" s="190"/>
      <c r="J1007" s="38"/>
      <c r="K1007" s="38"/>
      <c r="L1007" s="41"/>
      <c r="M1007" s="191"/>
      <c r="N1007" s="192"/>
      <c r="O1007" s="66"/>
      <c r="P1007" s="66"/>
      <c r="Q1007" s="66"/>
      <c r="R1007" s="66"/>
      <c r="S1007" s="66"/>
      <c r="T1007" s="67"/>
      <c r="U1007" s="36"/>
      <c r="V1007" s="36"/>
      <c r="W1007" s="36"/>
      <c r="X1007" s="36"/>
      <c r="Y1007" s="36"/>
      <c r="Z1007" s="36"/>
      <c r="AA1007" s="36"/>
      <c r="AB1007" s="36"/>
      <c r="AC1007" s="36"/>
      <c r="AD1007" s="36"/>
      <c r="AE1007" s="36"/>
      <c r="AT1007" s="19" t="s">
        <v>144</v>
      </c>
      <c r="AU1007" s="19" t="s">
        <v>143</v>
      </c>
    </row>
    <row r="1008" spans="1:65" s="16" customFormat="1" ht="10">
      <c r="B1008" s="239"/>
      <c r="C1008" s="240"/>
      <c r="D1008" s="188" t="s">
        <v>146</v>
      </c>
      <c r="E1008" s="241" t="s">
        <v>19</v>
      </c>
      <c r="F1008" s="242" t="s">
        <v>1283</v>
      </c>
      <c r="G1008" s="240"/>
      <c r="H1008" s="241" t="s">
        <v>19</v>
      </c>
      <c r="I1008" s="243"/>
      <c r="J1008" s="240"/>
      <c r="K1008" s="240"/>
      <c r="L1008" s="244"/>
      <c r="M1008" s="245"/>
      <c r="N1008" s="246"/>
      <c r="O1008" s="246"/>
      <c r="P1008" s="246"/>
      <c r="Q1008" s="246"/>
      <c r="R1008" s="246"/>
      <c r="S1008" s="246"/>
      <c r="T1008" s="247"/>
      <c r="AT1008" s="248" t="s">
        <v>146</v>
      </c>
      <c r="AU1008" s="248" t="s">
        <v>143</v>
      </c>
      <c r="AV1008" s="16" t="s">
        <v>80</v>
      </c>
      <c r="AW1008" s="16" t="s">
        <v>31</v>
      </c>
      <c r="AX1008" s="16" t="s">
        <v>72</v>
      </c>
      <c r="AY1008" s="248" t="s">
        <v>135</v>
      </c>
    </row>
    <row r="1009" spans="2:51" s="13" customFormat="1" ht="10">
      <c r="B1009" s="193"/>
      <c r="C1009" s="194"/>
      <c r="D1009" s="188" t="s">
        <v>146</v>
      </c>
      <c r="E1009" s="195" t="s">
        <v>19</v>
      </c>
      <c r="F1009" s="196" t="s">
        <v>922</v>
      </c>
      <c r="G1009" s="194"/>
      <c r="H1009" s="197">
        <v>17.39</v>
      </c>
      <c r="I1009" s="198"/>
      <c r="J1009" s="194"/>
      <c r="K1009" s="194"/>
      <c r="L1009" s="199"/>
      <c r="M1009" s="200"/>
      <c r="N1009" s="201"/>
      <c r="O1009" s="201"/>
      <c r="P1009" s="201"/>
      <c r="Q1009" s="201"/>
      <c r="R1009" s="201"/>
      <c r="S1009" s="201"/>
      <c r="T1009" s="202"/>
      <c r="AT1009" s="203" t="s">
        <v>146</v>
      </c>
      <c r="AU1009" s="203" t="s">
        <v>143</v>
      </c>
      <c r="AV1009" s="13" t="s">
        <v>143</v>
      </c>
      <c r="AW1009" s="13" t="s">
        <v>31</v>
      </c>
      <c r="AX1009" s="13" t="s">
        <v>72</v>
      </c>
      <c r="AY1009" s="203" t="s">
        <v>135</v>
      </c>
    </row>
    <row r="1010" spans="2:51" s="13" customFormat="1" ht="10">
      <c r="B1010" s="193"/>
      <c r="C1010" s="194"/>
      <c r="D1010" s="188" t="s">
        <v>146</v>
      </c>
      <c r="E1010" s="195" t="s">
        <v>19</v>
      </c>
      <c r="F1010" s="196" t="s">
        <v>923</v>
      </c>
      <c r="G1010" s="194"/>
      <c r="H1010" s="197">
        <v>14.76</v>
      </c>
      <c r="I1010" s="198"/>
      <c r="J1010" s="194"/>
      <c r="K1010" s="194"/>
      <c r="L1010" s="199"/>
      <c r="M1010" s="200"/>
      <c r="N1010" s="201"/>
      <c r="O1010" s="201"/>
      <c r="P1010" s="201"/>
      <c r="Q1010" s="201"/>
      <c r="R1010" s="201"/>
      <c r="S1010" s="201"/>
      <c r="T1010" s="202"/>
      <c r="AT1010" s="203" t="s">
        <v>146</v>
      </c>
      <c r="AU1010" s="203" t="s">
        <v>143</v>
      </c>
      <c r="AV1010" s="13" t="s">
        <v>143</v>
      </c>
      <c r="AW1010" s="13" t="s">
        <v>31</v>
      </c>
      <c r="AX1010" s="13" t="s">
        <v>72</v>
      </c>
      <c r="AY1010" s="203" t="s">
        <v>135</v>
      </c>
    </row>
    <row r="1011" spans="2:51" s="13" customFormat="1" ht="10">
      <c r="B1011" s="193"/>
      <c r="C1011" s="194"/>
      <c r="D1011" s="188" t="s">
        <v>146</v>
      </c>
      <c r="E1011" s="195" t="s">
        <v>19</v>
      </c>
      <c r="F1011" s="196" t="s">
        <v>924</v>
      </c>
      <c r="G1011" s="194"/>
      <c r="H1011" s="197">
        <v>3.39</v>
      </c>
      <c r="I1011" s="198"/>
      <c r="J1011" s="194"/>
      <c r="K1011" s="194"/>
      <c r="L1011" s="199"/>
      <c r="M1011" s="200"/>
      <c r="N1011" s="201"/>
      <c r="O1011" s="201"/>
      <c r="P1011" s="201"/>
      <c r="Q1011" s="201"/>
      <c r="R1011" s="201"/>
      <c r="S1011" s="201"/>
      <c r="T1011" s="202"/>
      <c r="AT1011" s="203" t="s">
        <v>146</v>
      </c>
      <c r="AU1011" s="203" t="s">
        <v>143</v>
      </c>
      <c r="AV1011" s="13" t="s">
        <v>143</v>
      </c>
      <c r="AW1011" s="13" t="s">
        <v>31</v>
      </c>
      <c r="AX1011" s="13" t="s">
        <v>72</v>
      </c>
      <c r="AY1011" s="203" t="s">
        <v>135</v>
      </c>
    </row>
    <row r="1012" spans="2:51" s="13" customFormat="1" ht="10">
      <c r="B1012" s="193"/>
      <c r="C1012" s="194"/>
      <c r="D1012" s="188" t="s">
        <v>146</v>
      </c>
      <c r="E1012" s="195" t="s">
        <v>19</v>
      </c>
      <c r="F1012" s="196" t="s">
        <v>925</v>
      </c>
      <c r="G1012" s="194"/>
      <c r="H1012" s="197">
        <v>2.2599999999999998</v>
      </c>
      <c r="I1012" s="198"/>
      <c r="J1012" s="194"/>
      <c r="K1012" s="194"/>
      <c r="L1012" s="199"/>
      <c r="M1012" s="200"/>
      <c r="N1012" s="201"/>
      <c r="O1012" s="201"/>
      <c r="P1012" s="201"/>
      <c r="Q1012" s="201"/>
      <c r="R1012" s="201"/>
      <c r="S1012" s="201"/>
      <c r="T1012" s="202"/>
      <c r="AT1012" s="203" t="s">
        <v>146</v>
      </c>
      <c r="AU1012" s="203" t="s">
        <v>143</v>
      </c>
      <c r="AV1012" s="13" t="s">
        <v>143</v>
      </c>
      <c r="AW1012" s="13" t="s">
        <v>31</v>
      </c>
      <c r="AX1012" s="13" t="s">
        <v>72</v>
      </c>
      <c r="AY1012" s="203" t="s">
        <v>135</v>
      </c>
    </row>
    <row r="1013" spans="2:51" s="13" customFormat="1" ht="10">
      <c r="B1013" s="193"/>
      <c r="C1013" s="194"/>
      <c r="D1013" s="188" t="s">
        <v>146</v>
      </c>
      <c r="E1013" s="195" t="s">
        <v>19</v>
      </c>
      <c r="F1013" s="196" t="s">
        <v>926</v>
      </c>
      <c r="G1013" s="194"/>
      <c r="H1013" s="197">
        <v>1.1599999999999999</v>
      </c>
      <c r="I1013" s="198"/>
      <c r="J1013" s="194"/>
      <c r="K1013" s="194"/>
      <c r="L1013" s="199"/>
      <c r="M1013" s="200"/>
      <c r="N1013" s="201"/>
      <c r="O1013" s="201"/>
      <c r="P1013" s="201"/>
      <c r="Q1013" s="201"/>
      <c r="R1013" s="201"/>
      <c r="S1013" s="201"/>
      <c r="T1013" s="202"/>
      <c r="AT1013" s="203" t="s">
        <v>146</v>
      </c>
      <c r="AU1013" s="203" t="s">
        <v>143</v>
      </c>
      <c r="AV1013" s="13" t="s">
        <v>143</v>
      </c>
      <c r="AW1013" s="13" t="s">
        <v>31</v>
      </c>
      <c r="AX1013" s="13" t="s">
        <v>72</v>
      </c>
      <c r="AY1013" s="203" t="s">
        <v>135</v>
      </c>
    </row>
    <row r="1014" spans="2:51" s="13" customFormat="1" ht="10">
      <c r="B1014" s="193"/>
      <c r="C1014" s="194"/>
      <c r="D1014" s="188" t="s">
        <v>146</v>
      </c>
      <c r="E1014" s="195" t="s">
        <v>19</v>
      </c>
      <c r="F1014" s="196" t="s">
        <v>927</v>
      </c>
      <c r="G1014" s="194"/>
      <c r="H1014" s="197">
        <v>6.84</v>
      </c>
      <c r="I1014" s="198"/>
      <c r="J1014" s="194"/>
      <c r="K1014" s="194"/>
      <c r="L1014" s="199"/>
      <c r="M1014" s="200"/>
      <c r="N1014" s="201"/>
      <c r="O1014" s="201"/>
      <c r="P1014" s="201"/>
      <c r="Q1014" s="201"/>
      <c r="R1014" s="201"/>
      <c r="S1014" s="201"/>
      <c r="T1014" s="202"/>
      <c r="AT1014" s="203" t="s">
        <v>146</v>
      </c>
      <c r="AU1014" s="203" t="s">
        <v>143</v>
      </c>
      <c r="AV1014" s="13" t="s">
        <v>143</v>
      </c>
      <c r="AW1014" s="13" t="s">
        <v>31</v>
      </c>
      <c r="AX1014" s="13" t="s">
        <v>72</v>
      </c>
      <c r="AY1014" s="203" t="s">
        <v>135</v>
      </c>
    </row>
    <row r="1015" spans="2:51" s="13" customFormat="1" ht="10">
      <c r="B1015" s="193"/>
      <c r="C1015" s="194"/>
      <c r="D1015" s="188" t="s">
        <v>146</v>
      </c>
      <c r="E1015" s="195" t="s">
        <v>19</v>
      </c>
      <c r="F1015" s="196" t="s">
        <v>928</v>
      </c>
      <c r="G1015" s="194"/>
      <c r="H1015" s="197">
        <v>13.68</v>
      </c>
      <c r="I1015" s="198"/>
      <c r="J1015" s="194"/>
      <c r="K1015" s="194"/>
      <c r="L1015" s="199"/>
      <c r="M1015" s="200"/>
      <c r="N1015" s="201"/>
      <c r="O1015" s="201"/>
      <c r="P1015" s="201"/>
      <c r="Q1015" s="201"/>
      <c r="R1015" s="201"/>
      <c r="S1015" s="201"/>
      <c r="T1015" s="202"/>
      <c r="AT1015" s="203" t="s">
        <v>146</v>
      </c>
      <c r="AU1015" s="203" t="s">
        <v>143</v>
      </c>
      <c r="AV1015" s="13" t="s">
        <v>143</v>
      </c>
      <c r="AW1015" s="13" t="s">
        <v>31</v>
      </c>
      <c r="AX1015" s="13" t="s">
        <v>72</v>
      </c>
      <c r="AY1015" s="203" t="s">
        <v>135</v>
      </c>
    </row>
    <row r="1016" spans="2:51" s="13" customFormat="1" ht="10">
      <c r="B1016" s="193"/>
      <c r="C1016" s="194"/>
      <c r="D1016" s="188" t="s">
        <v>146</v>
      </c>
      <c r="E1016" s="195" t="s">
        <v>19</v>
      </c>
      <c r="F1016" s="196" t="s">
        <v>929</v>
      </c>
      <c r="G1016" s="194"/>
      <c r="H1016" s="197">
        <v>139.65</v>
      </c>
      <c r="I1016" s="198"/>
      <c r="J1016" s="194"/>
      <c r="K1016" s="194"/>
      <c r="L1016" s="199"/>
      <c r="M1016" s="200"/>
      <c r="N1016" s="201"/>
      <c r="O1016" s="201"/>
      <c r="P1016" s="201"/>
      <c r="Q1016" s="201"/>
      <c r="R1016" s="201"/>
      <c r="S1016" s="201"/>
      <c r="T1016" s="202"/>
      <c r="AT1016" s="203" t="s">
        <v>146</v>
      </c>
      <c r="AU1016" s="203" t="s">
        <v>143</v>
      </c>
      <c r="AV1016" s="13" t="s">
        <v>143</v>
      </c>
      <c r="AW1016" s="13" t="s">
        <v>31</v>
      </c>
      <c r="AX1016" s="13" t="s">
        <v>72</v>
      </c>
      <c r="AY1016" s="203" t="s">
        <v>135</v>
      </c>
    </row>
    <row r="1017" spans="2:51" s="13" customFormat="1" ht="10">
      <c r="B1017" s="193"/>
      <c r="C1017" s="194"/>
      <c r="D1017" s="188" t="s">
        <v>146</v>
      </c>
      <c r="E1017" s="195" t="s">
        <v>19</v>
      </c>
      <c r="F1017" s="196" t="s">
        <v>930</v>
      </c>
      <c r="G1017" s="194"/>
      <c r="H1017" s="197">
        <v>0.67500000000000004</v>
      </c>
      <c r="I1017" s="198"/>
      <c r="J1017" s="194"/>
      <c r="K1017" s="194"/>
      <c r="L1017" s="199"/>
      <c r="M1017" s="200"/>
      <c r="N1017" s="201"/>
      <c r="O1017" s="201"/>
      <c r="P1017" s="201"/>
      <c r="Q1017" s="201"/>
      <c r="R1017" s="201"/>
      <c r="S1017" s="201"/>
      <c r="T1017" s="202"/>
      <c r="AT1017" s="203" t="s">
        <v>146</v>
      </c>
      <c r="AU1017" s="203" t="s">
        <v>143</v>
      </c>
      <c r="AV1017" s="13" t="s">
        <v>143</v>
      </c>
      <c r="AW1017" s="13" t="s">
        <v>31</v>
      </c>
      <c r="AX1017" s="13" t="s">
        <v>72</v>
      </c>
      <c r="AY1017" s="203" t="s">
        <v>135</v>
      </c>
    </row>
    <row r="1018" spans="2:51" s="13" customFormat="1" ht="10">
      <c r="B1018" s="193"/>
      <c r="C1018" s="194"/>
      <c r="D1018" s="188" t="s">
        <v>146</v>
      </c>
      <c r="E1018" s="195" t="s">
        <v>19</v>
      </c>
      <c r="F1018" s="196" t="s">
        <v>931</v>
      </c>
      <c r="G1018" s="194"/>
      <c r="H1018" s="197">
        <v>1.125</v>
      </c>
      <c r="I1018" s="198"/>
      <c r="J1018" s="194"/>
      <c r="K1018" s="194"/>
      <c r="L1018" s="199"/>
      <c r="M1018" s="200"/>
      <c r="N1018" s="201"/>
      <c r="O1018" s="201"/>
      <c r="P1018" s="201"/>
      <c r="Q1018" s="201"/>
      <c r="R1018" s="201"/>
      <c r="S1018" s="201"/>
      <c r="T1018" s="202"/>
      <c r="AT1018" s="203" t="s">
        <v>146</v>
      </c>
      <c r="AU1018" s="203" t="s">
        <v>143</v>
      </c>
      <c r="AV1018" s="13" t="s">
        <v>143</v>
      </c>
      <c r="AW1018" s="13" t="s">
        <v>31</v>
      </c>
      <c r="AX1018" s="13" t="s">
        <v>72</v>
      </c>
      <c r="AY1018" s="203" t="s">
        <v>135</v>
      </c>
    </row>
    <row r="1019" spans="2:51" s="13" customFormat="1" ht="10">
      <c r="B1019" s="193"/>
      <c r="C1019" s="194"/>
      <c r="D1019" s="188" t="s">
        <v>146</v>
      </c>
      <c r="E1019" s="195" t="s">
        <v>19</v>
      </c>
      <c r="F1019" s="196" t="s">
        <v>932</v>
      </c>
      <c r="G1019" s="194"/>
      <c r="H1019" s="197">
        <v>15.9</v>
      </c>
      <c r="I1019" s="198"/>
      <c r="J1019" s="194"/>
      <c r="K1019" s="194"/>
      <c r="L1019" s="199"/>
      <c r="M1019" s="200"/>
      <c r="N1019" s="201"/>
      <c r="O1019" s="201"/>
      <c r="P1019" s="201"/>
      <c r="Q1019" s="201"/>
      <c r="R1019" s="201"/>
      <c r="S1019" s="201"/>
      <c r="T1019" s="202"/>
      <c r="AT1019" s="203" t="s">
        <v>146</v>
      </c>
      <c r="AU1019" s="203" t="s">
        <v>143</v>
      </c>
      <c r="AV1019" s="13" t="s">
        <v>143</v>
      </c>
      <c r="AW1019" s="13" t="s">
        <v>31</v>
      </c>
      <c r="AX1019" s="13" t="s">
        <v>72</v>
      </c>
      <c r="AY1019" s="203" t="s">
        <v>135</v>
      </c>
    </row>
    <row r="1020" spans="2:51" s="15" customFormat="1" ht="10">
      <c r="B1020" s="228"/>
      <c r="C1020" s="229"/>
      <c r="D1020" s="188" t="s">
        <v>146</v>
      </c>
      <c r="E1020" s="230" t="s">
        <v>19</v>
      </c>
      <c r="F1020" s="231" t="s">
        <v>499</v>
      </c>
      <c r="G1020" s="229"/>
      <c r="H1020" s="232">
        <v>216.83</v>
      </c>
      <c r="I1020" s="233"/>
      <c r="J1020" s="229"/>
      <c r="K1020" s="229"/>
      <c r="L1020" s="234"/>
      <c r="M1020" s="235"/>
      <c r="N1020" s="236"/>
      <c r="O1020" s="236"/>
      <c r="P1020" s="236"/>
      <c r="Q1020" s="236"/>
      <c r="R1020" s="236"/>
      <c r="S1020" s="236"/>
      <c r="T1020" s="237"/>
      <c r="AT1020" s="238" t="s">
        <v>146</v>
      </c>
      <c r="AU1020" s="238" t="s">
        <v>143</v>
      </c>
      <c r="AV1020" s="15" t="s">
        <v>152</v>
      </c>
      <c r="AW1020" s="15" t="s">
        <v>31</v>
      </c>
      <c r="AX1020" s="15" t="s">
        <v>72</v>
      </c>
      <c r="AY1020" s="238" t="s">
        <v>135</v>
      </c>
    </row>
    <row r="1021" spans="2:51" s="13" customFormat="1" ht="10">
      <c r="B1021" s="193"/>
      <c r="C1021" s="194"/>
      <c r="D1021" s="188" t="s">
        <v>146</v>
      </c>
      <c r="E1021" s="195" t="s">
        <v>19</v>
      </c>
      <c r="F1021" s="196" t="s">
        <v>933</v>
      </c>
      <c r="G1021" s="194"/>
      <c r="H1021" s="197">
        <v>13.78</v>
      </c>
      <c r="I1021" s="198"/>
      <c r="J1021" s="194"/>
      <c r="K1021" s="194"/>
      <c r="L1021" s="199"/>
      <c r="M1021" s="200"/>
      <c r="N1021" s="201"/>
      <c r="O1021" s="201"/>
      <c r="P1021" s="201"/>
      <c r="Q1021" s="201"/>
      <c r="R1021" s="201"/>
      <c r="S1021" s="201"/>
      <c r="T1021" s="202"/>
      <c r="AT1021" s="203" t="s">
        <v>146</v>
      </c>
      <c r="AU1021" s="203" t="s">
        <v>143</v>
      </c>
      <c r="AV1021" s="13" t="s">
        <v>143</v>
      </c>
      <c r="AW1021" s="13" t="s">
        <v>31</v>
      </c>
      <c r="AX1021" s="13" t="s">
        <v>72</v>
      </c>
      <c r="AY1021" s="203" t="s">
        <v>135</v>
      </c>
    </row>
    <row r="1022" spans="2:51" s="13" customFormat="1" ht="10">
      <c r="B1022" s="193"/>
      <c r="C1022" s="194"/>
      <c r="D1022" s="188" t="s">
        <v>146</v>
      </c>
      <c r="E1022" s="195" t="s">
        <v>19</v>
      </c>
      <c r="F1022" s="196" t="s">
        <v>934</v>
      </c>
      <c r="G1022" s="194"/>
      <c r="H1022" s="197">
        <v>6.27</v>
      </c>
      <c r="I1022" s="198"/>
      <c r="J1022" s="194"/>
      <c r="K1022" s="194"/>
      <c r="L1022" s="199"/>
      <c r="M1022" s="200"/>
      <c r="N1022" s="201"/>
      <c r="O1022" s="201"/>
      <c r="P1022" s="201"/>
      <c r="Q1022" s="201"/>
      <c r="R1022" s="201"/>
      <c r="S1022" s="201"/>
      <c r="T1022" s="202"/>
      <c r="AT1022" s="203" t="s">
        <v>146</v>
      </c>
      <c r="AU1022" s="203" t="s">
        <v>143</v>
      </c>
      <c r="AV1022" s="13" t="s">
        <v>143</v>
      </c>
      <c r="AW1022" s="13" t="s">
        <v>31</v>
      </c>
      <c r="AX1022" s="13" t="s">
        <v>72</v>
      </c>
      <c r="AY1022" s="203" t="s">
        <v>135</v>
      </c>
    </row>
    <row r="1023" spans="2:51" s="13" customFormat="1" ht="10">
      <c r="B1023" s="193"/>
      <c r="C1023" s="194"/>
      <c r="D1023" s="188" t="s">
        <v>146</v>
      </c>
      <c r="E1023" s="195" t="s">
        <v>19</v>
      </c>
      <c r="F1023" s="196" t="s">
        <v>935</v>
      </c>
      <c r="G1023" s="194"/>
      <c r="H1023" s="197">
        <v>13.95</v>
      </c>
      <c r="I1023" s="198"/>
      <c r="J1023" s="194"/>
      <c r="K1023" s="194"/>
      <c r="L1023" s="199"/>
      <c r="M1023" s="200"/>
      <c r="N1023" s="201"/>
      <c r="O1023" s="201"/>
      <c r="P1023" s="201"/>
      <c r="Q1023" s="201"/>
      <c r="R1023" s="201"/>
      <c r="S1023" s="201"/>
      <c r="T1023" s="202"/>
      <c r="AT1023" s="203" t="s">
        <v>146</v>
      </c>
      <c r="AU1023" s="203" t="s">
        <v>143</v>
      </c>
      <c r="AV1023" s="13" t="s">
        <v>143</v>
      </c>
      <c r="AW1023" s="13" t="s">
        <v>31</v>
      </c>
      <c r="AX1023" s="13" t="s">
        <v>72</v>
      </c>
      <c r="AY1023" s="203" t="s">
        <v>135</v>
      </c>
    </row>
    <row r="1024" spans="2:51" s="13" customFormat="1" ht="10">
      <c r="B1024" s="193"/>
      <c r="C1024" s="194"/>
      <c r="D1024" s="188" t="s">
        <v>146</v>
      </c>
      <c r="E1024" s="195" t="s">
        <v>19</v>
      </c>
      <c r="F1024" s="196" t="s">
        <v>936</v>
      </c>
      <c r="G1024" s="194"/>
      <c r="H1024" s="197">
        <v>8.11</v>
      </c>
      <c r="I1024" s="198"/>
      <c r="J1024" s="194"/>
      <c r="K1024" s="194"/>
      <c r="L1024" s="199"/>
      <c r="M1024" s="200"/>
      <c r="N1024" s="201"/>
      <c r="O1024" s="201"/>
      <c r="P1024" s="201"/>
      <c r="Q1024" s="201"/>
      <c r="R1024" s="201"/>
      <c r="S1024" s="201"/>
      <c r="T1024" s="202"/>
      <c r="AT1024" s="203" t="s">
        <v>146</v>
      </c>
      <c r="AU1024" s="203" t="s">
        <v>143</v>
      </c>
      <c r="AV1024" s="13" t="s">
        <v>143</v>
      </c>
      <c r="AW1024" s="13" t="s">
        <v>31</v>
      </c>
      <c r="AX1024" s="13" t="s">
        <v>72</v>
      </c>
      <c r="AY1024" s="203" t="s">
        <v>135</v>
      </c>
    </row>
    <row r="1025" spans="1:65" s="13" customFormat="1" ht="10">
      <c r="B1025" s="193"/>
      <c r="C1025" s="194"/>
      <c r="D1025" s="188" t="s">
        <v>146</v>
      </c>
      <c r="E1025" s="195" t="s">
        <v>19</v>
      </c>
      <c r="F1025" s="196" t="s">
        <v>937</v>
      </c>
      <c r="G1025" s="194"/>
      <c r="H1025" s="197">
        <v>14.15</v>
      </c>
      <c r="I1025" s="198"/>
      <c r="J1025" s="194"/>
      <c r="K1025" s="194"/>
      <c r="L1025" s="199"/>
      <c r="M1025" s="200"/>
      <c r="N1025" s="201"/>
      <c r="O1025" s="201"/>
      <c r="P1025" s="201"/>
      <c r="Q1025" s="201"/>
      <c r="R1025" s="201"/>
      <c r="S1025" s="201"/>
      <c r="T1025" s="202"/>
      <c r="AT1025" s="203" t="s">
        <v>146</v>
      </c>
      <c r="AU1025" s="203" t="s">
        <v>143</v>
      </c>
      <c r="AV1025" s="13" t="s">
        <v>143</v>
      </c>
      <c r="AW1025" s="13" t="s">
        <v>31</v>
      </c>
      <c r="AX1025" s="13" t="s">
        <v>72</v>
      </c>
      <c r="AY1025" s="203" t="s">
        <v>135</v>
      </c>
    </row>
    <row r="1026" spans="1:65" s="13" customFormat="1" ht="10">
      <c r="B1026" s="193"/>
      <c r="C1026" s="194"/>
      <c r="D1026" s="188" t="s">
        <v>146</v>
      </c>
      <c r="E1026" s="195" t="s">
        <v>19</v>
      </c>
      <c r="F1026" s="196" t="s">
        <v>938</v>
      </c>
      <c r="G1026" s="194"/>
      <c r="H1026" s="197">
        <v>10.74</v>
      </c>
      <c r="I1026" s="198"/>
      <c r="J1026" s="194"/>
      <c r="K1026" s="194"/>
      <c r="L1026" s="199"/>
      <c r="M1026" s="200"/>
      <c r="N1026" s="201"/>
      <c r="O1026" s="201"/>
      <c r="P1026" s="201"/>
      <c r="Q1026" s="201"/>
      <c r="R1026" s="201"/>
      <c r="S1026" s="201"/>
      <c r="T1026" s="202"/>
      <c r="AT1026" s="203" t="s">
        <v>146</v>
      </c>
      <c r="AU1026" s="203" t="s">
        <v>143</v>
      </c>
      <c r="AV1026" s="13" t="s">
        <v>143</v>
      </c>
      <c r="AW1026" s="13" t="s">
        <v>31</v>
      </c>
      <c r="AX1026" s="13" t="s">
        <v>72</v>
      </c>
      <c r="AY1026" s="203" t="s">
        <v>135</v>
      </c>
    </row>
    <row r="1027" spans="1:65" s="13" customFormat="1" ht="10">
      <c r="B1027" s="193"/>
      <c r="C1027" s="194"/>
      <c r="D1027" s="188" t="s">
        <v>146</v>
      </c>
      <c r="E1027" s="195" t="s">
        <v>19</v>
      </c>
      <c r="F1027" s="196" t="s">
        <v>932</v>
      </c>
      <c r="G1027" s="194"/>
      <c r="H1027" s="197">
        <v>15.9</v>
      </c>
      <c r="I1027" s="198"/>
      <c r="J1027" s="194"/>
      <c r="K1027" s="194"/>
      <c r="L1027" s="199"/>
      <c r="M1027" s="200"/>
      <c r="N1027" s="201"/>
      <c r="O1027" s="201"/>
      <c r="P1027" s="201"/>
      <c r="Q1027" s="201"/>
      <c r="R1027" s="201"/>
      <c r="S1027" s="201"/>
      <c r="T1027" s="202"/>
      <c r="AT1027" s="203" t="s">
        <v>146</v>
      </c>
      <c r="AU1027" s="203" t="s">
        <v>143</v>
      </c>
      <c r="AV1027" s="13" t="s">
        <v>143</v>
      </c>
      <c r="AW1027" s="13" t="s">
        <v>31</v>
      </c>
      <c r="AX1027" s="13" t="s">
        <v>72</v>
      </c>
      <c r="AY1027" s="203" t="s">
        <v>135</v>
      </c>
    </row>
    <row r="1028" spans="1:65" s="13" customFormat="1" ht="10">
      <c r="B1028" s="193"/>
      <c r="C1028" s="194"/>
      <c r="D1028" s="188" t="s">
        <v>146</v>
      </c>
      <c r="E1028" s="195" t="s">
        <v>19</v>
      </c>
      <c r="F1028" s="196" t="s">
        <v>930</v>
      </c>
      <c r="G1028" s="194"/>
      <c r="H1028" s="197">
        <v>0.67500000000000004</v>
      </c>
      <c r="I1028" s="198"/>
      <c r="J1028" s="194"/>
      <c r="K1028" s="194"/>
      <c r="L1028" s="199"/>
      <c r="M1028" s="200"/>
      <c r="N1028" s="201"/>
      <c r="O1028" s="201"/>
      <c r="P1028" s="201"/>
      <c r="Q1028" s="201"/>
      <c r="R1028" s="201"/>
      <c r="S1028" s="201"/>
      <c r="T1028" s="202"/>
      <c r="AT1028" s="203" t="s">
        <v>146</v>
      </c>
      <c r="AU1028" s="203" t="s">
        <v>143</v>
      </c>
      <c r="AV1028" s="13" t="s">
        <v>143</v>
      </c>
      <c r="AW1028" s="13" t="s">
        <v>31</v>
      </c>
      <c r="AX1028" s="13" t="s">
        <v>72</v>
      </c>
      <c r="AY1028" s="203" t="s">
        <v>135</v>
      </c>
    </row>
    <row r="1029" spans="1:65" s="13" customFormat="1" ht="10">
      <c r="B1029" s="193"/>
      <c r="C1029" s="194"/>
      <c r="D1029" s="188" t="s">
        <v>146</v>
      </c>
      <c r="E1029" s="195" t="s">
        <v>19</v>
      </c>
      <c r="F1029" s="196" t="s">
        <v>939</v>
      </c>
      <c r="G1029" s="194"/>
      <c r="H1029" s="197">
        <v>1.08</v>
      </c>
      <c r="I1029" s="198"/>
      <c r="J1029" s="194"/>
      <c r="K1029" s="194"/>
      <c r="L1029" s="199"/>
      <c r="M1029" s="200"/>
      <c r="N1029" s="201"/>
      <c r="O1029" s="201"/>
      <c r="P1029" s="201"/>
      <c r="Q1029" s="201"/>
      <c r="R1029" s="201"/>
      <c r="S1029" s="201"/>
      <c r="T1029" s="202"/>
      <c r="AT1029" s="203" t="s">
        <v>146</v>
      </c>
      <c r="AU1029" s="203" t="s">
        <v>143</v>
      </c>
      <c r="AV1029" s="13" t="s">
        <v>143</v>
      </c>
      <c r="AW1029" s="13" t="s">
        <v>31</v>
      </c>
      <c r="AX1029" s="13" t="s">
        <v>72</v>
      </c>
      <c r="AY1029" s="203" t="s">
        <v>135</v>
      </c>
    </row>
    <row r="1030" spans="1:65" s="13" customFormat="1" ht="10">
      <c r="B1030" s="193"/>
      <c r="C1030" s="194"/>
      <c r="D1030" s="188" t="s">
        <v>146</v>
      </c>
      <c r="E1030" s="195" t="s">
        <v>19</v>
      </c>
      <c r="F1030" s="196" t="s">
        <v>940</v>
      </c>
      <c r="G1030" s="194"/>
      <c r="H1030" s="197">
        <v>5.58</v>
      </c>
      <c r="I1030" s="198"/>
      <c r="J1030" s="194"/>
      <c r="K1030" s="194"/>
      <c r="L1030" s="199"/>
      <c r="M1030" s="200"/>
      <c r="N1030" s="201"/>
      <c r="O1030" s="201"/>
      <c r="P1030" s="201"/>
      <c r="Q1030" s="201"/>
      <c r="R1030" s="201"/>
      <c r="S1030" s="201"/>
      <c r="T1030" s="202"/>
      <c r="AT1030" s="203" t="s">
        <v>146</v>
      </c>
      <c r="AU1030" s="203" t="s">
        <v>143</v>
      </c>
      <c r="AV1030" s="13" t="s">
        <v>143</v>
      </c>
      <c r="AW1030" s="13" t="s">
        <v>31</v>
      </c>
      <c r="AX1030" s="13" t="s">
        <v>72</v>
      </c>
      <c r="AY1030" s="203" t="s">
        <v>135</v>
      </c>
    </row>
    <row r="1031" spans="1:65" s="13" customFormat="1" ht="10">
      <c r="B1031" s="193"/>
      <c r="C1031" s="194"/>
      <c r="D1031" s="188" t="s">
        <v>146</v>
      </c>
      <c r="E1031" s="195" t="s">
        <v>19</v>
      </c>
      <c r="F1031" s="196" t="s">
        <v>941</v>
      </c>
      <c r="G1031" s="194"/>
      <c r="H1031" s="197">
        <v>1.17</v>
      </c>
      <c r="I1031" s="198"/>
      <c r="J1031" s="194"/>
      <c r="K1031" s="194"/>
      <c r="L1031" s="199"/>
      <c r="M1031" s="200"/>
      <c r="N1031" s="201"/>
      <c r="O1031" s="201"/>
      <c r="P1031" s="201"/>
      <c r="Q1031" s="201"/>
      <c r="R1031" s="201"/>
      <c r="S1031" s="201"/>
      <c r="T1031" s="202"/>
      <c r="AT1031" s="203" t="s">
        <v>146</v>
      </c>
      <c r="AU1031" s="203" t="s">
        <v>143</v>
      </c>
      <c r="AV1031" s="13" t="s">
        <v>143</v>
      </c>
      <c r="AW1031" s="13" t="s">
        <v>31</v>
      </c>
      <c r="AX1031" s="13" t="s">
        <v>72</v>
      </c>
      <c r="AY1031" s="203" t="s">
        <v>135</v>
      </c>
    </row>
    <row r="1032" spans="1:65" s="13" customFormat="1" ht="10">
      <c r="B1032" s="193"/>
      <c r="C1032" s="194"/>
      <c r="D1032" s="188" t="s">
        <v>146</v>
      </c>
      <c r="E1032" s="195" t="s">
        <v>19</v>
      </c>
      <c r="F1032" s="196" t="s">
        <v>942</v>
      </c>
      <c r="G1032" s="194"/>
      <c r="H1032" s="197">
        <v>1.0900000000000001</v>
      </c>
      <c r="I1032" s="198"/>
      <c r="J1032" s="194"/>
      <c r="K1032" s="194"/>
      <c r="L1032" s="199"/>
      <c r="M1032" s="200"/>
      <c r="N1032" s="201"/>
      <c r="O1032" s="201"/>
      <c r="P1032" s="201"/>
      <c r="Q1032" s="201"/>
      <c r="R1032" s="201"/>
      <c r="S1032" s="201"/>
      <c r="T1032" s="202"/>
      <c r="AT1032" s="203" t="s">
        <v>146</v>
      </c>
      <c r="AU1032" s="203" t="s">
        <v>143</v>
      </c>
      <c r="AV1032" s="13" t="s">
        <v>143</v>
      </c>
      <c r="AW1032" s="13" t="s">
        <v>31</v>
      </c>
      <c r="AX1032" s="13" t="s">
        <v>72</v>
      </c>
      <c r="AY1032" s="203" t="s">
        <v>135</v>
      </c>
    </row>
    <row r="1033" spans="1:65" s="13" customFormat="1" ht="10">
      <c r="B1033" s="193"/>
      <c r="C1033" s="194"/>
      <c r="D1033" s="188" t="s">
        <v>146</v>
      </c>
      <c r="E1033" s="195" t="s">
        <v>19</v>
      </c>
      <c r="F1033" s="196" t="s">
        <v>943</v>
      </c>
      <c r="G1033" s="194"/>
      <c r="H1033" s="197">
        <v>0.96</v>
      </c>
      <c r="I1033" s="198"/>
      <c r="J1033" s="194"/>
      <c r="K1033" s="194"/>
      <c r="L1033" s="199"/>
      <c r="M1033" s="200"/>
      <c r="N1033" s="201"/>
      <c r="O1033" s="201"/>
      <c r="P1033" s="201"/>
      <c r="Q1033" s="201"/>
      <c r="R1033" s="201"/>
      <c r="S1033" s="201"/>
      <c r="T1033" s="202"/>
      <c r="AT1033" s="203" t="s">
        <v>146</v>
      </c>
      <c r="AU1033" s="203" t="s">
        <v>143</v>
      </c>
      <c r="AV1033" s="13" t="s">
        <v>143</v>
      </c>
      <c r="AW1033" s="13" t="s">
        <v>31</v>
      </c>
      <c r="AX1033" s="13" t="s">
        <v>72</v>
      </c>
      <c r="AY1033" s="203" t="s">
        <v>135</v>
      </c>
    </row>
    <row r="1034" spans="1:65" s="13" customFormat="1" ht="10">
      <c r="B1034" s="193"/>
      <c r="C1034" s="194"/>
      <c r="D1034" s="188" t="s">
        <v>146</v>
      </c>
      <c r="E1034" s="195" t="s">
        <v>19</v>
      </c>
      <c r="F1034" s="196" t="s">
        <v>944</v>
      </c>
      <c r="G1034" s="194"/>
      <c r="H1034" s="197">
        <v>2.75</v>
      </c>
      <c r="I1034" s="198"/>
      <c r="J1034" s="194"/>
      <c r="K1034" s="194"/>
      <c r="L1034" s="199"/>
      <c r="M1034" s="200"/>
      <c r="N1034" s="201"/>
      <c r="O1034" s="201"/>
      <c r="P1034" s="201"/>
      <c r="Q1034" s="201"/>
      <c r="R1034" s="201"/>
      <c r="S1034" s="201"/>
      <c r="T1034" s="202"/>
      <c r="AT1034" s="203" t="s">
        <v>146</v>
      </c>
      <c r="AU1034" s="203" t="s">
        <v>143</v>
      </c>
      <c r="AV1034" s="13" t="s">
        <v>143</v>
      </c>
      <c r="AW1034" s="13" t="s">
        <v>31</v>
      </c>
      <c r="AX1034" s="13" t="s">
        <v>72</v>
      </c>
      <c r="AY1034" s="203" t="s">
        <v>135</v>
      </c>
    </row>
    <row r="1035" spans="1:65" s="13" customFormat="1" ht="10">
      <c r="B1035" s="193"/>
      <c r="C1035" s="194"/>
      <c r="D1035" s="188" t="s">
        <v>146</v>
      </c>
      <c r="E1035" s="195" t="s">
        <v>19</v>
      </c>
      <c r="F1035" s="196" t="s">
        <v>945</v>
      </c>
      <c r="G1035" s="194"/>
      <c r="H1035" s="197">
        <v>110.66</v>
      </c>
      <c r="I1035" s="198"/>
      <c r="J1035" s="194"/>
      <c r="K1035" s="194"/>
      <c r="L1035" s="199"/>
      <c r="M1035" s="200"/>
      <c r="N1035" s="201"/>
      <c r="O1035" s="201"/>
      <c r="P1035" s="201"/>
      <c r="Q1035" s="201"/>
      <c r="R1035" s="201"/>
      <c r="S1035" s="201"/>
      <c r="T1035" s="202"/>
      <c r="AT1035" s="203" t="s">
        <v>146</v>
      </c>
      <c r="AU1035" s="203" t="s">
        <v>143</v>
      </c>
      <c r="AV1035" s="13" t="s">
        <v>143</v>
      </c>
      <c r="AW1035" s="13" t="s">
        <v>31</v>
      </c>
      <c r="AX1035" s="13" t="s">
        <v>72</v>
      </c>
      <c r="AY1035" s="203" t="s">
        <v>135</v>
      </c>
    </row>
    <row r="1036" spans="1:65" s="13" customFormat="1" ht="10">
      <c r="B1036" s="193"/>
      <c r="C1036" s="194"/>
      <c r="D1036" s="188" t="s">
        <v>146</v>
      </c>
      <c r="E1036" s="195" t="s">
        <v>19</v>
      </c>
      <c r="F1036" s="196" t="s">
        <v>946</v>
      </c>
      <c r="G1036" s="194"/>
      <c r="H1036" s="197">
        <v>8.32</v>
      </c>
      <c r="I1036" s="198"/>
      <c r="J1036" s="194"/>
      <c r="K1036" s="194"/>
      <c r="L1036" s="199"/>
      <c r="M1036" s="200"/>
      <c r="N1036" s="201"/>
      <c r="O1036" s="201"/>
      <c r="P1036" s="201"/>
      <c r="Q1036" s="201"/>
      <c r="R1036" s="201"/>
      <c r="S1036" s="201"/>
      <c r="T1036" s="202"/>
      <c r="AT1036" s="203" t="s">
        <v>146</v>
      </c>
      <c r="AU1036" s="203" t="s">
        <v>143</v>
      </c>
      <c r="AV1036" s="13" t="s">
        <v>143</v>
      </c>
      <c r="AW1036" s="13" t="s">
        <v>31</v>
      </c>
      <c r="AX1036" s="13" t="s">
        <v>72</v>
      </c>
      <c r="AY1036" s="203" t="s">
        <v>135</v>
      </c>
    </row>
    <row r="1037" spans="1:65" s="15" customFormat="1" ht="10">
      <c r="B1037" s="228"/>
      <c r="C1037" s="229"/>
      <c r="D1037" s="188" t="s">
        <v>146</v>
      </c>
      <c r="E1037" s="230" t="s">
        <v>19</v>
      </c>
      <c r="F1037" s="231" t="s">
        <v>499</v>
      </c>
      <c r="G1037" s="229"/>
      <c r="H1037" s="232">
        <v>215.185</v>
      </c>
      <c r="I1037" s="233"/>
      <c r="J1037" s="229"/>
      <c r="K1037" s="229"/>
      <c r="L1037" s="234"/>
      <c r="M1037" s="235"/>
      <c r="N1037" s="236"/>
      <c r="O1037" s="236"/>
      <c r="P1037" s="236"/>
      <c r="Q1037" s="236"/>
      <c r="R1037" s="236"/>
      <c r="S1037" s="236"/>
      <c r="T1037" s="237"/>
      <c r="AT1037" s="238" t="s">
        <v>146</v>
      </c>
      <c r="AU1037" s="238" t="s">
        <v>143</v>
      </c>
      <c r="AV1037" s="15" t="s">
        <v>152</v>
      </c>
      <c r="AW1037" s="15" t="s">
        <v>31</v>
      </c>
      <c r="AX1037" s="15" t="s">
        <v>72</v>
      </c>
      <c r="AY1037" s="238" t="s">
        <v>135</v>
      </c>
    </row>
    <row r="1038" spans="1:65" s="14" customFormat="1" ht="10">
      <c r="B1038" s="204"/>
      <c r="C1038" s="205"/>
      <c r="D1038" s="188" t="s">
        <v>146</v>
      </c>
      <c r="E1038" s="206" t="s">
        <v>19</v>
      </c>
      <c r="F1038" s="207" t="s">
        <v>148</v>
      </c>
      <c r="G1038" s="205"/>
      <c r="H1038" s="208">
        <v>432.01499999999993</v>
      </c>
      <c r="I1038" s="209"/>
      <c r="J1038" s="205"/>
      <c r="K1038" s="205"/>
      <c r="L1038" s="210"/>
      <c r="M1038" s="211"/>
      <c r="N1038" s="212"/>
      <c r="O1038" s="212"/>
      <c r="P1038" s="212"/>
      <c r="Q1038" s="212"/>
      <c r="R1038" s="212"/>
      <c r="S1038" s="212"/>
      <c r="T1038" s="213"/>
      <c r="AT1038" s="214" t="s">
        <v>146</v>
      </c>
      <c r="AU1038" s="214" t="s">
        <v>143</v>
      </c>
      <c r="AV1038" s="14" t="s">
        <v>142</v>
      </c>
      <c r="AW1038" s="14" t="s">
        <v>31</v>
      </c>
      <c r="AX1038" s="14" t="s">
        <v>80</v>
      </c>
      <c r="AY1038" s="214" t="s">
        <v>135</v>
      </c>
    </row>
    <row r="1039" spans="1:65" s="2" customFormat="1" ht="24.15" customHeight="1">
      <c r="A1039" s="36"/>
      <c r="B1039" s="37"/>
      <c r="C1039" s="175" t="s">
        <v>1284</v>
      </c>
      <c r="D1039" s="175" t="s">
        <v>137</v>
      </c>
      <c r="E1039" s="176" t="s">
        <v>1285</v>
      </c>
      <c r="F1039" s="177" t="s">
        <v>1286</v>
      </c>
      <c r="G1039" s="178" t="s">
        <v>140</v>
      </c>
      <c r="H1039" s="179">
        <v>433.92</v>
      </c>
      <c r="I1039" s="180"/>
      <c r="J1039" s="181">
        <f>ROUND(I1039*H1039,2)</f>
        <v>0</v>
      </c>
      <c r="K1039" s="177" t="s">
        <v>141</v>
      </c>
      <c r="L1039" s="41"/>
      <c r="M1039" s="182" t="s">
        <v>19</v>
      </c>
      <c r="N1039" s="183" t="s">
        <v>44</v>
      </c>
      <c r="O1039" s="66"/>
      <c r="P1039" s="184">
        <f>O1039*H1039</f>
        <v>0</v>
      </c>
      <c r="Q1039" s="184">
        <v>0</v>
      </c>
      <c r="R1039" s="184">
        <f>Q1039*H1039</f>
        <v>0</v>
      </c>
      <c r="S1039" s="184">
        <v>0</v>
      </c>
      <c r="T1039" s="185">
        <f>S1039*H1039</f>
        <v>0</v>
      </c>
      <c r="U1039" s="36"/>
      <c r="V1039" s="36"/>
      <c r="W1039" s="36"/>
      <c r="X1039" s="36"/>
      <c r="Y1039" s="36"/>
      <c r="Z1039" s="36"/>
      <c r="AA1039" s="36"/>
      <c r="AB1039" s="36"/>
      <c r="AC1039" s="36"/>
      <c r="AD1039" s="36"/>
      <c r="AE1039" s="36"/>
      <c r="AR1039" s="186" t="s">
        <v>175</v>
      </c>
      <c r="AT1039" s="186" t="s">
        <v>137</v>
      </c>
      <c r="AU1039" s="186" t="s">
        <v>143</v>
      </c>
      <c r="AY1039" s="19" t="s">
        <v>135</v>
      </c>
      <c r="BE1039" s="187">
        <f>IF(N1039="základní",J1039,0)</f>
        <v>0</v>
      </c>
      <c r="BF1039" s="187">
        <f>IF(N1039="snížená",J1039,0)</f>
        <v>0</v>
      </c>
      <c r="BG1039" s="187">
        <f>IF(N1039="zákl. přenesená",J1039,0)</f>
        <v>0</v>
      </c>
      <c r="BH1039" s="187">
        <f>IF(N1039="sníž. přenesená",J1039,0)</f>
        <v>0</v>
      </c>
      <c r="BI1039" s="187">
        <f>IF(N1039="nulová",J1039,0)</f>
        <v>0</v>
      </c>
      <c r="BJ1039" s="19" t="s">
        <v>143</v>
      </c>
      <c r="BK1039" s="187">
        <f>ROUND(I1039*H1039,2)</f>
        <v>0</v>
      </c>
      <c r="BL1039" s="19" t="s">
        <v>175</v>
      </c>
      <c r="BM1039" s="186" t="s">
        <v>1287</v>
      </c>
    </row>
    <row r="1040" spans="1:65" s="2" customFormat="1" ht="72">
      <c r="A1040" s="36"/>
      <c r="B1040" s="37"/>
      <c r="C1040" s="38"/>
      <c r="D1040" s="188" t="s">
        <v>144</v>
      </c>
      <c r="E1040" s="38"/>
      <c r="F1040" s="189" t="s">
        <v>1260</v>
      </c>
      <c r="G1040" s="38"/>
      <c r="H1040" s="38"/>
      <c r="I1040" s="190"/>
      <c r="J1040" s="38"/>
      <c r="K1040" s="38"/>
      <c r="L1040" s="41"/>
      <c r="M1040" s="191"/>
      <c r="N1040" s="192"/>
      <c r="O1040" s="66"/>
      <c r="P1040" s="66"/>
      <c r="Q1040" s="66"/>
      <c r="R1040" s="66"/>
      <c r="S1040" s="66"/>
      <c r="T1040" s="67"/>
      <c r="U1040" s="36"/>
      <c r="V1040" s="36"/>
      <c r="W1040" s="36"/>
      <c r="X1040" s="36"/>
      <c r="Y1040" s="36"/>
      <c r="Z1040" s="36"/>
      <c r="AA1040" s="36"/>
      <c r="AB1040" s="36"/>
      <c r="AC1040" s="36"/>
      <c r="AD1040" s="36"/>
      <c r="AE1040" s="36"/>
      <c r="AT1040" s="19" t="s">
        <v>144</v>
      </c>
      <c r="AU1040" s="19" t="s">
        <v>143</v>
      </c>
    </row>
    <row r="1041" spans="2:51" s="16" customFormat="1" ht="10">
      <c r="B1041" s="239"/>
      <c r="C1041" s="240"/>
      <c r="D1041" s="188" t="s">
        <v>146</v>
      </c>
      <c r="E1041" s="241" t="s">
        <v>19</v>
      </c>
      <c r="F1041" s="242" t="s">
        <v>1261</v>
      </c>
      <c r="G1041" s="240"/>
      <c r="H1041" s="241" t="s">
        <v>19</v>
      </c>
      <c r="I1041" s="243"/>
      <c r="J1041" s="240"/>
      <c r="K1041" s="240"/>
      <c r="L1041" s="244"/>
      <c r="M1041" s="245"/>
      <c r="N1041" s="246"/>
      <c r="O1041" s="246"/>
      <c r="P1041" s="246"/>
      <c r="Q1041" s="246"/>
      <c r="R1041" s="246"/>
      <c r="S1041" s="246"/>
      <c r="T1041" s="247"/>
      <c r="AT1041" s="248" t="s">
        <v>146</v>
      </c>
      <c r="AU1041" s="248" t="s">
        <v>143</v>
      </c>
      <c r="AV1041" s="16" t="s">
        <v>80</v>
      </c>
      <c r="AW1041" s="16" t="s">
        <v>31</v>
      </c>
      <c r="AX1041" s="16" t="s">
        <v>72</v>
      </c>
      <c r="AY1041" s="248" t="s">
        <v>135</v>
      </c>
    </row>
    <row r="1042" spans="2:51" s="13" customFormat="1" ht="10">
      <c r="B1042" s="193"/>
      <c r="C1042" s="194"/>
      <c r="D1042" s="188" t="s">
        <v>146</v>
      </c>
      <c r="E1042" s="195" t="s">
        <v>19</v>
      </c>
      <c r="F1042" s="196" t="s">
        <v>1262</v>
      </c>
      <c r="G1042" s="194"/>
      <c r="H1042" s="197">
        <v>148.94999999999999</v>
      </c>
      <c r="I1042" s="198"/>
      <c r="J1042" s="194"/>
      <c r="K1042" s="194"/>
      <c r="L1042" s="199"/>
      <c r="M1042" s="200"/>
      <c r="N1042" s="201"/>
      <c r="O1042" s="201"/>
      <c r="P1042" s="201"/>
      <c r="Q1042" s="201"/>
      <c r="R1042" s="201"/>
      <c r="S1042" s="201"/>
      <c r="T1042" s="202"/>
      <c r="AT1042" s="203" t="s">
        <v>146</v>
      </c>
      <c r="AU1042" s="203" t="s">
        <v>143</v>
      </c>
      <c r="AV1042" s="13" t="s">
        <v>143</v>
      </c>
      <c r="AW1042" s="13" t="s">
        <v>31</v>
      </c>
      <c r="AX1042" s="13" t="s">
        <v>72</v>
      </c>
      <c r="AY1042" s="203" t="s">
        <v>135</v>
      </c>
    </row>
    <row r="1043" spans="2:51" s="13" customFormat="1" ht="10">
      <c r="B1043" s="193"/>
      <c r="C1043" s="194"/>
      <c r="D1043" s="188" t="s">
        <v>146</v>
      </c>
      <c r="E1043" s="195" t="s">
        <v>19</v>
      </c>
      <c r="F1043" s="196" t="s">
        <v>1263</v>
      </c>
      <c r="G1043" s="194"/>
      <c r="H1043" s="197">
        <v>30.97</v>
      </c>
      <c r="I1043" s="198"/>
      <c r="J1043" s="194"/>
      <c r="K1043" s="194"/>
      <c r="L1043" s="199"/>
      <c r="M1043" s="200"/>
      <c r="N1043" s="201"/>
      <c r="O1043" s="201"/>
      <c r="P1043" s="201"/>
      <c r="Q1043" s="201"/>
      <c r="R1043" s="201"/>
      <c r="S1043" s="201"/>
      <c r="T1043" s="202"/>
      <c r="AT1043" s="203" t="s">
        <v>146</v>
      </c>
      <c r="AU1043" s="203" t="s">
        <v>143</v>
      </c>
      <c r="AV1043" s="13" t="s">
        <v>143</v>
      </c>
      <c r="AW1043" s="13" t="s">
        <v>31</v>
      </c>
      <c r="AX1043" s="13" t="s">
        <v>72</v>
      </c>
      <c r="AY1043" s="203" t="s">
        <v>135</v>
      </c>
    </row>
    <row r="1044" spans="2:51" s="13" customFormat="1" ht="10">
      <c r="B1044" s="193"/>
      <c r="C1044" s="194"/>
      <c r="D1044" s="188" t="s">
        <v>146</v>
      </c>
      <c r="E1044" s="195" t="s">
        <v>19</v>
      </c>
      <c r="F1044" s="196" t="s">
        <v>1264</v>
      </c>
      <c r="G1044" s="194"/>
      <c r="H1044" s="197">
        <v>3.16</v>
      </c>
      <c r="I1044" s="198"/>
      <c r="J1044" s="194"/>
      <c r="K1044" s="194"/>
      <c r="L1044" s="199"/>
      <c r="M1044" s="200"/>
      <c r="N1044" s="201"/>
      <c r="O1044" s="201"/>
      <c r="P1044" s="201"/>
      <c r="Q1044" s="201"/>
      <c r="R1044" s="201"/>
      <c r="S1044" s="201"/>
      <c r="T1044" s="202"/>
      <c r="AT1044" s="203" t="s">
        <v>146</v>
      </c>
      <c r="AU1044" s="203" t="s">
        <v>143</v>
      </c>
      <c r="AV1044" s="13" t="s">
        <v>143</v>
      </c>
      <c r="AW1044" s="13" t="s">
        <v>31</v>
      </c>
      <c r="AX1044" s="13" t="s">
        <v>72</v>
      </c>
      <c r="AY1044" s="203" t="s">
        <v>135</v>
      </c>
    </row>
    <row r="1045" spans="2:51" s="13" customFormat="1" ht="10">
      <c r="B1045" s="193"/>
      <c r="C1045" s="194"/>
      <c r="D1045" s="188" t="s">
        <v>146</v>
      </c>
      <c r="E1045" s="195" t="s">
        <v>19</v>
      </c>
      <c r="F1045" s="196" t="s">
        <v>1265</v>
      </c>
      <c r="G1045" s="194"/>
      <c r="H1045" s="197">
        <v>0.63</v>
      </c>
      <c r="I1045" s="198"/>
      <c r="J1045" s="194"/>
      <c r="K1045" s="194"/>
      <c r="L1045" s="199"/>
      <c r="M1045" s="200"/>
      <c r="N1045" s="201"/>
      <c r="O1045" s="201"/>
      <c r="P1045" s="201"/>
      <c r="Q1045" s="201"/>
      <c r="R1045" s="201"/>
      <c r="S1045" s="201"/>
      <c r="T1045" s="202"/>
      <c r="AT1045" s="203" t="s">
        <v>146</v>
      </c>
      <c r="AU1045" s="203" t="s">
        <v>143</v>
      </c>
      <c r="AV1045" s="13" t="s">
        <v>143</v>
      </c>
      <c r="AW1045" s="13" t="s">
        <v>31</v>
      </c>
      <c r="AX1045" s="13" t="s">
        <v>72</v>
      </c>
      <c r="AY1045" s="203" t="s">
        <v>135</v>
      </c>
    </row>
    <row r="1046" spans="2:51" s="13" customFormat="1" ht="10">
      <c r="B1046" s="193"/>
      <c r="C1046" s="194"/>
      <c r="D1046" s="188" t="s">
        <v>146</v>
      </c>
      <c r="E1046" s="195" t="s">
        <v>19</v>
      </c>
      <c r="F1046" s="196" t="s">
        <v>1266</v>
      </c>
      <c r="G1046" s="194"/>
      <c r="H1046" s="197">
        <v>1.25</v>
      </c>
      <c r="I1046" s="198"/>
      <c r="J1046" s="194"/>
      <c r="K1046" s="194"/>
      <c r="L1046" s="199"/>
      <c r="M1046" s="200"/>
      <c r="N1046" s="201"/>
      <c r="O1046" s="201"/>
      <c r="P1046" s="201"/>
      <c r="Q1046" s="201"/>
      <c r="R1046" s="201"/>
      <c r="S1046" s="201"/>
      <c r="T1046" s="202"/>
      <c r="AT1046" s="203" t="s">
        <v>146</v>
      </c>
      <c r="AU1046" s="203" t="s">
        <v>143</v>
      </c>
      <c r="AV1046" s="13" t="s">
        <v>143</v>
      </c>
      <c r="AW1046" s="13" t="s">
        <v>31</v>
      </c>
      <c r="AX1046" s="13" t="s">
        <v>72</v>
      </c>
      <c r="AY1046" s="203" t="s">
        <v>135</v>
      </c>
    </row>
    <row r="1047" spans="2:51" s="13" customFormat="1" ht="10">
      <c r="B1047" s="193"/>
      <c r="C1047" s="194"/>
      <c r="D1047" s="188" t="s">
        <v>146</v>
      </c>
      <c r="E1047" s="195" t="s">
        <v>19</v>
      </c>
      <c r="F1047" s="196" t="s">
        <v>1267</v>
      </c>
      <c r="G1047" s="194"/>
      <c r="H1047" s="197">
        <v>12.14</v>
      </c>
      <c r="I1047" s="198"/>
      <c r="J1047" s="194"/>
      <c r="K1047" s="194"/>
      <c r="L1047" s="199"/>
      <c r="M1047" s="200"/>
      <c r="N1047" s="201"/>
      <c r="O1047" s="201"/>
      <c r="P1047" s="201"/>
      <c r="Q1047" s="201"/>
      <c r="R1047" s="201"/>
      <c r="S1047" s="201"/>
      <c r="T1047" s="202"/>
      <c r="AT1047" s="203" t="s">
        <v>146</v>
      </c>
      <c r="AU1047" s="203" t="s">
        <v>143</v>
      </c>
      <c r="AV1047" s="13" t="s">
        <v>143</v>
      </c>
      <c r="AW1047" s="13" t="s">
        <v>31</v>
      </c>
      <c r="AX1047" s="13" t="s">
        <v>72</v>
      </c>
      <c r="AY1047" s="203" t="s">
        <v>135</v>
      </c>
    </row>
    <row r="1048" spans="2:51" s="13" customFormat="1" ht="10">
      <c r="B1048" s="193"/>
      <c r="C1048" s="194"/>
      <c r="D1048" s="188" t="s">
        <v>146</v>
      </c>
      <c r="E1048" s="195" t="s">
        <v>19</v>
      </c>
      <c r="F1048" s="196" t="s">
        <v>1268</v>
      </c>
      <c r="G1048" s="194"/>
      <c r="H1048" s="197">
        <v>2.79</v>
      </c>
      <c r="I1048" s="198"/>
      <c r="J1048" s="194"/>
      <c r="K1048" s="194"/>
      <c r="L1048" s="199"/>
      <c r="M1048" s="200"/>
      <c r="N1048" s="201"/>
      <c r="O1048" s="201"/>
      <c r="P1048" s="201"/>
      <c r="Q1048" s="201"/>
      <c r="R1048" s="201"/>
      <c r="S1048" s="201"/>
      <c r="T1048" s="202"/>
      <c r="AT1048" s="203" t="s">
        <v>146</v>
      </c>
      <c r="AU1048" s="203" t="s">
        <v>143</v>
      </c>
      <c r="AV1048" s="13" t="s">
        <v>143</v>
      </c>
      <c r="AW1048" s="13" t="s">
        <v>31</v>
      </c>
      <c r="AX1048" s="13" t="s">
        <v>72</v>
      </c>
      <c r="AY1048" s="203" t="s">
        <v>135</v>
      </c>
    </row>
    <row r="1049" spans="2:51" s="13" customFormat="1" ht="10">
      <c r="B1049" s="193"/>
      <c r="C1049" s="194"/>
      <c r="D1049" s="188" t="s">
        <v>146</v>
      </c>
      <c r="E1049" s="195" t="s">
        <v>19</v>
      </c>
      <c r="F1049" s="196" t="s">
        <v>941</v>
      </c>
      <c r="G1049" s="194"/>
      <c r="H1049" s="197">
        <v>1.17</v>
      </c>
      <c r="I1049" s="198"/>
      <c r="J1049" s="194"/>
      <c r="K1049" s="194"/>
      <c r="L1049" s="199"/>
      <c r="M1049" s="200"/>
      <c r="N1049" s="201"/>
      <c r="O1049" s="201"/>
      <c r="P1049" s="201"/>
      <c r="Q1049" s="201"/>
      <c r="R1049" s="201"/>
      <c r="S1049" s="201"/>
      <c r="T1049" s="202"/>
      <c r="AT1049" s="203" t="s">
        <v>146</v>
      </c>
      <c r="AU1049" s="203" t="s">
        <v>143</v>
      </c>
      <c r="AV1049" s="13" t="s">
        <v>143</v>
      </c>
      <c r="AW1049" s="13" t="s">
        <v>31</v>
      </c>
      <c r="AX1049" s="13" t="s">
        <v>72</v>
      </c>
      <c r="AY1049" s="203" t="s">
        <v>135</v>
      </c>
    </row>
    <row r="1050" spans="2:51" s="13" customFormat="1" ht="10">
      <c r="B1050" s="193"/>
      <c r="C1050" s="194"/>
      <c r="D1050" s="188" t="s">
        <v>146</v>
      </c>
      <c r="E1050" s="195" t="s">
        <v>19</v>
      </c>
      <c r="F1050" s="196" t="s">
        <v>942</v>
      </c>
      <c r="G1050" s="194"/>
      <c r="H1050" s="197">
        <v>1.0900000000000001</v>
      </c>
      <c r="I1050" s="198"/>
      <c r="J1050" s="194"/>
      <c r="K1050" s="194"/>
      <c r="L1050" s="199"/>
      <c r="M1050" s="200"/>
      <c r="N1050" s="201"/>
      <c r="O1050" s="201"/>
      <c r="P1050" s="201"/>
      <c r="Q1050" s="201"/>
      <c r="R1050" s="201"/>
      <c r="S1050" s="201"/>
      <c r="T1050" s="202"/>
      <c r="AT1050" s="203" t="s">
        <v>146</v>
      </c>
      <c r="AU1050" s="203" t="s">
        <v>143</v>
      </c>
      <c r="AV1050" s="13" t="s">
        <v>143</v>
      </c>
      <c r="AW1050" s="13" t="s">
        <v>31</v>
      </c>
      <c r="AX1050" s="13" t="s">
        <v>72</v>
      </c>
      <c r="AY1050" s="203" t="s">
        <v>135</v>
      </c>
    </row>
    <row r="1051" spans="2:51" s="13" customFormat="1" ht="10">
      <c r="B1051" s="193"/>
      <c r="C1051" s="194"/>
      <c r="D1051" s="188" t="s">
        <v>146</v>
      </c>
      <c r="E1051" s="195" t="s">
        <v>19</v>
      </c>
      <c r="F1051" s="196" t="s">
        <v>1269</v>
      </c>
      <c r="G1051" s="194"/>
      <c r="H1051" s="197">
        <v>0.97</v>
      </c>
      <c r="I1051" s="198"/>
      <c r="J1051" s="194"/>
      <c r="K1051" s="194"/>
      <c r="L1051" s="199"/>
      <c r="M1051" s="200"/>
      <c r="N1051" s="201"/>
      <c r="O1051" s="201"/>
      <c r="P1051" s="201"/>
      <c r="Q1051" s="201"/>
      <c r="R1051" s="201"/>
      <c r="S1051" s="201"/>
      <c r="T1051" s="202"/>
      <c r="AT1051" s="203" t="s">
        <v>146</v>
      </c>
      <c r="AU1051" s="203" t="s">
        <v>143</v>
      </c>
      <c r="AV1051" s="13" t="s">
        <v>143</v>
      </c>
      <c r="AW1051" s="13" t="s">
        <v>31</v>
      </c>
      <c r="AX1051" s="13" t="s">
        <v>72</v>
      </c>
      <c r="AY1051" s="203" t="s">
        <v>135</v>
      </c>
    </row>
    <row r="1052" spans="2:51" s="13" customFormat="1" ht="10">
      <c r="B1052" s="193"/>
      <c r="C1052" s="194"/>
      <c r="D1052" s="188" t="s">
        <v>146</v>
      </c>
      <c r="E1052" s="195" t="s">
        <v>19</v>
      </c>
      <c r="F1052" s="196" t="s">
        <v>932</v>
      </c>
      <c r="G1052" s="194"/>
      <c r="H1052" s="197">
        <v>15.9</v>
      </c>
      <c r="I1052" s="198"/>
      <c r="J1052" s="194"/>
      <c r="K1052" s="194"/>
      <c r="L1052" s="199"/>
      <c r="M1052" s="200"/>
      <c r="N1052" s="201"/>
      <c r="O1052" s="201"/>
      <c r="P1052" s="201"/>
      <c r="Q1052" s="201"/>
      <c r="R1052" s="201"/>
      <c r="S1052" s="201"/>
      <c r="T1052" s="202"/>
      <c r="AT1052" s="203" t="s">
        <v>146</v>
      </c>
      <c r="AU1052" s="203" t="s">
        <v>143</v>
      </c>
      <c r="AV1052" s="13" t="s">
        <v>143</v>
      </c>
      <c r="AW1052" s="13" t="s">
        <v>31</v>
      </c>
      <c r="AX1052" s="13" t="s">
        <v>72</v>
      </c>
      <c r="AY1052" s="203" t="s">
        <v>135</v>
      </c>
    </row>
    <row r="1053" spans="2:51" s="15" customFormat="1" ht="10">
      <c r="B1053" s="228"/>
      <c r="C1053" s="229"/>
      <c r="D1053" s="188" t="s">
        <v>146</v>
      </c>
      <c r="E1053" s="230" t="s">
        <v>19</v>
      </c>
      <c r="F1053" s="231" t="s">
        <v>499</v>
      </c>
      <c r="G1053" s="229"/>
      <c r="H1053" s="232">
        <v>219.01999999999995</v>
      </c>
      <c r="I1053" s="233"/>
      <c r="J1053" s="229"/>
      <c r="K1053" s="229"/>
      <c r="L1053" s="234"/>
      <c r="M1053" s="235"/>
      <c r="N1053" s="236"/>
      <c r="O1053" s="236"/>
      <c r="P1053" s="236"/>
      <c r="Q1053" s="236"/>
      <c r="R1053" s="236"/>
      <c r="S1053" s="236"/>
      <c r="T1053" s="237"/>
      <c r="AT1053" s="238" t="s">
        <v>146</v>
      </c>
      <c r="AU1053" s="238" t="s">
        <v>143</v>
      </c>
      <c r="AV1053" s="15" t="s">
        <v>152</v>
      </c>
      <c r="AW1053" s="15" t="s">
        <v>31</v>
      </c>
      <c r="AX1053" s="15" t="s">
        <v>72</v>
      </c>
      <c r="AY1053" s="238" t="s">
        <v>135</v>
      </c>
    </row>
    <row r="1054" spans="2:51" s="13" customFormat="1" ht="10">
      <c r="B1054" s="193"/>
      <c r="C1054" s="194"/>
      <c r="D1054" s="188" t="s">
        <v>146</v>
      </c>
      <c r="E1054" s="195" t="s">
        <v>19</v>
      </c>
      <c r="F1054" s="196" t="s">
        <v>1270</v>
      </c>
      <c r="G1054" s="194"/>
      <c r="H1054" s="197">
        <v>13.87</v>
      </c>
      <c r="I1054" s="198"/>
      <c r="J1054" s="194"/>
      <c r="K1054" s="194"/>
      <c r="L1054" s="199"/>
      <c r="M1054" s="200"/>
      <c r="N1054" s="201"/>
      <c r="O1054" s="201"/>
      <c r="P1054" s="201"/>
      <c r="Q1054" s="201"/>
      <c r="R1054" s="201"/>
      <c r="S1054" s="201"/>
      <c r="T1054" s="202"/>
      <c r="AT1054" s="203" t="s">
        <v>146</v>
      </c>
      <c r="AU1054" s="203" t="s">
        <v>143</v>
      </c>
      <c r="AV1054" s="13" t="s">
        <v>143</v>
      </c>
      <c r="AW1054" s="13" t="s">
        <v>31</v>
      </c>
      <c r="AX1054" s="13" t="s">
        <v>72</v>
      </c>
      <c r="AY1054" s="203" t="s">
        <v>135</v>
      </c>
    </row>
    <row r="1055" spans="2:51" s="13" customFormat="1" ht="10">
      <c r="B1055" s="193"/>
      <c r="C1055" s="194"/>
      <c r="D1055" s="188" t="s">
        <v>146</v>
      </c>
      <c r="E1055" s="195" t="s">
        <v>19</v>
      </c>
      <c r="F1055" s="196" t="s">
        <v>1271</v>
      </c>
      <c r="G1055" s="194"/>
      <c r="H1055" s="197">
        <v>14.98</v>
      </c>
      <c r="I1055" s="198"/>
      <c r="J1055" s="194"/>
      <c r="K1055" s="194"/>
      <c r="L1055" s="199"/>
      <c r="M1055" s="200"/>
      <c r="N1055" s="201"/>
      <c r="O1055" s="201"/>
      <c r="P1055" s="201"/>
      <c r="Q1055" s="201"/>
      <c r="R1055" s="201"/>
      <c r="S1055" s="201"/>
      <c r="T1055" s="202"/>
      <c r="AT1055" s="203" t="s">
        <v>146</v>
      </c>
      <c r="AU1055" s="203" t="s">
        <v>143</v>
      </c>
      <c r="AV1055" s="13" t="s">
        <v>143</v>
      </c>
      <c r="AW1055" s="13" t="s">
        <v>31</v>
      </c>
      <c r="AX1055" s="13" t="s">
        <v>72</v>
      </c>
      <c r="AY1055" s="203" t="s">
        <v>135</v>
      </c>
    </row>
    <row r="1056" spans="2:51" s="13" customFormat="1" ht="10">
      <c r="B1056" s="193"/>
      <c r="C1056" s="194"/>
      <c r="D1056" s="188" t="s">
        <v>146</v>
      </c>
      <c r="E1056" s="195" t="s">
        <v>19</v>
      </c>
      <c r="F1056" s="196" t="s">
        <v>1272</v>
      </c>
      <c r="G1056" s="194"/>
      <c r="H1056" s="197">
        <v>14.95</v>
      </c>
      <c r="I1056" s="198"/>
      <c r="J1056" s="194"/>
      <c r="K1056" s="194"/>
      <c r="L1056" s="199"/>
      <c r="M1056" s="200"/>
      <c r="N1056" s="201"/>
      <c r="O1056" s="201"/>
      <c r="P1056" s="201"/>
      <c r="Q1056" s="201"/>
      <c r="R1056" s="201"/>
      <c r="S1056" s="201"/>
      <c r="T1056" s="202"/>
      <c r="AT1056" s="203" t="s">
        <v>146</v>
      </c>
      <c r="AU1056" s="203" t="s">
        <v>143</v>
      </c>
      <c r="AV1056" s="13" t="s">
        <v>143</v>
      </c>
      <c r="AW1056" s="13" t="s">
        <v>31</v>
      </c>
      <c r="AX1056" s="13" t="s">
        <v>72</v>
      </c>
      <c r="AY1056" s="203" t="s">
        <v>135</v>
      </c>
    </row>
    <row r="1057" spans="1:65" s="13" customFormat="1" ht="10">
      <c r="B1057" s="193"/>
      <c r="C1057" s="194"/>
      <c r="D1057" s="188" t="s">
        <v>146</v>
      </c>
      <c r="E1057" s="195" t="s">
        <v>19</v>
      </c>
      <c r="F1057" s="196" t="s">
        <v>1273</v>
      </c>
      <c r="G1057" s="194"/>
      <c r="H1057" s="197">
        <v>6.96</v>
      </c>
      <c r="I1057" s="198"/>
      <c r="J1057" s="194"/>
      <c r="K1057" s="194"/>
      <c r="L1057" s="199"/>
      <c r="M1057" s="200"/>
      <c r="N1057" s="201"/>
      <c r="O1057" s="201"/>
      <c r="P1057" s="201"/>
      <c r="Q1057" s="201"/>
      <c r="R1057" s="201"/>
      <c r="S1057" s="201"/>
      <c r="T1057" s="202"/>
      <c r="AT1057" s="203" t="s">
        <v>146</v>
      </c>
      <c r="AU1057" s="203" t="s">
        <v>143</v>
      </c>
      <c r="AV1057" s="13" t="s">
        <v>143</v>
      </c>
      <c r="AW1057" s="13" t="s">
        <v>31</v>
      </c>
      <c r="AX1057" s="13" t="s">
        <v>72</v>
      </c>
      <c r="AY1057" s="203" t="s">
        <v>135</v>
      </c>
    </row>
    <row r="1058" spans="1:65" s="13" customFormat="1" ht="10">
      <c r="B1058" s="193"/>
      <c r="C1058" s="194"/>
      <c r="D1058" s="188" t="s">
        <v>146</v>
      </c>
      <c r="E1058" s="195" t="s">
        <v>19</v>
      </c>
      <c r="F1058" s="196" t="s">
        <v>1274</v>
      </c>
      <c r="G1058" s="194"/>
      <c r="H1058" s="197">
        <v>14.14</v>
      </c>
      <c r="I1058" s="198"/>
      <c r="J1058" s="194"/>
      <c r="K1058" s="194"/>
      <c r="L1058" s="199"/>
      <c r="M1058" s="200"/>
      <c r="N1058" s="201"/>
      <c r="O1058" s="201"/>
      <c r="P1058" s="201"/>
      <c r="Q1058" s="201"/>
      <c r="R1058" s="201"/>
      <c r="S1058" s="201"/>
      <c r="T1058" s="202"/>
      <c r="AT1058" s="203" t="s">
        <v>146</v>
      </c>
      <c r="AU1058" s="203" t="s">
        <v>143</v>
      </c>
      <c r="AV1058" s="13" t="s">
        <v>143</v>
      </c>
      <c r="AW1058" s="13" t="s">
        <v>31</v>
      </c>
      <c r="AX1058" s="13" t="s">
        <v>72</v>
      </c>
      <c r="AY1058" s="203" t="s">
        <v>135</v>
      </c>
    </row>
    <row r="1059" spans="1:65" s="13" customFormat="1" ht="10">
      <c r="B1059" s="193"/>
      <c r="C1059" s="194"/>
      <c r="D1059" s="188" t="s">
        <v>146</v>
      </c>
      <c r="E1059" s="195" t="s">
        <v>19</v>
      </c>
      <c r="F1059" s="196" t="s">
        <v>1275</v>
      </c>
      <c r="G1059" s="194"/>
      <c r="H1059" s="197">
        <v>4.2</v>
      </c>
      <c r="I1059" s="198"/>
      <c r="J1059" s="194"/>
      <c r="K1059" s="194"/>
      <c r="L1059" s="199"/>
      <c r="M1059" s="200"/>
      <c r="N1059" s="201"/>
      <c r="O1059" s="201"/>
      <c r="P1059" s="201"/>
      <c r="Q1059" s="201"/>
      <c r="R1059" s="201"/>
      <c r="S1059" s="201"/>
      <c r="T1059" s="202"/>
      <c r="AT1059" s="203" t="s">
        <v>146</v>
      </c>
      <c r="AU1059" s="203" t="s">
        <v>143</v>
      </c>
      <c r="AV1059" s="13" t="s">
        <v>143</v>
      </c>
      <c r="AW1059" s="13" t="s">
        <v>31</v>
      </c>
      <c r="AX1059" s="13" t="s">
        <v>72</v>
      </c>
      <c r="AY1059" s="203" t="s">
        <v>135</v>
      </c>
    </row>
    <row r="1060" spans="1:65" s="13" customFormat="1" ht="10">
      <c r="B1060" s="193"/>
      <c r="C1060" s="194"/>
      <c r="D1060" s="188" t="s">
        <v>146</v>
      </c>
      <c r="E1060" s="195" t="s">
        <v>19</v>
      </c>
      <c r="F1060" s="196" t="s">
        <v>1265</v>
      </c>
      <c r="G1060" s="194"/>
      <c r="H1060" s="197">
        <v>0.63</v>
      </c>
      <c r="I1060" s="198"/>
      <c r="J1060" s="194"/>
      <c r="K1060" s="194"/>
      <c r="L1060" s="199"/>
      <c r="M1060" s="200"/>
      <c r="N1060" s="201"/>
      <c r="O1060" s="201"/>
      <c r="P1060" s="201"/>
      <c r="Q1060" s="201"/>
      <c r="R1060" s="201"/>
      <c r="S1060" s="201"/>
      <c r="T1060" s="202"/>
      <c r="AT1060" s="203" t="s">
        <v>146</v>
      </c>
      <c r="AU1060" s="203" t="s">
        <v>143</v>
      </c>
      <c r="AV1060" s="13" t="s">
        <v>143</v>
      </c>
      <c r="AW1060" s="13" t="s">
        <v>31</v>
      </c>
      <c r="AX1060" s="13" t="s">
        <v>72</v>
      </c>
      <c r="AY1060" s="203" t="s">
        <v>135</v>
      </c>
    </row>
    <row r="1061" spans="1:65" s="13" customFormat="1" ht="10">
      <c r="B1061" s="193"/>
      <c r="C1061" s="194"/>
      <c r="D1061" s="188" t="s">
        <v>146</v>
      </c>
      <c r="E1061" s="195" t="s">
        <v>19</v>
      </c>
      <c r="F1061" s="196" t="s">
        <v>1276</v>
      </c>
      <c r="G1061" s="194"/>
      <c r="H1061" s="197">
        <v>1.2</v>
      </c>
      <c r="I1061" s="198"/>
      <c r="J1061" s="194"/>
      <c r="K1061" s="194"/>
      <c r="L1061" s="199"/>
      <c r="M1061" s="200"/>
      <c r="N1061" s="201"/>
      <c r="O1061" s="201"/>
      <c r="P1061" s="201"/>
      <c r="Q1061" s="201"/>
      <c r="R1061" s="201"/>
      <c r="S1061" s="201"/>
      <c r="T1061" s="202"/>
      <c r="AT1061" s="203" t="s">
        <v>146</v>
      </c>
      <c r="AU1061" s="203" t="s">
        <v>143</v>
      </c>
      <c r="AV1061" s="13" t="s">
        <v>143</v>
      </c>
      <c r="AW1061" s="13" t="s">
        <v>31</v>
      </c>
      <c r="AX1061" s="13" t="s">
        <v>72</v>
      </c>
      <c r="AY1061" s="203" t="s">
        <v>135</v>
      </c>
    </row>
    <row r="1062" spans="1:65" s="13" customFormat="1" ht="10">
      <c r="B1062" s="193"/>
      <c r="C1062" s="194"/>
      <c r="D1062" s="188" t="s">
        <v>146</v>
      </c>
      <c r="E1062" s="195" t="s">
        <v>19</v>
      </c>
      <c r="F1062" s="196" t="s">
        <v>1277</v>
      </c>
      <c r="G1062" s="194"/>
      <c r="H1062" s="197">
        <v>8.25</v>
      </c>
      <c r="I1062" s="198"/>
      <c r="J1062" s="194"/>
      <c r="K1062" s="194"/>
      <c r="L1062" s="199"/>
      <c r="M1062" s="200"/>
      <c r="N1062" s="201"/>
      <c r="O1062" s="201"/>
      <c r="P1062" s="201"/>
      <c r="Q1062" s="201"/>
      <c r="R1062" s="201"/>
      <c r="S1062" s="201"/>
      <c r="T1062" s="202"/>
      <c r="AT1062" s="203" t="s">
        <v>146</v>
      </c>
      <c r="AU1062" s="203" t="s">
        <v>143</v>
      </c>
      <c r="AV1062" s="13" t="s">
        <v>143</v>
      </c>
      <c r="AW1062" s="13" t="s">
        <v>31</v>
      </c>
      <c r="AX1062" s="13" t="s">
        <v>72</v>
      </c>
      <c r="AY1062" s="203" t="s">
        <v>135</v>
      </c>
    </row>
    <row r="1063" spans="1:65" s="13" customFormat="1" ht="10">
      <c r="B1063" s="193"/>
      <c r="C1063" s="194"/>
      <c r="D1063" s="188" t="s">
        <v>146</v>
      </c>
      <c r="E1063" s="195" t="s">
        <v>19</v>
      </c>
      <c r="F1063" s="196" t="s">
        <v>1278</v>
      </c>
      <c r="G1063" s="194"/>
      <c r="H1063" s="197">
        <v>3.4</v>
      </c>
      <c r="I1063" s="198"/>
      <c r="J1063" s="194"/>
      <c r="K1063" s="194"/>
      <c r="L1063" s="199"/>
      <c r="M1063" s="200"/>
      <c r="N1063" s="201"/>
      <c r="O1063" s="201"/>
      <c r="P1063" s="201"/>
      <c r="Q1063" s="201"/>
      <c r="R1063" s="201"/>
      <c r="S1063" s="201"/>
      <c r="T1063" s="202"/>
      <c r="AT1063" s="203" t="s">
        <v>146</v>
      </c>
      <c r="AU1063" s="203" t="s">
        <v>143</v>
      </c>
      <c r="AV1063" s="13" t="s">
        <v>143</v>
      </c>
      <c r="AW1063" s="13" t="s">
        <v>31</v>
      </c>
      <c r="AX1063" s="13" t="s">
        <v>72</v>
      </c>
      <c r="AY1063" s="203" t="s">
        <v>135</v>
      </c>
    </row>
    <row r="1064" spans="1:65" s="13" customFormat="1" ht="10">
      <c r="B1064" s="193"/>
      <c r="C1064" s="194"/>
      <c r="D1064" s="188" t="s">
        <v>146</v>
      </c>
      <c r="E1064" s="195" t="s">
        <v>19</v>
      </c>
      <c r="F1064" s="196" t="s">
        <v>932</v>
      </c>
      <c r="G1064" s="194"/>
      <c r="H1064" s="197">
        <v>15.9</v>
      </c>
      <c r="I1064" s="198"/>
      <c r="J1064" s="194"/>
      <c r="K1064" s="194"/>
      <c r="L1064" s="199"/>
      <c r="M1064" s="200"/>
      <c r="N1064" s="201"/>
      <c r="O1064" s="201"/>
      <c r="P1064" s="201"/>
      <c r="Q1064" s="201"/>
      <c r="R1064" s="201"/>
      <c r="S1064" s="201"/>
      <c r="T1064" s="202"/>
      <c r="AT1064" s="203" t="s">
        <v>146</v>
      </c>
      <c r="AU1064" s="203" t="s">
        <v>143</v>
      </c>
      <c r="AV1064" s="13" t="s">
        <v>143</v>
      </c>
      <c r="AW1064" s="13" t="s">
        <v>31</v>
      </c>
      <c r="AX1064" s="13" t="s">
        <v>72</v>
      </c>
      <c r="AY1064" s="203" t="s">
        <v>135</v>
      </c>
    </row>
    <row r="1065" spans="1:65" s="13" customFormat="1" ht="10">
      <c r="B1065" s="193"/>
      <c r="C1065" s="194"/>
      <c r="D1065" s="188" t="s">
        <v>146</v>
      </c>
      <c r="E1065" s="195" t="s">
        <v>19</v>
      </c>
      <c r="F1065" s="196" t="s">
        <v>944</v>
      </c>
      <c r="G1065" s="194"/>
      <c r="H1065" s="197">
        <v>2.75</v>
      </c>
      <c r="I1065" s="198"/>
      <c r="J1065" s="194"/>
      <c r="K1065" s="194"/>
      <c r="L1065" s="199"/>
      <c r="M1065" s="200"/>
      <c r="N1065" s="201"/>
      <c r="O1065" s="201"/>
      <c r="P1065" s="201"/>
      <c r="Q1065" s="201"/>
      <c r="R1065" s="201"/>
      <c r="S1065" s="201"/>
      <c r="T1065" s="202"/>
      <c r="AT1065" s="203" t="s">
        <v>146</v>
      </c>
      <c r="AU1065" s="203" t="s">
        <v>143</v>
      </c>
      <c r="AV1065" s="13" t="s">
        <v>143</v>
      </c>
      <c r="AW1065" s="13" t="s">
        <v>31</v>
      </c>
      <c r="AX1065" s="13" t="s">
        <v>72</v>
      </c>
      <c r="AY1065" s="203" t="s">
        <v>135</v>
      </c>
    </row>
    <row r="1066" spans="1:65" s="13" customFormat="1" ht="10">
      <c r="B1066" s="193"/>
      <c r="C1066" s="194"/>
      <c r="D1066" s="188" t="s">
        <v>146</v>
      </c>
      <c r="E1066" s="195" t="s">
        <v>19</v>
      </c>
      <c r="F1066" s="196" t="s">
        <v>941</v>
      </c>
      <c r="G1066" s="194"/>
      <c r="H1066" s="197">
        <v>1.17</v>
      </c>
      <c r="I1066" s="198"/>
      <c r="J1066" s="194"/>
      <c r="K1066" s="194"/>
      <c r="L1066" s="199"/>
      <c r="M1066" s="200"/>
      <c r="N1066" s="201"/>
      <c r="O1066" s="201"/>
      <c r="P1066" s="201"/>
      <c r="Q1066" s="201"/>
      <c r="R1066" s="201"/>
      <c r="S1066" s="201"/>
      <c r="T1066" s="202"/>
      <c r="AT1066" s="203" t="s">
        <v>146</v>
      </c>
      <c r="AU1066" s="203" t="s">
        <v>143</v>
      </c>
      <c r="AV1066" s="13" t="s">
        <v>143</v>
      </c>
      <c r="AW1066" s="13" t="s">
        <v>31</v>
      </c>
      <c r="AX1066" s="13" t="s">
        <v>72</v>
      </c>
      <c r="AY1066" s="203" t="s">
        <v>135</v>
      </c>
    </row>
    <row r="1067" spans="1:65" s="13" customFormat="1" ht="10">
      <c r="B1067" s="193"/>
      <c r="C1067" s="194"/>
      <c r="D1067" s="188" t="s">
        <v>146</v>
      </c>
      <c r="E1067" s="195" t="s">
        <v>19</v>
      </c>
      <c r="F1067" s="196" t="s">
        <v>942</v>
      </c>
      <c r="G1067" s="194"/>
      <c r="H1067" s="197">
        <v>1.0900000000000001</v>
      </c>
      <c r="I1067" s="198"/>
      <c r="J1067" s="194"/>
      <c r="K1067" s="194"/>
      <c r="L1067" s="199"/>
      <c r="M1067" s="200"/>
      <c r="N1067" s="201"/>
      <c r="O1067" s="201"/>
      <c r="P1067" s="201"/>
      <c r="Q1067" s="201"/>
      <c r="R1067" s="201"/>
      <c r="S1067" s="201"/>
      <c r="T1067" s="202"/>
      <c r="AT1067" s="203" t="s">
        <v>146</v>
      </c>
      <c r="AU1067" s="203" t="s">
        <v>143</v>
      </c>
      <c r="AV1067" s="13" t="s">
        <v>143</v>
      </c>
      <c r="AW1067" s="13" t="s">
        <v>31</v>
      </c>
      <c r="AX1067" s="13" t="s">
        <v>72</v>
      </c>
      <c r="AY1067" s="203" t="s">
        <v>135</v>
      </c>
    </row>
    <row r="1068" spans="1:65" s="13" customFormat="1" ht="10">
      <c r="B1068" s="193"/>
      <c r="C1068" s="194"/>
      <c r="D1068" s="188" t="s">
        <v>146</v>
      </c>
      <c r="E1068" s="195" t="s">
        <v>19</v>
      </c>
      <c r="F1068" s="196" t="s">
        <v>1269</v>
      </c>
      <c r="G1068" s="194"/>
      <c r="H1068" s="197">
        <v>0.97</v>
      </c>
      <c r="I1068" s="198"/>
      <c r="J1068" s="194"/>
      <c r="K1068" s="194"/>
      <c r="L1068" s="199"/>
      <c r="M1068" s="200"/>
      <c r="N1068" s="201"/>
      <c r="O1068" s="201"/>
      <c r="P1068" s="201"/>
      <c r="Q1068" s="201"/>
      <c r="R1068" s="201"/>
      <c r="S1068" s="201"/>
      <c r="T1068" s="202"/>
      <c r="AT1068" s="203" t="s">
        <v>146</v>
      </c>
      <c r="AU1068" s="203" t="s">
        <v>143</v>
      </c>
      <c r="AV1068" s="13" t="s">
        <v>143</v>
      </c>
      <c r="AW1068" s="13" t="s">
        <v>31</v>
      </c>
      <c r="AX1068" s="13" t="s">
        <v>72</v>
      </c>
      <c r="AY1068" s="203" t="s">
        <v>135</v>
      </c>
    </row>
    <row r="1069" spans="1:65" s="13" customFormat="1" ht="10">
      <c r="B1069" s="193"/>
      <c r="C1069" s="194"/>
      <c r="D1069" s="188" t="s">
        <v>146</v>
      </c>
      <c r="E1069" s="195" t="s">
        <v>19</v>
      </c>
      <c r="F1069" s="196" t="s">
        <v>1279</v>
      </c>
      <c r="G1069" s="194"/>
      <c r="H1069" s="197">
        <v>110.44</v>
      </c>
      <c r="I1069" s="198"/>
      <c r="J1069" s="194"/>
      <c r="K1069" s="194"/>
      <c r="L1069" s="199"/>
      <c r="M1069" s="200"/>
      <c r="N1069" s="201"/>
      <c r="O1069" s="201"/>
      <c r="P1069" s="201"/>
      <c r="Q1069" s="201"/>
      <c r="R1069" s="201"/>
      <c r="S1069" s="201"/>
      <c r="T1069" s="202"/>
      <c r="AT1069" s="203" t="s">
        <v>146</v>
      </c>
      <c r="AU1069" s="203" t="s">
        <v>143</v>
      </c>
      <c r="AV1069" s="13" t="s">
        <v>143</v>
      </c>
      <c r="AW1069" s="13" t="s">
        <v>31</v>
      </c>
      <c r="AX1069" s="13" t="s">
        <v>72</v>
      </c>
      <c r="AY1069" s="203" t="s">
        <v>135</v>
      </c>
    </row>
    <row r="1070" spans="1:65" s="15" customFormat="1" ht="10">
      <c r="B1070" s="228"/>
      <c r="C1070" s="229"/>
      <c r="D1070" s="188" t="s">
        <v>146</v>
      </c>
      <c r="E1070" s="230" t="s">
        <v>19</v>
      </c>
      <c r="F1070" s="231" t="s">
        <v>499</v>
      </c>
      <c r="G1070" s="229"/>
      <c r="H1070" s="232">
        <v>214.90000000000003</v>
      </c>
      <c r="I1070" s="233"/>
      <c r="J1070" s="229"/>
      <c r="K1070" s="229"/>
      <c r="L1070" s="234"/>
      <c r="M1070" s="235"/>
      <c r="N1070" s="236"/>
      <c r="O1070" s="236"/>
      <c r="P1070" s="236"/>
      <c r="Q1070" s="236"/>
      <c r="R1070" s="236"/>
      <c r="S1070" s="236"/>
      <c r="T1070" s="237"/>
      <c r="AT1070" s="238" t="s">
        <v>146</v>
      </c>
      <c r="AU1070" s="238" t="s">
        <v>143</v>
      </c>
      <c r="AV1070" s="15" t="s">
        <v>152</v>
      </c>
      <c r="AW1070" s="15" t="s">
        <v>31</v>
      </c>
      <c r="AX1070" s="15" t="s">
        <v>72</v>
      </c>
      <c r="AY1070" s="238" t="s">
        <v>135</v>
      </c>
    </row>
    <row r="1071" spans="1:65" s="14" customFormat="1" ht="10">
      <c r="B1071" s="204"/>
      <c r="C1071" s="205"/>
      <c r="D1071" s="188" t="s">
        <v>146</v>
      </c>
      <c r="E1071" s="206" t="s">
        <v>19</v>
      </c>
      <c r="F1071" s="207" t="s">
        <v>148</v>
      </c>
      <c r="G1071" s="205"/>
      <c r="H1071" s="208">
        <v>433.91999999999985</v>
      </c>
      <c r="I1071" s="209"/>
      <c r="J1071" s="205"/>
      <c r="K1071" s="205"/>
      <c r="L1071" s="210"/>
      <c r="M1071" s="211"/>
      <c r="N1071" s="212"/>
      <c r="O1071" s="212"/>
      <c r="P1071" s="212"/>
      <c r="Q1071" s="212"/>
      <c r="R1071" s="212"/>
      <c r="S1071" s="212"/>
      <c r="T1071" s="213"/>
      <c r="AT1071" s="214" t="s">
        <v>146</v>
      </c>
      <c r="AU1071" s="214" t="s">
        <v>143</v>
      </c>
      <c r="AV1071" s="14" t="s">
        <v>142</v>
      </c>
      <c r="AW1071" s="14" t="s">
        <v>31</v>
      </c>
      <c r="AX1071" s="14" t="s">
        <v>80</v>
      </c>
      <c r="AY1071" s="214" t="s">
        <v>135</v>
      </c>
    </row>
    <row r="1072" spans="1:65" s="2" customFormat="1" ht="14.4" customHeight="1">
      <c r="A1072" s="36"/>
      <c r="B1072" s="37"/>
      <c r="C1072" s="215" t="s">
        <v>888</v>
      </c>
      <c r="D1072" s="215" t="s">
        <v>194</v>
      </c>
      <c r="E1072" s="216" t="s">
        <v>1288</v>
      </c>
      <c r="F1072" s="217" t="s">
        <v>1289</v>
      </c>
      <c r="G1072" s="218" t="s">
        <v>140</v>
      </c>
      <c r="H1072" s="219">
        <v>477.31200000000001</v>
      </c>
      <c r="I1072" s="220"/>
      <c r="J1072" s="221">
        <f>ROUND(I1072*H1072,2)</f>
        <v>0</v>
      </c>
      <c r="K1072" s="217" t="s">
        <v>141</v>
      </c>
      <c r="L1072" s="222"/>
      <c r="M1072" s="223" t="s">
        <v>19</v>
      </c>
      <c r="N1072" s="224" t="s">
        <v>44</v>
      </c>
      <c r="O1072" s="66"/>
      <c r="P1072" s="184">
        <f>O1072*H1072</f>
        <v>0</v>
      </c>
      <c r="Q1072" s="184">
        <v>1.1E-4</v>
      </c>
      <c r="R1072" s="184">
        <f>Q1072*H1072</f>
        <v>5.250432E-2</v>
      </c>
      <c r="S1072" s="184">
        <v>0</v>
      </c>
      <c r="T1072" s="185">
        <f>S1072*H1072</f>
        <v>0</v>
      </c>
      <c r="U1072" s="36"/>
      <c r="V1072" s="36"/>
      <c r="W1072" s="36"/>
      <c r="X1072" s="36"/>
      <c r="Y1072" s="36"/>
      <c r="Z1072" s="36"/>
      <c r="AA1072" s="36"/>
      <c r="AB1072" s="36"/>
      <c r="AC1072" s="36"/>
      <c r="AD1072" s="36"/>
      <c r="AE1072" s="36"/>
      <c r="AR1072" s="186" t="s">
        <v>216</v>
      </c>
      <c r="AT1072" s="186" t="s">
        <v>194</v>
      </c>
      <c r="AU1072" s="186" t="s">
        <v>143</v>
      </c>
      <c r="AY1072" s="19" t="s">
        <v>135</v>
      </c>
      <c r="BE1072" s="187">
        <f>IF(N1072="základní",J1072,0)</f>
        <v>0</v>
      </c>
      <c r="BF1072" s="187">
        <f>IF(N1072="snížená",J1072,0)</f>
        <v>0</v>
      </c>
      <c r="BG1072" s="187">
        <f>IF(N1072="zákl. přenesená",J1072,0)</f>
        <v>0</v>
      </c>
      <c r="BH1072" s="187">
        <f>IF(N1072="sníž. přenesená",J1072,0)</f>
        <v>0</v>
      </c>
      <c r="BI1072" s="187">
        <f>IF(N1072="nulová",J1072,0)</f>
        <v>0</v>
      </c>
      <c r="BJ1072" s="19" t="s">
        <v>143</v>
      </c>
      <c r="BK1072" s="187">
        <f>ROUND(I1072*H1072,2)</f>
        <v>0</v>
      </c>
      <c r="BL1072" s="19" t="s">
        <v>175</v>
      </c>
      <c r="BM1072" s="186" t="s">
        <v>1290</v>
      </c>
    </row>
    <row r="1073" spans="1:65" s="13" customFormat="1" ht="10">
      <c r="B1073" s="193"/>
      <c r="C1073" s="194"/>
      <c r="D1073" s="188" t="s">
        <v>146</v>
      </c>
      <c r="E1073" s="195" t="s">
        <v>19</v>
      </c>
      <c r="F1073" s="196" t="s">
        <v>1291</v>
      </c>
      <c r="G1073" s="194"/>
      <c r="H1073" s="197">
        <v>477.31200000000001</v>
      </c>
      <c r="I1073" s="198"/>
      <c r="J1073" s="194"/>
      <c r="K1073" s="194"/>
      <c r="L1073" s="199"/>
      <c r="M1073" s="200"/>
      <c r="N1073" s="201"/>
      <c r="O1073" s="201"/>
      <c r="P1073" s="201"/>
      <c r="Q1073" s="201"/>
      <c r="R1073" s="201"/>
      <c r="S1073" s="201"/>
      <c r="T1073" s="202"/>
      <c r="AT1073" s="203" t="s">
        <v>146</v>
      </c>
      <c r="AU1073" s="203" t="s">
        <v>143</v>
      </c>
      <c r="AV1073" s="13" t="s">
        <v>143</v>
      </c>
      <c r="AW1073" s="13" t="s">
        <v>31</v>
      </c>
      <c r="AX1073" s="13" t="s">
        <v>72</v>
      </c>
      <c r="AY1073" s="203" t="s">
        <v>135</v>
      </c>
    </row>
    <row r="1074" spans="1:65" s="14" customFormat="1" ht="10">
      <c r="B1074" s="204"/>
      <c r="C1074" s="205"/>
      <c r="D1074" s="188" t="s">
        <v>146</v>
      </c>
      <c r="E1074" s="206" t="s">
        <v>19</v>
      </c>
      <c r="F1074" s="207" t="s">
        <v>148</v>
      </c>
      <c r="G1074" s="205"/>
      <c r="H1074" s="208">
        <v>477.31200000000001</v>
      </c>
      <c r="I1074" s="209"/>
      <c r="J1074" s="205"/>
      <c r="K1074" s="205"/>
      <c r="L1074" s="210"/>
      <c r="M1074" s="211"/>
      <c r="N1074" s="212"/>
      <c r="O1074" s="212"/>
      <c r="P1074" s="212"/>
      <c r="Q1074" s="212"/>
      <c r="R1074" s="212"/>
      <c r="S1074" s="212"/>
      <c r="T1074" s="213"/>
      <c r="AT1074" s="214" t="s">
        <v>146</v>
      </c>
      <c r="AU1074" s="214" t="s">
        <v>143</v>
      </c>
      <c r="AV1074" s="14" t="s">
        <v>142</v>
      </c>
      <c r="AW1074" s="14" t="s">
        <v>31</v>
      </c>
      <c r="AX1074" s="14" t="s">
        <v>80</v>
      </c>
      <c r="AY1074" s="214" t="s">
        <v>135</v>
      </c>
    </row>
    <row r="1075" spans="1:65" s="2" customFormat="1" ht="24.15" customHeight="1">
      <c r="A1075" s="36"/>
      <c r="B1075" s="37"/>
      <c r="C1075" s="175" t="s">
        <v>1292</v>
      </c>
      <c r="D1075" s="175" t="s">
        <v>137</v>
      </c>
      <c r="E1075" s="176" t="s">
        <v>1293</v>
      </c>
      <c r="F1075" s="177" t="s">
        <v>1294</v>
      </c>
      <c r="G1075" s="178" t="s">
        <v>140</v>
      </c>
      <c r="H1075" s="179">
        <v>432.96800000000002</v>
      </c>
      <c r="I1075" s="180"/>
      <c r="J1075" s="181">
        <f>ROUND(I1075*H1075,2)</f>
        <v>0</v>
      </c>
      <c r="K1075" s="177" t="s">
        <v>348</v>
      </c>
      <c r="L1075" s="41"/>
      <c r="M1075" s="182" t="s">
        <v>19</v>
      </c>
      <c r="N1075" s="183" t="s">
        <v>44</v>
      </c>
      <c r="O1075" s="66"/>
      <c r="P1075" s="184">
        <f>O1075*H1075</f>
        <v>0</v>
      </c>
      <c r="Q1075" s="184">
        <v>0</v>
      </c>
      <c r="R1075" s="184">
        <f>Q1075*H1075</f>
        <v>0</v>
      </c>
      <c r="S1075" s="184">
        <v>1.7250000000000001E-2</v>
      </c>
      <c r="T1075" s="185">
        <f>S1075*H1075</f>
        <v>7.4686980000000007</v>
      </c>
      <c r="U1075" s="36"/>
      <c r="V1075" s="36"/>
      <c r="W1075" s="36"/>
      <c r="X1075" s="36"/>
      <c r="Y1075" s="36"/>
      <c r="Z1075" s="36"/>
      <c r="AA1075" s="36"/>
      <c r="AB1075" s="36"/>
      <c r="AC1075" s="36"/>
      <c r="AD1075" s="36"/>
      <c r="AE1075" s="36"/>
      <c r="AR1075" s="186" t="s">
        <v>175</v>
      </c>
      <c r="AT1075" s="186" t="s">
        <v>137</v>
      </c>
      <c r="AU1075" s="186" t="s">
        <v>143</v>
      </c>
      <c r="AY1075" s="19" t="s">
        <v>135</v>
      </c>
      <c r="BE1075" s="187">
        <f>IF(N1075="základní",J1075,0)</f>
        <v>0</v>
      </c>
      <c r="BF1075" s="187">
        <f>IF(N1075="snížená",J1075,0)</f>
        <v>0</v>
      </c>
      <c r="BG1075" s="187">
        <f>IF(N1075="zákl. přenesená",J1075,0)</f>
        <v>0</v>
      </c>
      <c r="BH1075" s="187">
        <f>IF(N1075="sníž. přenesená",J1075,0)</f>
        <v>0</v>
      </c>
      <c r="BI1075" s="187">
        <f>IF(N1075="nulová",J1075,0)</f>
        <v>0</v>
      </c>
      <c r="BJ1075" s="19" t="s">
        <v>143</v>
      </c>
      <c r="BK1075" s="187">
        <f>ROUND(I1075*H1075,2)</f>
        <v>0</v>
      </c>
      <c r="BL1075" s="19" t="s">
        <v>175</v>
      </c>
      <c r="BM1075" s="186" t="s">
        <v>1295</v>
      </c>
    </row>
    <row r="1076" spans="1:65" s="2" customFormat="1" ht="45">
      <c r="A1076" s="36"/>
      <c r="B1076" s="37"/>
      <c r="C1076" s="38"/>
      <c r="D1076" s="188" t="s">
        <v>144</v>
      </c>
      <c r="E1076" s="38"/>
      <c r="F1076" s="189" t="s">
        <v>1296</v>
      </c>
      <c r="G1076" s="38"/>
      <c r="H1076" s="38"/>
      <c r="I1076" s="190"/>
      <c r="J1076" s="38"/>
      <c r="K1076" s="38"/>
      <c r="L1076" s="41"/>
      <c r="M1076" s="191"/>
      <c r="N1076" s="192"/>
      <c r="O1076" s="66"/>
      <c r="P1076" s="66"/>
      <c r="Q1076" s="66"/>
      <c r="R1076" s="66"/>
      <c r="S1076" s="66"/>
      <c r="T1076" s="67"/>
      <c r="U1076" s="36"/>
      <c r="V1076" s="36"/>
      <c r="W1076" s="36"/>
      <c r="X1076" s="36"/>
      <c r="Y1076" s="36"/>
      <c r="Z1076" s="36"/>
      <c r="AA1076" s="36"/>
      <c r="AB1076" s="36"/>
      <c r="AC1076" s="36"/>
      <c r="AD1076" s="36"/>
      <c r="AE1076" s="36"/>
      <c r="AT1076" s="19" t="s">
        <v>144</v>
      </c>
      <c r="AU1076" s="19" t="s">
        <v>143</v>
      </c>
    </row>
    <row r="1077" spans="1:65" s="13" customFormat="1" ht="10">
      <c r="B1077" s="193"/>
      <c r="C1077" s="194"/>
      <c r="D1077" s="188" t="s">
        <v>146</v>
      </c>
      <c r="E1077" s="195" t="s">
        <v>19</v>
      </c>
      <c r="F1077" s="196" t="s">
        <v>922</v>
      </c>
      <c r="G1077" s="194"/>
      <c r="H1077" s="197">
        <v>17.39</v>
      </c>
      <c r="I1077" s="198"/>
      <c r="J1077" s="194"/>
      <c r="K1077" s="194"/>
      <c r="L1077" s="199"/>
      <c r="M1077" s="200"/>
      <c r="N1077" s="201"/>
      <c r="O1077" s="201"/>
      <c r="P1077" s="201"/>
      <c r="Q1077" s="201"/>
      <c r="R1077" s="201"/>
      <c r="S1077" s="201"/>
      <c r="T1077" s="202"/>
      <c r="AT1077" s="203" t="s">
        <v>146</v>
      </c>
      <c r="AU1077" s="203" t="s">
        <v>143</v>
      </c>
      <c r="AV1077" s="13" t="s">
        <v>143</v>
      </c>
      <c r="AW1077" s="13" t="s">
        <v>31</v>
      </c>
      <c r="AX1077" s="13" t="s">
        <v>72</v>
      </c>
      <c r="AY1077" s="203" t="s">
        <v>135</v>
      </c>
    </row>
    <row r="1078" spans="1:65" s="13" customFormat="1" ht="10">
      <c r="B1078" s="193"/>
      <c r="C1078" s="194"/>
      <c r="D1078" s="188" t="s">
        <v>146</v>
      </c>
      <c r="E1078" s="195" t="s">
        <v>19</v>
      </c>
      <c r="F1078" s="196" t="s">
        <v>923</v>
      </c>
      <c r="G1078" s="194"/>
      <c r="H1078" s="197">
        <v>14.76</v>
      </c>
      <c r="I1078" s="198"/>
      <c r="J1078" s="194"/>
      <c r="K1078" s="194"/>
      <c r="L1078" s="199"/>
      <c r="M1078" s="200"/>
      <c r="N1078" s="201"/>
      <c r="O1078" s="201"/>
      <c r="P1078" s="201"/>
      <c r="Q1078" s="201"/>
      <c r="R1078" s="201"/>
      <c r="S1078" s="201"/>
      <c r="T1078" s="202"/>
      <c r="AT1078" s="203" t="s">
        <v>146</v>
      </c>
      <c r="AU1078" s="203" t="s">
        <v>143</v>
      </c>
      <c r="AV1078" s="13" t="s">
        <v>143</v>
      </c>
      <c r="AW1078" s="13" t="s">
        <v>31</v>
      </c>
      <c r="AX1078" s="13" t="s">
        <v>72</v>
      </c>
      <c r="AY1078" s="203" t="s">
        <v>135</v>
      </c>
    </row>
    <row r="1079" spans="1:65" s="13" customFormat="1" ht="10">
      <c r="B1079" s="193"/>
      <c r="C1079" s="194"/>
      <c r="D1079" s="188" t="s">
        <v>146</v>
      </c>
      <c r="E1079" s="195" t="s">
        <v>19</v>
      </c>
      <c r="F1079" s="196" t="s">
        <v>924</v>
      </c>
      <c r="G1079" s="194"/>
      <c r="H1079" s="197">
        <v>3.39</v>
      </c>
      <c r="I1079" s="198"/>
      <c r="J1079" s="194"/>
      <c r="K1079" s="194"/>
      <c r="L1079" s="199"/>
      <c r="M1079" s="200"/>
      <c r="N1079" s="201"/>
      <c r="O1079" s="201"/>
      <c r="P1079" s="201"/>
      <c r="Q1079" s="201"/>
      <c r="R1079" s="201"/>
      <c r="S1079" s="201"/>
      <c r="T1079" s="202"/>
      <c r="AT1079" s="203" t="s">
        <v>146</v>
      </c>
      <c r="AU1079" s="203" t="s">
        <v>143</v>
      </c>
      <c r="AV1079" s="13" t="s">
        <v>143</v>
      </c>
      <c r="AW1079" s="13" t="s">
        <v>31</v>
      </c>
      <c r="AX1079" s="13" t="s">
        <v>72</v>
      </c>
      <c r="AY1079" s="203" t="s">
        <v>135</v>
      </c>
    </row>
    <row r="1080" spans="1:65" s="13" customFormat="1" ht="10">
      <c r="B1080" s="193"/>
      <c r="C1080" s="194"/>
      <c r="D1080" s="188" t="s">
        <v>146</v>
      </c>
      <c r="E1080" s="195" t="s">
        <v>19</v>
      </c>
      <c r="F1080" s="196" t="s">
        <v>925</v>
      </c>
      <c r="G1080" s="194"/>
      <c r="H1080" s="197">
        <v>2.2599999999999998</v>
      </c>
      <c r="I1080" s="198"/>
      <c r="J1080" s="194"/>
      <c r="K1080" s="194"/>
      <c r="L1080" s="199"/>
      <c r="M1080" s="200"/>
      <c r="N1080" s="201"/>
      <c r="O1080" s="201"/>
      <c r="P1080" s="201"/>
      <c r="Q1080" s="201"/>
      <c r="R1080" s="201"/>
      <c r="S1080" s="201"/>
      <c r="T1080" s="202"/>
      <c r="AT1080" s="203" t="s">
        <v>146</v>
      </c>
      <c r="AU1080" s="203" t="s">
        <v>143</v>
      </c>
      <c r="AV1080" s="13" t="s">
        <v>143</v>
      </c>
      <c r="AW1080" s="13" t="s">
        <v>31</v>
      </c>
      <c r="AX1080" s="13" t="s">
        <v>72</v>
      </c>
      <c r="AY1080" s="203" t="s">
        <v>135</v>
      </c>
    </row>
    <row r="1081" spans="1:65" s="13" customFormat="1" ht="10">
      <c r="B1081" s="193"/>
      <c r="C1081" s="194"/>
      <c r="D1081" s="188" t="s">
        <v>146</v>
      </c>
      <c r="E1081" s="195" t="s">
        <v>19</v>
      </c>
      <c r="F1081" s="196" t="s">
        <v>926</v>
      </c>
      <c r="G1081" s="194"/>
      <c r="H1081" s="197">
        <v>1.1599999999999999</v>
      </c>
      <c r="I1081" s="198"/>
      <c r="J1081" s="194"/>
      <c r="K1081" s="194"/>
      <c r="L1081" s="199"/>
      <c r="M1081" s="200"/>
      <c r="N1081" s="201"/>
      <c r="O1081" s="201"/>
      <c r="P1081" s="201"/>
      <c r="Q1081" s="201"/>
      <c r="R1081" s="201"/>
      <c r="S1081" s="201"/>
      <c r="T1081" s="202"/>
      <c r="AT1081" s="203" t="s">
        <v>146</v>
      </c>
      <c r="AU1081" s="203" t="s">
        <v>143</v>
      </c>
      <c r="AV1081" s="13" t="s">
        <v>143</v>
      </c>
      <c r="AW1081" s="13" t="s">
        <v>31</v>
      </c>
      <c r="AX1081" s="13" t="s">
        <v>72</v>
      </c>
      <c r="AY1081" s="203" t="s">
        <v>135</v>
      </c>
    </row>
    <row r="1082" spans="1:65" s="13" customFormat="1" ht="10">
      <c r="B1082" s="193"/>
      <c r="C1082" s="194"/>
      <c r="D1082" s="188" t="s">
        <v>146</v>
      </c>
      <c r="E1082" s="195" t="s">
        <v>19</v>
      </c>
      <c r="F1082" s="196" t="s">
        <v>927</v>
      </c>
      <c r="G1082" s="194"/>
      <c r="H1082" s="197">
        <v>6.84</v>
      </c>
      <c r="I1082" s="198"/>
      <c r="J1082" s="194"/>
      <c r="K1082" s="194"/>
      <c r="L1082" s="199"/>
      <c r="M1082" s="200"/>
      <c r="N1082" s="201"/>
      <c r="O1082" s="201"/>
      <c r="P1082" s="201"/>
      <c r="Q1082" s="201"/>
      <c r="R1082" s="201"/>
      <c r="S1082" s="201"/>
      <c r="T1082" s="202"/>
      <c r="AT1082" s="203" t="s">
        <v>146</v>
      </c>
      <c r="AU1082" s="203" t="s">
        <v>143</v>
      </c>
      <c r="AV1082" s="13" t="s">
        <v>143</v>
      </c>
      <c r="AW1082" s="13" t="s">
        <v>31</v>
      </c>
      <c r="AX1082" s="13" t="s">
        <v>72</v>
      </c>
      <c r="AY1082" s="203" t="s">
        <v>135</v>
      </c>
    </row>
    <row r="1083" spans="1:65" s="13" customFormat="1" ht="10">
      <c r="B1083" s="193"/>
      <c r="C1083" s="194"/>
      <c r="D1083" s="188" t="s">
        <v>146</v>
      </c>
      <c r="E1083" s="195" t="s">
        <v>19</v>
      </c>
      <c r="F1083" s="196" t="s">
        <v>928</v>
      </c>
      <c r="G1083" s="194"/>
      <c r="H1083" s="197">
        <v>13.68</v>
      </c>
      <c r="I1083" s="198"/>
      <c r="J1083" s="194"/>
      <c r="K1083" s="194"/>
      <c r="L1083" s="199"/>
      <c r="M1083" s="200"/>
      <c r="N1083" s="201"/>
      <c r="O1083" s="201"/>
      <c r="P1083" s="201"/>
      <c r="Q1083" s="201"/>
      <c r="R1083" s="201"/>
      <c r="S1083" s="201"/>
      <c r="T1083" s="202"/>
      <c r="AT1083" s="203" t="s">
        <v>146</v>
      </c>
      <c r="AU1083" s="203" t="s">
        <v>143</v>
      </c>
      <c r="AV1083" s="13" t="s">
        <v>143</v>
      </c>
      <c r="AW1083" s="13" t="s">
        <v>31</v>
      </c>
      <c r="AX1083" s="13" t="s">
        <v>72</v>
      </c>
      <c r="AY1083" s="203" t="s">
        <v>135</v>
      </c>
    </row>
    <row r="1084" spans="1:65" s="13" customFormat="1" ht="10">
      <c r="B1084" s="193"/>
      <c r="C1084" s="194"/>
      <c r="D1084" s="188" t="s">
        <v>146</v>
      </c>
      <c r="E1084" s="195" t="s">
        <v>19</v>
      </c>
      <c r="F1084" s="196" t="s">
        <v>929</v>
      </c>
      <c r="G1084" s="194"/>
      <c r="H1084" s="197">
        <v>139.65</v>
      </c>
      <c r="I1084" s="198"/>
      <c r="J1084" s="194"/>
      <c r="K1084" s="194"/>
      <c r="L1084" s="199"/>
      <c r="M1084" s="200"/>
      <c r="N1084" s="201"/>
      <c r="O1084" s="201"/>
      <c r="P1084" s="201"/>
      <c r="Q1084" s="201"/>
      <c r="R1084" s="201"/>
      <c r="S1084" s="201"/>
      <c r="T1084" s="202"/>
      <c r="AT1084" s="203" t="s">
        <v>146</v>
      </c>
      <c r="AU1084" s="203" t="s">
        <v>143</v>
      </c>
      <c r="AV1084" s="13" t="s">
        <v>143</v>
      </c>
      <c r="AW1084" s="13" t="s">
        <v>31</v>
      </c>
      <c r="AX1084" s="13" t="s">
        <v>72</v>
      </c>
      <c r="AY1084" s="203" t="s">
        <v>135</v>
      </c>
    </row>
    <row r="1085" spans="1:65" s="13" customFormat="1" ht="10">
      <c r="B1085" s="193"/>
      <c r="C1085" s="194"/>
      <c r="D1085" s="188" t="s">
        <v>146</v>
      </c>
      <c r="E1085" s="195" t="s">
        <v>19</v>
      </c>
      <c r="F1085" s="196" t="s">
        <v>930</v>
      </c>
      <c r="G1085" s="194"/>
      <c r="H1085" s="197">
        <v>0.67500000000000004</v>
      </c>
      <c r="I1085" s="198"/>
      <c r="J1085" s="194"/>
      <c r="K1085" s="194"/>
      <c r="L1085" s="199"/>
      <c r="M1085" s="200"/>
      <c r="N1085" s="201"/>
      <c r="O1085" s="201"/>
      <c r="P1085" s="201"/>
      <c r="Q1085" s="201"/>
      <c r="R1085" s="201"/>
      <c r="S1085" s="201"/>
      <c r="T1085" s="202"/>
      <c r="AT1085" s="203" t="s">
        <v>146</v>
      </c>
      <c r="AU1085" s="203" t="s">
        <v>143</v>
      </c>
      <c r="AV1085" s="13" t="s">
        <v>143</v>
      </c>
      <c r="AW1085" s="13" t="s">
        <v>31</v>
      </c>
      <c r="AX1085" s="13" t="s">
        <v>72</v>
      </c>
      <c r="AY1085" s="203" t="s">
        <v>135</v>
      </c>
    </row>
    <row r="1086" spans="1:65" s="13" customFormat="1" ht="10">
      <c r="B1086" s="193"/>
      <c r="C1086" s="194"/>
      <c r="D1086" s="188" t="s">
        <v>146</v>
      </c>
      <c r="E1086" s="195" t="s">
        <v>19</v>
      </c>
      <c r="F1086" s="196" t="s">
        <v>931</v>
      </c>
      <c r="G1086" s="194"/>
      <c r="H1086" s="197">
        <v>1.125</v>
      </c>
      <c r="I1086" s="198"/>
      <c r="J1086" s="194"/>
      <c r="K1086" s="194"/>
      <c r="L1086" s="199"/>
      <c r="M1086" s="200"/>
      <c r="N1086" s="201"/>
      <c r="O1086" s="201"/>
      <c r="P1086" s="201"/>
      <c r="Q1086" s="201"/>
      <c r="R1086" s="201"/>
      <c r="S1086" s="201"/>
      <c r="T1086" s="202"/>
      <c r="AT1086" s="203" t="s">
        <v>146</v>
      </c>
      <c r="AU1086" s="203" t="s">
        <v>143</v>
      </c>
      <c r="AV1086" s="13" t="s">
        <v>143</v>
      </c>
      <c r="AW1086" s="13" t="s">
        <v>31</v>
      </c>
      <c r="AX1086" s="13" t="s">
        <v>72</v>
      </c>
      <c r="AY1086" s="203" t="s">
        <v>135</v>
      </c>
    </row>
    <row r="1087" spans="1:65" s="13" customFormat="1" ht="10">
      <c r="B1087" s="193"/>
      <c r="C1087" s="194"/>
      <c r="D1087" s="188" t="s">
        <v>146</v>
      </c>
      <c r="E1087" s="195" t="s">
        <v>19</v>
      </c>
      <c r="F1087" s="196" t="s">
        <v>932</v>
      </c>
      <c r="G1087" s="194"/>
      <c r="H1087" s="197">
        <v>15.9</v>
      </c>
      <c r="I1087" s="198"/>
      <c r="J1087" s="194"/>
      <c r="K1087" s="194"/>
      <c r="L1087" s="199"/>
      <c r="M1087" s="200"/>
      <c r="N1087" s="201"/>
      <c r="O1087" s="201"/>
      <c r="P1087" s="201"/>
      <c r="Q1087" s="201"/>
      <c r="R1087" s="201"/>
      <c r="S1087" s="201"/>
      <c r="T1087" s="202"/>
      <c r="AT1087" s="203" t="s">
        <v>146</v>
      </c>
      <c r="AU1087" s="203" t="s">
        <v>143</v>
      </c>
      <c r="AV1087" s="13" t="s">
        <v>143</v>
      </c>
      <c r="AW1087" s="13" t="s">
        <v>31</v>
      </c>
      <c r="AX1087" s="13" t="s">
        <v>72</v>
      </c>
      <c r="AY1087" s="203" t="s">
        <v>135</v>
      </c>
    </row>
    <row r="1088" spans="1:65" s="15" customFormat="1" ht="10">
      <c r="B1088" s="228"/>
      <c r="C1088" s="229"/>
      <c r="D1088" s="188" t="s">
        <v>146</v>
      </c>
      <c r="E1088" s="230" t="s">
        <v>19</v>
      </c>
      <c r="F1088" s="231" t="s">
        <v>499</v>
      </c>
      <c r="G1088" s="229"/>
      <c r="H1088" s="232">
        <v>216.83</v>
      </c>
      <c r="I1088" s="233"/>
      <c r="J1088" s="229"/>
      <c r="K1088" s="229"/>
      <c r="L1088" s="234"/>
      <c r="M1088" s="235"/>
      <c r="N1088" s="236"/>
      <c r="O1088" s="236"/>
      <c r="P1088" s="236"/>
      <c r="Q1088" s="236"/>
      <c r="R1088" s="236"/>
      <c r="S1088" s="236"/>
      <c r="T1088" s="237"/>
      <c r="AT1088" s="238" t="s">
        <v>146</v>
      </c>
      <c r="AU1088" s="238" t="s">
        <v>143</v>
      </c>
      <c r="AV1088" s="15" t="s">
        <v>152</v>
      </c>
      <c r="AW1088" s="15" t="s">
        <v>31</v>
      </c>
      <c r="AX1088" s="15" t="s">
        <v>72</v>
      </c>
      <c r="AY1088" s="238" t="s">
        <v>135</v>
      </c>
    </row>
    <row r="1089" spans="2:51" s="13" customFormat="1" ht="10">
      <c r="B1089" s="193"/>
      <c r="C1089" s="194"/>
      <c r="D1089" s="188" t="s">
        <v>146</v>
      </c>
      <c r="E1089" s="195" t="s">
        <v>19</v>
      </c>
      <c r="F1089" s="196" t="s">
        <v>933</v>
      </c>
      <c r="G1089" s="194"/>
      <c r="H1089" s="197">
        <v>13.78</v>
      </c>
      <c r="I1089" s="198"/>
      <c r="J1089" s="194"/>
      <c r="K1089" s="194"/>
      <c r="L1089" s="199"/>
      <c r="M1089" s="200"/>
      <c r="N1089" s="201"/>
      <c r="O1089" s="201"/>
      <c r="P1089" s="201"/>
      <c r="Q1089" s="201"/>
      <c r="R1089" s="201"/>
      <c r="S1089" s="201"/>
      <c r="T1089" s="202"/>
      <c r="AT1089" s="203" t="s">
        <v>146</v>
      </c>
      <c r="AU1089" s="203" t="s">
        <v>143</v>
      </c>
      <c r="AV1089" s="13" t="s">
        <v>143</v>
      </c>
      <c r="AW1089" s="13" t="s">
        <v>31</v>
      </c>
      <c r="AX1089" s="13" t="s">
        <v>72</v>
      </c>
      <c r="AY1089" s="203" t="s">
        <v>135</v>
      </c>
    </row>
    <row r="1090" spans="2:51" s="13" customFormat="1" ht="10">
      <c r="B1090" s="193"/>
      <c r="C1090" s="194"/>
      <c r="D1090" s="188" t="s">
        <v>146</v>
      </c>
      <c r="E1090" s="195" t="s">
        <v>19</v>
      </c>
      <c r="F1090" s="196" t="s">
        <v>934</v>
      </c>
      <c r="G1090" s="194"/>
      <c r="H1090" s="197">
        <v>6.27</v>
      </c>
      <c r="I1090" s="198"/>
      <c r="J1090" s="194"/>
      <c r="K1090" s="194"/>
      <c r="L1090" s="199"/>
      <c r="M1090" s="200"/>
      <c r="N1090" s="201"/>
      <c r="O1090" s="201"/>
      <c r="P1090" s="201"/>
      <c r="Q1090" s="201"/>
      <c r="R1090" s="201"/>
      <c r="S1090" s="201"/>
      <c r="T1090" s="202"/>
      <c r="AT1090" s="203" t="s">
        <v>146</v>
      </c>
      <c r="AU1090" s="203" t="s">
        <v>143</v>
      </c>
      <c r="AV1090" s="13" t="s">
        <v>143</v>
      </c>
      <c r="AW1090" s="13" t="s">
        <v>31</v>
      </c>
      <c r="AX1090" s="13" t="s">
        <v>72</v>
      </c>
      <c r="AY1090" s="203" t="s">
        <v>135</v>
      </c>
    </row>
    <row r="1091" spans="2:51" s="13" customFormat="1" ht="10">
      <c r="B1091" s="193"/>
      <c r="C1091" s="194"/>
      <c r="D1091" s="188" t="s">
        <v>146</v>
      </c>
      <c r="E1091" s="195" t="s">
        <v>19</v>
      </c>
      <c r="F1091" s="196" t="s">
        <v>935</v>
      </c>
      <c r="G1091" s="194"/>
      <c r="H1091" s="197">
        <v>13.95</v>
      </c>
      <c r="I1091" s="198"/>
      <c r="J1091" s="194"/>
      <c r="K1091" s="194"/>
      <c r="L1091" s="199"/>
      <c r="M1091" s="200"/>
      <c r="N1091" s="201"/>
      <c r="O1091" s="201"/>
      <c r="P1091" s="201"/>
      <c r="Q1091" s="201"/>
      <c r="R1091" s="201"/>
      <c r="S1091" s="201"/>
      <c r="T1091" s="202"/>
      <c r="AT1091" s="203" t="s">
        <v>146</v>
      </c>
      <c r="AU1091" s="203" t="s">
        <v>143</v>
      </c>
      <c r="AV1091" s="13" t="s">
        <v>143</v>
      </c>
      <c r="AW1091" s="13" t="s">
        <v>31</v>
      </c>
      <c r="AX1091" s="13" t="s">
        <v>72</v>
      </c>
      <c r="AY1091" s="203" t="s">
        <v>135</v>
      </c>
    </row>
    <row r="1092" spans="2:51" s="13" customFormat="1" ht="10">
      <c r="B1092" s="193"/>
      <c r="C1092" s="194"/>
      <c r="D1092" s="188" t="s">
        <v>146</v>
      </c>
      <c r="E1092" s="195" t="s">
        <v>19</v>
      </c>
      <c r="F1092" s="196" t="s">
        <v>936</v>
      </c>
      <c r="G1092" s="194"/>
      <c r="H1092" s="197">
        <v>8.11</v>
      </c>
      <c r="I1092" s="198"/>
      <c r="J1092" s="194"/>
      <c r="K1092" s="194"/>
      <c r="L1092" s="199"/>
      <c r="M1092" s="200"/>
      <c r="N1092" s="201"/>
      <c r="O1092" s="201"/>
      <c r="P1092" s="201"/>
      <c r="Q1092" s="201"/>
      <c r="R1092" s="201"/>
      <c r="S1092" s="201"/>
      <c r="T1092" s="202"/>
      <c r="AT1092" s="203" t="s">
        <v>146</v>
      </c>
      <c r="AU1092" s="203" t="s">
        <v>143</v>
      </c>
      <c r="AV1092" s="13" t="s">
        <v>143</v>
      </c>
      <c r="AW1092" s="13" t="s">
        <v>31</v>
      </c>
      <c r="AX1092" s="13" t="s">
        <v>72</v>
      </c>
      <c r="AY1092" s="203" t="s">
        <v>135</v>
      </c>
    </row>
    <row r="1093" spans="2:51" s="13" customFormat="1" ht="10">
      <c r="B1093" s="193"/>
      <c r="C1093" s="194"/>
      <c r="D1093" s="188" t="s">
        <v>146</v>
      </c>
      <c r="E1093" s="195" t="s">
        <v>19</v>
      </c>
      <c r="F1093" s="196" t="s">
        <v>937</v>
      </c>
      <c r="G1093" s="194"/>
      <c r="H1093" s="197">
        <v>14.15</v>
      </c>
      <c r="I1093" s="198"/>
      <c r="J1093" s="194"/>
      <c r="K1093" s="194"/>
      <c r="L1093" s="199"/>
      <c r="M1093" s="200"/>
      <c r="N1093" s="201"/>
      <c r="O1093" s="201"/>
      <c r="P1093" s="201"/>
      <c r="Q1093" s="201"/>
      <c r="R1093" s="201"/>
      <c r="S1093" s="201"/>
      <c r="T1093" s="202"/>
      <c r="AT1093" s="203" t="s">
        <v>146</v>
      </c>
      <c r="AU1093" s="203" t="s">
        <v>143</v>
      </c>
      <c r="AV1093" s="13" t="s">
        <v>143</v>
      </c>
      <c r="AW1093" s="13" t="s">
        <v>31</v>
      </c>
      <c r="AX1093" s="13" t="s">
        <v>72</v>
      </c>
      <c r="AY1093" s="203" t="s">
        <v>135</v>
      </c>
    </row>
    <row r="1094" spans="2:51" s="13" customFormat="1" ht="10">
      <c r="B1094" s="193"/>
      <c r="C1094" s="194"/>
      <c r="D1094" s="188" t="s">
        <v>146</v>
      </c>
      <c r="E1094" s="195" t="s">
        <v>19</v>
      </c>
      <c r="F1094" s="196" t="s">
        <v>938</v>
      </c>
      <c r="G1094" s="194"/>
      <c r="H1094" s="197">
        <v>10.74</v>
      </c>
      <c r="I1094" s="198"/>
      <c r="J1094" s="194"/>
      <c r="K1094" s="194"/>
      <c r="L1094" s="199"/>
      <c r="M1094" s="200"/>
      <c r="N1094" s="201"/>
      <c r="O1094" s="201"/>
      <c r="P1094" s="201"/>
      <c r="Q1094" s="201"/>
      <c r="R1094" s="201"/>
      <c r="S1094" s="201"/>
      <c r="T1094" s="202"/>
      <c r="AT1094" s="203" t="s">
        <v>146</v>
      </c>
      <c r="AU1094" s="203" t="s">
        <v>143</v>
      </c>
      <c r="AV1094" s="13" t="s">
        <v>143</v>
      </c>
      <c r="AW1094" s="13" t="s">
        <v>31</v>
      </c>
      <c r="AX1094" s="13" t="s">
        <v>72</v>
      </c>
      <c r="AY1094" s="203" t="s">
        <v>135</v>
      </c>
    </row>
    <row r="1095" spans="2:51" s="13" customFormat="1" ht="10">
      <c r="B1095" s="193"/>
      <c r="C1095" s="194"/>
      <c r="D1095" s="188" t="s">
        <v>146</v>
      </c>
      <c r="E1095" s="195" t="s">
        <v>19</v>
      </c>
      <c r="F1095" s="196" t="s">
        <v>932</v>
      </c>
      <c r="G1095" s="194"/>
      <c r="H1095" s="197">
        <v>15.9</v>
      </c>
      <c r="I1095" s="198"/>
      <c r="J1095" s="194"/>
      <c r="K1095" s="194"/>
      <c r="L1095" s="199"/>
      <c r="M1095" s="200"/>
      <c r="N1095" s="201"/>
      <c r="O1095" s="201"/>
      <c r="P1095" s="201"/>
      <c r="Q1095" s="201"/>
      <c r="R1095" s="201"/>
      <c r="S1095" s="201"/>
      <c r="T1095" s="202"/>
      <c r="AT1095" s="203" t="s">
        <v>146</v>
      </c>
      <c r="AU1095" s="203" t="s">
        <v>143</v>
      </c>
      <c r="AV1095" s="13" t="s">
        <v>143</v>
      </c>
      <c r="AW1095" s="13" t="s">
        <v>31</v>
      </c>
      <c r="AX1095" s="13" t="s">
        <v>72</v>
      </c>
      <c r="AY1095" s="203" t="s">
        <v>135</v>
      </c>
    </row>
    <row r="1096" spans="2:51" s="13" customFormat="1" ht="10">
      <c r="B1096" s="193"/>
      <c r="C1096" s="194"/>
      <c r="D1096" s="188" t="s">
        <v>146</v>
      </c>
      <c r="E1096" s="195" t="s">
        <v>19</v>
      </c>
      <c r="F1096" s="196" t="s">
        <v>930</v>
      </c>
      <c r="G1096" s="194"/>
      <c r="H1096" s="197">
        <v>0.67500000000000004</v>
      </c>
      <c r="I1096" s="198"/>
      <c r="J1096" s="194"/>
      <c r="K1096" s="194"/>
      <c r="L1096" s="199"/>
      <c r="M1096" s="200"/>
      <c r="N1096" s="201"/>
      <c r="O1096" s="201"/>
      <c r="P1096" s="201"/>
      <c r="Q1096" s="201"/>
      <c r="R1096" s="201"/>
      <c r="S1096" s="201"/>
      <c r="T1096" s="202"/>
      <c r="AT1096" s="203" t="s">
        <v>146</v>
      </c>
      <c r="AU1096" s="203" t="s">
        <v>143</v>
      </c>
      <c r="AV1096" s="13" t="s">
        <v>143</v>
      </c>
      <c r="AW1096" s="13" t="s">
        <v>31</v>
      </c>
      <c r="AX1096" s="13" t="s">
        <v>72</v>
      </c>
      <c r="AY1096" s="203" t="s">
        <v>135</v>
      </c>
    </row>
    <row r="1097" spans="2:51" s="13" customFormat="1" ht="10">
      <c r="B1097" s="193"/>
      <c r="C1097" s="194"/>
      <c r="D1097" s="188" t="s">
        <v>146</v>
      </c>
      <c r="E1097" s="195" t="s">
        <v>19</v>
      </c>
      <c r="F1097" s="196" t="s">
        <v>939</v>
      </c>
      <c r="G1097" s="194"/>
      <c r="H1097" s="197">
        <v>1.08</v>
      </c>
      <c r="I1097" s="198"/>
      <c r="J1097" s="194"/>
      <c r="K1097" s="194"/>
      <c r="L1097" s="199"/>
      <c r="M1097" s="200"/>
      <c r="N1097" s="201"/>
      <c r="O1097" s="201"/>
      <c r="P1097" s="201"/>
      <c r="Q1097" s="201"/>
      <c r="R1097" s="201"/>
      <c r="S1097" s="201"/>
      <c r="T1097" s="202"/>
      <c r="AT1097" s="203" t="s">
        <v>146</v>
      </c>
      <c r="AU1097" s="203" t="s">
        <v>143</v>
      </c>
      <c r="AV1097" s="13" t="s">
        <v>143</v>
      </c>
      <c r="AW1097" s="13" t="s">
        <v>31</v>
      </c>
      <c r="AX1097" s="13" t="s">
        <v>72</v>
      </c>
      <c r="AY1097" s="203" t="s">
        <v>135</v>
      </c>
    </row>
    <row r="1098" spans="2:51" s="13" customFormat="1" ht="10">
      <c r="B1098" s="193"/>
      <c r="C1098" s="194"/>
      <c r="D1098" s="188" t="s">
        <v>146</v>
      </c>
      <c r="E1098" s="195" t="s">
        <v>19</v>
      </c>
      <c r="F1098" s="196" t="s">
        <v>940</v>
      </c>
      <c r="G1098" s="194"/>
      <c r="H1098" s="197">
        <v>5.58</v>
      </c>
      <c r="I1098" s="198"/>
      <c r="J1098" s="194"/>
      <c r="K1098" s="194"/>
      <c r="L1098" s="199"/>
      <c r="M1098" s="200"/>
      <c r="N1098" s="201"/>
      <c r="O1098" s="201"/>
      <c r="P1098" s="201"/>
      <c r="Q1098" s="201"/>
      <c r="R1098" s="201"/>
      <c r="S1098" s="201"/>
      <c r="T1098" s="202"/>
      <c r="AT1098" s="203" t="s">
        <v>146</v>
      </c>
      <c r="AU1098" s="203" t="s">
        <v>143</v>
      </c>
      <c r="AV1098" s="13" t="s">
        <v>143</v>
      </c>
      <c r="AW1098" s="13" t="s">
        <v>31</v>
      </c>
      <c r="AX1098" s="13" t="s">
        <v>72</v>
      </c>
      <c r="AY1098" s="203" t="s">
        <v>135</v>
      </c>
    </row>
    <row r="1099" spans="2:51" s="13" customFormat="1" ht="10">
      <c r="B1099" s="193"/>
      <c r="C1099" s="194"/>
      <c r="D1099" s="188" t="s">
        <v>146</v>
      </c>
      <c r="E1099" s="195" t="s">
        <v>19</v>
      </c>
      <c r="F1099" s="196" t="s">
        <v>941</v>
      </c>
      <c r="G1099" s="194"/>
      <c r="H1099" s="197">
        <v>1.17</v>
      </c>
      <c r="I1099" s="198"/>
      <c r="J1099" s="194"/>
      <c r="K1099" s="194"/>
      <c r="L1099" s="199"/>
      <c r="M1099" s="200"/>
      <c r="N1099" s="201"/>
      <c r="O1099" s="201"/>
      <c r="P1099" s="201"/>
      <c r="Q1099" s="201"/>
      <c r="R1099" s="201"/>
      <c r="S1099" s="201"/>
      <c r="T1099" s="202"/>
      <c r="AT1099" s="203" t="s">
        <v>146</v>
      </c>
      <c r="AU1099" s="203" t="s">
        <v>143</v>
      </c>
      <c r="AV1099" s="13" t="s">
        <v>143</v>
      </c>
      <c r="AW1099" s="13" t="s">
        <v>31</v>
      </c>
      <c r="AX1099" s="13" t="s">
        <v>72</v>
      </c>
      <c r="AY1099" s="203" t="s">
        <v>135</v>
      </c>
    </row>
    <row r="1100" spans="2:51" s="13" customFormat="1" ht="10">
      <c r="B1100" s="193"/>
      <c r="C1100" s="194"/>
      <c r="D1100" s="188" t="s">
        <v>146</v>
      </c>
      <c r="E1100" s="195" t="s">
        <v>19</v>
      </c>
      <c r="F1100" s="196" t="s">
        <v>942</v>
      </c>
      <c r="G1100" s="194"/>
      <c r="H1100" s="197">
        <v>1.0900000000000001</v>
      </c>
      <c r="I1100" s="198"/>
      <c r="J1100" s="194"/>
      <c r="K1100" s="194"/>
      <c r="L1100" s="199"/>
      <c r="M1100" s="200"/>
      <c r="N1100" s="201"/>
      <c r="O1100" s="201"/>
      <c r="P1100" s="201"/>
      <c r="Q1100" s="201"/>
      <c r="R1100" s="201"/>
      <c r="S1100" s="201"/>
      <c r="T1100" s="202"/>
      <c r="AT1100" s="203" t="s">
        <v>146</v>
      </c>
      <c r="AU1100" s="203" t="s">
        <v>143</v>
      </c>
      <c r="AV1100" s="13" t="s">
        <v>143</v>
      </c>
      <c r="AW1100" s="13" t="s">
        <v>31</v>
      </c>
      <c r="AX1100" s="13" t="s">
        <v>72</v>
      </c>
      <c r="AY1100" s="203" t="s">
        <v>135</v>
      </c>
    </row>
    <row r="1101" spans="2:51" s="13" customFormat="1" ht="10">
      <c r="B1101" s="193"/>
      <c r="C1101" s="194"/>
      <c r="D1101" s="188" t="s">
        <v>146</v>
      </c>
      <c r="E1101" s="195" t="s">
        <v>19</v>
      </c>
      <c r="F1101" s="196" t="s">
        <v>943</v>
      </c>
      <c r="G1101" s="194"/>
      <c r="H1101" s="197">
        <v>0.96</v>
      </c>
      <c r="I1101" s="198"/>
      <c r="J1101" s="194"/>
      <c r="K1101" s="194"/>
      <c r="L1101" s="199"/>
      <c r="M1101" s="200"/>
      <c r="N1101" s="201"/>
      <c r="O1101" s="201"/>
      <c r="P1101" s="201"/>
      <c r="Q1101" s="201"/>
      <c r="R1101" s="201"/>
      <c r="S1101" s="201"/>
      <c r="T1101" s="202"/>
      <c r="AT1101" s="203" t="s">
        <v>146</v>
      </c>
      <c r="AU1101" s="203" t="s">
        <v>143</v>
      </c>
      <c r="AV1101" s="13" t="s">
        <v>143</v>
      </c>
      <c r="AW1101" s="13" t="s">
        <v>31</v>
      </c>
      <c r="AX1101" s="13" t="s">
        <v>72</v>
      </c>
      <c r="AY1101" s="203" t="s">
        <v>135</v>
      </c>
    </row>
    <row r="1102" spans="2:51" s="13" customFormat="1" ht="10">
      <c r="B1102" s="193"/>
      <c r="C1102" s="194"/>
      <c r="D1102" s="188" t="s">
        <v>146</v>
      </c>
      <c r="E1102" s="195" t="s">
        <v>19</v>
      </c>
      <c r="F1102" s="196" t="s">
        <v>944</v>
      </c>
      <c r="G1102" s="194"/>
      <c r="H1102" s="197">
        <v>2.75</v>
      </c>
      <c r="I1102" s="198"/>
      <c r="J1102" s="194"/>
      <c r="K1102" s="194"/>
      <c r="L1102" s="199"/>
      <c r="M1102" s="200"/>
      <c r="N1102" s="201"/>
      <c r="O1102" s="201"/>
      <c r="P1102" s="201"/>
      <c r="Q1102" s="201"/>
      <c r="R1102" s="201"/>
      <c r="S1102" s="201"/>
      <c r="T1102" s="202"/>
      <c r="AT1102" s="203" t="s">
        <v>146</v>
      </c>
      <c r="AU1102" s="203" t="s">
        <v>143</v>
      </c>
      <c r="AV1102" s="13" t="s">
        <v>143</v>
      </c>
      <c r="AW1102" s="13" t="s">
        <v>31</v>
      </c>
      <c r="AX1102" s="13" t="s">
        <v>72</v>
      </c>
      <c r="AY1102" s="203" t="s">
        <v>135</v>
      </c>
    </row>
    <row r="1103" spans="2:51" s="13" customFormat="1" ht="10">
      <c r="B1103" s="193"/>
      <c r="C1103" s="194"/>
      <c r="D1103" s="188" t="s">
        <v>146</v>
      </c>
      <c r="E1103" s="195" t="s">
        <v>19</v>
      </c>
      <c r="F1103" s="196" t="s">
        <v>945</v>
      </c>
      <c r="G1103" s="194"/>
      <c r="H1103" s="197">
        <v>110.66</v>
      </c>
      <c r="I1103" s="198"/>
      <c r="J1103" s="194"/>
      <c r="K1103" s="194"/>
      <c r="L1103" s="199"/>
      <c r="M1103" s="200"/>
      <c r="N1103" s="201"/>
      <c r="O1103" s="201"/>
      <c r="P1103" s="201"/>
      <c r="Q1103" s="201"/>
      <c r="R1103" s="201"/>
      <c r="S1103" s="201"/>
      <c r="T1103" s="202"/>
      <c r="AT1103" s="203" t="s">
        <v>146</v>
      </c>
      <c r="AU1103" s="203" t="s">
        <v>143</v>
      </c>
      <c r="AV1103" s="13" t="s">
        <v>143</v>
      </c>
      <c r="AW1103" s="13" t="s">
        <v>31</v>
      </c>
      <c r="AX1103" s="13" t="s">
        <v>72</v>
      </c>
      <c r="AY1103" s="203" t="s">
        <v>135</v>
      </c>
    </row>
    <row r="1104" spans="2:51" s="13" customFormat="1" ht="10">
      <c r="B1104" s="193"/>
      <c r="C1104" s="194"/>
      <c r="D1104" s="188" t="s">
        <v>146</v>
      </c>
      <c r="E1104" s="195" t="s">
        <v>19</v>
      </c>
      <c r="F1104" s="196" t="s">
        <v>946</v>
      </c>
      <c r="G1104" s="194"/>
      <c r="H1104" s="197">
        <v>8.32</v>
      </c>
      <c r="I1104" s="198"/>
      <c r="J1104" s="194"/>
      <c r="K1104" s="194"/>
      <c r="L1104" s="199"/>
      <c r="M1104" s="200"/>
      <c r="N1104" s="201"/>
      <c r="O1104" s="201"/>
      <c r="P1104" s="201"/>
      <c r="Q1104" s="201"/>
      <c r="R1104" s="201"/>
      <c r="S1104" s="201"/>
      <c r="T1104" s="202"/>
      <c r="AT1104" s="203" t="s">
        <v>146</v>
      </c>
      <c r="AU1104" s="203" t="s">
        <v>143</v>
      </c>
      <c r="AV1104" s="13" t="s">
        <v>143</v>
      </c>
      <c r="AW1104" s="13" t="s">
        <v>31</v>
      </c>
      <c r="AX1104" s="13" t="s">
        <v>72</v>
      </c>
      <c r="AY1104" s="203" t="s">
        <v>135</v>
      </c>
    </row>
    <row r="1105" spans="2:51" s="15" customFormat="1" ht="10">
      <c r="B1105" s="228"/>
      <c r="C1105" s="229"/>
      <c r="D1105" s="188" t="s">
        <v>146</v>
      </c>
      <c r="E1105" s="230" t="s">
        <v>19</v>
      </c>
      <c r="F1105" s="231" t="s">
        <v>499</v>
      </c>
      <c r="G1105" s="229"/>
      <c r="H1105" s="232">
        <v>215.185</v>
      </c>
      <c r="I1105" s="233"/>
      <c r="J1105" s="229"/>
      <c r="K1105" s="229"/>
      <c r="L1105" s="234"/>
      <c r="M1105" s="235"/>
      <c r="N1105" s="236"/>
      <c r="O1105" s="236"/>
      <c r="P1105" s="236"/>
      <c r="Q1105" s="236"/>
      <c r="R1105" s="236"/>
      <c r="S1105" s="236"/>
      <c r="T1105" s="237"/>
      <c r="AT1105" s="238" t="s">
        <v>146</v>
      </c>
      <c r="AU1105" s="238" t="s">
        <v>143</v>
      </c>
      <c r="AV1105" s="15" t="s">
        <v>152</v>
      </c>
      <c r="AW1105" s="15" t="s">
        <v>31</v>
      </c>
      <c r="AX1105" s="15" t="s">
        <v>72</v>
      </c>
      <c r="AY1105" s="238" t="s">
        <v>135</v>
      </c>
    </row>
    <row r="1106" spans="2:51" s="13" customFormat="1" ht="10">
      <c r="B1106" s="193"/>
      <c r="C1106" s="194"/>
      <c r="D1106" s="188" t="s">
        <v>146</v>
      </c>
      <c r="E1106" s="195" t="s">
        <v>19</v>
      </c>
      <c r="F1106" s="196" t="s">
        <v>1262</v>
      </c>
      <c r="G1106" s="194"/>
      <c r="H1106" s="197">
        <v>148.94999999999999</v>
      </c>
      <c r="I1106" s="198"/>
      <c r="J1106" s="194"/>
      <c r="K1106" s="194"/>
      <c r="L1106" s="199"/>
      <c r="M1106" s="200"/>
      <c r="N1106" s="201"/>
      <c r="O1106" s="201"/>
      <c r="P1106" s="201"/>
      <c r="Q1106" s="201"/>
      <c r="R1106" s="201"/>
      <c r="S1106" s="201"/>
      <c r="T1106" s="202"/>
      <c r="AT1106" s="203" t="s">
        <v>146</v>
      </c>
      <c r="AU1106" s="203" t="s">
        <v>143</v>
      </c>
      <c r="AV1106" s="13" t="s">
        <v>143</v>
      </c>
      <c r="AW1106" s="13" t="s">
        <v>31</v>
      </c>
      <c r="AX1106" s="13" t="s">
        <v>72</v>
      </c>
      <c r="AY1106" s="203" t="s">
        <v>135</v>
      </c>
    </row>
    <row r="1107" spans="2:51" s="13" customFormat="1" ht="10">
      <c r="B1107" s="193"/>
      <c r="C1107" s="194"/>
      <c r="D1107" s="188" t="s">
        <v>146</v>
      </c>
      <c r="E1107" s="195" t="s">
        <v>19</v>
      </c>
      <c r="F1107" s="196" t="s">
        <v>1263</v>
      </c>
      <c r="G1107" s="194"/>
      <c r="H1107" s="197">
        <v>30.97</v>
      </c>
      <c r="I1107" s="198"/>
      <c r="J1107" s="194"/>
      <c r="K1107" s="194"/>
      <c r="L1107" s="199"/>
      <c r="M1107" s="200"/>
      <c r="N1107" s="201"/>
      <c r="O1107" s="201"/>
      <c r="P1107" s="201"/>
      <c r="Q1107" s="201"/>
      <c r="R1107" s="201"/>
      <c r="S1107" s="201"/>
      <c r="T1107" s="202"/>
      <c r="AT1107" s="203" t="s">
        <v>146</v>
      </c>
      <c r="AU1107" s="203" t="s">
        <v>143</v>
      </c>
      <c r="AV1107" s="13" t="s">
        <v>143</v>
      </c>
      <c r="AW1107" s="13" t="s">
        <v>31</v>
      </c>
      <c r="AX1107" s="13" t="s">
        <v>72</v>
      </c>
      <c r="AY1107" s="203" t="s">
        <v>135</v>
      </c>
    </row>
    <row r="1108" spans="2:51" s="13" customFormat="1" ht="10">
      <c r="B1108" s="193"/>
      <c r="C1108" s="194"/>
      <c r="D1108" s="188" t="s">
        <v>146</v>
      </c>
      <c r="E1108" s="195" t="s">
        <v>19</v>
      </c>
      <c r="F1108" s="196" t="s">
        <v>1264</v>
      </c>
      <c r="G1108" s="194"/>
      <c r="H1108" s="197">
        <v>3.16</v>
      </c>
      <c r="I1108" s="198"/>
      <c r="J1108" s="194"/>
      <c r="K1108" s="194"/>
      <c r="L1108" s="199"/>
      <c r="M1108" s="200"/>
      <c r="N1108" s="201"/>
      <c r="O1108" s="201"/>
      <c r="P1108" s="201"/>
      <c r="Q1108" s="201"/>
      <c r="R1108" s="201"/>
      <c r="S1108" s="201"/>
      <c r="T1108" s="202"/>
      <c r="AT1108" s="203" t="s">
        <v>146</v>
      </c>
      <c r="AU1108" s="203" t="s">
        <v>143</v>
      </c>
      <c r="AV1108" s="13" t="s">
        <v>143</v>
      </c>
      <c r="AW1108" s="13" t="s">
        <v>31</v>
      </c>
      <c r="AX1108" s="13" t="s">
        <v>72</v>
      </c>
      <c r="AY1108" s="203" t="s">
        <v>135</v>
      </c>
    </row>
    <row r="1109" spans="2:51" s="13" customFormat="1" ht="10">
      <c r="B1109" s="193"/>
      <c r="C1109" s="194"/>
      <c r="D1109" s="188" t="s">
        <v>146</v>
      </c>
      <c r="E1109" s="195" t="s">
        <v>19</v>
      </c>
      <c r="F1109" s="196" t="s">
        <v>1265</v>
      </c>
      <c r="G1109" s="194"/>
      <c r="H1109" s="197">
        <v>0.63</v>
      </c>
      <c r="I1109" s="198"/>
      <c r="J1109" s="194"/>
      <c r="K1109" s="194"/>
      <c r="L1109" s="199"/>
      <c r="M1109" s="200"/>
      <c r="N1109" s="201"/>
      <c r="O1109" s="201"/>
      <c r="P1109" s="201"/>
      <c r="Q1109" s="201"/>
      <c r="R1109" s="201"/>
      <c r="S1109" s="201"/>
      <c r="T1109" s="202"/>
      <c r="AT1109" s="203" t="s">
        <v>146</v>
      </c>
      <c r="AU1109" s="203" t="s">
        <v>143</v>
      </c>
      <c r="AV1109" s="13" t="s">
        <v>143</v>
      </c>
      <c r="AW1109" s="13" t="s">
        <v>31</v>
      </c>
      <c r="AX1109" s="13" t="s">
        <v>72</v>
      </c>
      <c r="AY1109" s="203" t="s">
        <v>135</v>
      </c>
    </row>
    <row r="1110" spans="2:51" s="13" customFormat="1" ht="10">
      <c r="B1110" s="193"/>
      <c r="C1110" s="194"/>
      <c r="D1110" s="188" t="s">
        <v>146</v>
      </c>
      <c r="E1110" s="195" t="s">
        <v>19</v>
      </c>
      <c r="F1110" s="196" t="s">
        <v>1266</v>
      </c>
      <c r="G1110" s="194"/>
      <c r="H1110" s="197">
        <v>1.25</v>
      </c>
      <c r="I1110" s="198"/>
      <c r="J1110" s="194"/>
      <c r="K1110" s="194"/>
      <c r="L1110" s="199"/>
      <c r="M1110" s="200"/>
      <c r="N1110" s="201"/>
      <c r="O1110" s="201"/>
      <c r="P1110" s="201"/>
      <c r="Q1110" s="201"/>
      <c r="R1110" s="201"/>
      <c r="S1110" s="201"/>
      <c r="T1110" s="202"/>
      <c r="AT1110" s="203" t="s">
        <v>146</v>
      </c>
      <c r="AU1110" s="203" t="s">
        <v>143</v>
      </c>
      <c r="AV1110" s="13" t="s">
        <v>143</v>
      </c>
      <c r="AW1110" s="13" t="s">
        <v>31</v>
      </c>
      <c r="AX1110" s="13" t="s">
        <v>72</v>
      </c>
      <c r="AY1110" s="203" t="s">
        <v>135</v>
      </c>
    </row>
    <row r="1111" spans="2:51" s="13" customFormat="1" ht="10">
      <c r="B1111" s="193"/>
      <c r="C1111" s="194"/>
      <c r="D1111" s="188" t="s">
        <v>146</v>
      </c>
      <c r="E1111" s="195" t="s">
        <v>19</v>
      </c>
      <c r="F1111" s="196" t="s">
        <v>1267</v>
      </c>
      <c r="G1111" s="194"/>
      <c r="H1111" s="197">
        <v>12.14</v>
      </c>
      <c r="I1111" s="198"/>
      <c r="J1111" s="194"/>
      <c r="K1111" s="194"/>
      <c r="L1111" s="199"/>
      <c r="M1111" s="200"/>
      <c r="N1111" s="201"/>
      <c r="O1111" s="201"/>
      <c r="P1111" s="201"/>
      <c r="Q1111" s="201"/>
      <c r="R1111" s="201"/>
      <c r="S1111" s="201"/>
      <c r="T1111" s="202"/>
      <c r="AT1111" s="203" t="s">
        <v>146</v>
      </c>
      <c r="AU1111" s="203" t="s">
        <v>143</v>
      </c>
      <c r="AV1111" s="13" t="s">
        <v>143</v>
      </c>
      <c r="AW1111" s="13" t="s">
        <v>31</v>
      </c>
      <c r="AX1111" s="13" t="s">
        <v>72</v>
      </c>
      <c r="AY1111" s="203" t="s">
        <v>135</v>
      </c>
    </row>
    <row r="1112" spans="2:51" s="13" customFormat="1" ht="10">
      <c r="B1112" s="193"/>
      <c r="C1112" s="194"/>
      <c r="D1112" s="188" t="s">
        <v>146</v>
      </c>
      <c r="E1112" s="195" t="s">
        <v>19</v>
      </c>
      <c r="F1112" s="196" t="s">
        <v>1268</v>
      </c>
      <c r="G1112" s="194"/>
      <c r="H1112" s="197">
        <v>2.79</v>
      </c>
      <c r="I1112" s="198"/>
      <c r="J1112" s="194"/>
      <c r="K1112" s="194"/>
      <c r="L1112" s="199"/>
      <c r="M1112" s="200"/>
      <c r="N1112" s="201"/>
      <c r="O1112" s="201"/>
      <c r="P1112" s="201"/>
      <c r="Q1112" s="201"/>
      <c r="R1112" s="201"/>
      <c r="S1112" s="201"/>
      <c r="T1112" s="202"/>
      <c r="AT1112" s="203" t="s">
        <v>146</v>
      </c>
      <c r="AU1112" s="203" t="s">
        <v>143</v>
      </c>
      <c r="AV1112" s="13" t="s">
        <v>143</v>
      </c>
      <c r="AW1112" s="13" t="s">
        <v>31</v>
      </c>
      <c r="AX1112" s="13" t="s">
        <v>72</v>
      </c>
      <c r="AY1112" s="203" t="s">
        <v>135</v>
      </c>
    </row>
    <row r="1113" spans="2:51" s="13" customFormat="1" ht="10">
      <c r="B1113" s="193"/>
      <c r="C1113" s="194"/>
      <c r="D1113" s="188" t="s">
        <v>146</v>
      </c>
      <c r="E1113" s="195" t="s">
        <v>19</v>
      </c>
      <c r="F1113" s="196" t="s">
        <v>941</v>
      </c>
      <c r="G1113" s="194"/>
      <c r="H1113" s="197">
        <v>1.17</v>
      </c>
      <c r="I1113" s="198"/>
      <c r="J1113" s="194"/>
      <c r="K1113" s="194"/>
      <c r="L1113" s="199"/>
      <c r="M1113" s="200"/>
      <c r="N1113" s="201"/>
      <c r="O1113" s="201"/>
      <c r="P1113" s="201"/>
      <c r="Q1113" s="201"/>
      <c r="R1113" s="201"/>
      <c r="S1113" s="201"/>
      <c r="T1113" s="202"/>
      <c r="AT1113" s="203" t="s">
        <v>146</v>
      </c>
      <c r="AU1113" s="203" t="s">
        <v>143</v>
      </c>
      <c r="AV1113" s="13" t="s">
        <v>143</v>
      </c>
      <c r="AW1113" s="13" t="s">
        <v>31</v>
      </c>
      <c r="AX1113" s="13" t="s">
        <v>72</v>
      </c>
      <c r="AY1113" s="203" t="s">
        <v>135</v>
      </c>
    </row>
    <row r="1114" spans="2:51" s="13" customFormat="1" ht="10">
      <c r="B1114" s="193"/>
      <c r="C1114" s="194"/>
      <c r="D1114" s="188" t="s">
        <v>146</v>
      </c>
      <c r="E1114" s="195" t="s">
        <v>19</v>
      </c>
      <c r="F1114" s="196" t="s">
        <v>942</v>
      </c>
      <c r="G1114" s="194"/>
      <c r="H1114" s="197">
        <v>1.0900000000000001</v>
      </c>
      <c r="I1114" s="198"/>
      <c r="J1114" s="194"/>
      <c r="K1114" s="194"/>
      <c r="L1114" s="199"/>
      <c r="M1114" s="200"/>
      <c r="N1114" s="201"/>
      <c r="O1114" s="201"/>
      <c r="P1114" s="201"/>
      <c r="Q1114" s="201"/>
      <c r="R1114" s="201"/>
      <c r="S1114" s="201"/>
      <c r="T1114" s="202"/>
      <c r="AT1114" s="203" t="s">
        <v>146</v>
      </c>
      <c r="AU1114" s="203" t="s">
        <v>143</v>
      </c>
      <c r="AV1114" s="13" t="s">
        <v>143</v>
      </c>
      <c r="AW1114" s="13" t="s">
        <v>31</v>
      </c>
      <c r="AX1114" s="13" t="s">
        <v>72</v>
      </c>
      <c r="AY1114" s="203" t="s">
        <v>135</v>
      </c>
    </row>
    <row r="1115" spans="2:51" s="13" customFormat="1" ht="10">
      <c r="B1115" s="193"/>
      <c r="C1115" s="194"/>
      <c r="D1115" s="188" t="s">
        <v>146</v>
      </c>
      <c r="E1115" s="195" t="s">
        <v>19</v>
      </c>
      <c r="F1115" s="196" t="s">
        <v>1269</v>
      </c>
      <c r="G1115" s="194"/>
      <c r="H1115" s="197">
        <v>0.97</v>
      </c>
      <c r="I1115" s="198"/>
      <c r="J1115" s="194"/>
      <c r="K1115" s="194"/>
      <c r="L1115" s="199"/>
      <c r="M1115" s="200"/>
      <c r="N1115" s="201"/>
      <c r="O1115" s="201"/>
      <c r="P1115" s="201"/>
      <c r="Q1115" s="201"/>
      <c r="R1115" s="201"/>
      <c r="S1115" s="201"/>
      <c r="T1115" s="202"/>
      <c r="AT1115" s="203" t="s">
        <v>146</v>
      </c>
      <c r="AU1115" s="203" t="s">
        <v>143</v>
      </c>
      <c r="AV1115" s="13" t="s">
        <v>143</v>
      </c>
      <c r="AW1115" s="13" t="s">
        <v>31</v>
      </c>
      <c r="AX1115" s="13" t="s">
        <v>72</v>
      </c>
      <c r="AY1115" s="203" t="s">
        <v>135</v>
      </c>
    </row>
    <row r="1116" spans="2:51" s="13" customFormat="1" ht="10">
      <c r="B1116" s="193"/>
      <c r="C1116" s="194"/>
      <c r="D1116" s="188" t="s">
        <v>146</v>
      </c>
      <c r="E1116" s="195" t="s">
        <v>19</v>
      </c>
      <c r="F1116" s="196" t="s">
        <v>932</v>
      </c>
      <c r="G1116" s="194"/>
      <c r="H1116" s="197">
        <v>15.9</v>
      </c>
      <c r="I1116" s="198"/>
      <c r="J1116" s="194"/>
      <c r="K1116" s="194"/>
      <c r="L1116" s="199"/>
      <c r="M1116" s="200"/>
      <c r="N1116" s="201"/>
      <c r="O1116" s="201"/>
      <c r="P1116" s="201"/>
      <c r="Q1116" s="201"/>
      <c r="R1116" s="201"/>
      <c r="S1116" s="201"/>
      <c r="T1116" s="202"/>
      <c r="AT1116" s="203" t="s">
        <v>146</v>
      </c>
      <c r="AU1116" s="203" t="s">
        <v>143</v>
      </c>
      <c r="AV1116" s="13" t="s">
        <v>143</v>
      </c>
      <c r="AW1116" s="13" t="s">
        <v>31</v>
      </c>
      <c r="AX1116" s="13" t="s">
        <v>72</v>
      </c>
      <c r="AY1116" s="203" t="s">
        <v>135</v>
      </c>
    </row>
    <row r="1117" spans="2:51" s="15" customFormat="1" ht="10">
      <c r="B1117" s="228"/>
      <c r="C1117" s="229"/>
      <c r="D1117" s="188" t="s">
        <v>146</v>
      </c>
      <c r="E1117" s="230" t="s">
        <v>19</v>
      </c>
      <c r="F1117" s="231" t="s">
        <v>499</v>
      </c>
      <c r="G1117" s="229"/>
      <c r="H1117" s="232">
        <v>219.01999999999995</v>
      </c>
      <c r="I1117" s="233"/>
      <c r="J1117" s="229"/>
      <c r="K1117" s="229"/>
      <c r="L1117" s="234"/>
      <c r="M1117" s="235"/>
      <c r="N1117" s="236"/>
      <c r="O1117" s="236"/>
      <c r="P1117" s="236"/>
      <c r="Q1117" s="236"/>
      <c r="R1117" s="236"/>
      <c r="S1117" s="236"/>
      <c r="T1117" s="237"/>
      <c r="AT1117" s="238" t="s">
        <v>146</v>
      </c>
      <c r="AU1117" s="238" t="s">
        <v>143</v>
      </c>
      <c r="AV1117" s="15" t="s">
        <v>152</v>
      </c>
      <c r="AW1117" s="15" t="s">
        <v>31</v>
      </c>
      <c r="AX1117" s="15" t="s">
        <v>72</v>
      </c>
      <c r="AY1117" s="238" t="s">
        <v>135</v>
      </c>
    </row>
    <row r="1118" spans="2:51" s="13" customFormat="1" ht="10">
      <c r="B1118" s="193"/>
      <c r="C1118" s="194"/>
      <c r="D1118" s="188" t="s">
        <v>146</v>
      </c>
      <c r="E1118" s="195" t="s">
        <v>19</v>
      </c>
      <c r="F1118" s="196" t="s">
        <v>1270</v>
      </c>
      <c r="G1118" s="194"/>
      <c r="H1118" s="197">
        <v>13.87</v>
      </c>
      <c r="I1118" s="198"/>
      <c r="J1118" s="194"/>
      <c r="K1118" s="194"/>
      <c r="L1118" s="199"/>
      <c r="M1118" s="200"/>
      <c r="N1118" s="201"/>
      <c r="O1118" s="201"/>
      <c r="P1118" s="201"/>
      <c r="Q1118" s="201"/>
      <c r="R1118" s="201"/>
      <c r="S1118" s="201"/>
      <c r="T1118" s="202"/>
      <c r="AT1118" s="203" t="s">
        <v>146</v>
      </c>
      <c r="AU1118" s="203" t="s">
        <v>143</v>
      </c>
      <c r="AV1118" s="13" t="s">
        <v>143</v>
      </c>
      <c r="AW1118" s="13" t="s">
        <v>31</v>
      </c>
      <c r="AX1118" s="13" t="s">
        <v>72</v>
      </c>
      <c r="AY1118" s="203" t="s">
        <v>135</v>
      </c>
    </row>
    <row r="1119" spans="2:51" s="13" customFormat="1" ht="10">
      <c r="B1119" s="193"/>
      <c r="C1119" s="194"/>
      <c r="D1119" s="188" t="s">
        <v>146</v>
      </c>
      <c r="E1119" s="195" t="s">
        <v>19</v>
      </c>
      <c r="F1119" s="196" t="s">
        <v>1271</v>
      </c>
      <c r="G1119" s="194"/>
      <c r="H1119" s="197">
        <v>14.98</v>
      </c>
      <c r="I1119" s="198"/>
      <c r="J1119" s="194"/>
      <c r="K1119" s="194"/>
      <c r="L1119" s="199"/>
      <c r="M1119" s="200"/>
      <c r="N1119" s="201"/>
      <c r="O1119" s="201"/>
      <c r="P1119" s="201"/>
      <c r="Q1119" s="201"/>
      <c r="R1119" s="201"/>
      <c r="S1119" s="201"/>
      <c r="T1119" s="202"/>
      <c r="AT1119" s="203" t="s">
        <v>146</v>
      </c>
      <c r="AU1119" s="203" t="s">
        <v>143</v>
      </c>
      <c r="AV1119" s="13" t="s">
        <v>143</v>
      </c>
      <c r="AW1119" s="13" t="s">
        <v>31</v>
      </c>
      <c r="AX1119" s="13" t="s">
        <v>72</v>
      </c>
      <c r="AY1119" s="203" t="s">
        <v>135</v>
      </c>
    </row>
    <row r="1120" spans="2:51" s="13" customFormat="1" ht="10">
      <c r="B1120" s="193"/>
      <c r="C1120" s="194"/>
      <c r="D1120" s="188" t="s">
        <v>146</v>
      </c>
      <c r="E1120" s="195" t="s">
        <v>19</v>
      </c>
      <c r="F1120" s="196" t="s">
        <v>1272</v>
      </c>
      <c r="G1120" s="194"/>
      <c r="H1120" s="197">
        <v>14.95</v>
      </c>
      <c r="I1120" s="198"/>
      <c r="J1120" s="194"/>
      <c r="K1120" s="194"/>
      <c r="L1120" s="199"/>
      <c r="M1120" s="200"/>
      <c r="N1120" s="201"/>
      <c r="O1120" s="201"/>
      <c r="P1120" s="201"/>
      <c r="Q1120" s="201"/>
      <c r="R1120" s="201"/>
      <c r="S1120" s="201"/>
      <c r="T1120" s="202"/>
      <c r="AT1120" s="203" t="s">
        <v>146</v>
      </c>
      <c r="AU1120" s="203" t="s">
        <v>143</v>
      </c>
      <c r="AV1120" s="13" t="s">
        <v>143</v>
      </c>
      <c r="AW1120" s="13" t="s">
        <v>31</v>
      </c>
      <c r="AX1120" s="13" t="s">
        <v>72</v>
      </c>
      <c r="AY1120" s="203" t="s">
        <v>135</v>
      </c>
    </row>
    <row r="1121" spans="2:51" s="13" customFormat="1" ht="10">
      <c r="B1121" s="193"/>
      <c r="C1121" s="194"/>
      <c r="D1121" s="188" t="s">
        <v>146</v>
      </c>
      <c r="E1121" s="195" t="s">
        <v>19</v>
      </c>
      <c r="F1121" s="196" t="s">
        <v>1273</v>
      </c>
      <c r="G1121" s="194"/>
      <c r="H1121" s="197">
        <v>6.96</v>
      </c>
      <c r="I1121" s="198"/>
      <c r="J1121" s="194"/>
      <c r="K1121" s="194"/>
      <c r="L1121" s="199"/>
      <c r="M1121" s="200"/>
      <c r="N1121" s="201"/>
      <c r="O1121" s="201"/>
      <c r="P1121" s="201"/>
      <c r="Q1121" s="201"/>
      <c r="R1121" s="201"/>
      <c r="S1121" s="201"/>
      <c r="T1121" s="202"/>
      <c r="AT1121" s="203" t="s">
        <v>146</v>
      </c>
      <c r="AU1121" s="203" t="s">
        <v>143</v>
      </c>
      <c r="AV1121" s="13" t="s">
        <v>143</v>
      </c>
      <c r="AW1121" s="13" t="s">
        <v>31</v>
      </c>
      <c r="AX1121" s="13" t="s">
        <v>72</v>
      </c>
      <c r="AY1121" s="203" t="s">
        <v>135</v>
      </c>
    </row>
    <row r="1122" spans="2:51" s="13" customFormat="1" ht="10">
      <c r="B1122" s="193"/>
      <c r="C1122" s="194"/>
      <c r="D1122" s="188" t="s">
        <v>146</v>
      </c>
      <c r="E1122" s="195" t="s">
        <v>19</v>
      </c>
      <c r="F1122" s="196" t="s">
        <v>1274</v>
      </c>
      <c r="G1122" s="194"/>
      <c r="H1122" s="197">
        <v>14.14</v>
      </c>
      <c r="I1122" s="198"/>
      <c r="J1122" s="194"/>
      <c r="K1122" s="194"/>
      <c r="L1122" s="199"/>
      <c r="M1122" s="200"/>
      <c r="N1122" s="201"/>
      <c r="O1122" s="201"/>
      <c r="P1122" s="201"/>
      <c r="Q1122" s="201"/>
      <c r="R1122" s="201"/>
      <c r="S1122" s="201"/>
      <c r="T1122" s="202"/>
      <c r="AT1122" s="203" t="s">
        <v>146</v>
      </c>
      <c r="AU1122" s="203" t="s">
        <v>143</v>
      </c>
      <c r="AV1122" s="13" t="s">
        <v>143</v>
      </c>
      <c r="AW1122" s="13" t="s">
        <v>31</v>
      </c>
      <c r="AX1122" s="13" t="s">
        <v>72</v>
      </c>
      <c r="AY1122" s="203" t="s">
        <v>135</v>
      </c>
    </row>
    <row r="1123" spans="2:51" s="13" customFormat="1" ht="10">
      <c r="B1123" s="193"/>
      <c r="C1123" s="194"/>
      <c r="D1123" s="188" t="s">
        <v>146</v>
      </c>
      <c r="E1123" s="195" t="s">
        <v>19</v>
      </c>
      <c r="F1123" s="196" t="s">
        <v>1275</v>
      </c>
      <c r="G1123" s="194"/>
      <c r="H1123" s="197">
        <v>4.2</v>
      </c>
      <c r="I1123" s="198"/>
      <c r="J1123" s="194"/>
      <c r="K1123" s="194"/>
      <c r="L1123" s="199"/>
      <c r="M1123" s="200"/>
      <c r="N1123" s="201"/>
      <c r="O1123" s="201"/>
      <c r="P1123" s="201"/>
      <c r="Q1123" s="201"/>
      <c r="R1123" s="201"/>
      <c r="S1123" s="201"/>
      <c r="T1123" s="202"/>
      <c r="AT1123" s="203" t="s">
        <v>146</v>
      </c>
      <c r="AU1123" s="203" t="s">
        <v>143</v>
      </c>
      <c r="AV1123" s="13" t="s">
        <v>143</v>
      </c>
      <c r="AW1123" s="13" t="s">
        <v>31</v>
      </c>
      <c r="AX1123" s="13" t="s">
        <v>72</v>
      </c>
      <c r="AY1123" s="203" t="s">
        <v>135</v>
      </c>
    </row>
    <row r="1124" spans="2:51" s="13" customFormat="1" ht="10">
      <c r="B1124" s="193"/>
      <c r="C1124" s="194"/>
      <c r="D1124" s="188" t="s">
        <v>146</v>
      </c>
      <c r="E1124" s="195" t="s">
        <v>19</v>
      </c>
      <c r="F1124" s="196" t="s">
        <v>1265</v>
      </c>
      <c r="G1124" s="194"/>
      <c r="H1124" s="197">
        <v>0.63</v>
      </c>
      <c r="I1124" s="198"/>
      <c r="J1124" s="194"/>
      <c r="K1124" s="194"/>
      <c r="L1124" s="199"/>
      <c r="M1124" s="200"/>
      <c r="N1124" s="201"/>
      <c r="O1124" s="201"/>
      <c r="P1124" s="201"/>
      <c r="Q1124" s="201"/>
      <c r="R1124" s="201"/>
      <c r="S1124" s="201"/>
      <c r="T1124" s="202"/>
      <c r="AT1124" s="203" t="s">
        <v>146</v>
      </c>
      <c r="AU1124" s="203" t="s">
        <v>143</v>
      </c>
      <c r="AV1124" s="13" t="s">
        <v>143</v>
      </c>
      <c r="AW1124" s="13" t="s">
        <v>31</v>
      </c>
      <c r="AX1124" s="13" t="s">
        <v>72</v>
      </c>
      <c r="AY1124" s="203" t="s">
        <v>135</v>
      </c>
    </row>
    <row r="1125" spans="2:51" s="13" customFormat="1" ht="10">
      <c r="B1125" s="193"/>
      <c r="C1125" s="194"/>
      <c r="D1125" s="188" t="s">
        <v>146</v>
      </c>
      <c r="E1125" s="195" t="s">
        <v>19</v>
      </c>
      <c r="F1125" s="196" t="s">
        <v>1276</v>
      </c>
      <c r="G1125" s="194"/>
      <c r="H1125" s="197">
        <v>1.2</v>
      </c>
      <c r="I1125" s="198"/>
      <c r="J1125" s="194"/>
      <c r="K1125" s="194"/>
      <c r="L1125" s="199"/>
      <c r="M1125" s="200"/>
      <c r="N1125" s="201"/>
      <c r="O1125" s="201"/>
      <c r="P1125" s="201"/>
      <c r="Q1125" s="201"/>
      <c r="R1125" s="201"/>
      <c r="S1125" s="201"/>
      <c r="T1125" s="202"/>
      <c r="AT1125" s="203" t="s">
        <v>146</v>
      </c>
      <c r="AU1125" s="203" t="s">
        <v>143</v>
      </c>
      <c r="AV1125" s="13" t="s">
        <v>143</v>
      </c>
      <c r="AW1125" s="13" t="s">
        <v>31</v>
      </c>
      <c r="AX1125" s="13" t="s">
        <v>72</v>
      </c>
      <c r="AY1125" s="203" t="s">
        <v>135</v>
      </c>
    </row>
    <row r="1126" spans="2:51" s="13" customFormat="1" ht="10">
      <c r="B1126" s="193"/>
      <c r="C1126" s="194"/>
      <c r="D1126" s="188" t="s">
        <v>146</v>
      </c>
      <c r="E1126" s="195" t="s">
        <v>19</v>
      </c>
      <c r="F1126" s="196" t="s">
        <v>1277</v>
      </c>
      <c r="G1126" s="194"/>
      <c r="H1126" s="197">
        <v>8.25</v>
      </c>
      <c r="I1126" s="198"/>
      <c r="J1126" s="194"/>
      <c r="K1126" s="194"/>
      <c r="L1126" s="199"/>
      <c r="M1126" s="200"/>
      <c r="N1126" s="201"/>
      <c r="O1126" s="201"/>
      <c r="P1126" s="201"/>
      <c r="Q1126" s="201"/>
      <c r="R1126" s="201"/>
      <c r="S1126" s="201"/>
      <c r="T1126" s="202"/>
      <c r="AT1126" s="203" t="s">
        <v>146</v>
      </c>
      <c r="AU1126" s="203" t="s">
        <v>143</v>
      </c>
      <c r="AV1126" s="13" t="s">
        <v>143</v>
      </c>
      <c r="AW1126" s="13" t="s">
        <v>31</v>
      </c>
      <c r="AX1126" s="13" t="s">
        <v>72</v>
      </c>
      <c r="AY1126" s="203" t="s">
        <v>135</v>
      </c>
    </row>
    <row r="1127" spans="2:51" s="13" customFormat="1" ht="10">
      <c r="B1127" s="193"/>
      <c r="C1127" s="194"/>
      <c r="D1127" s="188" t="s">
        <v>146</v>
      </c>
      <c r="E1127" s="195" t="s">
        <v>19</v>
      </c>
      <c r="F1127" s="196" t="s">
        <v>1278</v>
      </c>
      <c r="G1127" s="194"/>
      <c r="H1127" s="197">
        <v>3.4</v>
      </c>
      <c r="I1127" s="198"/>
      <c r="J1127" s="194"/>
      <c r="K1127" s="194"/>
      <c r="L1127" s="199"/>
      <c r="M1127" s="200"/>
      <c r="N1127" s="201"/>
      <c r="O1127" s="201"/>
      <c r="P1127" s="201"/>
      <c r="Q1127" s="201"/>
      <c r="R1127" s="201"/>
      <c r="S1127" s="201"/>
      <c r="T1127" s="202"/>
      <c r="AT1127" s="203" t="s">
        <v>146</v>
      </c>
      <c r="AU1127" s="203" t="s">
        <v>143</v>
      </c>
      <c r="AV1127" s="13" t="s">
        <v>143</v>
      </c>
      <c r="AW1127" s="13" t="s">
        <v>31</v>
      </c>
      <c r="AX1127" s="13" t="s">
        <v>72</v>
      </c>
      <c r="AY1127" s="203" t="s">
        <v>135</v>
      </c>
    </row>
    <row r="1128" spans="2:51" s="13" customFormat="1" ht="10">
      <c r="B1128" s="193"/>
      <c r="C1128" s="194"/>
      <c r="D1128" s="188" t="s">
        <v>146</v>
      </c>
      <c r="E1128" s="195" t="s">
        <v>19</v>
      </c>
      <c r="F1128" s="196" t="s">
        <v>932</v>
      </c>
      <c r="G1128" s="194"/>
      <c r="H1128" s="197">
        <v>15.9</v>
      </c>
      <c r="I1128" s="198"/>
      <c r="J1128" s="194"/>
      <c r="K1128" s="194"/>
      <c r="L1128" s="199"/>
      <c r="M1128" s="200"/>
      <c r="N1128" s="201"/>
      <c r="O1128" s="201"/>
      <c r="P1128" s="201"/>
      <c r="Q1128" s="201"/>
      <c r="R1128" s="201"/>
      <c r="S1128" s="201"/>
      <c r="T1128" s="202"/>
      <c r="AT1128" s="203" t="s">
        <v>146</v>
      </c>
      <c r="AU1128" s="203" t="s">
        <v>143</v>
      </c>
      <c r="AV1128" s="13" t="s">
        <v>143</v>
      </c>
      <c r="AW1128" s="13" t="s">
        <v>31</v>
      </c>
      <c r="AX1128" s="13" t="s">
        <v>72</v>
      </c>
      <c r="AY1128" s="203" t="s">
        <v>135</v>
      </c>
    </row>
    <row r="1129" spans="2:51" s="13" customFormat="1" ht="10">
      <c r="B1129" s="193"/>
      <c r="C1129" s="194"/>
      <c r="D1129" s="188" t="s">
        <v>146</v>
      </c>
      <c r="E1129" s="195" t="s">
        <v>19</v>
      </c>
      <c r="F1129" s="196" t="s">
        <v>944</v>
      </c>
      <c r="G1129" s="194"/>
      <c r="H1129" s="197">
        <v>2.75</v>
      </c>
      <c r="I1129" s="198"/>
      <c r="J1129" s="194"/>
      <c r="K1129" s="194"/>
      <c r="L1129" s="199"/>
      <c r="M1129" s="200"/>
      <c r="N1129" s="201"/>
      <c r="O1129" s="201"/>
      <c r="P1129" s="201"/>
      <c r="Q1129" s="201"/>
      <c r="R1129" s="201"/>
      <c r="S1129" s="201"/>
      <c r="T1129" s="202"/>
      <c r="AT1129" s="203" t="s">
        <v>146</v>
      </c>
      <c r="AU1129" s="203" t="s">
        <v>143</v>
      </c>
      <c r="AV1129" s="13" t="s">
        <v>143</v>
      </c>
      <c r="AW1129" s="13" t="s">
        <v>31</v>
      </c>
      <c r="AX1129" s="13" t="s">
        <v>72</v>
      </c>
      <c r="AY1129" s="203" t="s">
        <v>135</v>
      </c>
    </row>
    <row r="1130" spans="2:51" s="13" customFormat="1" ht="10">
      <c r="B1130" s="193"/>
      <c r="C1130" s="194"/>
      <c r="D1130" s="188" t="s">
        <v>146</v>
      </c>
      <c r="E1130" s="195" t="s">
        <v>19</v>
      </c>
      <c r="F1130" s="196" t="s">
        <v>941</v>
      </c>
      <c r="G1130" s="194"/>
      <c r="H1130" s="197">
        <v>1.17</v>
      </c>
      <c r="I1130" s="198"/>
      <c r="J1130" s="194"/>
      <c r="K1130" s="194"/>
      <c r="L1130" s="199"/>
      <c r="M1130" s="200"/>
      <c r="N1130" s="201"/>
      <c r="O1130" s="201"/>
      <c r="P1130" s="201"/>
      <c r="Q1130" s="201"/>
      <c r="R1130" s="201"/>
      <c r="S1130" s="201"/>
      <c r="T1130" s="202"/>
      <c r="AT1130" s="203" t="s">
        <v>146</v>
      </c>
      <c r="AU1130" s="203" t="s">
        <v>143</v>
      </c>
      <c r="AV1130" s="13" t="s">
        <v>143</v>
      </c>
      <c r="AW1130" s="13" t="s">
        <v>31</v>
      </c>
      <c r="AX1130" s="13" t="s">
        <v>72</v>
      </c>
      <c r="AY1130" s="203" t="s">
        <v>135</v>
      </c>
    </row>
    <row r="1131" spans="2:51" s="13" customFormat="1" ht="10">
      <c r="B1131" s="193"/>
      <c r="C1131" s="194"/>
      <c r="D1131" s="188" t="s">
        <v>146</v>
      </c>
      <c r="E1131" s="195" t="s">
        <v>19</v>
      </c>
      <c r="F1131" s="196" t="s">
        <v>942</v>
      </c>
      <c r="G1131" s="194"/>
      <c r="H1131" s="197">
        <v>1.0900000000000001</v>
      </c>
      <c r="I1131" s="198"/>
      <c r="J1131" s="194"/>
      <c r="K1131" s="194"/>
      <c r="L1131" s="199"/>
      <c r="M1131" s="200"/>
      <c r="N1131" s="201"/>
      <c r="O1131" s="201"/>
      <c r="P1131" s="201"/>
      <c r="Q1131" s="201"/>
      <c r="R1131" s="201"/>
      <c r="S1131" s="201"/>
      <c r="T1131" s="202"/>
      <c r="AT1131" s="203" t="s">
        <v>146</v>
      </c>
      <c r="AU1131" s="203" t="s">
        <v>143</v>
      </c>
      <c r="AV1131" s="13" t="s">
        <v>143</v>
      </c>
      <c r="AW1131" s="13" t="s">
        <v>31</v>
      </c>
      <c r="AX1131" s="13" t="s">
        <v>72</v>
      </c>
      <c r="AY1131" s="203" t="s">
        <v>135</v>
      </c>
    </row>
    <row r="1132" spans="2:51" s="13" customFormat="1" ht="10">
      <c r="B1132" s="193"/>
      <c r="C1132" s="194"/>
      <c r="D1132" s="188" t="s">
        <v>146</v>
      </c>
      <c r="E1132" s="195" t="s">
        <v>19</v>
      </c>
      <c r="F1132" s="196" t="s">
        <v>1269</v>
      </c>
      <c r="G1132" s="194"/>
      <c r="H1132" s="197">
        <v>0.97</v>
      </c>
      <c r="I1132" s="198"/>
      <c r="J1132" s="194"/>
      <c r="K1132" s="194"/>
      <c r="L1132" s="199"/>
      <c r="M1132" s="200"/>
      <c r="N1132" s="201"/>
      <c r="O1132" s="201"/>
      <c r="P1132" s="201"/>
      <c r="Q1132" s="201"/>
      <c r="R1132" s="201"/>
      <c r="S1132" s="201"/>
      <c r="T1132" s="202"/>
      <c r="AT1132" s="203" t="s">
        <v>146</v>
      </c>
      <c r="AU1132" s="203" t="s">
        <v>143</v>
      </c>
      <c r="AV1132" s="13" t="s">
        <v>143</v>
      </c>
      <c r="AW1132" s="13" t="s">
        <v>31</v>
      </c>
      <c r="AX1132" s="13" t="s">
        <v>72</v>
      </c>
      <c r="AY1132" s="203" t="s">
        <v>135</v>
      </c>
    </row>
    <row r="1133" spans="2:51" s="13" customFormat="1" ht="10">
      <c r="B1133" s="193"/>
      <c r="C1133" s="194"/>
      <c r="D1133" s="188" t="s">
        <v>146</v>
      </c>
      <c r="E1133" s="195" t="s">
        <v>19</v>
      </c>
      <c r="F1133" s="196" t="s">
        <v>1279</v>
      </c>
      <c r="G1133" s="194"/>
      <c r="H1133" s="197">
        <v>110.44</v>
      </c>
      <c r="I1133" s="198"/>
      <c r="J1133" s="194"/>
      <c r="K1133" s="194"/>
      <c r="L1133" s="199"/>
      <c r="M1133" s="200"/>
      <c r="N1133" s="201"/>
      <c r="O1133" s="201"/>
      <c r="P1133" s="201"/>
      <c r="Q1133" s="201"/>
      <c r="R1133" s="201"/>
      <c r="S1133" s="201"/>
      <c r="T1133" s="202"/>
      <c r="AT1133" s="203" t="s">
        <v>146</v>
      </c>
      <c r="AU1133" s="203" t="s">
        <v>143</v>
      </c>
      <c r="AV1133" s="13" t="s">
        <v>143</v>
      </c>
      <c r="AW1133" s="13" t="s">
        <v>31</v>
      </c>
      <c r="AX1133" s="13" t="s">
        <v>72</v>
      </c>
      <c r="AY1133" s="203" t="s">
        <v>135</v>
      </c>
    </row>
    <row r="1134" spans="2:51" s="15" customFormat="1" ht="10">
      <c r="B1134" s="228"/>
      <c r="C1134" s="229"/>
      <c r="D1134" s="188" t="s">
        <v>146</v>
      </c>
      <c r="E1134" s="230" t="s">
        <v>19</v>
      </c>
      <c r="F1134" s="231" t="s">
        <v>499</v>
      </c>
      <c r="G1134" s="229"/>
      <c r="H1134" s="232">
        <v>214.90000000000003</v>
      </c>
      <c r="I1134" s="233"/>
      <c r="J1134" s="229"/>
      <c r="K1134" s="229"/>
      <c r="L1134" s="234"/>
      <c r="M1134" s="235"/>
      <c r="N1134" s="236"/>
      <c r="O1134" s="236"/>
      <c r="P1134" s="236"/>
      <c r="Q1134" s="236"/>
      <c r="R1134" s="236"/>
      <c r="S1134" s="236"/>
      <c r="T1134" s="237"/>
      <c r="AT1134" s="238" t="s">
        <v>146</v>
      </c>
      <c r="AU1134" s="238" t="s">
        <v>143</v>
      </c>
      <c r="AV1134" s="15" t="s">
        <v>152</v>
      </c>
      <c r="AW1134" s="15" t="s">
        <v>31</v>
      </c>
      <c r="AX1134" s="15" t="s">
        <v>72</v>
      </c>
      <c r="AY1134" s="238" t="s">
        <v>135</v>
      </c>
    </row>
    <row r="1135" spans="2:51" s="14" customFormat="1" ht="10">
      <c r="B1135" s="204"/>
      <c r="C1135" s="205"/>
      <c r="D1135" s="188" t="s">
        <v>146</v>
      </c>
      <c r="E1135" s="206" t="s">
        <v>19</v>
      </c>
      <c r="F1135" s="207" t="s">
        <v>148</v>
      </c>
      <c r="G1135" s="205"/>
      <c r="H1135" s="208">
        <v>865.93499999999995</v>
      </c>
      <c r="I1135" s="209"/>
      <c r="J1135" s="205"/>
      <c r="K1135" s="205"/>
      <c r="L1135" s="210"/>
      <c r="M1135" s="211"/>
      <c r="N1135" s="212"/>
      <c r="O1135" s="212"/>
      <c r="P1135" s="212"/>
      <c r="Q1135" s="212"/>
      <c r="R1135" s="212"/>
      <c r="S1135" s="212"/>
      <c r="T1135" s="213"/>
      <c r="AT1135" s="214" t="s">
        <v>146</v>
      </c>
      <c r="AU1135" s="214" t="s">
        <v>143</v>
      </c>
      <c r="AV1135" s="14" t="s">
        <v>142</v>
      </c>
      <c r="AW1135" s="14" t="s">
        <v>31</v>
      </c>
      <c r="AX1135" s="14" t="s">
        <v>80</v>
      </c>
      <c r="AY1135" s="214" t="s">
        <v>135</v>
      </c>
    </row>
    <row r="1136" spans="2:51" s="13" customFormat="1" ht="10">
      <c r="B1136" s="193"/>
      <c r="C1136" s="194"/>
      <c r="D1136" s="188" t="s">
        <v>146</v>
      </c>
      <c r="E1136" s="194"/>
      <c r="F1136" s="196" t="s">
        <v>1004</v>
      </c>
      <c r="G1136" s="194"/>
      <c r="H1136" s="197">
        <v>432.96800000000002</v>
      </c>
      <c r="I1136" s="198"/>
      <c r="J1136" s="194"/>
      <c r="K1136" s="194"/>
      <c r="L1136" s="199"/>
      <c r="M1136" s="200"/>
      <c r="N1136" s="201"/>
      <c r="O1136" s="201"/>
      <c r="P1136" s="201"/>
      <c r="Q1136" s="201"/>
      <c r="R1136" s="201"/>
      <c r="S1136" s="201"/>
      <c r="T1136" s="202"/>
      <c r="AT1136" s="203" t="s">
        <v>146</v>
      </c>
      <c r="AU1136" s="203" t="s">
        <v>143</v>
      </c>
      <c r="AV1136" s="13" t="s">
        <v>143</v>
      </c>
      <c r="AW1136" s="13" t="s">
        <v>4</v>
      </c>
      <c r="AX1136" s="13" t="s">
        <v>80</v>
      </c>
      <c r="AY1136" s="203" t="s">
        <v>135</v>
      </c>
    </row>
    <row r="1137" spans="1:65" s="2" customFormat="1" ht="14.4" customHeight="1">
      <c r="A1137" s="36"/>
      <c r="B1137" s="37"/>
      <c r="C1137" s="175" t="s">
        <v>889</v>
      </c>
      <c r="D1137" s="175" t="s">
        <v>137</v>
      </c>
      <c r="E1137" s="176" t="s">
        <v>1297</v>
      </c>
      <c r="F1137" s="177" t="s">
        <v>1298</v>
      </c>
      <c r="G1137" s="178" t="s">
        <v>140</v>
      </c>
      <c r="H1137" s="179">
        <v>865.93499999999995</v>
      </c>
      <c r="I1137" s="180"/>
      <c r="J1137" s="181">
        <f>ROUND(I1137*H1137,2)</f>
        <v>0</v>
      </c>
      <c r="K1137" s="177" t="s">
        <v>141</v>
      </c>
      <c r="L1137" s="41"/>
      <c r="M1137" s="182" t="s">
        <v>19</v>
      </c>
      <c r="N1137" s="183" t="s">
        <v>44</v>
      </c>
      <c r="O1137" s="66"/>
      <c r="P1137" s="184">
        <f>O1137*H1137</f>
        <v>0</v>
      </c>
      <c r="Q1137" s="184">
        <v>0</v>
      </c>
      <c r="R1137" s="184">
        <f>Q1137*H1137</f>
        <v>0</v>
      </c>
      <c r="S1137" s="184">
        <v>2.0999999999999999E-3</v>
      </c>
      <c r="T1137" s="185">
        <f>S1137*H1137</f>
        <v>1.8184634999999998</v>
      </c>
      <c r="U1137" s="36"/>
      <c r="V1137" s="36"/>
      <c r="W1137" s="36"/>
      <c r="X1137" s="36"/>
      <c r="Y1137" s="36"/>
      <c r="Z1137" s="36"/>
      <c r="AA1137" s="36"/>
      <c r="AB1137" s="36"/>
      <c r="AC1137" s="36"/>
      <c r="AD1137" s="36"/>
      <c r="AE1137" s="36"/>
      <c r="AR1137" s="186" t="s">
        <v>175</v>
      </c>
      <c r="AT1137" s="186" t="s">
        <v>137</v>
      </c>
      <c r="AU1137" s="186" t="s">
        <v>143</v>
      </c>
      <c r="AY1137" s="19" t="s">
        <v>135</v>
      </c>
      <c r="BE1137" s="187">
        <f>IF(N1137="základní",J1137,0)</f>
        <v>0</v>
      </c>
      <c r="BF1137" s="187">
        <f>IF(N1137="snížená",J1137,0)</f>
        <v>0</v>
      </c>
      <c r="BG1137" s="187">
        <f>IF(N1137="zákl. přenesená",J1137,0)</f>
        <v>0</v>
      </c>
      <c r="BH1137" s="187">
        <f>IF(N1137="sníž. přenesená",J1137,0)</f>
        <v>0</v>
      </c>
      <c r="BI1137" s="187">
        <f>IF(N1137="nulová",J1137,0)</f>
        <v>0</v>
      </c>
      <c r="BJ1137" s="19" t="s">
        <v>143</v>
      </c>
      <c r="BK1137" s="187">
        <f>ROUND(I1137*H1137,2)</f>
        <v>0</v>
      </c>
      <c r="BL1137" s="19" t="s">
        <v>175</v>
      </c>
      <c r="BM1137" s="186" t="s">
        <v>1299</v>
      </c>
    </row>
    <row r="1138" spans="1:65" s="2" customFormat="1" ht="27">
      <c r="A1138" s="36"/>
      <c r="B1138" s="37"/>
      <c r="C1138" s="38"/>
      <c r="D1138" s="188" t="s">
        <v>144</v>
      </c>
      <c r="E1138" s="38"/>
      <c r="F1138" s="189" t="s">
        <v>1300</v>
      </c>
      <c r="G1138" s="38"/>
      <c r="H1138" s="38"/>
      <c r="I1138" s="190"/>
      <c r="J1138" s="38"/>
      <c r="K1138" s="38"/>
      <c r="L1138" s="41"/>
      <c r="M1138" s="191"/>
      <c r="N1138" s="192"/>
      <c r="O1138" s="66"/>
      <c r="P1138" s="66"/>
      <c r="Q1138" s="66"/>
      <c r="R1138" s="66"/>
      <c r="S1138" s="66"/>
      <c r="T1138" s="67"/>
      <c r="U1138" s="36"/>
      <c r="V1138" s="36"/>
      <c r="W1138" s="36"/>
      <c r="X1138" s="36"/>
      <c r="Y1138" s="36"/>
      <c r="Z1138" s="36"/>
      <c r="AA1138" s="36"/>
      <c r="AB1138" s="36"/>
      <c r="AC1138" s="36"/>
      <c r="AD1138" s="36"/>
      <c r="AE1138" s="36"/>
      <c r="AT1138" s="19" t="s">
        <v>144</v>
      </c>
      <c r="AU1138" s="19" t="s">
        <v>143</v>
      </c>
    </row>
    <row r="1139" spans="1:65" s="16" customFormat="1" ht="10">
      <c r="B1139" s="239"/>
      <c r="C1139" s="240"/>
      <c r="D1139" s="188" t="s">
        <v>146</v>
      </c>
      <c r="E1139" s="241" t="s">
        <v>19</v>
      </c>
      <c r="F1139" s="242" t="s">
        <v>1301</v>
      </c>
      <c r="G1139" s="240"/>
      <c r="H1139" s="241" t="s">
        <v>19</v>
      </c>
      <c r="I1139" s="243"/>
      <c r="J1139" s="240"/>
      <c r="K1139" s="240"/>
      <c r="L1139" s="244"/>
      <c r="M1139" s="245"/>
      <c r="N1139" s="246"/>
      <c r="O1139" s="246"/>
      <c r="P1139" s="246"/>
      <c r="Q1139" s="246"/>
      <c r="R1139" s="246"/>
      <c r="S1139" s="246"/>
      <c r="T1139" s="247"/>
      <c r="AT1139" s="248" t="s">
        <v>146</v>
      </c>
      <c r="AU1139" s="248" t="s">
        <v>143</v>
      </c>
      <c r="AV1139" s="16" t="s">
        <v>80</v>
      </c>
      <c r="AW1139" s="16" t="s">
        <v>31</v>
      </c>
      <c r="AX1139" s="16" t="s">
        <v>72</v>
      </c>
      <c r="AY1139" s="248" t="s">
        <v>135</v>
      </c>
    </row>
    <row r="1140" spans="1:65" s="13" customFormat="1" ht="10">
      <c r="B1140" s="193"/>
      <c r="C1140" s="194"/>
      <c r="D1140" s="188" t="s">
        <v>146</v>
      </c>
      <c r="E1140" s="195" t="s">
        <v>19</v>
      </c>
      <c r="F1140" s="196" t="s">
        <v>922</v>
      </c>
      <c r="G1140" s="194"/>
      <c r="H1140" s="197">
        <v>17.39</v>
      </c>
      <c r="I1140" s="198"/>
      <c r="J1140" s="194"/>
      <c r="K1140" s="194"/>
      <c r="L1140" s="199"/>
      <c r="M1140" s="200"/>
      <c r="N1140" s="201"/>
      <c r="O1140" s="201"/>
      <c r="P1140" s="201"/>
      <c r="Q1140" s="201"/>
      <c r="R1140" s="201"/>
      <c r="S1140" s="201"/>
      <c r="T1140" s="202"/>
      <c r="AT1140" s="203" t="s">
        <v>146</v>
      </c>
      <c r="AU1140" s="203" t="s">
        <v>143</v>
      </c>
      <c r="AV1140" s="13" t="s">
        <v>143</v>
      </c>
      <c r="AW1140" s="13" t="s">
        <v>31</v>
      </c>
      <c r="AX1140" s="13" t="s">
        <v>72</v>
      </c>
      <c r="AY1140" s="203" t="s">
        <v>135</v>
      </c>
    </row>
    <row r="1141" spans="1:65" s="13" customFormat="1" ht="10">
      <c r="B1141" s="193"/>
      <c r="C1141" s="194"/>
      <c r="D1141" s="188" t="s">
        <v>146</v>
      </c>
      <c r="E1141" s="195" t="s">
        <v>19</v>
      </c>
      <c r="F1141" s="196" t="s">
        <v>923</v>
      </c>
      <c r="G1141" s="194"/>
      <c r="H1141" s="197">
        <v>14.76</v>
      </c>
      <c r="I1141" s="198"/>
      <c r="J1141" s="194"/>
      <c r="K1141" s="194"/>
      <c r="L1141" s="199"/>
      <c r="M1141" s="200"/>
      <c r="N1141" s="201"/>
      <c r="O1141" s="201"/>
      <c r="P1141" s="201"/>
      <c r="Q1141" s="201"/>
      <c r="R1141" s="201"/>
      <c r="S1141" s="201"/>
      <c r="T1141" s="202"/>
      <c r="AT1141" s="203" t="s">
        <v>146</v>
      </c>
      <c r="AU1141" s="203" t="s">
        <v>143</v>
      </c>
      <c r="AV1141" s="13" t="s">
        <v>143</v>
      </c>
      <c r="AW1141" s="13" t="s">
        <v>31</v>
      </c>
      <c r="AX1141" s="13" t="s">
        <v>72</v>
      </c>
      <c r="AY1141" s="203" t="s">
        <v>135</v>
      </c>
    </row>
    <row r="1142" spans="1:65" s="13" customFormat="1" ht="10">
      <c r="B1142" s="193"/>
      <c r="C1142" s="194"/>
      <c r="D1142" s="188" t="s">
        <v>146</v>
      </c>
      <c r="E1142" s="195" t="s">
        <v>19</v>
      </c>
      <c r="F1142" s="196" t="s">
        <v>924</v>
      </c>
      <c r="G1142" s="194"/>
      <c r="H1142" s="197">
        <v>3.39</v>
      </c>
      <c r="I1142" s="198"/>
      <c r="J1142" s="194"/>
      <c r="K1142" s="194"/>
      <c r="L1142" s="199"/>
      <c r="M1142" s="200"/>
      <c r="N1142" s="201"/>
      <c r="O1142" s="201"/>
      <c r="P1142" s="201"/>
      <c r="Q1142" s="201"/>
      <c r="R1142" s="201"/>
      <c r="S1142" s="201"/>
      <c r="T1142" s="202"/>
      <c r="AT1142" s="203" t="s">
        <v>146</v>
      </c>
      <c r="AU1142" s="203" t="s">
        <v>143</v>
      </c>
      <c r="AV1142" s="13" t="s">
        <v>143</v>
      </c>
      <c r="AW1142" s="13" t="s">
        <v>31</v>
      </c>
      <c r="AX1142" s="13" t="s">
        <v>72</v>
      </c>
      <c r="AY1142" s="203" t="s">
        <v>135</v>
      </c>
    </row>
    <row r="1143" spans="1:65" s="13" customFormat="1" ht="10">
      <c r="B1143" s="193"/>
      <c r="C1143" s="194"/>
      <c r="D1143" s="188" t="s">
        <v>146</v>
      </c>
      <c r="E1143" s="195" t="s">
        <v>19</v>
      </c>
      <c r="F1143" s="196" t="s">
        <v>925</v>
      </c>
      <c r="G1143" s="194"/>
      <c r="H1143" s="197">
        <v>2.2599999999999998</v>
      </c>
      <c r="I1143" s="198"/>
      <c r="J1143" s="194"/>
      <c r="K1143" s="194"/>
      <c r="L1143" s="199"/>
      <c r="M1143" s="200"/>
      <c r="N1143" s="201"/>
      <c r="O1143" s="201"/>
      <c r="P1143" s="201"/>
      <c r="Q1143" s="201"/>
      <c r="R1143" s="201"/>
      <c r="S1143" s="201"/>
      <c r="T1143" s="202"/>
      <c r="AT1143" s="203" t="s">
        <v>146</v>
      </c>
      <c r="AU1143" s="203" t="s">
        <v>143</v>
      </c>
      <c r="AV1143" s="13" t="s">
        <v>143</v>
      </c>
      <c r="AW1143" s="13" t="s">
        <v>31</v>
      </c>
      <c r="AX1143" s="13" t="s">
        <v>72</v>
      </c>
      <c r="AY1143" s="203" t="s">
        <v>135</v>
      </c>
    </row>
    <row r="1144" spans="1:65" s="13" customFormat="1" ht="10">
      <c r="B1144" s="193"/>
      <c r="C1144" s="194"/>
      <c r="D1144" s="188" t="s">
        <v>146</v>
      </c>
      <c r="E1144" s="195" t="s">
        <v>19</v>
      </c>
      <c r="F1144" s="196" t="s">
        <v>926</v>
      </c>
      <c r="G1144" s="194"/>
      <c r="H1144" s="197">
        <v>1.1599999999999999</v>
      </c>
      <c r="I1144" s="198"/>
      <c r="J1144" s="194"/>
      <c r="K1144" s="194"/>
      <c r="L1144" s="199"/>
      <c r="M1144" s="200"/>
      <c r="N1144" s="201"/>
      <c r="O1144" s="201"/>
      <c r="P1144" s="201"/>
      <c r="Q1144" s="201"/>
      <c r="R1144" s="201"/>
      <c r="S1144" s="201"/>
      <c r="T1144" s="202"/>
      <c r="AT1144" s="203" t="s">
        <v>146</v>
      </c>
      <c r="AU1144" s="203" t="s">
        <v>143</v>
      </c>
      <c r="AV1144" s="13" t="s">
        <v>143</v>
      </c>
      <c r="AW1144" s="13" t="s">
        <v>31</v>
      </c>
      <c r="AX1144" s="13" t="s">
        <v>72</v>
      </c>
      <c r="AY1144" s="203" t="s">
        <v>135</v>
      </c>
    </row>
    <row r="1145" spans="1:65" s="13" customFormat="1" ht="10">
      <c r="B1145" s="193"/>
      <c r="C1145" s="194"/>
      <c r="D1145" s="188" t="s">
        <v>146</v>
      </c>
      <c r="E1145" s="195" t="s">
        <v>19</v>
      </c>
      <c r="F1145" s="196" t="s">
        <v>927</v>
      </c>
      <c r="G1145" s="194"/>
      <c r="H1145" s="197">
        <v>6.84</v>
      </c>
      <c r="I1145" s="198"/>
      <c r="J1145" s="194"/>
      <c r="K1145" s="194"/>
      <c r="L1145" s="199"/>
      <c r="M1145" s="200"/>
      <c r="N1145" s="201"/>
      <c r="O1145" s="201"/>
      <c r="P1145" s="201"/>
      <c r="Q1145" s="201"/>
      <c r="R1145" s="201"/>
      <c r="S1145" s="201"/>
      <c r="T1145" s="202"/>
      <c r="AT1145" s="203" t="s">
        <v>146</v>
      </c>
      <c r="AU1145" s="203" t="s">
        <v>143</v>
      </c>
      <c r="AV1145" s="13" t="s">
        <v>143</v>
      </c>
      <c r="AW1145" s="13" t="s">
        <v>31</v>
      </c>
      <c r="AX1145" s="13" t="s">
        <v>72</v>
      </c>
      <c r="AY1145" s="203" t="s">
        <v>135</v>
      </c>
    </row>
    <row r="1146" spans="1:65" s="13" customFormat="1" ht="10">
      <c r="B1146" s="193"/>
      <c r="C1146" s="194"/>
      <c r="D1146" s="188" t="s">
        <v>146</v>
      </c>
      <c r="E1146" s="195" t="s">
        <v>19</v>
      </c>
      <c r="F1146" s="196" t="s">
        <v>928</v>
      </c>
      <c r="G1146" s="194"/>
      <c r="H1146" s="197">
        <v>13.68</v>
      </c>
      <c r="I1146" s="198"/>
      <c r="J1146" s="194"/>
      <c r="K1146" s="194"/>
      <c r="L1146" s="199"/>
      <c r="M1146" s="200"/>
      <c r="N1146" s="201"/>
      <c r="O1146" s="201"/>
      <c r="P1146" s="201"/>
      <c r="Q1146" s="201"/>
      <c r="R1146" s="201"/>
      <c r="S1146" s="201"/>
      <c r="T1146" s="202"/>
      <c r="AT1146" s="203" t="s">
        <v>146</v>
      </c>
      <c r="AU1146" s="203" t="s">
        <v>143</v>
      </c>
      <c r="AV1146" s="13" t="s">
        <v>143</v>
      </c>
      <c r="AW1146" s="13" t="s">
        <v>31</v>
      </c>
      <c r="AX1146" s="13" t="s">
        <v>72</v>
      </c>
      <c r="AY1146" s="203" t="s">
        <v>135</v>
      </c>
    </row>
    <row r="1147" spans="1:65" s="13" customFormat="1" ht="10">
      <c r="B1147" s="193"/>
      <c r="C1147" s="194"/>
      <c r="D1147" s="188" t="s">
        <v>146</v>
      </c>
      <c r="E1147" s="195" t="s">
        <v>19</v>
      </c>
      <c r="F1147" s="196" t="s">
        <v>929</v>
      </c>
      <c r="G1147" s="194"/>
      <c r="H1147" s="197">
        <v>139.65</v>
      </c>
      <c r="I1147" s="198"/>
      <c r="J1147" s="194"/>
      <c r="K1147" s="194"/>
      <c r="L1147" s="199"/>
      <c r="M1147" s="200"/>
      <c r="N1147" s="201"/>
      <c r="O1147" s="201"/>
      <c r="P1147" s="201"/>
      <c r="Q1147" s="201"/>
      <c r="R1147" s="201"/>
      <c r="S1147" s="201"/>
      <c r="T1147" s="202"/>
      <c r="AT1147" s="203" t="s">
        <v>146</v>
      </c>
      <c r="AU1147" s="203" t="s">
        <v>143</v>
      </c>
      <c r="AV1147" s="13" t="s">
        <v>143</v>
      </c>
      <c r="AW1147" s="13" t="s">
        <v>31</v>
      </c>
      <c r="AX1147" s="13" t="s">
        <v>72</v>
      </c>
      <c r="AY1147" s="203" t="s">
        <v>135</v>
      </c>
    </row>
    <row r="1148" spans="1:65" s="13" customFormat="1" ht="10">
      <c r="B1148" s="193"/>
      <c r="C1148" s="194"/>
      <c r="D1148" s="188" t="s">
        <v>146</v>
      </c>
      <c r="E1148" s="195" t="s">
        <v>19</v>
      </c>
      <c r="F1148" s="196" t="s">
        <v>930</v>
      </c>
      <c r="G1148" s="194"/>
      <c r="H1148" s="197">
        <v>0.67500000000000004</v>
      </c>
      <c r="I1148" s="198"/>
      <c r="J1148" s="194"/>
      <c r="K1148" s="194"/>
      <c r="L1148" s="199"/>
      <c r="M1148" s="200"/>
      <c r="N1148" s="201"/>
      <c r="O1148" s="201"/>
      <c r="P1148" s="201"/>
      <c r="Q1148" s="201"/>
      <c r="R1148" s="201"/>
      <c r="S1148" s="201"/>
      <c r="T1148" s="202"/>
      <c r="AT1148" s="203" t="s">
        <v>146</v>
      </c>
      <c r="AU1148" s="203" t="s">
        <v>143</v>
      </c>
      <c r="AV1148" s="13" t="s">
        <v>143</v>
      </c>
      <c r="AW1148" s="13" t="s">
        <v>31</v>
      </c>
      <c r="AX1148" s="13" t="s">
        <v>72</v>
      </c>
      <c r="AY1148" s="203" t="s">
        <v>135</v>
      </c>
    </row>
    <row r="1149" spans="1:65" s="13" customFormat="1" ht="10">
      <c r="B1149" s="193"/>
      <c r="C1149" s="194"/>
      <c r="D1149" s="188" t="s">
        <v>146</v>
      </c>
      <c r="E1149" s="195" t="s">
        <v>19</v>
      </c>
      <c r="F1149" s="196" t="s">
        <v>931</v>
      </c>
      <c r="G1149" s="194"/>
      <c r="H1149" s="197">
        <v>1.125</v>
      </c>
      <c r="I1149" s="198"/>
      <c r="J1149" s="194"/>
      <c r="K1149" s="194"/>
      <c r="L1149" s="199"/>
      <c r="M1149" s="200"/>
      <c r="N1149" s="201"/>
      <c r="O1149" s="201"/>
      <c r="P1149" s="201"/>
      <c r="Q1149" s="201"/>
      <c r="R1149" s="201"/>
      <c r="S1149" s="201"/>
      <c r="T1149" s="202"/>
      <c r="AT1149" s="203" t="s">
        <v>146</v>
      </c>
      <c r="AU1149" s="203" t="s">
        <v>143</v>
      </c>
      <c r="AV1149" s="13" t="s">
        <v>143</v>
      </c>
      <c r="AW1149" s="13" t="s">
        <v>31</v>
      </c>
      <c r="AX1149" s="13" t="s">
        <v>72</v>
      </c>
      <c r="AY1149" s="203" t="s">
        <v>135</v>
      </c>
    </row>
    <row r="1150" spans="1:65" s="13" customFormat="1" ht="10">
      <c r="B1150" s="193"/>
      <c r="C1150" s="194"/>
      <c r="D1150" s="188" t="s">
        <v>146</v>
      </c>
      <c r="E1150" s="195" t="s">
        <v>19</v>
      </c>
      <c r="F1150" s="196" t="s">
        <v>932</v>
      </c>
      <c r="G1150" s="194"/>
      <c r="H1150" s="197">
        <v>15.9</v>
      </c>
      <c r="I1150" s="198"/>
      <c r="J1150" s="194"/>
      <c r="K1150" s="194"/>
      <c r="L1150" s="199"/>
      <c r="M1150" s="200"/>
      <c r="N1150" s="201"/>
      <c r="O1150" s="201"/>
      <c r="P1150" s="201"/>
      <c r="Q1150" s="201"/>
      <c r="R1150" s="201"/>
      <c r="S1150" s="201"/>
      <c r="T1150" s="202"/>
      <c r="AT1150" s="203" t="s">
        <v>146</v>
      </c>
      <c r="AU1150" s="203" t="s">
        <v>143</v>
      </c>
      <c r="AV1150" s="13" t="s">
        <v>143</v>
      </c>
      <c r="AW1150" s="13" t="s">
        <v>31</v>
      </c>
      <c r="AX1150" s="13" t="s">
        <v>72</v>
      </c>
      <c r="AY1150" s="203" t="s">
        <v>135</v>
      </c>
    </row>
    <row r="1151" spans="1:65" s="15" customFormat="1" ht="10">
      <c r="B1151" s="228"/>
      <c r="C1151" s="229"/>
      <c r="D1151" s="188" t="s">
        <v>146</v>
      </c>
      <c r="E1151" s="230" t="s">
        <v>19</v>
      </c>
      <c r="F1151" s="231" t="s">
        <v>499</v>
      </c>
      <c r="G1151" s="229"/>
      <c r="H1151" s="232">
        <v>216.83</v>
      </c>
      <c r="I1151" s="233"/>
      <c r="J1151" s="229"/>
      <c r="K1151" s="229"/>
      <c r="L1151" s="234"/>
      <c r="M1151" s="235"/>
      <c r="N1151" s="236"/>
      <c r="O1151" s="236"/>
      <c r="P1151" s="236"/>
      <c r="Q1151" s="236"/>
      <c r="R1151" s="236"/>
      <c r="S1151" s="236"/>
      <c r="T1151" s="237"/>
      <c r="AT1151" s="238" t="s">
        <v>146</v>
      </c>
      <c r="AU1151" s="238" t="s">
        <v>143</v>
      </c>
      <c r="AV1151" s="15" t="s">
        <v>152</v>
      </c>
      <c r="AW1151" s="15" t="s">
        <v>31</v>
      </c>
      <c r="AX1151" s="15" t="s">
        <v>72</v>
      </c>
      <c r="AY1151" s="238" t="s">
        <v>135</v>
      </c>
    </row>
    <row r="1152" spans="1:65" s="13" customFormat="1" ht="10">
      <c r="B1152" s="193"/>
      <c r="C1152" s="194"/>
      <c r="D1152" s="188" t="s">
        <v>146</v>
      </c>
      <c r="E1152" s="195" t="s">
        <v>19</v>
      </c>
      <c r="F1152" s="196" t="s">
        <v>933</v>
      </c>
      <c r="G1152" s="194"/>
      <c r="H1152" s="197">
        <v>13.78</v>
      </c>
      <c r="I1152" s="198"/>
      <c r="J1152" s="194"/>
      <c r="K1152" s="194"/>
      <c r="L1152" s="199"/>
      <c r="M1152" s="200"/>
      <c r="N1152" s="201"/>
      <c r="O1152" s="201"/>
      <c r="P1152" s="201"/>
      <c r="Q1152" s="201"/>
      <c r="R1152" s="201"/>
      <c r="S1152" s="201"/>
      <c r="T1152" s="202"/>
      <c r="AT1152" s="203" t="s">
        <v>146</v>
      </c>
      <c r="AU1152" s="203" t="s">
        <v>143</v>
      </c>
      <c r="AV1152" s="13" t="s">
        <v>143</v>
      </c>
      <c r="AW1152" s="13" t="s">
        <v>31</v>
      </c>
      <c r="AX1152" s="13" t="s">
        <v>72</v>
      </c>
      <c r="AY1152" s="203" t="s">
        <v>135</v>
      </c>
    </row>
    <row r="1153" spans="2:51" s="13" customFormat="1" ht="10">
      <c r="B1153" s="193"/>
      <c r="C1153" s="194"/>
      <c r="D1153" s="188" t="s">
        <v>146</v>
      </c>
      <c r="E1153" s="195" t="s">
        <v>19</v>
      </c>
      <c r="F1153" s="196" t="s">
        <v>934</v>
      </c>
      <c r="G1153" s="194"/>
      <c r="H1153" s="197">
        <v>6.27</v>
      </c>
      <c r="I1153" s="198"/>
      <c r="J1153" s="194"/>
      <c r="K1153" s="194"/>
      <c r="L1153" s="199"/>
      <c r="M1153" s="200"/>
      <c r="N1153" s="201"/>
      <c r="O1153" s="201"/>
      <c r="P1153" s="201"/>
      <c r="Q1153" s="201"/>
      <c r="R1153" s="201"/>
      <c r="S1153" s="201"/>
      <c r="T1153" s="202"/>
      <c r="AT1153" s="203" t="s">
        <v>146</v>
      </c>
      <c r="AU1153" s="203" t="s">
        <v>143</v>
      </c>
      <c r="AV1153" s="13" t="s">
        <v>143</v>
      </c>
      <c r="AW1153" s="13" t="s">
        <v>31</v>
      </c>
      <c r="AX1153" s="13" t="s">
        <v>72</v>
      </c>
      <c r="AY1153" s="203" t="s">
        <v>135</v>
      </c>
    </row>
    <row r="1154" spans="2:51" s="13" customFormat="1" ht="10">
      <c r="B1154" s="193"/>
      <c r="C1154" s="194"/>
      <c r="D1154" s="188" t="s">
        <v>146</v>
      </c>
      <c r="E1154" s="195" t="s">
        <v>19</v>
      </c>
      <c r="F1154" s="196" t="s">
        <v>935</v>
      </c>
      <c r="G1154" s="194"/>
      <c r="H1154" s="197">
        <v>13.95</v>
      </c>
      <c r="I1154" s="198"/>
      <c r="J1154" s="194"/>
      <c r="K1154" s="194"/>
      <c r="L1154" s="199"/>
      <c r="M1154" s="200"/>
      <c r="N1154" s="201"/>
      <c r="O1154" s="201"/>
      <c r="P1154" s="201"/>
      <c r="Q1154" s="201"/>
      <c r="R1154" s="201"/>
      <c r="S1154" s="201"/>
      <c r="T1154" s="202"/>
      <c r="AT1154" s="203" t="s">
        <v>146</v>
      </c>
      <c r="AU1154" s="203" t="s">
        <v>143</v>
      </c>
      <c r="AV1154" s="13" t="s">
        <v>143</v>
      </c>
      <c r="AW1154" s="13" t="s">
        <v>31</v>
      </c>
      <c r="AX1154" s="13" t="s">
        <v>72</v>
      </c>
      <c r="AY1154" s="203" t="s">
        <v>135</v>
      </c>
    </row>
    <row r="1155" spans="2:51" s="13" customFormat="1" ht="10">
      <c r="B1155" s="193"/>
      <c r="C1155" s="194"/>
      <c r="D1155" s="188" t="s">
        <v>146</v>
      </c>
      <c r="E1155" s="195" t="s">
        <v>19</v>
      </c>
      <c r="F1155" s="196" t="s">
        <v>936</v>
      </c>
      <c r="G1155" s="194"/>
      <c r="H1155" s="197">
        <v>8.11</v>
      </c>
      <c r="I1155" s="198"/>
      <c r="J1155" s="194"/>
      <c r="K1155" s="194"/>
      <c r="L1155" s="199"/>
      <c r="M1155" s="200"/>
      <c r="N1155" s="201"/>
      <c r="O1155" s="201"/>
      <c r="P1155" s="201"/>
      <c r="Q1155" s="201"/>
      <c r="R1155" s="201"/>
      <c r="S1155" s="201"/>
      <c r="T1155" s="202"/>
      <c r="AT1155" s="203" t="s">
        <v>146</v>
      </c>
      <c r="AU1155" s="203" t="s">
        <v>143</v>
      </c>
      <c r="AV1155" s="13" t="s">
        <v>143</v>
      </c>
      <c r="AW1155" s="13" t="s">
        <v>31</v>
      </c>
      <c r="AX1155" s="13" t="s">
        <v>72</v>
      </c>
      <c r="AY1155" s="203" t="s">
        <v>135</v>
      </c>
    </row>
    <row r="1156" spans="2:51" s="13" customFormat="1" ht="10">
      <c r="B1156" s="193"/>
      <c r="C1156" s="194"/>
      <c r="D1156" s="188" t="s">
        <v>146</v>
      </c>
      <c r="E1156" s="195" t="s">
        <v>19</v>
      </c>
      <c r="F1156" s="196" t="s">
        <v>937</v>
      </c>
      <c r="G1156" s="194"/>
      <c r="H1156" s="197">
        <v>14.15</v>
      </c>
      <c r="I1156" s="198"/>
      <c r="J1156" s="194"/>
      <c r="K1156" s="194"/>
      <c r="L1156" s="199"/>
      <c r="M1156" s="200"/>
      <c r="N1156" s="201"/>
      <c r="O1156" s="201"/>
      <c r="P1156" s="201"/>
      <c r="Q1156" s="201"/>
      <c r="R1156" s="201"/>
      <c r="S1156" s="201"/>
      <c r="T1156" s="202"/>
      <c r="AT1156" s="203" t="s">
        <v>146</v>
      </c>
      <c r="AU1156" s="203" t="s">
        <v>143</v>
      </c>
      <c r="AV1156" s="13" t="s">
        <v>143</v>
      </c>
      <c r="AW1156" s="13" t="s">
        <v>31</v>
      </c>
      <c r="AX1156" s="13" t="s">
        <v>72</v>
      </c>
      <c r="AY1156" s="203" t="s">
        <v>135</v>
      </c>
    </row>
    <row r="1157" spans="2:51" s="13" customFormat="1" ht="10">
      <c r="B1157" s="193"/>
      <c r="C1157" s="194"/>
      <c r="D1157" s="188" t="s">
        <v>146</v>
      </c>
      <c r="E1157" s="195" t="s">
        <v>19</v>
      </c>
      <c r="F1157" s="196" t="s">
        <v>938</v>
      </c>
      <c r="G1157" s="194"/>
      <c r="H1157" s="197">
        <v>10.74</v>
      </c>
      <c r="I1157" s="198"/>
      <c r="J1157" s="194"/>
      <c r="K1157" s="194"/>
      <c r="L1157" s="199"/>
      <c r="M1157" s="200"/>
      <c r="N1157" s="201"/>
      <c r="O1157" s="201"/>
      <c r="P1157" s="201"/>
      <c r="Q1157" s="201"/>
      <c r="R1157" s="201"/>
      <c r="S1157" s="201"/>
      <c r="T1157" s="202"/>
      <c r="AT1157" s="203" t="s">
        <v>146</v>
      </c>
      <c r="AU1157" s="203" t="s">
        <v>143</v>
      </c>
      <c r="AV1157" s="13" t="s">
        <v>143</v>
      </c>
      <c r="AW1157" s="13" t="s">
        <v>31</v>
      </c>
      <c r="AX1157" s="13" t="s">
        <v>72</v>
      </c>
      <c r="AY1157" s="203" t="s">
        <v>135</v>
      </c>
    </row>
    <row r="1158" spans="2:51" s="13" customFormat="1" ht="10">
      <c r="B1158" s="193"/>
      <c r="C1158" s="194"/>
      <c r="D1158" s="188" t="s">
        <v>146</v>
      </c>
      <c r="E1158" s="195" t="s">
        <v>19</v>
      </c>
      <c r="F1158" s="196" t="s">
        <v>932</v>
      </c>
      <c r="G1158" s="194"/>
      <c r="H1158" s="197">
        <v>15.9</v>
      </c>
      <c r="I1158" s="198"/>
      <c r="J1158" s="194"/>
      <c r="K1158" s="194"/>
      <c r="L1158" s="199"/>
      <c r="M1158" s="200"/>
      <c r="N1158" s="201"/>
      <c r="O1158" s="201"/>
      <c r="P1158" s="201"/>
      <c r="Q1158" s="201"/>
      <c r="R1158" s="201"/>
      <c r="S1158" s="201"/>
      <c r="T1158" s="202"/>
      <c r="AT1158" s="203" t="s">
        <v>146</v>
      </c>
      <c r="AU1158" s="203" t="s">
        <v>143</v>
      </c>
      <c r="AV1158" s="13" t="s">
        <v>143</v>
      </c>
      <c r="AW1158" s="13" t="s">
        <v>31</v>
      </c>
      <c r="AX1158" s="13" t="s">
        <v>72</v>
      </c>
      <c r="AY1158" s="203" t="s">
        <v>135</v>
      </c>
    </row>
    <row r="1159" spans="2:51" s="13" customFormat="1" ht="10">
      <c r="B1159" s="193"/>
      <c r="C1159" s="194"/>
      <c r="D1159" s="188" t="s">
        <v>146</v>
      </c>
      <c r="E1159" s="195" t="s">
        <v>19</v>
      </c>
      <c r="F1159" s="196" t="s">
        <v>930</v>
      </c>
      <c r="G1159" s="194"/>
      <c r="H1159" s="197">
        <v>0.67500000000000004</v>
      </c>
      <c r="I1159" s="198"/>
      <c r="J1159" s="194"/>
      <c r="K1159" s="194"/>
      <c r="L1159" s="199"/>
      <c r="M1159" s="200"/>
      <c r="N1159" s="201"/>
      <c r="O1159" s="201"/>
      <c r="P1159" s="201"/>
      <c r="Q1159" s="201"/>
      <c r="R1159" s="201"/>
      <c r="S1159" s="201"/>
      <c r="T1159" s="202"/>
      <c r="AT1159" s="203" t="s">
        <v>146</v>
      </c>
      <c r="AU1159" s="203" t="s">
        <v>143</v>
      </c>
      <c r="AV1159" s="13" t="s">
        <v>143</v>
      </c>
      <c r="AW1159" s="13" t="s">
        <v>31</v>
      </c>
      <c r="AX1159" s="13" t="s">
        <v>72</v>
      </c>
      <c r="AY1159" s="203" t="s">
        <v>135</v>
      </c>
    </row>
    <row r="1160" spans="2:51" s="13" customFormat="1" ht="10">
      <c r="B1160" s="193"/>
      <c r="C1160" s="194"/>
      <c r="D1160" s="188" t="s">
        <v>146</v>
      </c>
      <c r="E1160" s="195" t="s">
        <v>19</v>
      </c>
      <c r="F1160" s="196" t="s">
        <v>939</v>
      </c>
      <c r="G1160" s="194"/>
      <c r="H1160" s="197">
        <v>1.08</v>
      </c>
      <c r="I1160" s="198"/>
      <c r="J1160" s="194"/>
      <c r="K1160" s="194"/>
      <c r="L1160" s="199"/>
      <c r="M1160" s="200"/>
      <c r="N1160" s="201"/>
      <c r="O1160" s="201"/>
      <c r="P1160" s="201"/>
      <c r="Q1160" s="201"/>
      <c r="R1160" s="201"/>
      <c r="S1160" s="201"/>
      <c r="T1160" s="202"/>
      <c r="AT1160" s="203" t="s">
        <v>146</v>
      </c>
      <c r="AU1160" s="203" t="s">
        <v>143</v>
      </c>
      <c r="AV1160" s="13" t="s">
        <v>143</v>
      </c>
      <c r="AW1160" s="13" t="s">
        <v>31</v>
      </c>
      <c r="AX1160" s="13" t="s">
        <v>72</v>
      </c>
      <c r="AY1160" s="203" t="s">
        <v>135</v>
      </c>
    </row>
    <row r="1161" spans="2:51" s="13" customFormat="1" ht="10">
      <c r="B1161" s="193"/>
      <c r="C1161" s="194"/>
      <c r="D1161" s="188" t="s">
        <v>146</v>
      </c>
      <c r="E1161" s="195" t="s">
        <v>19</v>
      </c>
      <c r="F1161" s="196" t="s">
        <v>940</v>
      </c>
      <c r="G1161" s="194"/>
      <c r="H1161" s="197">
        <v>5.58</v>
      </c>
      <c r="I1161" s="198"/>
      <c r="J1161" s="194"/>
      <c r="K1161" s="194"/>
      <c r="L1161" s="199"/>
      <c r="M1161" s="200"/>
      <c r="N1161" s="201"/>
      <c r="O1161" s="201"/>
      <c r="P1161" s="201"/>
      <c r="Q1161" s="201"/>
      <c r="R1161" s="201"/>
      <c r="S1161" s="201"/>
      <c r="T1161" s="202"/>
      <c r="AT1161" s="203" t="s">
        <v>146</v>
      </c>
      <c r="AU1161" s="203" t="s">
        <v>143</v>
      </c>
      <c r="AV1161" s="13" t="s">
        <v>143</v>
      </c>
      <c r="AW1161" s="13" t="s">
        <v>31</v>
      </c>
      <c r="AX1161" s="13" t="s">
        <v>72</v>
      </c>
      <c r="AY1161" s="203" t="s">
        <v>135</v>
      </c>
    </row>
    <row r="1162" spans="2:51" s="13" customFormat="1" ht="10">
      <c r="B1162" s="193"/>
      <c r="C1162" s="194"/>
      <c r="D1162" s="188" t="s">
        <v>146</v>
      </c>
      <c r="E1162" s="195" t="s">
        <v>19</v>
      </c>
      <c r="F1162" s="196" t="s">
        <v>941</v>
      </c>
      <c r="G1162" s="194"/>
      <c r="H1162" s="197">
        <v>1.17</v>
      </c>
      <c r="I1162" s="198"/>
      <c r="J1162" s="194"/>
      <c r="K1162" s="194"/>
      <c r="L1162" s="199"/>
      <c r="M1162" s="200"/>
      <c r="N1162" s="201"/>
      <c r="O1162" s="201"/>
      <c r="P1162" s="201"/>
      <c r="Q1162" s="201"/>
      <c r="R1162" s="201"/>
      <c r="S1162" s="201"/>
      <c r="T1162" s="202"/>
      <c r="AT1162" s="203" t="s">
        <v>146</v>
      </c>
      <c r="AU1162" s="203" t="s">
        <v>143</v>
      </c>
      <c r="AV1162" s="13" t="s">
        <v>143</v>
      </c>
      <c r="AW1162" s="13" t="s">
        <v>31</v>
      </c>
      <c r="AX1162" s="13" t="s">
        <v>72</v>
      </c>
      <c r="AY1162" s="203" t="s">
        <v>135</v>
      </c>
    </row>
    <row r="1163" spans="2:51" s="13" customFormat="1" ht="10">
      <c r="B1163" s="193"/>
      <c r="C1163" s="194"/>
      <c r="D1163" s="188" t="s">
        <v>146</v>
      </c>
      <c r="E1163" s="195" t="s">
        <v>19</v>
      </c>
      <c r="F1163" s="196" t="s">
        <v>942</v>
      </c>
      <c r="G1163" s="194"/>
      <c r="H1163" s="197">
        <v>1.0900000000000001</v>
      </c>
      <c r="I1163" s="198"/>
      <c r="J1163" s="194"/>
      <c r="K1163" s="194"/>
      <c r="L1163" s="199"/>
      <c r="M1163" s="200"/>
      <c r="N1163" s="201"/>
      <c r="O1163" s="201"/>
      <c r="P1163" s="201"/>
      <c r="Q1163" s="201"/>
      <c r="R1163" s="201"/>
      <c r="S1163" s="201"/>
      <c r="T1163" s="202"/>
      <c r="AT1163" s="203" t="s">
        <v>146</v>
      </c>
      <c r="AU1163" s="203" t="s">
        <v>143</v>
      </c>
      <c r="AV1163" s="13" t="s">
        <v>143</v>
      </c>
      <c r="AW1163" s="13" t="s">
        <v>31</v>
      </c>
      <c r="AX1163" s="13" t="s">
        <v>72</v>
      </c>
      <c r="AY1163" s="203" t="s">
        <v>135</v>
      </c>
    </row>
    <row r="1164" spans="2:51" s="13" customFormat="1" ht="10">
      <c r="B1164" s="193"/>
      <c r="C1164" s="194"/>
      <c r="D1164" s="188" t="s">
        <v>146</v>
      </c>
      <c r="E1164" s="195" t="s">
        <v>19</v>
      </c>
      <c r="F1164" s="196" t="s">
        <v>943</v>
      </c>
      <c r="G1164" s="194"/>
      <c r="H1164" s="197">
        <v>0.96</v>
      </c>
      <c r="I1164" s="198"/>
      <c r="J1164" s="194"/>
      <c r="K1164" s="194"/>
      <c r="L1164" s="199"/>
      <c r="M1164" s="200"/>
      <c r="N1164" s="201"/>
      <c r="O1164" s="201"/>
      <c r="P1164" s="201"/>
      <c r="Q1164" s="201"/>
      <c r="R1164" s="201"/>
      <c r="S1164" s="201"/>
      <c r="T1164" s="202"/>
      <c r="AT1164" s="203" t="s">
        <v>146</v>
      </c>
      <c r="AU1164" s="203" t="s">
        <v>143</v>
      </c>
      <c r="AV1164" s="13" t="s">
        <v>143</v>
      </c>
      <c r="AW1164" s="13" t="s">
        <v>31</v>
      </c>
      <c r="AX1164" s="13" t="s">
        <v>72</v>
      </c>
      <c r="AY1164" s="203" t="s">
        <v>135</v>
      </c>
    </row>
    <row r="1165" spans="2:51" s="13" customFormat="1" ht="10">
      <c r="B1165" s="193"/>
      <c r="C1165" s="194"/>
      <c r="D1165" s="188" t="s">
        <v>146</v>
      </c>
      <c r="E1165" s="195" t="s">
        <v>19</v>
      </c>
      <c r="F1165" s="196" t="s">
        <v>944</v>
      </c>
      <c r="G1165" s="194"/>
      <c r="H1165" s="197">
        <v>2.75</v>
      </c>
      <c r="I1165" s="198"/>
      <c r="J1165" s="194"/>
      <c r="K1165" s="194"/>
      <c r="L1165" s="199"/>
      <c r="M1165" s="200"/>
      <c r="N1165" s="201"/>
      <c r="O1165" s="201"/>
      <c r="P1165" s="201"/>
      <c r="Q1165" s="201"/>
      <c r="R1165" s="201"/>
      <c r="S1165" s="201"/>
      <c r="T1165" s="202"/>
      <c r="AT1165" s="203" t="s">
        <v>146</v>
      </c>
      <c r="AU1165" s="203" t="s">
        <v>143</v>
      </c>
      <c r="AV1165" s="13" t="s">
        <v>143</v>
      </c>
      <c r="AW1165" s="13" t="s">
        <v>31</v>
      </c>
      <c r="AX1165" s="13" t="s">
        <v>72</v>
      </c>
      <c r="AY1165" s="203" t="s">
        <v>135</v>
      </c>
    </row>
    <row r="1166" spans="2:51" s="13" customFormat="1" ht="10">
      <c r="B1166" s="193"/>
      <c r="C1166" s="194"/>
      <c r="D1166" s="188" t="s">
        <v>146</v>
      </c>
      <c r="E1166" s="195" t="s">
        <v>19</v>
      </c>
      <c r="F1166" s="196" t="s">
        <v>945</v>
      </c>
      <c r="G1166" s="194"/>
      <c r="H1166" s="197">
        <v>110.66</v>
      </c>
      <c r="I1166" s="198"/>
      <c r="J1166" s="194"/>
      <c r="K1166" s="194"/>
      <c r="L1166" s="199"/>
      <c r="M1166" s="200"/>
      <c r="N1166" s="201"/>
      <c r="O1166" s="201"/>
      <c r="P1166" s="201"/>
      <c r="Q1166" s="201"/>
      <c r="R1166" s="201"/>
      <c r="S1166" s="201"/>
      <c r="T1166" s="202"/>
      <c r="AT1166" s="203" t="s">
        <v>146</v>
      </c>
      <c r="AU1166" s="203" t="s">
        <v>143</v>
      </c>
      <c r="AV1166" s="13" t="s">
        <v>143</v>
      </c>
      <c r="AW1166" s="13" t="s">
        <v>31</v>
      </c>
      <c r="AX1166" s="13" t="s">
        <v>72</v>
      </c>
      <c r="AY1166" s="203" t="s">
        <v>135</v>
      </c>
    </row>
    <row r="1167" spans="2:51" s="13" customFormat="1" ht="10">
      <c r="B1167" s="193"/>
      <c r="C1167" s="194"/>
      <c r="D1167" s="188" t="s">
        <v>146</v>
      </c>
      <c r="E1167" s="195" t="s">
        <v>19</v>
      </c>
      <c r="F1167" s="196" t="s">
        <v>946</v>
      </c>
      <c r="G1167" s="194"/>
      <c r="H1167" s="197">
        <v>8.32</v>
      </c>
      <c r="I1167" s="198"/>
      <c r="J1167" s="194"/>
      <c r="K1167" s="194"/>
      <c r="L1167" s="199"/>
      <c r="M1167" s="200"/>
      <c r="N1167" s="201"/>
      <c r="O1167" s="201"/>
      <c r="P1167" s="201"/>
      <c r="Q1167" s="201"/>
      <c r="R1167" s="201"/>
      <c r="S1167" s="201"/>
      <c r="T1167" s="202"/>
      <c r="AT1167" s="203" t="s">
        <v>146</v>
      </c>
      <c r="AU1167" s="203" t="s">
        <v>143</v>
      </c>
      <c r="AV1167" s="13" t="s">
        <v>143</v>
      </c>
      <c r="AW1167" s="13" t="s">
        <v>31</v>
      </c>
      <c r="AX1167" s="13" t="s">
        <v>72</v>
      </c>
      <c r="AY1167" s="203" t="s">
        <v>135</v>
      </c>
    </row>
    <row r="1168" spans="2:51" s="15" customFormat="1" ht="10">
      <c r="B1168" s="228"/>
      <c r="C1168" s="229"/>
      <c r="D1168" s="188" t="s">
        <v>146</v>
      </c>
      <c r="E1168" s="230" t="s">
        <v>19</v>
      </c>
      <c r="F1168" s="231" t="s">
        <v>499</v>
      </c>
      <c r="G1168" s="229"/>
      <c r="H1168" s="232">
        <v>215.185</v>
      </c>
      <c r="I1168" s="233"/>
      <c r="J1168" s="229"/>
      <c r="K1168" s="229"/>
      <c r="L1168" s="234"/>
      <c r="M1168" s="235"/>
      <c r="N1168" s="236"/>
      <c r="O1168" s="236"/>
      <c r="P1168" s="236"/>
      <c r="Q1168" s="236"/>
      <c r="R1168" s="236"/>
      <c r="S1168" s="236"/>
      <c r="T1168" s="237"/>
      <c r="AT1168" s="238" t="s">
        <v>146</v>
      </c>
      <c r="AU1168" s="238" t="s">
        <v>143</v>
      </c>
      <c r="AV1168" s="15" t="s">
        <v>152</v>
      </c>
      <c r="AW1168" s="15" t="s">
        <v>31</v>
      </c>
      <c r="AX1168" s="15" t="s">
        <v>72</v>
      </c>
      <c r="AY1168" s="238" t="s">
        <v>135</v>
      </c>
    </row>
    <row r="1169" spans="2:51" s="13" customFormat="1" ht="10">
      <c r="B1169" s="193"/>
      <c r="C1169" s="194"/>
      <c r="D1169" s="188" t="s">
        <v>146</v>
      </c>
      <c r="E1169" s="195" t="s">
        <v>19</v>
      </c>
      <c r="F1169" s="196" t="s">
        <v>1262</v>
      </c>
      <c r="G1169" s="194"/>
      <c r="H1169" s="197">
        <v>148.94999999999999</v>
      </c>
      <c r="I1169" s="198"/>
      <c r="J1169" s="194"/>
      <c r="K1169" s="194"/>
      <c r="L1169" s="199"/>
      <c r="M1169" s="200"/>
      <c r="N1169" s="201"/>
      <c r="O1169" s="201"/>
      <c r="P1169" s="201"/>
      <c r="Q1169" s="201"/>
      <c r="R1169" s="201"/>
      <c r="S1169" s="201"/>
      <c r="T1169" s="202"/>
      <c r="AT1169" s="203" t="s">
        <v>146</v>
      </c>
      <c r="AU1169" s="203" t="s">
        <v>143</v>
      </c>
      <c r="AV1169" s="13" t="s">
        <v>143</v>
      </c>
      <c r="AW1169" s="13" t="s">
        <v>31</v>
      </c>
      <c r="AX1169" s="13" t="s">
        <v>72</v>
      </c>
      <c r="AY1169" s="203" t="s">
        <v>135</v>
      </c>
    </row>
    <row r="1170" spans="2:51" s="13" customFormat="1" ht="10">
      <c r="B1170" s="193"/>
      <c r="C1170" s="194"/>
      <c r="D1170" s="188" t="s">
        <v>146</v>
      </c>
      <c r="E1170" s="195" t="s">
        <v>19</v>
      </c>
      <c r="F1170" s="196" t="s">
        <v>1263</v>
      </c>
      <c r="G1170" s="194"/>
      <c r="H1170" s="197">
        <v>30.97</v>
      </c>
      <c r="I1170" s="198"/>
      <c r="J1170" s="194"/>
      <c r="K1170" s="194"/>
      <c r="L1170" s="199"/>
      <c r="M1170" s="200"/>
      <c r="N1170" s="201"/>
      <c r="O1170" s="201"/>
      <c r="P1170" s="201"/>
      <c r="Q1170" s="201"/>
      <c r="R1170" s="201"/>
      <c r="S1170" s="201"/>
      <c r="T1170" s="202"/>
      <c r="AT1170" s="203" t="s">
        <v>146</v>
      </c>
      <c r="AU1170" s="203" t="s">
        <v>143</v>
      </c>
      <c r="AV1170" s="13" t="s">
        <v>143</v>
      </c>
      <c r="AW1170" s="13" t="s">
        <v>31</v>
      </c>
      <c r="AX1170" s="13" t="s">
        <v>72</v>
      </c>
      <c r="AY1170" s="203" t="s">
        <v>135</v>
      </c>
    </row>
    <row r="1171" spans="2:51" s="13" customFormat="1" ht="10">
      <c r="B1171" s="193"/>
      <c r="C1171" s="194"/>
      <c r="D1171" s="188" t="s">
        <v>146</v>
      </c>
      <c r="E1171" s="195" t="s">
        <v>19</v>
      </c>
      <c r="F1171" s="196" t="s">
        <v>1264</v>
      </c>
      <c r="G1171" s="194"/>
      <c r="H1171" s="197">
        <v>3.16</v>
      </c>
      <c r="I1171" s="198"/>
      <c r="J1171" s="194"/>
      <c r="K1171" s="194"/>
      <c r="L1171" s="199"/>
      <c r="M1171" s="200"/>
      <c r="N1171" s="201"/>
      <c r="O1171" s="201"/>
      <c r="P1171" s="201"/>
      <c r="Q1171" s="201"/>
      <c r="R1171" s="201"/>
      <c r="S1171" s="201"/>
      <c r="T1171" s="202"/>
      <c r="AT1171" s="203" t="s">
        <v>146</v>
      </c>
      <c r="AU1171" s="203" t="s">
        <v>143</v>
      </c>
      <c r="AV1171" s="13" t="s">
        <v>143</v>
      </c>
      <c r="AW1171" s="13" t="s">
        <v>31</v>
      </c>
      <c r="AX1171" s="13" t="s">
        <v>72</v>
      </c>
      <c r="AY1171" s="203" t="s">
        <v>135</v>
      </c>
    </row>
    <row r="1172" spans="2:51" s="13" customFormat="1" ht="10">
      <c r="B1172" s="193"/>
      <c r="C1172" s="194"/>
      <c r="D1172" s="188" t="s">
        <v>146</v>
      </c>
      <c r="E1172" s="195" t="s">
        <v>19</v>
      </c>
      <c r="F1172" s="196" t="s">
        <v>1265</v>
      </c>
      <c r="G1172" s="194"/>
      <c r="H1172" s="197">
        <v>0.63</v>
      </c>
      <c r="I1172" s="198"/>
      <c r="J1172" s="194"/>
      <c r="K1172" s="194"/>
      <c r="L1172" s="199"/>
      <c r="M1172" s="200"/>
      <c r="N1172" s="201"/>
      <c r="O1172" s="201"/>
      <c r="P1172" s="201"/>
      <c r="Q1172" s="201"/>
      <c r="R1172" s="201"/>
      <c r="S1172" s="201"/>
      <c r="T1172" s="202"/>
      <c r="AT1172" s="203" t="s">
        <v>146</v>
      </c>
      <c r="AU1172" s="203" t="s">
        <v>143</v>
      </c>
      <c r="AV1172" s="13" t="s">
        <v>143</v>
      </c>
      <c r="AW1172" s="13" t="s">
        <v>31</v>
      </c>
      <c r="AX1172" s="13" t="s">
        <v>72</v>
      </c>
      <c r="AY1172" s="203" t="s">
        <v>135</v>
      </c>
    </row>
    <row r="1173" spans="2:51" s="13" customFormat="1" ht="10">
      <c r="B1173" s="193"/>
      <c r="C1173" s="194"/>
      <c r="D1173" s="188" t="s">
        <v>146</v>
      </c>
      <c r="E1173" s="195" t="s">
        <v>19</v>
      </c>
      <c r="F1173" s="196" t="s">
        <v>1266</v>
      </c>
      <c r="G1173" s="194"/>
      <c r="H1173" s="197">
        <v>1.25</v>
      </c>
      <c r="I1173" s="198"/>
      <c r="J1173" s="194"/>
      <c r="K1173" s="194"/>
      <c r="L1173" s="199"/>
      <c r="M1173" s="200"/>
      <c r="N1173" s="201"/>
      <c r="O1173" s="201"/>
      <c r="P1173" s="201"/>
      <c r="Q1173" s="201"/>
      <c r="R1173" s="201"/>
      <c r="S1173" s="201"/>
      <c r="T1173" s="202"/>
      <c r="AT1173" s="203" t="s">
        <v>146</v>
      </c>
      <c r="AU1173" s="203" t="s">
        <v>143</v>
      </c>
      <c r="AV1173" s="13" t="s">
        <v>143</v>
      </c>
      <c r="AW1173" s="13" t="s">
        <v>31</v>
      </c>
      <c r="AX1173" s="13" t="s">
        <v>72</v>
      </c>
      <c r="AY1173" s="203" t="s">
        <v>135</v>
      </c>
    </row>
    <row r="1174" spans="2:51" s="13" customFormat="1" ht="10">
      <c r="B1174" s="193"/>
      <c r="C1174" s="194"/>
      <c r="D1174" s="188" t="s">
        <v>146</v>
      </c>
      <c r="E1174" s="195" t="s">
        <v>19</v>
      </c>
      <c r="F1174" s="196" t="s">
        <v>1267</v>
      </c>
      <c r="G1174" s="194"/>
      <c r="H1174" s="197">
        <v>12.14</v>
      </c>
      <c r="I1174" s="198"/>
      <c r="J1174" s="194"/>
      <c r="K1174" s="194"/>
      <c r="L1174" s="199"/>
      <c r="M1174" s="200"/>
      <c r="N1174" s="201"/>
      <c r="O1174" s="201"/>
      <c r="P1174" s="201"/>
      <c r="Q1174" s="201"/>
      <c r="R1174" s="201"/>
      <c r="S1174" s="201"/>
      <c r="T1174" s="202"/>
      <c r="AT1174" s="203" t="s">
        <v>146</v>
      </c>
      <c r="AU1174" s="203" t="s">
        <v>143</v>
      </c>
      <c r="AV1174" s="13" t="s">
        <v>143</v>
      </c>
      <c r="AW1174" s="13" t="s">
        <v>31</v>
      </c>
      <c r="AX1174" s="13" t="s">
        <v>72</v>
      </c>
      <c r="AY1174" s="203" t="s">
        <v>135</v>
      </c>
    </row>
    <row r="1175" spans="2:51" s="13" customFormat="1" ht="10">
      <c r="B1175" s="193"/>
      <c r="C1175" s="194"/>
      <c r="D1175" s="188" t="s">
        <v>146</v>
      </c>
      <c r="E1175" s="195" t="s">
        <v>19</v>
      </c>
      <c r="F1175" s="196" t="s">
        <v>1268</v>
      </c>
      <c r="G1175" s="194"/>
      <c r="H1175" s="197">
        <v>2.79</v>
      </c>
      <c r="I1175" s="198"/>
      <c r="J1175" s="194"/>
      <c r="K1175" s="194"/>
      <c r="L1175" s="199"/>
      <c r="M1175" s="200"/>
      <c r="N1175" s="201"/>
      <c r="O1175" s="201"/>
      <c r="P1175" s="201"/>
      <c r="Q1175" s="201"/>
      <c r="R1175" s="201"/>
      <c r="S1175" s="201"/>
      <c r="T1175" s="202"/>
      <c r="AT1175" s="203" t="s">
        <v>146</v>
      </c>
      <c r="AU1175" s="203" t="s">
        <v>143</v>
      </c>
      <c r="AV1175" s="13" t="s">
        <v>143</v>
      </c>
      <c r="AW1175" s="13" t="s">
        <v>31</v>
      </c>
      <c r="AX1175" s="13" t="s">
        <v>72</v>
      </c>
      <c r="AY1175" s="203" t="s">
        <v>135</v>
      </c>
    </row>
    <row r="1176" spans="2:51" s="13" customFormat="1" ht="10">
      <c r="B1176" s="193"/>
      <c r="C1176" s="194"/>
      <c r="D1176" s="188" t="s">
        <v>146</v>
      </c>
      <c r="E1176" s="195" t="s">
        <v>19</v>
      </c>
      <c r="F1176" s="196" t="s">
        <v>941</v>
      </c>
      <c r="G1176" s="194"/>
      <c r="H1176" s="197">
        <v>1.17</v>
      </c>
      <c r="I1176" s="198"/>
      <c r="J1176" s="194"/>
      <c r="K1176" s="194"/>
      <c r="L1176" s="199"/>
      <c r="M1176" s="200"/>
      <c r="N1176" s="201"/>
      <c r="O1176" s="201"/>
      <c r="P1176" s="201"/>
      <c r="Q1176" s="201"/>
      <c r="R1176" s="201"/>
      <c r="S1176" s="201"/>
      <c r="T1176" s="202"/>
      <c r="AT1176" s="203" t="s">
        <v>146</v>
      </c>
      <c r="AU1176" s="203" t="s">
        <v>143</v>
      </c>
      <c r="AV1176" s="13" t="s">
        <v>143</v>
      </c>
      <c r="AW1176" s="13" t="s">
        <v>31</v>
      </c>
      <c r="AX1176" s="13" t="s">
        <v>72</v>
      </c>
      <c r="AY1176" s="203" t="s">
        <v>135</v>
      </c>
    </row>
    <row r="1177" spans="2:51" s="13" customFormat="1" ht="10">
      <c r="B1177" s="193"/>
      <c r="C1177" s="194"/>
      <c r="D1177" s="188" t="s">
        <v>146</v>
      </c>
      <c r="E1177" s="195" t="s">
        <v>19</v>
      </c>
      <c r="F1177" s="196" t="s">
        <v>942</v>
      </c>
      <c r="G1177" s="194"/>
      <c r="H1177" s="197">
        <v>1.0900000000000001</v>
      </c>
      <c r="I1177" s="198"/>
      <c r="J1177" s="194"/>
      <c r="K1177" s="194"/>
      <c r="L1177" s="199"/>
      <c r="M1177" s="200"/>
      <c r="N1177" s="201"/>
      <c r="O1177" s="201"/>
      <c r="P1177" s="201"/>
      <c r="Q1177" s="201"/>
      <c r="R1177" s="201"/>
      <c r="S1177" s="201"/>
      <c r="T1177" s="202"/>
      <c r="AT1177" s="203" t="s">
        <v>146</v>
      </c>
      <c r="AU1177" s="203" t="s">
        <v>143</v>
      </c>
      <c r="AV1177" s="13" t="s">
        <v>143</v>
      </c>
      <c r="AW1177" s="13" t="s">
        <v>31</v>
      </c>
      <c r="AX1177" s="13" t="s">
        <v>72</v>
      </c>
      <c r="AY1177" s="203" t="s">
        <v>135</v>
      </c>
    </row>
    <row r="1178" spans="2:51" s="13" customFormat="1" ht="10">
      <c r="B1178" s="193"/>
      <c r="C1178" s="194"/>
      <c r="D1178" s="188" t="s">
        <v>146</v>
      </c>
      <c r="E1178" s="195" t="s">
        <v>19</v>
      </c>
      <c r="F1178" s="196" t="s">
        <v>1269</v>
      </c>
      <c r="G1178" s="194"/>
      <c r="H1178" s="197">
        <v>0.97</v>
      </c>
      <c r="I1178" s="198"/>
      <c r="J1178" s="194"/>
      <c r="K1178" s="194"/>
      <c r="L1178" s="199"/>
      <c r="M1178" s="200"/>
      <c r="N1178" s="201"/>
      <c r="O1178" s="201"/>
      <c r="P1178" s="201"/>
      <c r="Q1178" s="201"/>
      <c r="R1178" s="201"/>
      <c r="S1178" s="201"/>
      <c r="T1178" s="202"/>
      <c r="AT1178" s="203" t="s">
        <v>146</v>
      </c>
      <c r="AU1178" s="203" t="s">
        <v>143</v>
      </c>
      <c r="AV1178" s="13" t="s">
        <v>143</v>
      </c>
      <c r="AW1178" s="13" t="s">
        <v>31</v>
      </c>
      <c r="AX1178" s="13" t="s">
        <v>72</v>
      </c>
      <c r="AY1178" s="203" t="s">
        <v>135</v>
      </c>
    </row>
    <row r="1179" spans="2:51" s="13" customFormat="1" ht="10">
      <c r="B1179" s="193"/>
      <c r="C1179" s="194"/>
      <c r="D1179" s="188" t="s">
        <v>146</v>
      </c>
      <c r="E1179" s="195" t="s">
        <v>19</v>
      </c>
      <c r="F1179" s="196" t="s">
        <v>932</v>
      </c>
      <c r="G1179" s="194"/>
      <c r="H1179" s="197">
        <v>15.9</v>
      </c>
      <c r="I1179" s="198"/>
      <c r="J1179" s="194"/>
      <c r="K1179" s="194"/>
      <c r="L1179" s="199"/>
      <c r="M1179" s="200"/>
      <c r="N1179" s="201"/>
      <c r="O1179" s="201"/>
      <c r="P1179" s="201"/>
      <c r="Q1179" s="201"/>
      <c r="R1179" s="201"/>
      <c r="S1179" s="201"/>
      <c r="T1179" s="202"/>
      <c r="AT1179" s="203" t="s">
        <v>146</v>
      </c>
      <c r="AU1179" s="203" t="s">
        <v>143</v>
      </c>
      <c r="AV1179" s="13" t="s">
        <v>143</v>
      </c>
      <c r="AW1179" s="13" t="s">
        <v>31</v>
      </c>
      <c r="AX1179" s="13" t="s">
        <v>72</v>
      </c>
      <c r="AY1179" s="203" t="s">
        <v>135</v>
      </c>
    </row>
    <row r="1180" spans="2:51" s="15" customFormat="1" ht="10">
      <c r="B1180" s="228"/>
      <c r="C1180" s="229"/>
      <c r="D1180" s="188" t="s">
        <v>146</v>
      </c>
      <c r="E1180" s="230" t="s">
        <v>19</v>
      </c>
      <c r="F1180" s="231" t="s">
        <v>499</v>
      </c>
      <c r="G1180" s="229"/>
      <c r="H1180" s="232">
        <v>219.01999999999995</v>
      </c>
      <c r="I1180" s="233"/>
      <c r="J1180" s="229"/>
      <c r="K1180" s="229"/>
      <c r="L1180" s="234"/>
      <c r="M1180" s="235"/>
      <c r="N1180" s="236"/>
      <c r="O1180" s="236"/>
      <c r="P1180" s="236"/>
      <c r="Q1180" s="236"/>
      <c r="R1180" s="236"/>
      <c r="S1180" s="236"/>
      <c r="T1180" s="237"/>
      <c r="AT1180" s="238" t="s">
        <v>146</v>
      </c>
      <c r="AU1180" s="238" t="s">
        <v>143</v>
      </c>
      <c r="AV1180" s="15" t="s">
        <v>152</v>
      </c>
      <c r="AW1180" s="15" t="s">
        <v>31</v>
      </c>
      <c r="AX1180" s="15" t="s">
        <v>72</v>
      </c>
      <c r="AY1180" s="238" t="s">
        <v>135</v>
      </c>
    </row>
    <row r="1181" spans="2:51" s="13" customFormat="1" ht="10">
      <c r="B1181" s="193"/>
      <c r="C1181" s="194"/>
      <c r="D1181" s="188" t="s">
        <v>146</v>
      </c>
      <c r="E1181" s="195" t="s">
        <v>19</v>
      </c>
      <c r="F1181" s="196" t="s">
        <v>1270</v>
      </c>
      <c r="G1181" s="194"/>
      <c r="H1181" s="197">
        <v>13.87</v>
      </c>
      <c r="I1181" s="198"/>
      <c r="J1181" s="194"/>
      <c r="K1181" s="194"/>
      <c r="L1181" s="199"/>
      <c r="M1181" s="200"/>
      <c r="N1181" s="201"/>
      <c r="O1181" s="201"/>
      <c r="P1181" s="201"/>
      <c r="Q1181" s="201"/>
      <c r="R1181" s="201"/>
      <c r="S1181" s="201"/>
      <c r="T1181" s="202"/>
      <c r="AT1181" s="203" t="s">
        <v>146</v>
      </c>
      <c r="AU1181" s="203" t="s">
        <v>143</v>
      </c>
      <c r="AV1181" s="13" t="s">
        <v>143</v>
      </c>
      <c r="AW1181" s="13" t="s">
        <v>31</v>
      </c>
      <c r="AX1181" s="13" t="s">
        <v>72</v>
      </c>
      <c r="AY1181" s="203" t="s">
        <v>135</v>
      </c>
    </row>
    <row r="1182" spans="2:51" s="13" customFormat="1" ht="10">
      <c r="B1182" s="193"/>
      <c r="C1182" s="194"/>
      <c r="D1182" s="188" t="s">
        <v>146</v>
      </c>
      <c r="E1182" s="195" t="s">
        <v>19</v>
      </c>
      <c r="F1182" s="196" t="s">
        <v>1271</v>
      </c>
      <c r="G1182" s="194"/>
      <c r="H1182" s="197">
        <v>14.98</v>
      </c>
      <c r="I1182" s="198"/>
      <c r="J1182" s="194"/>
      <c r="K1182" s="194"/>
      <c r="L1182" s="199"/>
      <c r="M1182" s="200"/>
      <c r="N1182" s="201"/>
      <c r="O1182" s="201"/>
      <c r="P1182" s="201"/>
      <c r="Q1182" s="201"/>
      <c r="R1182" s="201"/>
      <c r="S1182" s="201"/>
      <c r="T1182" s="202"/>
      <c r="AT1182" s="203" t="s">
        <v>146</v>
      </c>
      <c r="AU1182" s="203" t="s">
        <v>143</v>
      </c>
      <c r="AV1182" s="13" t="s">
        <v>143</v>
      </c>
      <c r="AW1182" s="13" t="s">
        <v>31</v>
      </c>
      <c r="AX1182" s="13" t="s">
        <v>72</v>
      </c>
      <c r="AY1182" s="203" t="s">
        <v>135</v>
      </c>
    </row>
    <row r="1183" spans="2:51" s="13" customFormat="1" ht="10">
      <c r="B1183" s="193"/>
      <c r="C1183" s="194"/>
      <c r="D1183" s="188" t="s">
        <v>146</v>
      </c>
      <c r="E1183" s="195" t="s">
        <v>19</v>
      </c>
      <c r="F1183" s="196" t="s">
        <v>1272</v>
      </c>
      <c r="G1183" s="194"/>
      <c r="H1183" s="197">
        <v>14.95</v>
      </c>
      <c r="I1183" s="198"/>
      <c r="J1183" s="194"/>
      <c r="K1183" s="194"/>
      <c r="L1183" s="199"/>
      <c r="M1183" s="200"/>
      <c r="N1183" s="201"/>
      <c r="O1183" s="201"/>
      <c r="P1183" s="201"/>
      <c r="Q1183" s="201"/>
      <c r="R1183" s="201"/>
      <c r="S1183" s="201"/>
      <c r="T1183" s="202"/>
      <c r="AT1183" s="203" t="s">
        <v>146</v>
      </c>
      <c r="AU1183" s="203" t="s">
        <v>143</v>
      </c>
      <c r="AV1183" s="13" t="s">
        <v>143</v>
      </c>
      <c r="AW1183" s="13" t="s">
        <v>31</v>
      </c>
      <c r="AX1183" s="13" t="s">
        <v>72</v>
      </c>
      <c r="AY1183" s="203" t="s">
        <v>135</v>
      </c>
    </row>
    <row r="1184" spans="2:51" s="13" customFormat="1" ht="10">
      <c r="B1184" s="193"/>
      <c r="C1184" s="194"/>
      <c r="D1184" s="188" t="s">
        <v>146</v>
      </c>
      <c r="E1184" s="195" t="s">
        <v>19</v>
      </c>
      <c r="F1184" s="196" t="s">
        <v>1273</v>
      </c>
      <c r="G1184" s="194"/>
      <c r="H1184" s="197">
        <v>6.96</v>
      </c>
      <c r="I1184" s="198"/>
      <c r="J1184" s="194"/>
      <c r="K1184" s="194"/>
      <c r="L1184" s="199"/>
      <c r="M1184" s="200"/>
      <c r="N1184" s="201"/>
      <c r="O1184" s="201"/>
      <c r="P1184" s="201"/>
      <c r="Q1184" s="201"/>
      <c r="R1184" s="201"/>
      <c r="S1184" s="201"/>
      <c r="T1184" s="202"/>
      <c r="AT1184" s="203" t="s">
        <v>146</v>
      </c>
      <c r="AU1184" s="203" t="s">
        <v>143</v>
      </c>
      <c r="AV1184" s="13" t="s">
        <v>143</v>
      </c>
      <c r="AW1184" s="13" t="s">
        <v>31</v>
      </c>
      <c r="AX1184" s="13" t="s">
        <v>72</v>
      </c>
      <c r="AY1184" s="203" t="s">
        <v>135</v>
      </c>
    </row>
    <row r="1185" spans="1:65" s="13" customFormat="1" ht="10">
      <c r="B1185" s="193"/>
      <c r="C1185" s="194"/>
      <c r="D1185" s="188" t="s">
        <v>146</v>
      </c>
      <c r="E1185" s="195" t="s">
        <v>19</v>
      </c>
      <c r="F1185" s="196" t="s">
        <v>1274</v>
      </c>
      <c r="G1185" s="194"/>
      <c r="H1185" s="197">
        <v>14.14</v>
      </c>
      <c r="I1185" s="198"/>
      <c r="J1185" s="194"/>
      <c r="K1185" s="194"/>
      <c r="L1185" s="199"/>
      <c r="M1185" s="200"/>
      <c r="N1185" s="201"/>
      <c r="O1185" s="201"/>
      <c r="P1185" s="201"/>
      <c r="Q1185" s="201"/>
      <c r="R1185" s="201"/>
      <c r="S1185" s="201"/>
      <c r="T1185" s="202"/>
      <c r="AT1185" s="203" t="s">
        <v>146</v>
      </c>
      <c r="AU1185" s="203" t="s">
        <v>143</v>
      </c>
      <c r="AV1185" s="13" t="s">
        <v>143</v>
      </c>
      <c r="AW1185" s="13" t="s">
        <v>31</v>
      </c>
      <c r="AX1185" s="13" t="s">
        <v>72</v>
      </c>
      <c r="AY1185" s="203" t="s">
        <v>135</v>
      </c>
    </row>
    <row r="1186" spans="1:65" s="13" customFormat="1" ht="10">
      <c r="B1186" s="193"/>
      <c r="C1186" s="194"/>
      <c r="D1186" s="188" t="s">
        <v>146</v>
      </c>
      <c r="E1186" s="195" t="s">
        <v>19</v>
      </c>
      <c r="F1186" s="196" t="s">
        <v>1275</v>
      </c>
      <c r="G1186" s="194"/>
      <c r="H1186" s="197">
        <v>4.2</v>
      </c>
      <c r="I1186" s="198"/>
      <c r="J1186" s="194"/>
      <c r="K1186" s="194"/>
      <c r="L1186" s="199"/>
      <c r="M1186" s="200"/>
      <c r="N1186" s="201"/>
      <c r="O1186" s="201"/>
      <c r="P1186" s="201"/>
      <c r="Q1186" s="201"/>
      <c r="R1186" s="201"/>
      <c r="S1186" s="201"/>
      <c r="T1186" s="202"/>
      <c r="AT1186" s="203" t="s">
        <v>146</v>
      </c>
      <c r="AU1186" s="203" t="s">
        <v>143</v>
      </c>
      <c r="AV1186" s="13" t="s">
        <v>143</v>
      </c>
      <c r="AW1186" s="13" t="s">
        <v>31</v>
      </c>
      <c r="AX1186" s="13" t="s">
        <v>72</v>
      </c>
      <c r="AY1186" s="203" t="s">
        <v>135</v>
      </c>
    </row>
    <row r="1187" spans="1:65" s="13" customFormat="1" ht="10">
      <c r="B1187" s="193"/>
      <c r="C1187" s="194"/>
      <c r="D1187" s="188" t="s">
        <v>146</v>
      </c>
      <c r="E1187" s="195" t="s">
        <v>19</v>
      </c>
      <c r="F1187" s="196" t="s">
        <v>1265</v>
      </c>
      <c r="G1187" s="194"/>
      <c r="H1187" s="197">
        <v>0.63</v>
      </c>
      <c r="I1187" s="198"/>
      <c r="J1187" s="194"/>
      <c r="K1187" s="194"/>
      <c r="L1187" s="199"/>
      <c r="M1187" s="200"/>
      <c r="N1187" s="201"/>
      <c r="O1187" s="201"/>
      <c r="P1187" s="201"/>
      <c r="Q1187" s="201"/>
      <c r="R1187" s="201"/>
      <c r="S1187" s="201"/>
      <c r="T1187" s="202"/>
      <c r="AT1187" s="203" t="s">
        <v>146</v>
      </c>
      <c r="AU1187" s="203" t="s">
        <v>143</v>
      </c>
      <c r="AV1187" s="13" t="s">
        <v>143</v>
      </c>
      <c r="AW1187" s="13" t="s">
        <v>31</v>
      </c>
      <c r="AX1187" s="13" t="s">
        <v>72</v>
      </c>
      <c r="AY1187" s="203" t="s">
        <v>135</v>
      </c>
    </row>
    <row r="1188" spans="1:65" s="13" customFormat="1" ht="10">
      <c r="B1188" s="193"/>
      <c r="C1188" s="194"/>
      <c r="D1188" s="188" t="s">
        <v>146</v>
      </c>
      <c r="E1188" s="195" t="s">
        <v>19</v>
      </c>
      <c r="F1188" s="196" t="s">
        <v>1276</v>
      </c>
      <c r="G1188" s="194"/>
      <c r="H1188" s="197">
        <v>1.2</v>
      </c>
      <c r="I1188" s="198"/>
      <c r="J1188" s="194"/>
      <c r="K1188" s="194"/>
      <c r="L1188" s="199"/>
      <c r="M1188" s="200"/>
      <c r="N1188" s="201"/>
      <c r="O1188" s="201"/>
      <c r="P1188" s="201"/>
      <c r="Q1188" s="201"/>
      <c r="R1188" s="201"/>
      <c r="S1188" s="201"/>
      <c r="T1188" s="202"/>
      <c r="AT1188" s="203" t="s">
        <v>146</v>
      </c>
      <c r="AU1188" s="203" t="s">
        <v>143</v>
      </c>
      <c r="AV1188" s="13" t="s">
        <v>143</v>
      </c>
      <c r="AW1188" s="13" t="s">
        <v>31</v>
      </c>
      <c r="AX1188" s="13" t="s">
        <v>72</v>
      </c>
      <c r="AY1188" s="203" t="s">
        <v>135</v>
      </c>
    </row>
    <row r="1189" spans="1:65" s="13" customFormat="1" ht="10">
      <c r="B1189" s="193"/>
      <c r="C1189" s="194"/>
      <c r="D1189" s="188" t="s">
        <v>146</v>
      </c>
      <c r="E1189" s="195" t="s">
        <v>19</v>
      </c>
      <c r="F1189" s="196" t="s">
        <v>1277</v>
      </c>
      <c r="G1189" s="194"/>
      <c r="H1189" s="197">
        <v>8.25</v>
      </c>
      <c r="I1189" s="198"/>
      <c r="J1189" s="194"/>
      <c r="K1189" s="194"/>
      <c r="L1189" s="199"/>
      <c r="M1189" s="200"/>
      <c r="N1189" s="201"/>
      <c r="O1189" s="201"/>
      <c r="P1189" s="201"/>
      <c r="Q1189" s="201"/>
      <c r="R1189" s="201"/>
      <c r="S1189" s="201"/>
      <c r="T1189" s="202"/>
      <c r="AT1189" s="203" t="s">
        <v>146</v>
      </c>
      <c r="AU1189" s="203" t="s">
        <v>143</v>
      </c>
      <c r="AV1189" s="13" t="s">
        <v>143</v>
      </c>
      <c r="AW1189" s="13" t="s">
        <v>31</v>
      </c>
      <c r="AX1189" s="13" t="s">
        <v>72</v>
      </c>
      <c r="AY1189" s="203" t="s">
        <v>135</v>
      </c>
    </row>
    <row r="1190" spans="1:65" s="13" customFormat="1" ht="10">
      <c r="B1190" s="193"/>
      <c r="C1190" s="194"/>
      <c r="D1190" s="188" t="s">
        <v>146</v>
      </c>
      <c r="E1190" s="195" t="s">
        <v>19</v>
      </c>
      <c r="F1190" s="196" t="s">
        <v>1278</v>
      </c>
      <c r="G1190" s="194"/>
      <c r="H1190" s="197">
        <v>3.4</v>
      </c>
      <c r="I1190" s="198"/>
      <c r="J1190" s="194"/>
      <c r="K1190" s="194"/>
      <c r="L1190" s="199"/>
      <c r="M1190" s="200"/>
      <c r="N1190" s="201"/>
      <c r="O1190" s="201"/>
      <c r="P1190" s="201"/>
      <c r="Q1190" s="201"/>
      <c r="R1190" s="201"/>
      <c r="S1190" s="201"/>
      <c r="T1190" s="202"/>
      <c r="AT1190" s="203" t="s">
        <v>146</v>
      </c>
      <c r="AU1190" s="203" t="s">
        <v>143</v>
      </c>
      <c r="AV1190" s="13" t="s">
        <v>143</v>
      </c>
      <c r="AW1190" s="13" t="s">
        <v>31</v>
      </c>
      <c r="AX1190" s="13" t="s">
        <v>72</v>
      </c>
      <c r="AY1190" s="203" t="s">
        <v>135</v>
      </c>
    </row>
    <row r="1191" spans="1:65" s="13" customFormat="1" ht="10">
      <c r="B1191" s="193"/>
      <c r="C1191" s="194"/>
      <c r="D1191" s="188" t="s">
        <v>146</v>
      </c>
      <c r="E1191" s="195" t="s">
        <v>19</v>
      </c>
      <c r="F1191" s="196" t="s">
        <v>932</v>
      </c>
      <c r="G1191" s="194"/>
      <c r="H1191" s="197">
        <v>15.9</v>
      </c>
      <c r="I1191" s="198"/>
      <c r="J1191" s="194"/>
      <c r="K1191" s="194"/>
      <c r="L1191" s="199"/>
      <c r="M1191" s="200"/>
      <c r="N1191" s="201"/>
      <c r="O1191" s="201"/>
      <c r="P1191" s="201"/>
      <c r="Q1191" s="201"/>
      <c r="R1191" s="201"/>
      <c r="S1191" s="201"/>
      <c r="T1191" s="202"/>
      <c r="AT1191" s="203" t="s">
        <v>146</v>
      </c>
      <c r="AU1191" s="203" t="s">
        <v>143</v>
      </c>
      <c r="AV1191" s="13" t="s">
        <v>143</v>
      </c>
      <c r="AW1191" s="13" t="s">
        <v>31</v>
      </c>
      <c r="AX1191" s="13" t="s">
        <v>72</v>
      </c>
      <c r="AY1191" s="203" t="s">
        <v>135</v>
      </c>
    </row>
    <row r="1192" spans="1:65" s="13" customFormat="1" ht="10">
      <c r="B1192" s="193"/>
      <c r="C1192" s="194"/>
      <c r="D1192" s="188" t="s">
        <v>146</v>
      </c>
      <c r="E1192" s="195" t="s">
        <v>19</v>
      </c>
      <c r="F1192" s="196" t="s">
        <v>944</v>
      </c>
      <c r="G1192" s="194"/>
      <c r="H1192" s="197">
        <v>2.75</v>
      </c>
      <c r="I1192" s="198"/>
      <c r="J1192" s="194"/>
      <c r="K1192" s="194"/>
      <c r="L1192" s="199"/>
      <c r="M1192" s="200"/>
      <c r="N1192" s="201"/>
      <c r="O1192" s="201"/>
      <c r="P1192" s="201"/>
      <c r="Q1192" s="201"/>
      <c r="R1192" s="201"/>
      <c r="S1192" s="201"/>
      <c r="T1192" s="202"/>
      <c r="AT1192" s="203" t="s">
        <v>146</v>
      </c>
      <c r="AU1192" s="203" t="s">
        <v>143</v>
      </c>
      <c r="AV1192" s="13" t="s">
        <v>143</v>
      </c>
      <c r="AW1192" s="13" t="s">
        <v>31</v>
      </c>
      <c r="AX1192" s="13" t="s">
        <v>72</v>
      </c>
      <c r="AY1192" s="203" t="s">
        <v>135</v>
      </c>
    </row>
    <row r="1193" spans="1:65" s="13" customFormat="1" ht="10">
      <c r="B1193" s="193"/>
      <c r="C1193" s="194"/>
      <c r="D1193" s="188" t="s">
        <v>146</v>
      </c>
      <c r="E1193" s="195" t="s">
        <v>19</v>
      </c>
      <c r="F1193" s="196" t="s">
        <v>941</v>
      </c>
      <c r="G1193" s="194"/>
      <c r="H1193" s="197">
        <v>1.17</v>
      </c>
      <c r="I1193" s="198"/>
      <c r="J1193" s="194"/>
      <c r="K1193" s="194"/>
      <c r="L1193" s="199"/>
      <c r="M1193" s="200"/>
      <c r="N1193" s="201"/>
      <c r="O1193" s="201"/>
      <c r="P1193" s="201"/>
      <c r="Q1193" s="201"/>
      <c r="R1193" s="201"/>
      <c r="S1193" s="201"/>
      <c r="T1193" s="202"/>
      <c r="AT1193" s="203" t="s">
        <v>146</v>
      </c>
      <c r="AU1193" s="203" t="s">
        <v>143</v>
      </c>
      <c r="AV1193" s="13" t="s">
        <v>143</v>
      </c>
      <c r="AW1193" s="13" t="s">
        <v>31</v>
      </c>
      <c r="AX1193" s="13" t="s">
        <v>72</v>
      </c>
      <c r="AY1193" s="203" t="s">
        <v>135</v>
      </c>
    </row>
    <row r="1194" spans="1:65" s="13" customFormat="1" ht="10">
      <c r="B1194" s="193"/>
      <c r="C1194" s="194"/>
      <c r="D1194" s="188" t="s">
        <v>146</v>
      </c>
      <c r="E1194" s="195" t="s">
        <v>19</v>
      </c>
      <c r="F1194" s="196" t="s">
        <v>942</v>
      </c>
      <c r="G1194" s="194"/>
      <c r="H1194" s="197">
        <v>1.0900000000000001</v>
      </c>
      <c r="I1194" s="198"/>
      <c r="J1194" s="194"/>
      <c r="K1194" s="194"/>
      <c r="L1194" s="199"/>
      <c r="M1194" s="200"/>
      <c r="N1194" s="201"/>
      <c r="O1194" s="201"/>
      <c r="P1194" s="201"/>
      <c r="Q1194" s="201"/>
      <c r="R1194" s="201"/>
      <c r="S1194" s="201"/>
      <c r="T1194" s="202"/>
      <c r="AT1194" s="203" t="s">
        <v>146</v>
      </c>
      <c r="AU1194" s="203" t="s">
        <v>143</v>
      </c>
      <c r="AV1194" s="13" t="s">
        <v>143</v>
      </c>
      <c r="AW1194" s="13" t="s">
        <v>31</v>
      </c>
      <c r="AX1194" s="13" t="s">
        <v>72</v>
      </c>
      <c r="AY1194" s="203" t="s">
        <v>135</v>
      </c>
    </row>
    <row r="1195" spans="1:65" s="13" customFormat="1" ht="10">
      <c r="B1195" s="193"/>
      <c r="C1195" s="194"/>
      <c r="D1195" s="188" t="s">
        <v>146</v>
      </c>
      <c r="E1195" s="195" t="s">
        <v>19</v>
      </c>
      <c r="F1195" s="196" t="s">
        <v>1269</v>
      </c>
      <c r="G1195" s="194"/>
      <c r="H1195" s="197">
        <v>0.97</v>
      </c>
      <c r="I1195" s="198"/>
      <c r="J1195" s="194"/>
      <c r="K1195" s="194"/>
      <c r="L1195" s="199"/>
      <c r="M1195" s="200"/>
      <c r="N1195" s="201"/>
      <c r="O1195" s="201"/>
      <c r="P1195" s="201"/>
      <c r="Q1195" s="201"/>
      <c r="R1195" s="201"/>
      <c r="S1195" s="201"/>
      <c r="T1195" s="202"/>
      <c r="AT1195" s="203" t="s">
        <v>146</v>
      </c>
      <c r="AU1195" s="203" t="s">
        <v>143</v>
      </c>
      <c r="AV1195" s="13" t="s">
        <v>143</v>
      </c>
      <c r="AW1195" s="13" t="s">
        <v>31</v>
      </c>
      <c r="AX1195" s="13" t="s">
        <v>72</v>
      </c>
      <c r="AY1195" s="203" t="s">
        <v>135</v>
      </c>
    </row>
    <row r="1196" spans="1:65" s="13" customFormat="1" ht="10">
      <c r="B1196" s="193"/>
      <c r="C1196" s="194"/>
      <c r="D1196" s="188" t="s">
        <v>146</v>
      </c>
      <c r="E1196" s="195" t="s">
        <v>19</v>
      </c>
      <c r="F1196" s="196" t="s">
        <v>1279</v>
      </c>
      <c r="G1196" s="194"/>
      <c r="H1196" s="197">
        <v>110.44</v>
      </c>
      <c r="I1196" s="198"/>
      <c r="J1196" s="194"/>
      <c r="K1196" s="194"/>
      <c r="L1196" s="199"/>
      <c r="M1196" s="200"/>
      <c r="N1196" s="201"/>
      <c r="O1196" s="201"/>
      <c r="P1196" s="201"/>
      <c r="Q1196" s="201"/>
      <c r="R1196" s="201"/>
      <c r="S1196" s="201"/>
      <c r="T1196" s="202"/>
      <c r="AT1196" s="203" t="s">
        <v>146</v>
      </c>
      <c r="AU1196" s="203" t="s">
        <v>143</v>
      </c>
      <c r="AV1196" s="13" t="s">
        <v>143</v>
      </c>
      <c r="AW1196" s="13" t="s">
        <v>31</v>
      </c>
      <c r="AX1196" s="13" t="s">
        <v>72</v>
      </c>
      <c r="AY1196" s="203" t="s">
        <v>135</v>
      </c>
    </row>
    <row r="1197" spans="1:65" s="15" customFormat="1" ht="10">
      <c r="B1197" s="228"/>
      <c r="C1197" s="229"/>
      <c r="D1197" s="188" t="s">
        <v>146</v>
      </c>
      <c r="E1197" s="230" t="s">
        <v>19</v>
      </c>
      <c r="F1197" s="231" t="s">
        <v>499</v>
      </c>
      <c r="G1197" s="229"/>
      <c r="H1197" s="232">
        <v>214.90000000000003</v>
      </c>
      <c r="I1197" s="233"/>
      <c r="J1197" s="229"/>
      <c r="K1197" s="229"/>
      <c r="L1197" s="234"/>
      <c r="M1197" s="235"/>
      <c r="N1197" s="236"/>
      <c r="O1197" s="236"/>
      <c r="P1197" s="236"/>
      <c r="Q1197" s="236"/>
      <c r="R1197" s="236"/>
      <c r="S1197" s="236"/>
      <c r="T1197" s="237"/>
      <c r="AT1197" s="238" t="s">
        <v>146</v>
      </c>
      <c r="AU1197" s="238" t="s">
        <v>143</v>
      </c>
      <c r="AV1197" s="15" t="s">
        <v>152</v>
      </c>
      <c r="AW1197" s="15" t="s">
        <v>31</v>
      </c>
      <c r="AX1197" s="15" t="s">
        <v>72</v>
      </c>
      <c r="AY1197" s="238" t="s">
        <v>135</v>
      </c>
    </row>
    <row r="1198" spans="1:65" s="14" customFormat="1" ht="10">
      <c r="B1198" s="204"/>
      <c r="C1198" s="205"/>
      <c r="D1198" s="188" t="s">
        <v>146</v>
      </c>
      <c r="E1198" s="206" t="s">
        <v>19</v>
      </c>
      <c r="F1198" s="207" t="s">
        <v>148</v>
      </c>
      <c r="G1198" s="205"/>
      <c r="H1198" s="208">
        <v>865.93499999999995</v>
      </c>
      <c r="I1198" s="209"/>
      <c r="J1198" s="205"/>
      <c r="K1198" s="205"/>
      <c r="L1198" s="210"/>
      <c r="M1198" s="211"/>
      <c r="N1198" s="212"/>
      <c r="O1198" s="212"/>
      <c r="P1198" s="212"/>
      <c r="Q1198" s="212"/>
      <c r="R1198" s="212"/>
      <c r="S1198" s="212"/>
      <c r="T1198" s="213"/>
      <c r="AT1198" s="214" t="s">
        <v>146</v>
      </c>
      <c r="AU1198" s="214" t="s">
        <v>143</v>
      </c>
      <c r="AV1198" s="14" t="s">
        <v>142</v>
      </c>
      <c r="AW1198" s="14" t="s">
        <v>31</v>
      </c>
      <c r="AX1198" s="14" t="s">
        <v>80</v>
      </c>
      <c r="AY1198" s="214" t="s">
        <v>135</v>
      </c>
    </row>
    <row r="1199" spans="1:65" s="2" customFormat="1" ht="24.15" customHeight="1">
      <c r="A1199" s="36"/>
      <c r="B1199" s="37"/>
      <c r="C1199" s="175" t="s">
        <v>1302</v>
      </c>
      <c r="D1199" s="175" t="s">
        <v>137</v>
      </c>
      <c r="E1199" s="176" t="s">
        <v>1303</v>
      </c>
      <c r="F1199" s="177" t="s">
        <v>1304</v>
      </c>
      <c r="G1199" s="178" t="s">
        <v>197</v>
      </c>
      <c r="H1199" s="179">
        <v>32.713000000000001</v>
      </c>
      <c r="I1199" s="180"/>
      <c r="J1199" s="181">
        <f>ROUND(I1199*H1199,2)</f>
        <v>0</v>
      </c>
      <c r="K1199" s="177" t="s">
        <v>141</v>
      </c>
      <c r="L1199" s="41"/>
      <c r="M1199" s="182" t="s">
        <v>19</v>
      </c>
      <c r="N1199" s="183" t="s">
        <v>44</v>
      </c>
      <c r="O1199" s="66"/>
      <c r="P1199" s="184">
        <f>O1199*H1199</f>
        <v>0</v>
      </c>
      <c r="Q1199" s="184">
        <v>0</v>
      </c>
      <c r="R1199" s="184">
        <f>Q1199*H1199</f>
        <v>0</v>
      </c>
      <c r="S1199" s="184">
        <v>0</v>
      </c>
      <c r="T1199" s="185">
        <f>S1199*H1199</f>
        <v>0</v>
      </c>
      <c r="U1199" s="36"/>
      <c r="V1199" s="36"/>
      <c r="W1199" s="36"/>
      <c r="X1199" s="36"/>
      <c r="Y1199" s="36"/>
      <c r="Z1199" s="36"/>
      <c r="AA1199" s="36"/>
      <c r="AB1199" s="36"/>
      <c r="AC1199" s="36"/>
      <c r="AD1199" s="36"/>
      <c r="AE1199" s="36"/>
      <c r="AR1199" s="186" t="s">
        <v>175</v>
      </c>
      <c r="AT1199" s="186" t="s">
        <v>137</v>
      </c>
      <c r="AU1199" s="186" t="s">
        <v>143</v>
      </c>
      <c r="AY1199" s="19" t="s">
        <v>135</v>
      </c>
      <c r="BE1199" s="187">
        <f>IF(N1199="základní",J1199,0)</f>
        <v>0</v>
      </c>
      <c r="BF1199" s="187">
        <f>IF(N1199="snížená",J1199,0)</f>
        <v>0</v>
      </c>
      <c r="BG1199" s="187">
        <f>IF(N1199="zákl. přenesená",J1199,0)</f>
        <v>0</v>
      </c>
      <c r="BH1199" s="187">
        <f>IF(N1199="sníž. přenesená",J1199,0)</f>
        <v>0</v>
      </c>
      <c r="BI1199" s="187">
        <f>IF(N1199="nulová",J1199,0)</f>
        <v>0</v>
      </c>
      <c r="BJ1199" s="19" t="s">
        <v>143</v>
      </c>
      <c r="BK1199" s="187">
        <f>ROUND(I1199*H1199,2)</f>
        <v>0</v>
      </c>
      <c r="BL1199" s="19" t="s">
        <v>175</v>
      </c>
      <c r="BM1199" s="186" t="s">
        <v>1305</v>
      </c>
    </row>
    <row r="1200" spans="1:65" s="2" customFormat="1" ht="63">
      <c r="A1200" s="36"/>
      <c r="B1200" s="37"/>
      <c r="C1200" s="38"/>
      <c r="D1200" s="188" t="s">
        <v>144</v>
      </c>
      <c r="E1200" s="38"/>
      <c r="F1200" s="189" t="s">
        <v>1306</v>
      </c>
      <c r="G1200" s="38"/>
      <c r="H1200" s="38"/>
      <c r="I1200" s="190"/>
      <c r="J1200" s="38"/>
      <c r="K1200" s="38"/>
      <c r="L1200" s="41"/>
      <c r="M1200" s="191"/>
      <c r="N1200" s="192"/>
      <c r="O1200" s="66"/>
      <c r="P1200" s="66"/>
      <c r="Q1200" s="66"/>
      <c r="R1200" s="66"/>
      <c r="S1200" s="66"/>
      <c r="T1200" s="67"/>
      <c r="U1200" s="36"/>
      <c r="V1200" s="36"/>
      <c r="W1200" s="36"/>
      <c r="X1200" s="36"/>
      <c r="Y1200" s="36"/>
      <c r="Z1200" s="36"/>
      <c r="AA1200" s="36"/>
      <c r="AB1200" s="36"/>
      <c r="AC1200" s="36"/>
      <c r="AD1200" s="36"/>
      <c r="AE1200" s="36"/>
      <c r="AT1200" s="19" t="s">
        <v>144</v>
      </c>
      <c r="AU1200" s="19" t="s">
        <v>143</v>
      </c>
    </row>
    <row r="1201" spans="1:65" s="2" customFormat="1" ht="24.15" customHeight="1">
      <c r="A1201" s="36"/>
      <c r="B1201" s="37"/>
      <c r="C1201" s="175" t="s">
        <v>896</v>
      </c>
      <c r="D1201" s="175" t="s">
        <v>137</v>
      </c>
      <c r="E1201" s="176" t="s">
        <v>1307</v>
      </c>
      <c r="F1201" s="177" t="s">
        <v>1308</v>
      </c>
      <c r="G1201" s="178" t="s">
        <v>197</v>
      </c>
      <c r="H1201" s="179">
        <v>32.713000000000001</v>
      </c>
      <c r="I1201" s="180"/>
      <c r="J1201" s="181">
        <f>ROUND(I1201*H1201,2)</f>
        <v>0</v>
      </c>
      <c r="K1201" s="177" t="s">
        <v>141</v>
      </c>
      <c r="L1201" s="41"/>
      <c r="M1201" s="182" t="s">
        <v>19</v>
      </c>
      <c r="N1201" s="183" t="s">
        <v>44</v>
      </c>
      <c r="O1201" s="66"/>
      <c r="P1201" s="184">
        <f>O1201*H1201</f>
        <v>0</v>
      </c>
      <c r="Q1201" s="184">
        <v>0</v>
      </c>
      <c r="R1201" s="184">
        <f>Q1201*H1201</f>
        <v>0</v>
      </c>
      <c r="S1201" s="184">
        <v>0</v>
      </c>
      <c r="T1201" s="185">
        <f>S1201*H1201</f>
        <v>0</v>
      </c>
      <c r="U1201" s="36"/>
      <c r="V1201" s="36"/>
      <c r="W1201" s="36"/>
      <c r="X1201" s="36"/>
      <c r="Y1201" s="36"/>
      <c r="Z1201" s="36"/>
      <c r="AA1201" s="36"/>
      <c r="AB1201" s="36"/>
      <c r="AC1201" s="36"/>
      <c r="AD1201" s="36"/>
      <c r="AE1201" s="36"/>
      <c r="AR1201" s="186" t="s">
        <v>175</v>
      </c>
      <c r="AT1201" s="186" t="s">
        <v>137</v>
      </c>
      <c r="AU1201" s="186" t="s">
        <v>143</v>
      </c>
      <c r="AY1201" s="19" t="s">
        <v>135</v>
      </c>
      <c r="BE1201" s="187">
        <f>IF(N1201="základní",J1201,0)</f>
        <v>0</v>
      </c>
      <c r="BF1201" s="187">
        <f>IF(N1201="snížená",J1201,0)</f>
        <v>0</v>
      </c>
      <c r="BG1201" s="187">
        <f>IF(N1201="zákl. přenesená",J1201,0)</f>
        <v>0</v>
      </c>
      <c r="BH1201" s="187">
        <f>IF(N1201="sníž. přenesená",J1201,0)</f>
        <v>0</v>
      </c>
      <c r="BI1201" s="187">
        <f>IF(N1201="nulová",J1201,0)</f>
        <v>0</v>
      </c>
      <c r="BJ1201" s="19" t="s">
        <v>143</v>
      </c>
      <c r="BK1201" s="187">
        <f>ROUND(I1201*H1201,2)</f>
        <v>0</v>
      </c>
      <c r="BL1201" s="19" t="s">
        <v>175</v>
      </c>
      <c r="BM1201" s="186" t="s">
        <v>1309</v>
      </c>
    </row>
    <row r="1202" spans="1:65" s="2" customFormat="1" ht="63">
      <c r="A1202" s="36"/>
      <c r="B1202" s="37"/>
      <c r="C1202" s="38"/>
      <c r="D1202" s="188" t="s">
        <v>144</v>
      </c>
      <c r="E1202" s="38"/>
      <c r="F1202" s="189" t="s">
        <v>1306</v>
      </c>
      <c r="G1202" s="38"/>
      <c r="H1202" s="38"/>
      <c r="I1202" s="190"/>
      <c r="J1202" s="38"/>
      <c r="K1202" s="38"/>
      <c r="L1202" s="41"/>
      <c r="M1202" s="191"/>
      <c r="N1202" s="192"/>
      <c r="O1202" s="66"/>
      <c r="P1202" s="66"/>
      <c r="Q1202" s="66"/>
      <c r="R1202" s="66"/>
      <c r="S1202" s="66"/>
      <c r="T1202" s="67"/>
      <c r="U1202" s="36"/>
      <c r="V1202" s="36"/>
      <c r="W1202" s="36"/>
      <c r="X1202" s="36"/>
      <c r="Y1202" s="36"/>
      <c r="Z1202" s="36"/>
      <c r="AA1202" s="36"/>
      <c r="AB1202" s="36"/>
      <c r="AC1202" s="36"/>
      <c r="AD1202" s="36"/>
      <c r="AE1202" s="36"/>
      <c r="AT1202" s="19" t="s">
        <v>144</v>
      </c>
      <c r="AU1202" s="19" t="s">
        <v>143</v>
      </c>
    </row>
    <row r="1203" spans="1:65" s="12" customFormat="1" ht="22.75" customHeight="1">
      <c r="B1203" s="159"/>
      <c r="C1203" s="160"/>
      <c r="D1203" s="161" t="s">
        <v>71</v>
      </c>
      <c r="E1203" s="173" t="s">
        <v>1310</v>
      </c>
      <c r="F1203" s="173" t="s">
        <v>1311</v>
      </c>
      <c r="G1203" s="160"/>
      <c r="H1203" s="160"/>
      <c r="I1203" s="163"/>
      <c r="J1203" s="174">
        <f>BK1203</f>
        <v>0</v>
      </c>
      <c r="K1203" s="160"/>
      <c r="L1203" s="165"/>
      <c r="M1203" s="166"/>
      <c r="N1203" s="167"/>
      <c r="O1203" s="167"/>
      <c r="P1203" s="168">
        <f>SUM(P1204:P1243)</f>
        <v>0</v>
      </c>
      <c r="Q1203" s="167"/>
      <c r="R1203" s="168">
        <f>SUM(R1204:R1243)</f>
        <v>0.40038799999999997</v>
      </c>
      <c r="S1203" s="167"/>
      <c r="T1203" s="169">
        <f>SUM(T1204:T1243)</f>
        <v>0.37624519999999995</v>
      </c>
      <c r="AR1203" s="170" t="s">
        <v>143</v>
      </c>
      <c r="AT1203" s="171" t="s">
        <v>71</v>
      </c>
      <c r="AU1203" s="171" t="s">
        <v>80</v>
      </c>
      <c r="AY1203" s="170" t="s">
        <v>135</v>
      </c>
      <c r="BK1203" s="172">
        <f>SUM(BK1204:BK1243)</f>
        <v>0</v>
      </c>
    </row>
    <row r="1204" spans="1:65" s="2" customFormat="1" ht="14.4" customHeight="1">
      <c r="A1204" s="36"/>
      <c r="B1204" s="37"/>
      <c r="C1204" s="175" t="s">
        <v>1312</v>
      </c>
      <c r="D1204" s="175" t="s">
        <v>137</v>
      </c>
      <c r="E1204" s="176" t="s">
        <v>1313</v>
      </c>
      <c r="F1204" s="177" t="s">
        <v>1314</v>
      </c>
      <c r="G1204" s="178" t="s">
        <v>169</v>
      </c>
      <c r="H1204" s="179">
        <v>47.57</v>
      </c>
      <c r="I1204" s="180"/>
      <c r="J1204" s="181">
        <f>ROUND(I1204*H1204,2)</f>
        <v>0</v>
      </c>
      <c r="K1204" s="177" t="s">
        <v>141</v>
      </c>
      <c r="L1204" s="41"/>
      <c r="M1204" s="182" t="s">
        <v>19</v>
      </c>
      <c r="N1204" s="183" t="s">
        <v>44</v>
      </c>
      <c r="O1204" s="66"/>
      <c r="P1204" s="184">
        <f>O1204*H1204</f>
        <v>0</v>
      </c>
      <c r="Q1204" s="184">
        <v>0</v>
      </c>
      <c r="R1204" s="184">
        <f>Q1204*H1204</f>
        <v>0</v>
      </c>
      <c r="S1204" s="184">
        <v>1.7600000000000001E-3</v>
      </c>
      <c r="T1204" s="185">
        <f>S1204*H1204</f>
        <v>8.3723199999999998E-2</v>
      </c>
      <c r="U1204" s="36"/>
      <c r="V1204" s="36"/>
      <c r="W1204" s="36"/>
      <c r="X1204" s="36"/>
      <c r="Y1204" s="36"/>
      <c r="Z1204" s="36"/>
      <c r="AA1204" s="36"/>
      <c r="AB1204" s="36"/>
      <c r="AC1204" s="36"/>
      <c r="AD1204" s="36"/>
      <c r="AE1204" s="36"/>
      <c r="AR1204" s="186" t="s">
        <v>175</v>
      </c>
      <c r="AT1204" s="186" t="s">
        <v>137</v>
      </c>
      <c r="AU1204" s="186" t="s">
        <v>143</v>
      </c>
      <c r="AY1204" s="19" t="s">
        <v>135</v>
      </c>
      <c r="BE1204" s="187">
        <f>IF(N1204="základní",J1204,0)</f>
        <v>0</v>
      </c>
      <c r="BF1204" s="187">
        <f>IF(N1204="snížená",J1204,0)</f>
        <v>0</v>
      </c>
      <c r="BG1204" s="187">
        <f>IF(N1204="zákl. přenesená",J1204,0)</f>
        <v>0</v>
      </c>
      <c r="BH1204" s="187">
        <f>IF(N1204="sníž. přenesená",J1204,0)</f>
        <v>0</v>
      </c>
      <c r="BI1204" s="187">
        <f>IF(N1204="nulová",J1204,0)</f>
        <v>0</v>
      </c>
      <c r="BJ1204" s="19" t="s">
        <v>143</v>
      </c>
      <c r="BK1204" s="187">
        <f>ROUND(I1204*H1204,2)</f>
        <v>0</v>
      </c>
      <c r="BL1204" s="19" t="s">
        <v>175</v>
      </c>
      <c r="BM1204" s="186" t="s">
        <v>1315</v>
      </c>
    </row>
    <row r="1205" spans="1:65" s="2" customFormat="1" ht="14.4" customHeight="1">
      <c r="A1205" s="36"/>
      <c r="B1205" s="37"/>
      <c r="C1205" s="175" t="s">
        <v>907</v>
      </c>
      <c r="D1205" s="175" t="s">
        <v>137</v>
      </c>
      <c r="E1205" s="176" t="s">
        <v>1316</v>
      </c>
      <c r="F1205" s="177" t="s">
        <v>1317</v>
      </c>
      <c r="G1205" s="178" t="s">
        <v>169</v>
      </c>
      <c r="H1205" s="179">
        <v>2.5</v>
      </c>
      <c r="I1205" s="180"/>
      <c r="J1205" s="181">
        <f>ROUND(I1205*H1205,2)</f>
        <v>0</v>
      </c>
      <c r="K1205" s="177" t="s">
        <v>141</v>
      </c>
      <c r="L1205" s="41"/>
      <c r="M1205" s="182" t="s">
        <v>19</v>
      </c>
      <c r="N1205" s="183" t="s">
        <v>44</v>
      </c>
      <c r="O1205" s="66"/>
      <c r="P1205" s="184">
        <f>O1205*H1205</f>
        <v>0</v>
      </c>
      <c r="Q1205" s="184">
        <v>0</v>
      </c>
      <c r="R1205" s="184">
        <f>Q1205*H1205</f>
        <v>0</v>
      </c>
      <c r="S1205" s="184">
        <v>1.6999999999999999E-3</v>
      </c>
      <c r="T1205" s="185">
        <f>S1205*H1205</f>
        <v>4.2499999999999994E-3</v>
      </c>
      <c r="U1205" s="36"/>
      <c r="V1205" s="36"/>
      <c r="W1205" s="36"/>
      <c r="X1205" s="36"/>
      <c r="Y1205" s="36"/>
      <c r="Z1205" s="36"/>
      <c r="AA1205" s="36"/>
      <c r="AB1205" s="36"/>
      <c r="AC1205" s="36"/>
      <c r="AD1205" s="36"/>
      <c r="AE1205" s="36"/>
      <c r="AR1205" s="186" t="s">
        <v>175</v>
      </c>
      <c r="AT1205" s="186" t="s">
        <v>137</v>
      </c>
      <c r="AU1205" s="186" t="s">
        <v>143</v>
      </c>
      <c r="AY1205" s="19" t="s">
        <v>135</v>
      </c>
      <c r="BE1205" s="187">
        <f>IF(N1205="základní",J1205,0)</f>
        <v>0</v>
      </c>
      <c r="BF1205" s="187">
        <f>IF(N1205="snížená",J1205,0)</f>
        <v>0</v>
      </c>
      <c r="BG1205" s="187">
        <f>IF(N1205="zákl. přenesená",J1205,0)</f>
        <v>0</v>
      </c>
      <c r="BH1205" s="187">
        <f>IF(N1205="sníž. přenesená",J1205,0)</f>
        <v>0</v>
      </c>
      <c r="BI1205" s="187">
        <f>IF(N1205="nulová",J1205,0)</f>
        <v>0</v>
      </c>
      <c r="BJ1205" s="19" t="s">
        <v>143</v>
      </c>
      <c r="BK1205" s="187">
        <f>ROUND(I1205*H1205,2)</f>
        <v>0</v>
      </c>
      <c r="BL1205" s="19" t="s">
        <v>175</v>
      </c>
      <c r="BM1205" s="186" t="s">
        <v>1318</v>
      </c>
    </row>
    <row r="1206" spans="1:65" s="2" customFormat="1" ht="14.4" customHeight="1">
      <c r="A1206" s="36"/>
      <c r="B1206" s="37"/>
      <c r="C1206" s="175" t="s">
        <v>1319</v>
      </c>
      <c r="D1206" s="175" t="s">
        <v>137</v>
      </c>
      <c r="E1206" s="176" t="s">
        <v>1320</v>
      </c>
      <c r="F1206" s="177" t="s">
        <v>1321</v>
      </c>
      <c r="G1206" s="178" t="s">
        <v>169</v>
      </c>
      <c r="H1206" s="179">
        <v>6.3</v>
      </c>
      <c r="I1206" s="180"/>
      <c r="J1206" s="181">
        <f>ROUND(I1206*H1206,2)</f>
        <v>0</v>
      </c>
      <c r="K1206" s="177" t="s">
        <v>141</v>
      </c>
      <c r="L1206" s="41"/>
      <c r="M1206" s="182" t="s">
        <v>19</v>
      </c>
      <c r="N1206" s="183" t="s">
        <v>44</v>
      </c>
      <c r="O1206" s="66"/>
      <c r="P1206" s="184">
        <f>O1206*H1206</f>
        <v>0</v>
      </c>
      <c r="Q1206" s="184">
        <v>0</v>
      </c>
      <c r="R1206" s="184">
        <f>Q1206*H1206</f>
        <v>0</v>
      </c>
      <c r="S1206" s="184">
        <v>1.7700000000000001E-3</v>
      </c>
      <c r="T1206" s="185">
        <f>S1206*H1206</f>
        <v>1.1150999999999999E-2</v>
      </c>
      <c r="U1206" s="36"/>
      <c r="V1206" s="36"/>
      <c r="W1206" s="36"/>
      <c r="X1206" s="36"/>
      <c r="Y1206" s="36"/>
      <c r="Z1206" s="36"/>
      <c r="AA1206" s="36"/>
      <c r="AB1206" s="36"/>
      <c r="AC1206" s="36"/>
      <c r="AD1206" s="36"/>
      <c r="AE1206" s="36"/>
      <c r="AR1206" s="186" t="s">
        <v>175</v>
      </c>
      <c r="AT1206" s="186" t="s">
        <v>137</v>
      </c>
      <c r="AU1206" s="186" t="s">
        <v>143</v>
      </c>
      <c r="AY1206" s="19" t="s">
        <v>135</v>
      </c>
      <c r="BE1206" s="187">
        <f>IF(N1206="základní",J1206,0)</f>
        <v>0</v>
      </c>
      <c r="BF1206" s="187">
        <f>IF(N1206="snížená",J1206,0)</f>
        <v>0</v>
      </c>
      <c r="BG1206" s="187">
        <f>IF(N1206="zákl. přenesená",J1206,0)</f>
        <v>0</v>
      </c>
      <c r="BH1206" s="187">
        <f>IF(N1206="sníž. přenesená",J1206,0)</f>
        <v>0</v>
      </c>
      <c r="BI1206" s="187">
        <f>IF(N1206="nulová",J1206,0)</f>
        <v>0</v>
      </c>
      <c r="BJ1206" s="19" t="s">
        <v>143</v>
      </c>
      <c r="BK1206" s="187">
        <f>ROUND(I1206*H1206,2)</f>
        <v>0</v>
      </c>
      <c r="BL1206" s="19" t="s">
        <v>175</v>
      </c>
      <c r="BM1206" s="186" t="s">
        <v>1322</v>
      </c>
    </row>
    <row r="1207" spans="1:65" s="13" customFormat="1" ht="10">
      <c r="B1207" s="193"/>
      <c r="C1207" s="194"/>
      <c r="D1207" s="188" t="s">
        <v>146</v>
      </c>
      <c r="E1207" s="195" t="s">
        <v>19</v>
      </c>
      <c r="F1207" s="196" t="s">
        <v>1323</v>
      </c>
      <c r="G1207" s="194"/>
      <c r="H1207" s="197">
        <v>6.3</v>
      </c>
      <c r="I1207" s="198"/>
      <c r="J1207" s="194"/>
      <c r="K1207" s="194"/>
      <c r="L1207" s="199"/>
      <c r="M1207" s="200"/>
      <c r="N1207" s="201"/>
      <c r="O1207" s="201"/>
      <c r="P1207" s="201"/>
      <c r="Q1207" s="201"/>
      <c r="R1207" s="201"/>
      <c r="S1207" s="201"/>
      <c r="T1207" s="202"/>
      <c r="AT1207" s="203" t="s">
        <v>146</v>
      </c>
      <c r="AU1207" s="203" t="s">
        <v>143</v>
      </c>
      <c r="AV1207" s="13" t="s">
        <v>143</v>
      </c>
      <c r="AW1207" s="13" t="s">
        <v>31</v>
      </c>
      <c r="AX1207" s="13" t="s">
        <v>72</v>
      </c>
      <c r="AY1207" s="203" t="s">
        <v>135</v>
      </c>
    </row>
    <row r="1208" spans="1:65" s="14" customFormat="1" ht="10">
      <c r="B1208" s="204"/>
      <c r="C1208" s="205"/>
      <c r="D1208" s="188" t="s">
        <v>146</v>
      </c>
      <c r="E1208" s="206" t="s">
        <v>19</v>
      </c>
      <c r="F1208" s="207" t="s">
        <v>148</v>
      </c>
      <c r="G1208" s="205"/>
      <c r="H1208" s="208">
        <v>6.3</v>
      </c>
      <c r="I1208" s="209"/>
      <c r="J1208" s="205"/>
      <c r="K1208" s="205"/>
      <c r="L1208" s="210"/>
      <c r="M1208" s="211"/>
      <c r="N1208" s="212"/>
      <c r="O1208" s="212"/>
      <c r="P1208" s="212"/>
      <c r="Q1208" s="212"/>
      <c r="R1208" s="212"/>
      <c r="S1208" s="212"/>
      <c r="T1208" s="213"/>
      <c r="AT1208" s="214" t="s">
        <v>146</v>
      </c>
      <c r="AU1208" s="214" t="s">
        <v>143</v>
      </c>
      <c r="AV1208" s="14" t="s">
        <v>142</v>
      </c>
      <c r="AW1208" s="14" t="s">
        <v>31</v>
      </c>
      <c r="AX1208" s="14" t="s">
        <v>80</v>
      </c>
      <c r="AY1208" s="214" t="s">
        <v>135</v>
      </c>
    </row>
    <row r="1209" spans="1:65" s="2" customFormat="1" ht="14.4" customHeight="1">
      <c r="A1209" s="36"/>
      <c r="B1209" s="37"/>
      <c r="C1209" s="175" t="s">
        <v>911</v>
      </c>
      <c r="D1209" s="175" t="s">
        <v>137</v>
      </c>
      <c r="E1209" s="176" t="s">
        <v>1324</v>
      </c>
      <c r="F1209" s="177" t="s">
        <v>1325</v>
      </c>
      <c r="G1209" s="178" t="s">
        <v>169</v>
      </c>
      <c r="H1209" s="179">
        <v>42.5</v>
      </c>
      <c r="I1209" s="180"/>
      <c r="J1209" s="181">
        <f>ROUND(I1209*H1209,2)</f>
        <v>0</v>
      </c>
      <c r="K1209" s="177" t="s">
        <v>141</v>
      </c>
      <c r="L1209" s="41"/>
      <c r="M1209" s="182" t="s">
        <v>19</v>
      </c>
      <c r="N1209" s="183" t="s">
        <v>44</v>
      </c>
      <c r="O1209" s="66"/>
      <c r="P1209" s="184">
        <f>O1209*H1209</f>
        <v>0</v>
      </c>
      <c r="Q1209" s="184">
        <v>0</v>
      </c>
      <c r="R1209" s="184">
        <f>Q1209*H1209</f>
        <v>0</v>
      </c>
      <c r="S1209" s="184">
        <v>1.91E-3</v>
      </c>
      <c r="T1209" s="185">
        <f>S1209*H1209</f>
        <v>8.1174999999999997E-2</v>
      </c>
      <c r="U1209" s="36"/>
      <c r="V1209" s="36"/>
      <c r="W1209" s="36"/>
      <c r="X1209" s="36"/>
      <c r="Y1209" s="36"/>
      <c r="Z1209" s="36"/>
      <c r="AA1209" s="36"/>
      <c r="AB1209" s="36"/>
      <c r="AC1209" s="36"/>
      <c r="AD1209" s="36"/>
      <c r="AE1209" s="36"/>
      <c r="AR1209" s="186" t="s">
        <v>175</v>
      </c>
      <c r="AT1209" s="186" t="s">
        <v>137</v>
      </c>
      <c r="AU1209" s="186" t="s">
        <v>143</v>
      </c>
      <c r="AY1209" s="19" t="s">
        <v>135</v>
      </c>
      <c r="BE1209" s="187">
        <f>IF(N1209="základní",J1209,0)</f>
        <v>0</v>
      </c>
      <c r="BF1209" s="187">
        <f>IF(N1209="snížená",J1209,0)</f>
        <v>0</v>
      </c>
      <c r="BG1209" s="187">
        <f>IF(N1209="zákl. přenesená",J1209,0)</f>
        <v>0</v>
      </c>
      <c r="BH1209" s="187">
        <f>IF(N1209="sníž. přenesená",J1209,0)</f>
        <v>0</v>
      </c>
      <c r="BI1209" s="187">
        <f>IF(N1209="nulová",J1209,0)</f>
        <v>0</v>
      </c>
      <c r="BJ1209" s="19" t="s">
        <v>143</v>
      </c>
      <c r="BK1209" s="187">
        <f>ROUND(I1209*H1209,2)</f>
        <v>0</v>
      </c>
      <c r="BL1209" s="19" t="s">
        <v>175</v>
      </c>
      <c r="BM1209" s="186" t="s">
        <v>1326</v>
      </c>
    </row>
    <row r="1210" spans="1:65" s="2" customFormat="1" ht="14.4" customHeight="1">
      <c r="A1210" s="36"/>
      <c r="B1210" s="37"/>
      <c r="C1210" s="175" t="s">
        <v>1327</v>
      </c>
      <c r="D1210" s="175" t="s">
        <v>137</v>
      </c>
      <c r="E1210" s="176" t="s">
        <v>1328</v>
      </c>
      <c r="F1210" s="177" t="s">
        <v>1329</v>
      </c>
      <c r="G1210" s="178" t="s">
        <v>169</v>
      </c>
      <c r="H1210" s="179">
        <v>84.6</v>
      </c>
      <c r="I1210" s="180"/>
      <c r="J1210" s="181">
        <f>ROUND(I1210*H1210,2)</f>
        <v>0</v>
      </c>
      <c r="K1210" s="177" t="s">
        <v>141</v>
      </c>
      <c r="L1210" s="41"/>
      <c r="M1210" s="182" t="s">
        <v>19</v>
      </c>
      <c r="N1210" s="183" t="s">
        <v>44</v>
      </c>
      <c r="O1210" s="66"/>
      <c r="P1210" s="184">
        <f>O1210*H1210</f>
        <v>0</v>
      </c>
      <c r="Q1210" s="184">
        <v>0</v>
      </c>
      <c r="R1210" s="184">
        <f>Q1210*H1210</f>
        <v>0</v>
      </c>
      <c r="S1210" s="184">
        <v>1.67E-3</v>
      </c>
      <c r="T1210" s="185">
        <f>S1210*H1210</f>
        <v>0.14128199999999999</v>
      </c>
      <c r="U1210" s="36"/>
      <c r="V1210" s="36"/>
      <c r="W1210" s="36"/>
      <c r="X1210" s="36"/>
      <c r="Y1210" s="36"/>
      <c r="Z1210" s="36"/>
      <c r="AA1210" s="36"/>
      <c r="AB1210" s="36"/>
      <c r="AC1210" s="36"/>
      <c r="AD1210" s="36"/>
      <c r="AE1210" s="36"/>
      <c r="AR1210" s="186" t="s">
        <v>175</v>
      </c>
      <c r="AT1210" s="186" t="s">
        <v>137</v>
      </c>
      <c r="AU1210" s="186" t="s">
        <v>143</v>
      </c>
      <c r="AY1210" s="19" t="s">
        <v>135</v>
      </c>
      <c r="BE1210" s="187">
        <f>IF(N1210="základní",J1210,0)</f>
        <v>0</v>
      </c>
      <c r="BF1210" s="187">
        <f>IF(N1210="snížená",J1210,0)</f>
        <v>0</v>
      </c>
      <c r="BG1210" s="187">
        <f>IF(N1210="zákl. přenesená",J1210,0)</f>
        <v>0</v>
      </c>
      <c r="BH1210" s="187">
        <f>IF(N1210="sníž. přenesená",J1210,0)</f>
        <v>0</v>
      </c>
      <c r="BI1210" s="187">
        <f>IF(N1210="nulová",J1210,0)</f>
        <v>0</v>
      </c>
      <c r="BJ1210" s="19" t="s">
        <v>143</v>
      </c>
      <c r="BK1210" s="187">
        <f>ROUND(I1210*H1210,2)</f>
        <v>0</v>
      </c>
      <c r="BL1210" s="19" t="s">
        <v>175</v>
      </c>
      <c r="BM1210" s="186" t="s">
        <v>1330</v>
      </c>
    </row>
    <row r="1211" spans="1:65" s="13" customFormat="1" ht="10">
      <c r="B1211" s="193"/>
      <c r="C1211" s="194"/>
      <c r="D1211" s="188" t="s">
        <v>146</v>
      </c>
      <c r="E1211" s="195" t="s">
        <v>19</v>
      </c>
      <c r="F1211" s="196" t="s">
        <v>631</v>
      </c>
      <c r="G1211" s="194"/>
      <c r="H1211" s="197">
        <v>28.8</v>
      </c>
      <c r="I1211" s="198"/>
      <c r="J1211" s="194"/>
      <c r="K1211" s="194"/>
      <c r="L1211" s="199"/>
      <c r="M1211" s="200"/>
      <c r="N1211" s="201"/>
      <c r="O1211" s="201"/>
      <c r="P1211" s="201"/>
      <c r="Q1211" s="201"/>
      <c r="R1211" s="201"/>
      <c r="S1211" s="201"/>
      <c r="T1211" s="202"/>
      <c r="AT1211" s="203" t="s">
        <v>146</v>
      </c>
      <c r="AU1211" s="203" t="s">
        <v>143</v>
      </c>
      <c r="AV1211" s="13" t="s">
        <v>143</v>
      </c>
      <c r="AW1211" s="13" t="s">
        <v>31</v>
      </c>
      <c r="AX1211" s="13" t="s">
        <v>72</v>
      </c>
      <c r="AY1211" s="203" t="s">
        <v>135</v>
      </c>
    </row>
    <row r="1212" spans="1:65" s="13" customFormat="1" ht="10">
      <c r="B1212" s="193"/>
      <c r="C1212" s="194"/>
      <c r="D1212" s="188" t="s">
        <v>146</v>
      </c>
      <c r="E1212" s="195" t="s">
        <v>19</v>
      </c>
      <c r="F1212" s="196" t="s">
        <v>633</v>
      </c>
      <c r="G1212" s="194"/>
      <c r="H1212" s="197">
        <v>5.4</v>
      </c>
      <c r="I1212" s="198"/>
      <c r="J1212" s="194"/>
      <c r="K1212" s="194"/>
      <c r="L1212" s="199"/>
      <c r="M1212" s="200"/>
      <c r="N1212" s="201"/>
      <c r="O1212" s="201"/>
      <c r="P1212" s="201"/>
      <c r="Q1212" s="201"/>
      <c r="R1212" s="201"/>
      <c r="S1212" s="201"/>
      <c r="T1212" s="202"/>
      <c r="AT1212" s="203" t="s">
        <v>146</v>
      </c>
      <c r="AU1212" s="203" t="s">
        <v>143</v>
      </c>
      <c r="AV1212" s="13" t="s">
        <v>143</v>
      </c>
      <c r="AW1212" s="13" t="s">
        <v>31</v>
      </c>
      <c r="AX1212" s="13" t="s">
        <v>72</v>
      </c>
      <c r="AY1212" s="203" t="s">
        <v>135</v>
      </c>
    </row>
    <row r="1213" spans="1:65" s="13" customFormat="1" ht="10">
      <c r="B1213" s="193"/>
      <c r="C1213" s="194"/>
      <c r="D1213" s="188" t="s">
        <v>146</v>
      </c>
      <c r="E1213" s="195" t="s">
        <v>19</v>
      </c>
      <c r="F1213" s="196" t="s">
        <v>632</v>
      </c>
      <c r="G1213" s="194"/>
      <c r="H1213" s="197">
        <v>50.4</v>
      </c>
      <c r="I1213" s="198"/>
      <c r="J1213" s="194"/>
      <c r="K1213" s="194"/>
      <c r="L1213" s="199"/>
      <c r="M1213" s="200"/>
      <c r="N1213" s="201"/>
      <c r="O1213" s="201"/>
      <c r="P1213" s="201"/>
      <c r="Q1213" s="201"/>
      <c r="R1213" s="201"/>
      <c r="S1213" s="201"/>
      <c r="T1213" s="202"/>
      <c r="AT1213" s="203" t="s">
        <v>146</v>
      </c>
      <c r="AU1213" s="203" t="s">
        <v>143</v>
      </c>
      <c r="AV1213" s="13" t="s">
        <v>143</v>
      </c>
      <c r="AW1213" s="13" t="s">
        <v>31</v>
      </c>
      <c r="AX1213" s="13" t="s">
        <v>72</v>
      </c>
      <c r="AY1213" s="203" t="s">
        <v>135</v>
      </c>
    </row>
    <row r="1214" spans="1:65" s="14" customFormat="1" ht="10">
      <c r="B1214" s="204"/>
      <c r="C1214" s="205"/>
      <c r="D1214" s="188" t="s">
        <v>146</v>
      </c>
      <c r="E1214" s="206" t="s">
        <v>19</v>
      </c>
      <c r="F1214" s="207" t="s">
        <v>148</v>
      </c>
      <c r="G1214" s="205"/>
      <c r="H1214" s="208">
        <v>84.6</v>
      </c>
      <c r="I1214" s="209"/>
      <c r="J1214" s="205"/>
      <c r="K1214" s="205"/>
      <c r="L1214" s="210"/>
      <c r="M1214" s="211"/>
      <c r="N1214" s="212"/>
      <c r="O1214" s="212"/>
      <c r="P1214" s="212"/>
      <c r="Q1214" s="212"/>
      <c r="R1214" s="212"/>
      <c r="S1214" s="212"/>
      <c r="T1214" s="213"/>
      <c r="AT1214" s="214" t="s">
        <v>146</v>
      </c>
      <c r="AU1214" s="214" t="s">
        <v>143</v>
      </c>
      <c r="AV1214" s="14" t="s">
        <v>142</v>
      </c>
      <c r="AW1214" s="14" t="s">
        <v>31</v>
      </c>
      <c r="AX1214" s="14" t="s">
        <v>80</v>
      </c>
      <c r="AY1214" s="214" t="s">
        <v>135</v>
      </c>
    </row>
    <row r="1215" spans="1:65" s="2" customFormat="1" ht="24.15" customHeight="1">
      <c r="A1215" s="36"/>
      <c r="B1215" s="37"/>
      <c r="C1215" s="175" t="s">
        <v>916</v>
      </c>
      <c r="D1215" s="175" t="s">
        <v>137</v>
      </c>
      <c r="E1215" s="176" t="s">
        <v>1331</v>
      </c>
      <c r="F1215" s="177" t="s">
        <v>1332</v>
      </c>
      <c r="G1215" s="178" t="s">
        <v>382</v>
      </c>
      <c r="H1215" s="179">
        <v>11</v>
      </c>
      <c r="I1215" s="180"/>
      <c r="J1215" s="181">
        <f>ROUND(I1215*H1215,2)</f>
        <v>0</v>
      </c>
      <c r="K1215" s="177" t="s">
        <v>141</v>
      </c>
      <c r="L1215" s="41"/>
      <c r="M1215" s="182" t="s">
        <v>19</v>
      </c>
      <c r="N1215" s="183" t="s">
        <v>44</v>
      </c>
      <c r="O1215" s="66"/>
      <c r="P1215" s="184">
        <f>O1215*H1215</f>
        <v>0</v>
      </c>
      <c r="Q1215" s="184">
        <v>0</v>
      </c>
      <c r="R1215" s="184">
        <f>Q1215*H1215</f>
        <v>0</v>
      </c>
      <c r="S1215" s="184">
        <v>1.8799999999999999E-3</v>
      </c>
      <c r="T1215" s="185">
        <f>S1215*H1215</f>
        <v>2.068E-2</v>
      </c>
      <c r="U1215" s="36"/>
      <c r="V1215" s="36"/>
      <c r="W1215" s="36"/>
      <c r="X1215" s="36"/>
      <c r="Y1215" s="36"/>
      <c r="Z1215" s="36"/>
      <c r="AA1215" s="36"/>
      <c r="AB1215" s="36"/>
      <c r="AC1215" s="36"/>
      <c r="AD1215" s="36"/>
      <c r="AE1215" s="36"/>
      <c r="AR1215" s="186" t="s">
        <v>175</v>
      </c>
      <c r="AT1215" s="186" t="s">
        <v>137</v>
      </c>
      <c r="AU1215" s="186" t="s">
        <v>143</v>
      </c>
      <c r="AY1215" s="19" t="s">
        <v>135</v>
      </c>
      <c r="BE1215" s="187">
        <f>IF(N1215="základní",J1215,0)</f>
        <v>0</v>
      </c>
      <c r="BF1215" s="187">
        <f>IF(N1215="snížená",J1215,0)</f>
        <v>0</v>
      </c>
      <c r="BG1215" s="187">
        <f>IF(N1215="zákl. přenesená",J1215,0)</f>
        <v>0</v>
      </c>
      <c r="BH1215" s="187">
        <f>IF(N1215="sníž. přenesená",J1215,0)</f>
        <v>0</v>
      </c>
      <c r="BI1215" s="187">
        <f>IF(N1215="nulová",J1215,0)</f>
        <v>0</v>
      </c>
      <c r="BJ1215" s="19" t="s">
        <v>143</v>
      </c>
      <c r="BK1215" s="187">
        <f>ROUND(I1215*H1215,2)</f>
        <v>0</v>
      </c>
      <c r="BL1215" s="19" t="s">
        <v>175</v>
      </c>
      <c r="BM1215" s="186" t="s">
        <v>1333</v>
      </c>
    </row>
    <row r="1216" spans="1:65" s="2" customFormat="1" ht="14.4" customHeight="1">
      <c r="A1216" s="36"/>
      <c r="B1216" s="37"/>
      <c r="C1216" s="175" t="s">
        <v>1334</v>
      </c>
      <c r="D1216" s="175" t="s">
        <v>137</v>
      </c>
      <c r="E1216" s="176" t="s">
        <v>1335</v>
      </c>
      <c r="F1216" s="177" t="s">
        <v>1336</v>
      </c>
      <c r="G1216" s="178" t="s">
        <v>169</v>
      </c>
      <c r="H1216" s="179">
        <v>6.1</v>
      </c>
      <c r="I1216" s="180"/>
      <c r="J1216" s="181">
        <f>ROUND(I1216*H1216,2)</f>
        <v>0</v>
      </c>
      <c r="K1216" s="177" t="s">
        <v>141</v>
      </c>
      <c r="L1216" s="41"/>
      <c r="M1216" s="182" t="s">
        <v>19</v>
      </c>
      <c r="N1216" s="183" t="s">
        <v>44</v>
      </c>
      <c r="O1216" s="66"/>
      <c r="P1216" s="184">
        <f>O1216*H1216</f>
        <v>0</v>
      </c>
      <c r="Q1216" s="184">
        <v>0</v>
      </c>
      <c r="R1216" s="184">
        <f>Q1216*H1216</f>
        <v>0</v>
      </c>
      <c r="S1216" s="184">
        <v>2.5999999999999999E-3</v>
      </c>
      <c r="T1216" s="185">
        <f>S1216*H1216</f>
        <v>1.5859999999999999E-2</v>
      </c>
      <c r="U1216" s="36"/>
      <c r="V1216" s="36"/>
      <c r="W1216" s="36"/>
      <c r="X1216" s="36"/>
      <c r="Y1216" s="36"/>
      <c r="Z1216" s="36"/>
      <c r="AA1216" s="36"/>
      <c r="AB1216" s="36"/>
      <c r="AC1216" s="36"/>
      <c r="AD1216" s="36"/>
      <c r="AE1216" s="36"/>
      <c r="AR1216" s="186" t="s">
        <v>175</v>
      </c>
      <c r="AT1216" s="186" t="s">
        <v>137</v>
      </c>
      <c r="AU1216" s="186" t="s">
        <v>143</v>
      </c>
      <c r="AY1216" s="19" t="s">
        <v>135</v>
      </c>
      <c r="BE1216" s="187">
        <f>IF(N1216="základní",J1216,0)</f>
        <v>0</v>
      </c>
      <c r="BF1216" s="187">
        <f>IF(N1216="snížená",J1216,0)</f>
        <v>0</v>
      </c>
      <c r="BG1216" s="187">
        <f>IF(N1216="zákl. přenesená",J1216,0)</f>
        <v>0</v>
      </c>
      <c r="BH1216" s="187">
        <f>IF(N1216="sníž. přenesená",J1216,0)</f>
        <v>0</v>
      </c>
      <c r="BI1216" s="187">
        <f>IF(N1216="nulová",J1216,0)</f>
        <v>0</v>
      </c>
      <c r="BJ1216" s="19" t="s">
        <v>143</v>
      </c>
      <c r="BK1216" s="187">
        <f>ROUND(I1216*H1216,2)</f>
        <v>0</v>
      </c>
      <c r="BL1216" s="19" t="s">
        <v>175</v>
      </c>
      <c r="BM1216" s="186" t="s">
        <v>1337</v>
      </c>
    </row>
    <row r="1217" spans="1:65" s="2" customFormat="1" ht="14.4" customHeight="1">
      <c r="A1217" s="36"/>
      <c r="B1217" s="37"/>
      <c r="C1217" s="175" t="s">
        <v>950</v>
      </c>
      <c r="D1217" s="175" t="s">
        <v>137</v>
      </c>
      <c r="E1217" s="176" t="s">
        <v>1338</v>
      </c>
      <c r="F1217" s="177" t="s">
        <v>1339</v>
      </c>
      <c r="G1217" s="178" t="s">
        <v>169</v>
      </c>
      <c r="H1217" s="179">
        <v>4.5999999999999996</v>
      </c>
      <c r="I1217" s="180"/>
      <c r="J1217" s="181">
        <f>ROUND(I1217*H1217,2)</f>
        <v>0</v>
      </c>
      <c r="K1217" s="177" t="s">
        <v>141</v>
      </c>
      <c r="L1217" s="41"/>
      <c r="M1217" s="182" t="s">
        <v>19</v>
      </c>
      <c r="N1217" s="183" t="s">
        <v>44</v>
      </c>
      <c r="O1217" s="66"/>
      <c r="P1217" s="184">
        <f>O1217*H1217</f>
        <v>0</v>
      </c>
      <c r="Q1217" s="184">
        <v>0</v>
      </c>
      <c r="R1217" s="184">
        <f>Q1217*H1217</f>
        <v>0</v>
      </c>
      <c r="S1217" s="184">
        <v>3.9399999999999999E-3</v>
      </c>
      <c r="T1217" s="185">
        <f>S1217*H1217</f>
        <v>1.8123999999999998E-2</v>
      </c>
      <c r="U1217" s="36"/>
      <c r="V1217" s="36"/>
      <c r="W1217" s="36"/>
      <c r="X1217" s="36"/>
      <c r="Y1217" s="36"/>
      <c r="Z1217" s="36"/>
      <c r="AA1217" s="36"/>
      <c r="AB1217" s="36"/>
      <c r="AC1217" s="36"/>
      <c r="AD1217" s="36"/>
      <c r="AE1217" s="36"/>
      <c r="AR1217" s="186" t="s">
        <v>175</v>
      </c>
      <c r="AT1217" s="186" t="s">
        <v>137</v>
      </c>
      <c r="AU1217" s="186" t="s">
        <v>143</v>
      </c>
      <c r="AY1217" s="19" t="s">
        <v>135</v>
      </c>
      <c r="BE1217" s="187">
        <f>IF(N1217="základní",J1217,0)</f>
        <v>0</v>
      </c>
      <c r="BF1217" s="187">
        <f>IF(N1217="snížená",J1217,0)</f>
        <v>0</v>
      </c>
      <c r="BG1217" s="187">
        <f>IF(N1217="zákl. přenesená",J1217,0)</f>
        <v>0</v>
      </c>
      <c r="BH1217" s="187">
        <f>IF(N1217="sníž. přenesená",J1217,0)</f>
        <v>0</v>
      </c>
      <c r="BI1217" s="187">
        <f>IF(N1217="nulová",J1217,0)</f>
        <v>0</v>
      </c>
      <c r="BJ1217" s="19" t="s">
        <v>143</v>
      </c>
      <c r="BK1217" s="187">
        <f>ROUND(I1217*H1217,2)</f>
        <v>0</v>
      </c>
      <c r="BL1217" s="19" t="s">
        <v>175</v>
      </c>
      <c r="BM1217" s="186" t="s">
        <v>1340</v>
      </c>
    </row>
    <row r="1218" spans="1:65" s="2" customFormat="1" ht="14.4" customHeight="1">
      <c r="A1218" s="36"/>
      <c r="B1218" s="37"/>
      <c r="C1218" s="175" t="s">
        <v>1341</v>
      </c>
      <c r="D1218" s="175" t="s">
        <v>137</v>
      </c>
      <c r="E1218" s="176" t="s">
        <v>1342</v>
      </c>
      <c r="F1218" s="177" t="s">
        <v>1343</v>
      </c>
      <c r="G1218" s="178" t="s">
        <v>169</v>
      </c>
      <c r="H1218" s="179">
        <v>84.6</v>
      </c>
      <c r="I1218" s="180"/>
      <c r="J1218" s="181">
        <f>ROUND(I1218*H1218,2)</f>
        <v>0</v>
      </c>
      <c r="K1218" s="177" t="s">
        <v>141</v>
      </c>
      <c r="L1218" s="41"/>
      <c r="M1218" s="182" t="s">
        <v>19</v>
      </c>
      <c r="N1218" s="183" t="s">
        <v>44</v>
      </c>
      <c r="O1218" s="66"/>
      <c r="P1218" s="184">
        <f>O1218*H1218</f>
        <v>0</v>
      </c>
      <c r="Q1218" s="184">
        <v>1.4599999999999999E-3</v>
      </c>
      <c r="R1218" s="184">
        <f>Q1218*H1218</f>
        <v>0.12351599999999999</v>
      </c>
      <c r="S1218" s="184">
        <v>0</v>
      </c>
      <c r="T1218" s="185">
        <f>S1218*H1218</f>
        <v>0</v>
      </c>
      <c r="U1218" s="36"/>
      <c r="V1218" s="36"/>
      <c r="W1218" s="36"/>
      <c r="X1218" s="36"/>
      <c r="Y1218" s="36"/>
      <c r="Z1218" s="36"/>
      <c r="AA1218" s="36"/>
      <c r="AB1218" s="36"/>
      <c r="AC1218" s="36"/>
      <c r="AD1218" s="36"/>
      <c r="AE1218" s="36"/>
      <c r="AR1218" s="186" t="s">
        <v>175</v>
      </c>
      <c r="AT1218" s="186" t="s">
        <v>137</v>
      </c>
      <c r="AU1218" s="186" t="s">
        <v>143</v>
      </c>
      <c r="AY1218" s="19" t="s">
        <v>135</v>
      </c>
      <c r="BE1218" s="187">
        <f>IF(N1218="základní",J1218,0)</f>
        <v>0</v>
      </c>
      <c r="BF1218" s="187">
        <f>IF(N1218="snížená",J1218,0)</f>
        <v>0</v>
      </c>
      <c r="BG1218" s="187">
        <f>IF(N1218="zákl. přenesená",J1218,0)</f>
        <v>0</v>
      </c>
      <c r="BH1218" s="187">
        <f>IF(N1218="sníž. přenesená",J1218,0)</f>
        <v>0</v>
      </c>
      <c r="BI1218" s="187">
        <f>IF(N1218="nulová",J1218,0)</f>
        <v>0</v>
      </c>
      <c r="BJ1218" s="19" t="s">
        <v>143</v>
      </c>
      <c r="BK1218" s="187">
        <f>ROUND(I1218*H1218,2)</f>
        <v>0</v>
      </c>
      <c r="BL1218" s="19" t="s">
        <v>175</v>
      </c>
      <c r="BM1218" s="186" t="s">
        <v>1344</v>
      </c>
    </row>
    <row r="1219" spans="1:65" s="13" customFormat="1" ht="10">
      <c r="B1219" s="193"/>
      <c r="C1219" s="194"/>
      <c r="D1219" s="188" t="s">
        <v>146</v>
      </c>
      <c r="E1219" s="195" t="s">
        <v>19</v>
      </c>
      <c r="F1219" s="196" t="s">
        <v>1345</v>
      </c>
      <c r="G1219" s="194"/>
      <c r="H1219" s="197">
        <v>28.8</v>
      </c>
      <c r="I1219" s="198"/>
      <c r="J1219" s="194"/>
      <c r="K1219" s="194"/>
      <c r="L1219" s="199"/>
      <c r="M1219" s="200"/>
      <c r="N1219" s="201"/>
      <c r="O1219" s="201"/>
      <c r="P1219" s="201"/>
      <c r="Q1219" s="201"/>
      <c r="R1219" s="201"/>
      <c r="S1219" s="201"/>
      <c r="T1219" s="202"/>
      <c r="AT1219" s="203" t="s">
        <v>146</v>
      </c>
      <c r="AU1219" s="203" t="s">
        <v>143</v>
      </c>
      <c r="AV1219" s="13" t="s">
        <v>143</v>
      </c>
      <c r="AW1219" s="13" t="s">
        <v>31</v>
      </c>
      <c r="AX1219" s="13" t="s">
        <v>72</v>
      </c>
      <c r="AY1219" s="203" t="s">
        <v>135</v>
      </c>
    </row>
    <row r="1220" spans="1:65" s="13" customFormat="1" ht="10">
      <c r="B1220" s="193"/>
      <c r="C1220" s="194"/>
      <c r="D1220" s="188" t="s">
        <v>146</v>
      </c>
      <c r="E1220" s="195" t="s">
        <v>19</v>
      </c>
      <c r="F1220" s="196" t="s">
        <v>1346</v>
      </c>
      <c r="G1220" s="194"/>
      <c r="H1220" s="197">
        <v>5.4</v>
      </c>
      <c r="I1220" s="198"/>
      <c r="J1220" s="194"/>
      <c r="K1220" s="194"/>
      <c r="L1220" s="199"/>
      <c r="M1220" s="200"/>
      <c r="N1220" s="201"/>
      <c r="O1220" s="201"/>
      <c r="P1220" s="201"/>
      <c r="Q1220" s="201"/>
      <c r="R1220" s="201"/>
      <c r="S1220" s="201"/>
      <c r="T1220" s="202"/>
      <c r="AT1220" s="203" t="s">
        <v>146</v>
      </c>
      <c r="AU1220" s="203" t="s">
        <v>143</v>
      </c>
      <c r="AV1220" s="13" t="s">
        <v>143</v>
      </c>
      <c r="AW1220" s="13" t="s">
        <v>31</v>
      </c>
      <c r="AX1220" s="13" t="s">
        <v>72</v>
      </c>
      <c r="AY1220" s="203" t="s">
        <v>135</v>
      </c>
    </row>
    <row r="1221" spans="1:65" s="13" customFormat="1" ht="10">
      <c r="B1221" s="193"/>
      <c r="C1221" s="194"/>
      <c r="D1221" s="188" t="s">
        <v>146</v>
      </c>
      <c r="E1221" s="195" t="s">
        <v>19</v>
      </c>
      <c r="F1221" s="196" t="s">
        <v>1347</v>
      </c>
      <c r="G1221" s="194"/>
      <c r="H1221" s="197">
        <v>50.4</v>
      </c>
      <c r="I1221" s="198"/>
      <c r="J1221" s="194"/>
      <c r="K1221" s="194"/>
      <c r="L1221" s="199"/>
      <c r="M1221" s="200"/>
      <c r="N1221" s="201"/>
      <c r="O1221" s="201"/>
      <c r="P1221" s="201"/>
      <c r="Q1221" s="201"/>
      <c r="R1221" s="201"/>
      <c r="S1221" s="201"/>
      <c r="T1221" s="202"/>
      <c r="AT1221" s="203" t="s">
        <v>146</v>
      </c>
      <c r="AU1221" s="203" t="s">
        <v>143</v>
      </c>
      <c r="AV1221" s="13" t="s">
        <v>143</v>
      </c>
      <c r="AW1221" s="13" t="s">
        <v>31</v>
      </c>
      <c r="AX1221" s="13" t="s">
        <v>72</v>
      </c>
      <c r="AY1221" s="203" t="s">
        <v>135</v>
      </c>
    </row>
    <row r="1222" spans="1:65" s="14" customFormat="1" ht="10">
      <c r="B1222" s="204"/>
      <c r="C1222" s="205"/>
      <c r="D1222" s="188" t="s">
        <v>146</v>
      </c>
      <c r="E1222" s="206" t="s">
        <v>19</v>
      </c>
      <c r="F1222" s="207" t="s">
        <v>148</v>
      </c>
      <c r="G1222" s="205"/>
      <c r="H1222" s="208">
        <v>84.6</v>
      </c>
      <c r="I1222" s="209"/>
      <c r="J1222" s="205"/>
      <c r="K1222" s="205"/>
      <c r="L1222" s="210"/>
      <c r="M1222" s="211"/>
      <c r="N1222" s="212"/>
      <c r="O1222" s="212"/>
      <c r="P1222" s="212"/>
      <c r="Q1222" s="212"/>
      <c r="R1222" s="212"/>
      <c r="S1222" s="212"/>
      <c r="T1222" s="213"/>
      <c r="AT1222" s="214" t="s">
        <v>146</v>
      </c>
      <c r="AU1222" s="214" t="s">
        <v>143</v>
      </c>
      <c r="AV1222" s="14" t="s">
        <v>142</v>
      </c>
      <c r="AW1222" s="14" t="s">
        <v>31</v>
      </c>
      <c r="AX1222" s="14" t="s">
        <v>80</v>
      </c>
      <c r="AY1222" s="214" t="s">
        <v>135</v>
      </c>
    </row>
    <row r="1223" spans="1:65" s="2" customFormat="1" ht="14.4" customHeight="1">
      <c r="A1223" s="36"/>
      <c r="B1223" s="37"/>
      <c r="C1223" s="175" t="s">
        <v>954</v>
      </c>
      <c r="D1223" s="175" t="s">
        <v>137</v>
      </c>
      <c r="E1223" s="176" t="s">
        <v>1348</v>
      </c>
      <c r="F1223" s="177" t="s">
        <v>1349</v>
      </c>
      <c r="G1223" s="178" t="s">
        <v>169</v>
      </c>
      <c r="H1223" s="179">
        <v>2.5</v>
      </c>
      <c r="I1223" s="180"/>
      <c r="J1223" s="181">
        <f>ROUND(I1223*H1223,2)</f>
        <v>0</v>
      </c>
      <c r="K1223" s="177" t="s">
        <v>141</v>
      </c>
      <c r="L1223" s="41"/>
      <c r="M1223" s="182" t="s">
        <v>19</v>
      </c>
      <c r="N1223" s="183" t="s">
        <v>44</v>
      </c>
      <c r="O1223" s="66"/>
      <c r="P1223" s="184">
        <f>O1223*H1223</f>
        <v>0</v>
      </c>
      <c r="Q1223" s="184">
        <v>2.3500000000000001E-3</v>
      </c>
      <c r="R1223" s="184">
        <f>Q1223*H1223</f>
        <v>5.875E-3</v>
      </c>
      <c r="S1223" s="184">
        <v>0</v>
      </c>
      <c r="T1223" s="185">
        <f>S1223*H1223</f>
        <v>0</v>
      </c>
      <c r="U1223" s="36"/>
      <c r="V1223" s="36"/>
      <c r="W1223" s="36"/>
      <c r="X1223" s="36"/>
      <c r="Y1223" s="36"/>
      <c r="Z1223" s="36"/>
      <c r="AA1223" s="36"/>
      <c r="AB1223" s="36"/>
      <c r="AC1223" s="36"/>
      <c r="AD1223" s="36"/>
      <c r="AE1223" s="36"/>
      <c r="AR1223" s="186" t="s">
        <v>175</v>
      </c>
      <c r="AT1223" s="186" t="s">
        <v>137</v>
      </c>
      <c r="AU1223" s="186" t="s">
        <v>143</v>
      </c>
      <c r="AY1223" s="19" t="s">
        <v>135</v>
      </c>
      <c r="BE1223" s="187">
        <f>IF(N1223="základní",J1223,0)</f>
        <v>0</v>
      </c>
      <c r="BF1223" s="187">
        <f>IF(N1223="snížená",J1223,0)</f>
        <v>0</v>
      </c>
      <c r="BG1223" s="187">
        <f>IF(N1223="zákl. přenesená",J1223,0)</f>
        <v>0</v>
      </c>
      <c r="BH1223" s="187">
        <f>IF(N1223="sníž. přenesená",J1223,0)</f>
        <v>0</v>
      </c>
      <c r="BI1223" s="187">
        <f>IF(N1223="nulová",J1223,0)</f>
        <v>0</v>
      </c>
      <c r="BJ1223" s="19" t="s">
        <v>143</v>
      </c>
      <c r="BK1223" s="187">
        <f>ROUND(I1223*H1223,2)</f>
        <v>0</v>
      </c>
      <c r="BL1223" s="19" t="s">
        <v>175</v>
      </c>
      <c r="BM1223" s="186" t="s">
        <v>1350</v>
      </c>
    </row>
    <row r="1224" spans="1:65" s="2" customFormat="1" ht="27">
      <c r="A1224" s="36"/>
      <c r="B1224" s="37"/>
      <c r="C1224" s="38"/>
      <c r="D1224" s="188" t="s">
        <v>144</v>
      </c>
      <c r="E1224" s="38"/>
      <c r="F1224" s="189" t="s">
        <v>1351</v>
      </c>
      <c r="G1224" s="38"/>
      <c r="H1224" s="38"/>
      <c r="I1224" s="190"/>
      <c r="J1224" s="38"/>
      <c r="K1224" s="38"/>
      <c r="L1224" s="41"/>
      <c r="M1224" s="191"/>
      <c r="N1224" s="192"/>
      <c r="O1224" s="66"/>
      <c r="P1224" s="66"/>
      <c r="Q1224" s="66"/>
      <c r="R1224" s="66"/>
      <c r="S1224" s="66"/>
      <c r="T1224" s="67"/>
      <c r="U1224" s="36"/>
      <c r="V1224" s="36"/>
      <c r="W1224" s="36"/>
      <c r="X1224" s="36"/>
      <c r="Y1224" s="36"/>
      <c r="Z1224" s="36"/>
      <c r="AA1224" s="36"/>
      <c r="AB1224" s="36"/>
      <c r="AC1224" s="36"/>
      <c r="AD1224" s="36"/>
      <c r="AE1224" s="36"/>
      <c r="AT1224" s="19" t="s">
        <v>144</v>
      </c>
      <c r="AU1224" s="19" t="s">
        <v>143</v>
      </c>
    </row>
    <row r="1225" spans="1:65" s="2" customFormat="1" ht="24.15" customHeight="1">
      <c r="A1225" s="36"/>
      <c r="B1225" s="37"/>
      <c r="C1225" s="175" t="s">
        <v>1352</v>
      </c>
      <c r="D1225" s="175" t="s">
        <v>137</v>
      </c>
      <c r="E1225" s="176" t="s">
        <v>1353</v>
      </c>
      <c r="F1225" s="177" t="s">
        <v>1354</v>
      </c>
      <c r="G1225" s="178" t="s">
        <v>169</v>
      </c>
      <c r="H1225" s="179">
        <v>0.2</v>
      </c>
      <c r="I1225" s="180"/>
      <c r="J1225" s="181">
        <f>ROUND(I1225*H1225,2)</f>
        <v>0</v>
      </c>
      <c r="K1225" s="177" t="s">
        <v>141</v>
      </c>
      <c r="L1225" s="41"/>
      <c r="M1225" s="182" t="s">
        <v>19</v>
      </c>
      <c r="N1225" s="183" t="s">
        <v>44</v>
      </c>
      <c r="O1225" s="66"/>
      <c r="P1225" s="184">
        <f>O1225*H1225</f>
        <v>0</v>
      </c>
      <c r="Q1225" s="184">
        <v>1.0499999999999999E-3</v>
      </c>
      <c r="R1225" s="184">
        <f>Q1225*H1225</f>
        <v>2.1000000000000001E-4</v>
      </c>
      <c r="S1225" s="184">
        <v>0</v>
      </c>
      <c r="T1225" s="185">
        <f>S1225*H1225</f>
        <v>0</v>
      </c>
      <c r="U1225" s="36"/>
      <c r="V1225" s="36"/>
      <c r="W1225" s="36"/>
      <c r="X1225" s="36"/>
      <c r="Y1225" s="36"/>
      <c r="Z1225" s="36"/>
      <c r="AA1225" s="36"/>
      <c r="AB1225" s="36"/>
      <c r="AC1225" s="36"/>
      <c r="AD1225" s="36"/>
      <c r="AE1225" s="36"/>
      <c r="AR1225" s="186" t="s">
        <v>175</v>
      </c>
      <c r="AT1225" s="186" t="s">
        <v>137</v>
      </c>
      <c r="AU1225" s="186" t="s">
        <v>143</v>
      </c>
      <c r="AY1225" s="19" t="s">
        <v>135</v>
      </c>
      <c r="BE1225" s="187">
        <f>IF(N1225="základní",J1225,0)</f>
        <v>0</v>
      </c>
      <c r="BF1225" s="187">
        <f>IF(N1225="snížená",J1225,0)</f>
        <v>0</v>
      </c>
      <c r="BG1225" s="187">
        <f>IF(N1225="zákl. přenesená",J1225,0)</f>
        <v>0</v>
      </c>
      <c r="BH1225" s="187">
        <f>IF(N1225="sníž. přenesená",J1225,0)</f>
        <v>0</v>
      </c>
      <c r="BI1225" s="187">
        <f>IF(N1225="nulová",J1225,0)</f>
        <v>0</v>
      </c>
      <c r="BJ1225" s="19" t="s">
        <v>143</v>
      </c>
      <c r="BK1225" s="187">
        <f>ROUND(I1225*H1225,2)</f>
        <v>0</v>
      </c>
      <c r="BL1225" s="19" t="s">
        <v>175</v>
      </c>
      <c r="BM1225" s="186" t="s">
        <v>1355</v>
      </c>
    </row>
    <row r="1226" spans="1:65" s="2" customFormat="1" ht="27">
      <c r="A1226" s="36"/>
      <c r="B1226" s="37"/>
      <c r="C1226" s="38"/>
      <c r="D1226" s="188" t="s">
        <v>144</v>
      </c>
      <c r="E1226" s="38"/>
      <c r="F1226" s="189" t="s">
        <v>1351</v>
      </c>
      <c r="G1226" s="38"/>
      <c r="H1226" s="38"/>
      <c r="I1226" s="190"/>
      <c r="J1226" s="38"/>
      <c r="K1226" s="38"/>
      <c r="L1226" s="41"/>
      <c r="M1226" s="191"/>
      <c r="N1226" s="192"/>
      <c r="O1226" s="66"/>
      <c r="P1226" s="66"/>
      <c r="Q1226" s="66"/>
      <c r="R1226" s="66"/>
      <c r="S1226" s="66"/>
      <c r="T1226" s="67"/>
      <c r="U1226" s="36"/>
      <c r="V1226" s="36"/>
      <c r="W1226" s="36"/>
      <c r="X1226" s="36"/>
      <c r="Y1226" s="36"/>
      <c r="Z1226" s="36"/>
      <c r="AA1226" s="36"/>
      <c r="AB1226" s="36"/>
      <c r="AC1226" s="36"/>
      <c r="AD1226" s="36"/>
      <c r="AE1226" s="36"/>
      <c r="AT1226" s="19" t="s">
        <v>144</v>
      </c>
      <c r="AU1226" s="19" t="s">
        <v>143</v>
      </c>
    </row>
    <row r="1227" spans="1:65" s="2" customFormat="1" ht="24.15" customHeight="1">
      <c r="A1227" s="36"/>
      <c r="B1227" s="37"/>
      <c r="C1227" s="175" t="s">
        <v>959</v>
      </c>
      <c r="D1227" s="175" t="s">
        <v>137</v>
      </c>
      <c r="E1227" s="176" t="s">
        <v>1356</v>
      </c>
      <c r="F1227" s="177" t="s">
        <v>1357</v>
      </c>
      <c r="G1227" s="178" t="s">
        <v>169</v>
      </c>
      <c r="H1227" s="179">
        <v>6.1</v>
      </c>
      <c r="I1227" s="180"/>
      <c r="J1227" s="181">
        <f>ROUND(I1227*H1227,2)</f>
        <v>0</v>
      </c>
      <c r="K1227" s="177" t="s">
        <v>141</v>
      </c>
      <c r="L1227" s="41"/>
      <c r="M1227" s="182" t="s">
        <v>19</v>
      </c>
      <c r="N1227" s="183" t="s">
        <v>44</v>
      </c>
      <c r="O1227" s="66"/>
      <c r="P1227" s="184">
        <f>O1227*H1227</f>
        <v>0</v>
      </c>
      <c r="Q1227" s="184">
        <v>1.98E-3</v>
      </c>
      <c r="R1227" s="184">
        <f>Q1227*H1227</f>
        <v>1.2077999999999998E-2</v>
      </c>
      <c r="S1227" s="184">
        <v>0</v>
      </c>
      <c r="T1227" s="185">
        <f>S1227*H1227</f>
        <v>0</v>
      </c>
      <c r="U1227" s="36"/>
      <c r="V1227" s="36"/>
      <c r="W1227" s="36"/>
      <c r="X1227" s="36"/>
      <c r="Y1227" s="36"/>
      <c r="Z1227" s="36"/>
      <c r="AA1227" s="36"/>
      <c r="AB1227" s="36"/>
      <c r="AC1227" s="36"/>
      <c r="AD1227" s="36"/>
      <c r="AE1227" s="36"/>
      <c r="AR1227" s="186" t="s">
        <v>175</v>
      </c>
      <c r="AT1227" s="186" t="s">
        <v>137</v>
      </c>
      <c r="AU1227" s="186" t="s">
        <v>143</v>
      </c>
      <c r="AY1227" s="19" t="s">
        <v>135</v>
      </c>
      <c r="BE1227" s="187">
        <f>IF(N1227="základní",J1227,0)</f>
        <v>0</v>
      </c>
      <c r="BF1227" s="187">
        <f>IF(N1227="snížená",J1227,0)</f>
        <v>0</v>
      </c>
      <c r="BG1227" s="187">
        <f>IF(N1227="zákl. přenesená",J1227,0)</f>
        <v>0</v>
      </c>
      <c r="BH1227" s="187">
        <f>IF(N1227="sníž. přenesená",J1227,0)</f>
        <v>0</v>
      </c>
      <c r="BI1227" s="187">
        <f>IF(N1227="nulová",J1227,0)</f>
        <v>0</v>
      </c>
      <c r="BJ1227" s="19" t="s">
        <v>143</v>
      </c>
      <c r="BK1227" s="187">
        <f>ROUND(I1227*H1227,2)</f>
        <v>0</v>
      </c>
      <c r="BL1227" s="19" t="s">
        <v>175</v>
      </c>
      <c r="BM1227" s="186" t="s">
        <v>1358</v>
      </c>
    </row>
    <row r="1228" spans="1:65" s="2" customFormat="1" ht="27">
      <c r="A1228" s="36"/>
      <c r="B1228" s="37"/>
      <c r="C1228" s="38"/>
      <c r="D1228" s="188" t="s">
        <v>144</v>
      </c>
      <c r="E1228" s="38"/>
      <c r="F1228" s="189" t="s">
        <v>1351</v>
      </c>
      <c r="G1228" s="38"/>
      <c r="H1228" s="38"/>
      <c r="I1228" s="190"/>
      <c r="J1228" s="38"/>
      <c r="K1228" s="38"/>
      <c r="L1228" s="41"/>
      <c r="M1228" s="191"/>
      <c r="N1228" s="192"/>
      <c r="O1228" s="66"/>
      <c r="P1228" s="66"/>
      <c r="Q1228" s="66"/>
      <c r="R1228" s="66"/>
      <c r="S1228" s="66"/>
      <c r="T1228" s="67"/>
      <c r="U1228" s="36"/>
      <c r="V1228" s="36"/>
      <c r="W1228" s="36"/>
      <c r="X1228" s="36"/>
      <c r="Y1228" s="36"/>
      <c r="Z1228" s="36"/>
      <c r="AA1228" s="36"/>
      <c r="AB1228" s="36"/>
      <c r="AC1228" s="36"/>
      <c r="AD1228" s="36"/>
      <c r="AE1228" s="36"/>
      <c r="AT1228" s="19" t="s">
        <v>144</v>
      </c>
      <c r="AU1228" s="19" t="s">
        <v>143</v>
      </c>
    </row>
    <row r="1229" spans="1:65" s="2" customFormat="1" ht="24.15" customHeight="1">
      <c r="A1229" s="36"/>
      <c r="B1229" s="37"/>
      <c r="C1229" s="175" t="s">
        <v>1359</v>
      </c>
      <c r="D1229" s="175" t="s">
        <v>137</v>
      </c>
      <c r="E1229" s="176" t="s">
        <v>1360</v>
      </c>
      <c r="F1229" s="177" t="s">
        <v>1361</v>
      </c>
      <c r="G1229" s="178" t="s">
        <v>169</v>
      </c>
      <c r="H1229" s="179">
        <v>42.5</v>
      </c>
      <c r="I1229" s="180"/>
      <c r="J1229" s="181">
        <f>ROUND(I1229*H1229,2)</f>
        <v>0</v>
      </c>
      <c r="K1229" s="177" t="s">
        <v>141</v>
      </c>
      <c r="L1229" s="41"/>
      <c r="M1229" s="182" t="s">
        <v>19</v>
      </c>
      <c r="N1229" s="183" t="s">
        <v>44</v>
      </c>
      <c r="O1229" s="66"/>
      <c r="P1229" s="184">
        <f>O1229*H1229</f>
        <v>0</v>
      </c>
      <c r="Q1229" s="184">
        <v>4.0099999999999997E-3</v>
      </c>
      <c r="R1229" s="184">
        <f>Q1229*H1229</f>
        <v>0.17042499999999999</v>
      </c>
      <c r="S1229" s="184">
        <v>0</v>
      </c>
      <c r="T1229" s="185">
        <f>S1229*H1229</f>
        <v>0</v>
      </c>
      <c r="U1229" s="36"/>
      <c r="V1229" s="36"/>
      <c r="W1229" s="36"/>
      <c r="X1229" s="36"/>
      <c r="Y1229" s="36"/>
      <c r="Z1229" s="36"/>
      <c r="AA1229" s="36"/>
      <c r="AB1229" s="36"/>
      <c r="AC1229" s="36"/>
      <c r="AD1229" s="36"/>
      <c r="AE1229" s="36"/>
      <c r="AR1229" s="186" t="s">
        <v>175</v>
      </c>
      <c r="AT1229" s="186" t="s">
        <v>137</v>
      </c>
      <c r="AU1229" s="186" t="s">
        <v>143</v>
      </c>
      <c r="AY1229" s="19" t="s">
        <v>135</v>
      </c>
      <c r="BE1229" s="187">
        <f>IF(N1229="základní",J1229,0)</f>
        <v>0</v>
      </c>
      <c r="BF1229" s="187">
        <f>IF(N1229="snížená",J1229,0)</f>
        <v>0</v>
      </c>
      <c r="BG1229" s="187">
        <f>IF(N1229="zákl. přenesená",J1229,0)</f>
        <v>0</v>
      </c>
      <c r="BH1229" s="187">
        <f>IF(N1229="sníž. přenesená",J1229,0)</f>
        <v>0</v>
      </c>
      <c r="BI1229" s="187">
        <f>IF(N1229="nulová",J1229,0)</f>
        <v>0</v>
      </c>
      <c r="BJ1229" s="19" t="s">
        <v>143</v>
      </c>
      <c r="BK1229" s="187">
        <f>ROUND(I1229*H1229,2)</f>
        <v>0</v>
      </c>
      <c r="BL1229" s="19" t="s">
        <v>175</v>
      </c>
      <c r="BM1229" s="186" t="s">
        <v>1362</v>
      </c>
    </row>
    <row r="1230" spans="1:65" s="2" customFormat="1" ht="24.15" customHeight="1">
      <c r="A1230" s="36"/>
      <c r="B1230" s="37"/>
      <c r="C1230" s="175" t="s">
        <v>962</v>
      </c>
      <c r="D1230" s="175" t="s">
        <v>137</v>
      </c>
      <c r="E1230" s="176" t="s">
        <v>1363</v>
      </c>
      <c r="F1230" s="177" t="s">
        <v>1364</v>
      </c>
      <c r="G1230" s="178" t="s">
        <v>382</v>
      </c>
      <c r="H1230" s="179">
        <v>4</v>
      </c>
      <c r="I1230" s="180"/>
      <c r="J1230" s="181">
        <f>ROUND(I1230*H1230,2)</f>
        <v>0</v>
      </c>
      <c r="K1230" s="177" t="s">
        <v>141</v>
      </c>
      <c r="L1230" s="41"/>
      <c r="M1230" s="182" t="s">
        <v>19</v>
      </c>
      <c r="N1230" s="183" t="s">
        <v>44</v>
      </c>
      <c r="O1230" s="66"/>
      <c r="P1230" s="184">
        <f>O1230*H1230</f>
        <v>0</v>
      </c>
      <c r="Q1230" s="184">
        <v>7.3000000000000001E-3</v>
      </c>
      <c r="R1230" s="184">
        <f>Q1230*H1230</f>
        <v>2.92E-2</v>
      </c>
      <c r="S1230" s="184">
        <v>0</v>
      </c>
      <c r="T1230" s="185">
        <f>S1230*H1230</f>
        <v>0</v>
      </c>
      <c r="U1230" s="36"/>
      <c r="V1230" s="36"/>
      <c r="W1230" s="36"/>
      <c r="X1230" s="36"/>
      <c r="Y1230" s="36"/>
      <c r="Z1230" s="36"/>
      <c r="AA1230" s="36"/>
      <c r="AB1230" s="36"/>
      <c r="AC1230" s="36"/>
      <c r="AD1230" s="36"/>
      <c r="AE1230" s="36"/>
      <c r="AR1230" s="186" t="s">
        <v>175</v>
      </c>
      <c r="AT1230" s="186" t="s">
        <v>137</v>
      </c>
      <c r="AU1230" s="186" t="s">
        <v>143</v>
      </c>
      <c r="AY1230" s="19" t="s">
        <v>135</v>
      </c>
      <c r="BE1230" s="187">
        <f>IF(N1230="základní",J1230,0)</f>
        <v>0</v>
      </c>
      <c r="BF1230" s="187">
        <f>IF(N1230="snížená",J1230,0)</f>
        <v>0</v>
      </c>
      <c r="BG1230" s="187">
        <f>IF(N1230="zákl. přenesená",J1230,0)</f>
        <v>0</v>
      </c>
      <c r="BH1230" s="187">
        <f>IF(N1230="sníž. přenesená",J1230,0)</f>
        <v>0</v>
      </c>
      <c r="BI1230" s="187">
        <f>IF(N1230="nulová",J1230,0)</f>
        <v>0</v>
      </c>
      <c r="BJ1230" s="19" t="s">
        <v>143</v>
      </c>
      <c r="BK1230" s="187">
        <f>ROUND(I1230*H1230,2)</f>
        <v>0</v>
      </c>
      <c r="BL1230" s="19" t="s">
        <v>175</v>
      </c>
      <c r="BM1230" s="186" t="s">
        <v>1365</v>
      </c>
    </row>
    <row r="1231" spans="1:65" s="2" customFormat="1" ht="18">
      <c r="A1231" s="36"/>
      <c r="B1231" s="37"/>
      <c r="C1231" s="38"/>
      <c r="D1231" s="188" t="s">
        <v>144</v>
      </c>
      <c r="E1231" s="38"/>
      <c r="F1231" s="189" t="s">
        <v>1366</v>
      </c>
      <c r="G1231" s="38"/>
      <c r="H1231" s="38"/>
      <c r="I1231" s="190"/>
      <c r="J1231" s="38"/>
      <c r="K1231" s="38"/>
      <c r="L1231" s="41"/>
      <c r="M1231" s="191"/>
      <c r="N1231" s="192"/>
      <c r="O1231" s="66"/>
      <c r="P1231" s="66"/>
      <c r="Q1231" s="66"/>
      <c r="R1231" s="66"/>
      <c r="S1231" s="66"/>
      <c r="T1231" s="67"/>
      <c r="U1231" s="36"/>
      <c r="V1231" s="36"/>
      <c r="W1231" s="36"/>
      <c r="X1231" s="36"/>
      <c r="Y1231" s="36"/>
      <c r="Z1231" s="36"/>
      <c r="AA1231" s="36"/>
      <c r="AB1231" s="36"/>
      <c r="AC1231" s="36"/>
      <c r="AD1231" s="36"/>
      <c r="AE1231" s="36"/>
      <c r="AT1231" s="19" t="s">
        <v>144</v>
      </c>
      <c r="AU1231" s="19" t="s">
        <v>143</v>
      </c>
    </row>
    <row r="1232" spans="1:65" s="2" customFormat="1" ht="14.4" customHeight="1">
      <c r="A1232" s="36"/>
      <c r="B1232" s="37"/>
      <c r="C1232" s="175" t="s">
        <v>1367</v>
      </c>
      <c r="D1232" s="175" t="s">
        <v>137</v>
      </c>
      <c r="E1232" s="176" t="s">
        <v>1368</v>
      </c>
      <c r="F1232" s="177" t="s">
        <v>1369</v>
      </c>
      <c r="G1232" s="178" t="s">
        <v>1370</v>
      </c>
      <c r="H1232" s="179">
        <v>48</v>
      </c>
      <c r="I1232" s="180"/>
      <c r="J1232" s="181">
        <f>ROUND(I1232*H1232,2)</f>
        <v>0</v>
      </c>
      <c r="K1232" s="177" t="s">
        <v>19</v>
      </c>
      <c r="L1232" s="41"/>
      <c r="M1232" s="182" t="s">
        <v>19</v>
      </c>
      <c r="N1232" s="183" t="s">
        <v>44</v>
      </c>
      <c r="O1232" s="66"/>
      <c r="P1232" s="184">
        <f>O1232*H1232</f>
        <v>0</v>
      </c>
      <c r="Q1232" s="184">
        <v>0</v>
      </c>
      <c r="R1232" s="184">
        <f>Q1232*H1232</f>
        <v>0</v>
      </c>
      <c r="S1232" s="184">
        <v>0</v>
      </c>
      <c r="T1232" s="185">
        <f>S1232*H1232</f>
        <v>0</v>
      </c>
      <c r="U1232" s="36"/>
      <c r="V1232" s="36"/>
      <c r="W1232" s="36"/>
      <c r="X1232" s="36"/>
      <c r="Y1232" s="36"/>
      <c r="Z1232" s="36"/>
      <c r="AA1232" s="36"/>
      <c r="AB1232" s="36"/>
      <c r="AC1232" s="36"/>
      <c r="AD1232" s="36"/>
      <c r="AE1232" s="36"/>
      <c r="AR1232" s="186" t="s">
        <v>175</v>
      </c>
      <c r="AT1232" s="186" t="s">
        <v>137</v>
      </c>
      <c r="AU1232" s="186" t="s">
        <v>143</v>
      </c>
      <c r="AY1232" s="19" t="s">
        <v>135</v>
      </c>
      <c r="BE1232" s="187">
        <f>IF(N1232="základní",J1232,0)</f>
        <v>0</v>
      </c>
      <c r="BF1232" s="187">
        <f>IF(N1232="snížená",J1232,0)</f>
        <v>0</v>
      </c>
      <c r="BG1232" s="187">
        <f>IF(N1232="zákl. přenesená",J1232,0)</f>
        <v>0</v>
      </c>
      <c r="BH1232" s="187">
        <f>IF(N1232="sníž. přenesená",J1232,0)</f>
        <v>0</v>
      </c>
      <c r="BI1232" s="187">
        <f>IF(N1232="nulová",J1232,0)</f>
        <v>0</v>
      </c>
      <c r="BJ1232" s="19" t="s">
        <v>143</v>
      </c>
      <c r="BK1232" s="187">
        <f>ROUND(I1232*H1232,2)</f>
        <v>0</v>
      </c>
      <c r="BL1232" s="19" t="s">
        <v>175</v>
      </c>
      <c r="BM1232" s="186" t="s">
        <v>1371</v>
      </c>
    </row>
    <row r="1233" spans="1:65" s="2" customFormat="1" ht="14.4" customHeight="1">
      <c r="A1233" s="36"/>
      <c r="B1233" s="37"/>
      <c r="C1233" s="175" t="s">
        <v>968</v>
      </c>
      <c r="D1233" s="175" t="s">
        <v>137</v>
      </c>
      <c r="E1233" s="176" t="s">
        <v>1372</v>
      </c>
      <c r="F1233" s="177" t="s">
        <v>1373</v>
      </c>
      <c r="G1233" s="178" t="s">
        <v>140</v>
      </c>
      <c r="H1233" s="179">
        <v>6</v>
      </c>
      <c r="I1233" s="180"/>
      <c r="J1233" s="181">
        <f>ROUND(I1233*H1233,2)</f>
        <v>0</v>
      </c>
      <c r="K1233" s="177" t="s">
        <v>141</v>
      </c>
      <c r="L1233" s="41"/>
      <c r="M1233" s="182" t="s">
        <v>19</v>
      </c>
      <c r="N1233" s="183" t="s">
        <v>44</v>
      </c>
      <c r="O1233" s="66"/>
      <c r="P1233" s="184">
        <f>O1233*H1233</f>
        <v>0</v>
      </c>
      <c r="Q1233" s="184">
        <v>5.2300000000000003E-3</v>
      </c>
      <c r="R1233" s="184">
        <f>Q1233*H1233</f>
        <v>3.1380000000000005E-2</v>
      </c>
      <c r="S1233" s="184">
        <v>0</v>
      </c>
      <c r="T1233" s="185">
        <f>S1233*H1233</f>
        <v>0</v>
      </c>
      <c r="U1233" s="36"/>
      <c r="V1233" s="36"/>
      <c r="W1233" s="36"/>
      <c r="X1233" s="36"/>
      <c r="Y1233" s="36"/>
      <c r="Z1233" s="36"/>
      <c r="AA1233" s="36"/>
      <c r="AB1233" s="36"/>
      <c r="AC1233" s="36"/>
      <c r="AD1233" s="36"/>
      <c r="AE1233" s="36"/>
      <c r="AR1233" s="186" t="s">
        <v>175</v>
      </c>
      <c r="AT1233" s="186" t="s">
        <v>137</v>
      </c>
      <c r="AU1233" s="186" t="s">
        <v>143</v>
      </c>
      <c r="AY1233" s="19" t="s">
        <v>135</v>
      </c>
      <c r="BE1233" s="187">
        <f>IF(N1233="základní",J1233,0)</f>
        <v>0</v>
      </c>
      <c r="BF1233" s="187">
        <f>IF(N1233="snížená",J1233,0)</f>
        <v>0</v>
      </c>
      <c r="BG1233" s="187">
        <f>IF(N1233="zákl. přenesená",J1233,0)</f>
        <v>0</v>
      </c>
      <c r="BH1233" s="187">
        <f>IF(N1233="sníž. přenesená",J1233,0)</f>
        <v>0</v>
      </c>
      <c r="BI1233" s="187">
        <f>IF(N1233="nulová",J1233,0)</f>
        <v>0</v>
      </c>
      <c r="BJ1233" s="19" t="s">
        <v>143</v>
      </c>
      <c r="BK1233" s="187">
        <f>ROUND(I1233*H1233,2)</f>
        <v>0</v>
      </c>
      <c r="BL1233" s="19" t="s">
        <v>175</v>
      </c>
      <c r="BM1233" s="186" t="s">
        <v>1374</v>
      </c>
    </row>
    <row r="1234" spans="1:65" s="2" customFormat="1" ht="27">
      <c r="A1234" s="36"/>
      <c r="B1234" s="37"/>
      <c r="C1234" s="38"/>
      <c r="D1234" s="188" t="s">
        <v>144</v>
      </c>
      <c r="E1234" s="38"/>
      <c r="F1234" s="189" t="s">
        <v>1375</v>
      </c>
      <c r="G1234" s="38"/>
      <c r="H1234" s="38"/>
      <c r="I1234" s="190"/>
      <c r="J1234" s="38"/>
      <c r="K1234" s="38"/>
      <c r="L1234" s="41"/>
      <c r="M1234" s="191"/>
      <c r="N1234" s="192"/>
      <c r="O1234" s="66"/>
      <c r="P1234" s="66"/>
      <c r="Q1234" s="66"/>
      <c r="R1234" s="66"/>
      <c r="S1234" s="66"/>
      <c r="T1234" s="67"/>
      <c r="U1234" s="36"/>
      <c r="V1234" s="36"/>
      <c r="W1234" s="36"/>
      <c r="X1234" s="36"/>
      <c r="Y1234" s="36"/>
      <c r="Z1234" s="36"/>
      <c r="AA1234" s="36"/>
      <c r="AB1234" s="36"/>
      <c r="AC1234" s="36"/>
      <c r="AD1234" s="36"/>
      <c r="AE1234" s="36"/>
      <c r="AT1234" s="19" t="s">
        <v>144</v>
      </c>
      <c r="AU1234" s="19" t="s">
        <v>143</v>
      </c>
    </row>
    <row r="1235" spans="1:65" s="13" customFormat="1" ht="10">
      <c r="B1235" s="193"/>
      <c r="C1235" s="194"/>
      <c r="D1235" s="188" t="s">
        <v>146</v>
      </c>
      <c r="E1235" s="195" t="s">
        <v>19</v>
      </c>
      <c r="F1235" s="196" t="s">
        <v>1376</v>
      </c>
      <c r="G1235" s="194"/>
      <c r="H1235" s="197">
        <v>6</v>
      </c>
      <c r="I1235" s="198"/>
      <c r="J1235" s="194"/>
      <c r="K1235" s="194"/>
      <c r="L1235" s="199"/>
      <c r="M1235" s="200"/>
      <c r="N1235" s="201"/>
      <c r="O1235" s="201"/>
      <c r="P1235" s="201"/>
      <c r="Q1235" s="201"/>
      <c r="R1235" s="201"/>
      <c r="S1235" s="201"/>
      <c r="T1235" s="202"/>
      <c r="AT1235" s="203" t="s">
        <v>146</v>
      </c>
      <c r="AU1235" s="203" t="s">
        <v>143</v>
      </c>
      <c r="AV1235" s="13" t="s">
        <v>143</v>
      </c>
      <c r="AW1235" s="13" t="s">
        <v>31</v>
      </c>
      <c r="AX1235" s="13" t="s">
        <v>72</v>
      </c>
      <c r="AY1235" s="203" t="s">
        <v>135</v>
      </c>
    </row>
    <row r="1236" spans="1:65" s="14" customFormat="1" ht="10">
      <c r="B1236" s="204"/>
      <c r="C1236" s="205"/>
      <c r="D1236" s="188" t="s">
        <v>146</v>
      </c>
      <c r="E1236" s="206" t="s">
        <v>19</v>
      </c>
      <c r="F1236" s="207" t="s">
        <v>148</v>
      </c>
      <c r="G1236" s="205"/>
      <c r="H1236" s="208">
        <v>6</v>
      </c>
      <c r="I1236" s="209"/>
      <c r="J1236" s="205"/>
      <c r="K1236" s="205"/>
      <c r="L1236" s="210"/>
      <c r="M1236" s="211"/>
      <c r="N1236" s="212"/>
      <c r="O1236" s="212"/>
      <c r="P1236" s="212"/>
      <c r="Q1236" s="212"/>
      <c r="R1236" s="212"/>
      <c r="S1236" s="212"/>
      <c r="T1236" s="213"/>
      <c r="AT1236" s="214" t="s">
        <v>146</v>
      </c>
      <c r="AU1236" s="214" t="s">
        <v>143</v>
      </c>
      <c r="AV1236" s="14" t="s">
        <v>142</v>
      </c>
      <c r="AW1236" s="14" t="s">
        <v>31</v>
      </c>
      <c r="AX1236" s="14" t="s">
        <v>80</v>
      </c>
      <c r="AY1236" s="214" t="s">
        <v>135</v>
      </c>
    </row>
    <row r="1237" spans="1:65" s="2" customFormat="1" ht="14.4" customHeight="1">
      <c r="A1237" s="36"/>
      <c r="B1237" s="37"/>
      <c r="C1237" s="175" t="s">
        <v>1377</v>
      </c>
      <c r="D1237" s="175" t="s">
        <v>137</v>
      </c>
      <c r="E1237" s="176" t="s">
        <v>1378</v>
      </c>
      <c r="F1237" s="177" t="s">
        <v>1379</v>
      </c>
      <c r="G1237" s="178" t="s">
        <v>169</v>
      </c>
      <c r="H1237" s="179">
        <v>6.1</v>
      </c>
      <c r="I1237" s="180"/>
      <c r="J1237" s="181">
        <f>ROUND(I1237*H1237,2)</f>
        <v>0</v>
      </c>
      <c r="K1237" s="177" t="s">
        <v>141</v>
      </c>
      <c r="L1237" s="41"/>
      <c r="M1237" s="182" t="s">
        <v>19</v>
      </c>
      <c r="N1237" s="183" t="s">
        <v>44</v>
      </c>
      <c r="O1237" s="66"/>
      <c r="P1237" s="184">
        <f>O1237*H1237</f>
        <v>0</v>
      </c>
      <c r="Q1237" s="184">
        <v>2.8600000000000001E-3</v>
      </c>
      <c r="R1237" s="184">
        <f>Q1237*H1237</f>
        <v>1.7446E-2</v>
      </c>
      <c r="S1237" s="184">
        <v>0</v>
      </c>
      <c r="T1237" s="185">
        <f>S1237*H1237</f>
        <v>0</v>
      </c>
      <c r="U1237" s="36"/>
      <c r="V1237" s="36"/>
      <c r="W1237" s="36"/>
      <c r="X1237" s="36"/>
      <c r="Y1237" s="36"/>
      <c r="Z1237" s="36"/>
      <c r="AA1237" s="36"/>
      <c r="AB1237" s="36"/>
      <c r="AC1237" s="36"/>
      <c r="AD1237" s="36"/>
      <c r="AE1237" s="36"/>
      <c r="AR1237" s="186" t="s">
        <v>175</v>
      </c>
      <c r="AT1237" s="186" t="s">
        <v>137</v>
      </c>
      <c r="AU1237" s="186" t="s">
        <v>143</v>
      </c>
      <c r="AY1237" s="19" t="s">
        <v>135</v>
      </c>
      <c r="BE1237" s="187">
        <f>IF(N1237="základní",J1237,0)</f>
        <v>0</v>
      </c>
      <c r="BF1237" s="187">
        <f>IF(N1237="snížená",J1237,0)</f>
        <v>0</v>
      </c>
      <c r="BG1237" s="187">
        <f>IF(N1237="zákl. přenesená",J1237,0)</f>
        <v>0</v>
      </c>
      <c r="BH1237" s="187">
        <f>IF(N1237="sníž. přenesená",J1237,0)</f>
        <v>0</v>
      </c>
      <c r="BI1237" s="187">
        <f>IF(N1237="nulová",J1237,0)</f>
        <v>0</v>
      </c>
      <c r="BJ1237" s="19" t="s">
        <v>143</v>
      </c>
      <c r="BK1237" s="187">
        <f>ROUND(I1237*H1237,2)</f>
        <v>0</v>
      </c>
      <c r="BL1237" s="19" t="s">
        <v>175</v>
      </c>
      <c r="BM1237" s="186" t="s">
        <v>1380</v>
      </c>
    </row>
    <row r="1238" spans="1:65" s="2" customFormat="1" ht="24.15" customHeight="1">
      <c r="A1238" s="36"/>
      <c r="B1238" s="37"/>
      <c r="C1238" s="175" t="s">
        <v>972</v>
      </c>
      <c r="D1238" s="175" t="s">
        <v>137</v>
      </c>
      <c r="E1238" s="176" t="s">
        <v>1381</v>
      </c>
      <c r="F1238" s="177" t="s">
        <v>1382</v>
      </c>
      <c r="G1238" s="178" t="s">
        <v>169</v>
      </c>
      <c r="H1238" s="179">
        <v>4.5999999999999996</v>
      </c>
      <c r="I1238" s="180"/>
      <c r="J1238" s="181">
        <f>ROUND(I1238*H1238,2)</f>
        <v>0</v>
      </c>
      <c r="K1238" s="177" t="s">
        <v>141</v>
      </c>
      <c r="L1238" s="41"/>
      <c r="M1238" s="182" t="s">
        <v>19</v>
      </c>
      <c r="N1238" s="183" t="s">
        <v>44</v>
      </c>
      <c r="O1238" s="66"/>
      <c r="P1238" s="184">
        <f>O1238*H1238</f>
        <v>0</v>
      </c>
      <c r="Q1238" s="184">
        <v>2.2300000000000002E-3</v>
      </c>
      <c r="R1238" s="184">
        <f>Q1238*H1238</f>
        <v>1.0258E-2</v>
      </c>
      <c r="S1238" s="184">
        <v>0</v>
      </c>
      <c r="T1238" s="185">
        <f>S1238*H1238</f>
        <v>0</v>
      </c>
      <c r="U1238" s="36"/>
      <c r="V1238" s="36"/>
      <c r="W1238" s="36"/>
      <c r="X1238" s="36"/>
      <c r="Y1238" s="36"/>
      <c r="Z1238" s="36"/>
      <c r="AA1238" s="36"/>
      <c r="AB1238" s="36"/>
      <c r="AC1238" s="36"/>
      <c r="AD1238" s="36"/>
      <c r="AE1238" s="36"/>
      <c r="AR1238" s="186" t="s">
        <v>175</v>
      </c>
      <c r="AT1238" s="186" t="s">
        <v>137</v>
      </c>
      <c r="AU1238" s="186" t="s">
        <v>143</v>
      </c>
      <c r="AY1238" s="19" t="s">
        <v>135</v>
      </c>
      <c r="BE1238" s="187">
        <f>IF(N1238="základní",J1238,0)</f>
        <v>0</v>
      </c>
      <c r="BF1238" s="187">
        <f>IF(N1238="snížená",J1238,0)</f>
        <v>0</v>
      </c>
      <c r="BG1238" s="187">
        <f>IF(N1238="zákl. přenesená",J1238,0)</f>
        <v>0</v>
      </c>
      <c r="BH1238" s="187">
        <f>IF(N1238="sníž. přenesená",J1238,0)</f>
        <v>0</v>
      </c>
      <c r="BI1238" s="187">
        <f>IF(N1238="nulová",J1238,0)</f>
        <v>0</v>
      </c>
      <c r="BJ1238" s="19" t="s">
        <v>143</v>
      </c>
      <c r="BK1238" s="187">
        <f>ROUND(I1238*H1238,2)</f>
        <v>0</v>
      </c>
      <c r="BL1238" s="19" t="s">
        <v>175</v>
      </c>
      <c r="BM1238" s="186" t="s">
        <v>1383</v>
      </c>
    </row>
    <row r="1239" spans="1:65" s="2" customFormat="1" ht="14.4" customHeight="1">
      <c r="A1239" s="36"/>
      <c r="B1239" s="37"/>
      <c r="C1239" s="175" t="s">
        <v>1384</v>
      </c>
      <c r="D1239" s="175" t="s">
        <v>137</v>
      </c>
      <c r="E1239" s="176" t="s">
        <v>1385</v>
      </c>
      <c r="F1239" s="177" t="s">
        <v>1386</v>
      </c>
      <c r="G1239" s="178" t="s">
        <v>169</v>
      </c>
      <c r="H1239" s="179">
        <v>47.57</v>
      </c>
      <c r="I1239" s="180"/>
      <c r="J1239" s="181">
        <f>ROUND(I1239*H1239,2)</f>
        <v>0</v>
      </c>
      <c r="K1239" s="177" t="s">
        <v>19</v>
      </c>
      <c r="L1239" s="41"/>
      <c r="M1239" s="182" t="s">
        <v>19</v>
      </c>
      <c r="N1239" s="183" t="s">
        <v>44</v>
      </c>
      <c r="O1239" s="66"/>
      <c r="P1239" s="184">
        <f>O1239*H1239</f>
        <v>0</v>
      </c>
      <c r="Q1239" s="184">
        <v>0</v>
      </c>
      <c r="R1239" s="184">
        <f>Q1239*H1239</f>
        <v>0</v>
      </c>
      <c r="S1239" s="184">
        <v>0</v>
      </c>
      <c r="T1239" s="185">
        <f>S1239*H1239</f>
        <v>0</v>
      </c>
      <c r="U1239" s="36"/>
      <c r="V1239" s="36"/>
      <c r="W1239" s="36"/>
      <c r="X1239" s="36"/>
      <c r="Y1239" s="36"/>
      <c r="Z1239" s="36"/>
      <c r="AA1239" s="36"/>
      <c r="AB1239" s="36"/>
      <c r="AC1239" s="36"/>
      <c r="AD1239" s="36"/>
      <c r="AE1239" s="36"/>
      <c r="AR1239" s="186" t="s">
        <v>175</v>
      </c>
      <c r="AT1239" s="186" t="s">
        <v>137</v>
      </c>
      <c r="AU1239" s="186" t="s">
        <v>143</v>
      </c>
      <c r="AY1239" s="19" t="s">
        <v>135</v>
      </c>
      <c r="BE1239" s="187">
        <f>IF(N1239="základní",J1239,0)</f>
        <v>0</v>
      </c>
      <c r="BF1239" s="187">
        <f>IF(N1239="snížená",J1239,0)</f>
        <v>0</v>
      </c>
      <c r="BG1239" s="187">
        <f>IF(N1239="zákl. přenesená",J1239,0)</f>
        <v>0</v>
      </c>
      <c r="BH1239" s="187">
        <f>IF(N1239="sníž. přenesená",J1239,0)</f>
        <v>0</v>
      </c>
      <c r="BI1239" s="187">
        <f>IF(N1239="nulová",J1239,0)</f>
        <v>0</v>
      </c>
      <c r="BJ1239" s="19" t="s">
        <v>143</v>
      </c>
      <c r="BK1239" s="187">
        <f>ROUND(I1239*H1239,2)</f>
        <v>0</v>
      </c>
      <c r="BL1239" s="19" t="s">
        <v>175</v>
      </c>
      <c r="BM1239" s="186" t="s">
        <v>1387</v>
      </c>
    </row>
    <row r="1240" spans="1:65" s="2" customFormat="1" ht="24.15" customHeight="1">
      <c r="A1240" s="36"/>
      <c r="B1240" s="37"/>
      <c r="C1240" s="175" t="s">
        <v>980</v>
      </c>
      <c r="D1240" s="175" t="s">
        <v>137</v>
      </c>
      <c r="E1240" s="176" t="s">
        <v>1388</v>
      </c>
      <c r="F1240" s="177" t="s">
        <v>1389</v>
      </c>
      <c r="G1240" s="178" t="s">
        <v>197</v>
      </c>
      <c r="H1240" s="179">
        <v>0.45700000000000002</v>
      </c>
      <c r="I1240" s="180"/>
      <c r="J1240" s="181">
        <f>ROUND(I1240*H1240,2)</f>
        <v>0</v>
      </c>
      <c r="K1240" s="177" t="s">
        <v>141</v>
      </c>
      <c r="L1240" s="41"/>
      <c r="M1240" s="182" t="s">
        <v>19</v>
      </c>
      <c r="N1240" s="183" t="s">
        <v>44</v>
      </c>
      <c r="O1240" s="66"/>
      <c r="P1240" s="184">
        <f>O1240*H1240</f>
        <v>0</v>
      </c>
      <c r="Q1240" s="184">
        <v>0</v>
      </c>
      <c r="R1240" s="184">
        <f>Q1240*H1240</f>
        <v>0</v>
      </c>
      <c r="S1240" s="184">
        <v>0</v>
      </c>
      <c r="T1240" s="185">
        <f>S1240*H1240</f>
        <v>0</v>
      </c>
      <c r="U1240" s="36"/>
      <c r="V1240" s="36"/>
      <c r="W1240" s="36"/>
      <c r="X1240" s="36"/>
      <c r="Y1240" s="36"/>
      <c r="Z1240" s="36"/>
      <c r="AA1240" s="36"/>
      <c r="AB1240" s="36"/>
      <c r="AC1240" s="36"/>
      <c r="AD1240" s="36"/>
      <c r="AE1240" s="36"/>
      <c r="AR1240" s="186" t="s">
        <v>175</v>
      </c>
      <c r="AT1240" s="186" t="s">
        <v>137</v>
      </c>
      <c r="AU1240" s="186" t="s">
        <v>143</v>
      </c>
      <c r="AY1240" s="19" t="s">
        <v>135</v>
      </c>
      <c r="BE1240" s="187">
        <f>IF(N1240="základní",J1240,0)</f>
        <v>0</v>
      </c>
      <c r="BF1240" s="187">
        <f>IF(N1240="snížená",J1240,0)</f>
        <v>0</v>
      </c>
      <c r="BG1240" s="187">
        <f>IF(N1240="zákl. přenesená",J1240,0)</f>
        <v>0</v>
      </c>
      <c r="BH1240" s="187">
        <f>IF(N1240="sníž. přenesená",J1240,0)</f>
        <v>0</v>
      </c>
      <c r="BI1240" s="187">
        <f>IF(N1240="nulová",J1240,0)</f>
        <v>0</v>
      </c>
      <c r="BJ1240" s="19" t="s">
        <v>143</v>
      </c>
      <c r="BK1240" s="187">
        <f>ROUND(I1240*H1240,2)</f>
        <v>0</v>
      </c>
      <c r="BL1240" s="19" t="s">
        <v>175</v>
      </c>
      <c r="BM1240" s="186" t="s">
        <v>1390</v>
      </c>
    </row>
    <row r="1241" spans="1:65" s="2" customFormat="1" ht="63">
      <c r="A1241" s="36"/>
      <c r="B1241" s="37"/>
      <c r="C1241" s="38"/>
      <c r="D1241" s="188" t="s">
        <v>144</v>
      </c>
      <c r="E1241" s="38"/>
      <c r="F1241" s="189" t="s">
        <v>1391</v>
      </c>
      <c r="G1241" s="38"/>
      <c r="H1241" s="38"/>
      <c r="I1241" s="190"/>
      <c r="J1241" s="38"/>
      <c r="K1241" s="38"/>
      <c r="L1241" s="41"/>
      <c r="M1241" s="191"/>
      <c r="N1241" s="192"/>
      <c r="O1241" s="66"/>
      <c r="P1241" s="66"/>
      <c r="Q1241" s="66"/>
      <c r="R1241" s="66"/>
      <c r="S1241" s="66"/>
      <c r="T1241" s="67"/>
      <c r="U1241" s="36"/>
      <c r="V1241" s="36"/>
      <c r="W1241" s="36"/>
      <c r="X1241" s="36"/>
      <c r="Y1241" s="36"/>
      <c r="Z1241" s="36"/>
      <c r="AA1241" s="36"/>
      <c r="AB1241" s="36"/>
      <c r="AC1241" s="36"/>
      <c r="AD1241" s="36"/>
      <c r="AE1241" s="36"/>
      <c r="AT1241" s="19" t="s">
        <v>144</v>
      </c>
      <c r="AU1241" s="19" t="s">
        <v>143</v>
      </c>
    </row>
    <row r="1242" spans="1:65" s="2" customFormat="1" ht="24.15" customHeight="1">
      <c r="A1242" s="36"/>
      <c r="B1242" s="37"/>
      <c r="C1242" s="175" t="s">
        <v>1392</v>
      </c>
      <c r="D1242" s="175" t="s">
        <v>137</v>
      </c>
      <c r="E1242" s="176" t="s">
        <v>1393</v>
      </c>
      <c r="F1242" s="177" t="s">
        <v>1394</v>
      </c>
      <c r="G1242" s="178" t="s">
        <v>197</v>
      </c>
      <c r="H1242" s="179">
        <v>0.45700000000000002</v>
      </c>
      <c r="I1242" s="180"/>
      <c r="J1242" s="181">
        <f>ROUND(I1242*H1242,2)</f>
        <v>0</v>
      </c>
      <c r="K1242" s="177" t="s">
        <v>141</v>
      </c>
      <c r="L1242" s="41"/>
      <c r="M1242" s="182" t="s">
        <v>19</v>
      </c>
      <c r="N1242" s="183" t="s">
        <v>44</v>
      </c>
      <c r="O1242" s="66"/>
      <c r="P1242" s="184">
        <f>O1242*H1242</f>
        <v>0</v>
      </c>
      <c r="Q1242" s="184">
        <v>0</v>
      </c>
      <c r="R1242" s="184">
        <f>Q1242*H1242</f>
        <v>0</v>
      </c>
      <c r="S1242" s="184">
        <v>0</v>
      </c>
      <c r="T1242" s="185">
        <f>S1242*H1242</f>
        <v>0</v>
      </c>
      <c r="U1242" s="36"/>
      <c r="V1242" s="36"/>
      <c r="W1242" s="36"/>
      <c r="X1242" s="36"/>
      <c r="Y1242" s="36"/>
      <c r="Z1242" s="36"/>
      <c r="AA1242" s="36"/>
      <c r="AB1242" s="36"/>
      <c r="AC1242" s="36"/>
      <c r="AD1242" s="36"/>
      <c r="AE1242" s="36"/>
      <c r="AR1242" s="186" t="s">
        <v>175</v>
      </c>
      <c r="AT1242" s="186" t="s">
        <v>137</v>
      </c>
      <c r="AU1242" s="186" t="s">
        <v>143</v>
      </c>
      <c r="AY1242" s="19" t="s">
        <v>135</v>
      </c>
      <c r="BE1242" s="187">
        <f>IF(N1242="základní",J1242,0)</f>
        <v>0</v>
      </c>
      <c r="BF1242" s="187">
        <f>IF(N1242="snížená",J1242,0)</f>
        <v>0</v>
      </c>
      <c r="BG1242" s="187">
        <f>IF(N1242="zákl. přenesená",J1242,0)</f>
        <v>0</v>
      </c>
      <c r="BH1242" s="187">
        <f>IF(N1242="sníž. přenesená",J1242,0)</f>
        <v>0</v>
      </c>
      <c r="BI1242" s="187">
        <f>IF(N1242="nulová",J1242,0)</f>
        <v>0</v>
      </c>
      <c r="BJ1242" s="19" t="s">
        <v>143</v>
      </c>
      <c r="BK1242" s="187">
        <f>ROUND(I1242*H1242,2)</f>
        <v>0</v>
      </c>
      <c r="BL1242" s="19" t="s">
        <v>175</v>
      </c>
      <c r="BM1242" s="186" t="s">
        <v>1395</v>
      </c>
    </row>
    <row r="1243" spans="1:65" s="2" customFormat="1" ht="63">
      <c r="A1243" s="36"/>
      <c r="B1243" s="37"/>
      <c r="C1243" s="38"/>
      <c r="D1243" s="188" t="s">
        <v>144</v>
      </c>
      <c r="E1243" s="38"/>
      <c r="F1243" s="189" t="s">
        <v>1391</v>
      </c>
      <c r="G1243" s="38"/>
      <c r="H1243" s="38"/>
      <c r="I1243" s="190"/>
      <c r="J1243" s="38"/>
      <c r="K1243" s="38"/>
      <c r="L1243" s="41"/>
      <c r="M1243" s="191"/>
      <c r="N1243" s="192"/>
      <c r="O1243" s="66"/>
      <c r="P1243" s="66"/>
      <c r="Q1243" s="66"/>
      <c r="R1243" s="66"/>
      <c r="S1243" s="66"/>
      <c r="T1243" s="67"/>
      <c r="U1243" s="36"/>
      <c r="V1243" s="36"/>
      <c r="W1243" s="36"/>
      <c r="X1243" s="36"/>
      <c r="Y1243" s="36"/>
      <c r="Z1243" s="36"/>
      <c r="AA1243" s="36"/>
      <c r="AB1243" s="36"/>
      <c r="AC1243" s="36"/>
      <c r="AD1243" s="36"/>
      <c r="AE1243" s="36"/>
      <c r="AT1243" s="19" t="s">
        <v>144</v>
      </c>
      <c r="AU1243" s="19" t="s">
        <v>143</v>
      </c>
    </row>
    <row r="1244" spans="1:65" s="12" customFormat="1" ht="22.75" customHeight="1">
      <c r="B1244" s="159"/>
      <c r="C1244" s="160"/>
      <c r="D1244" s="161" t="s">
        <v>71</v>
      </c>
      <c r="E1244" s="173" t="s">
        <v>1396</v>
      </c>
      <c r="F1244" s="173" t="s">
        <v>1397</v>
      </c>
      <c r="G1244" s="160"/>
      <c r="H1244" s="160"/>
      <c r="I1244" s="163"/>
      <c r="J1244" s="174">
        <f>BK1244</f>
        <v>0</v>
      </c>
      <c r="K1244" s="160"/>
      <c r="L1244" s="165"/>
      <c r="M1244" s="166"/>
      <c r="N1244" s="167"/>
      <c r="O1244" s="167"/>
      <c r="P1244" s="168">
        <f>SUM(P1245:P1247)</f>
        <v>0</v>
      </c>
      <c r="Q1244" s="167"/>
      <c r="R1244" s="168">
        <f>SUM(R1245:R1247)</f>
        <v>0.32750208000000003</v>
      </c>
      <c r="S1244" s="167"/>
      <c r="T1244" s="169">
        <f>SUM(T1245:T1247)</f>
        <v>27.155380800000003</v>
      </c>
      <c r="AR1244" s="170" t="s">
        <v>143</v>
      </c>
      <c r="AT1244" s="171" t="s">
        <v>71</v>
      </c>
      <c r="AU1244" s="171" t="s">
        <v>80</v>
      </c>
      <c r="AY1244" s="170" t="s">
        <v>135</v>
      </c>
      <c r="BK1244" s="172">
        <f>SUM(BK1245:BK1247)</f>
        <v>0</v>
      </c>
    </row>
    <row r="1245" spans="1:65" s="2" customFormat="1" ht="14.4" customHeight="1">
      <c r="A1245" s="36"/>
      <c r="B1245" s="37"/>
      <c r="C1245" s="175" t="s">
        <v>1238</v>
      </c>
      <c r="D1245" s="175" t="s">
        <v>137</v>
      </c>
      <c r="E1245" s="176" t="s">
        <v>1398</v>
      </c>
      <c r="F1245" s="177" t="s">
        <v>1399</v>
      </c>
      <c r="G1245" s="178" t="s">
        <v>140</v>
      </c>
      <c r="H1245" s="179">
        <v>1364.5920000000001</v>
      </c>
      <c r="I1245" s="180"/>
      <c r="J1245" s="181">
        <f>ROUND(I1245*H1245,2)</f>
        <v>0</v>
      </c>
      <c r="K1245" s="177" t="s">
        <v>348</v>
      </c>
      <c r="L1245" s="41"/>
      <c r="M1245" s="182" t="s">
        <v>19</v>
      </c>
      <c r="N1245" s="183" t="s">
        <v>44</v>
      </c>
      <c r="O1245" s="66"/>
      <c r="P1245" s="184">
        <f>O1245*H1245</f>
        <v>0</v>
      </c>
      <c r="Q1245" s="184">
        <v>2.4000000000000001E-4</v>
      </c>
      <c r="R1245" s="184">
        <f>Q1245*H1245</f>
        <v>0.32750208000000003</v>
      </c>
      <c r="S1245" s="184">
        <v>1.9900000000000001E-2</v>
      </c>
      <c r="T1245" s="185">
        <f>S1245*H1245</f>
        <v>27.155380800000003</v>
      </c>
      <c r="U1245" s="36"/>
      <c r="V1245" s="36"/>
      <c r="W1245" s="36"/>
      <c r="X1245" s="36"/>
      <c r="Y1245" s="36"/>
      <c r="Z1245" s="36"/>
      <c r="AA1245" s="36"/>
      <c r="AB1245" s="36"/>
      <c r="AC1245" s="36"/>
      <c r="AD1245" s="36"/>
      <c r="AE1245" s="36"/>
      <c r="AR1245" s="186" t="s">
        <v>175</v>
      </c>
      <c r="AT1245" s="186" t="s">
        <v>137</v>
      </c>
      <c r="AU1245" s="186" t="s">
        <v>143</v>
      </c>
      <c r="AY1245" s="19" t="s">
        <v>135</v>
      </c>
      <c r="BE1245" s="187">
        <f>IF(N1245="základní",J1245,0)</f>
        <v>0</v>
      </c>
      <c r="BF1245" s="187">
        <f>IF(N1245="snížená",J1245,0)</f>
        <v>0</v>
      </c>
      <c r="BG1245" s="187">
        <f>IF(N1245="zákl. přenesená",J1245,0)</f>
        <v>0</v>
      </c>
      <c r="BH1245" s="187">
        <f>IF(N1245="sníž. přenesená",J1245,0)</f>
        <v>0</v>
      </c>
      <c r="BI1245" s="187">
        <f>IF(N1245="nulová",J1245,0)</f>
        <v>0</v>
      </c>
      <c r="BJ1245" s="19" t="s">
        <v>143</v>
      </c>
      <c r="BK1245" s="187">
        <f>ROUND(I1245*H1245,2)</f>
        <v>0</v>
      </c>
      <c r="BL1245" s="19" t="s">
        <v>175</v>
      </c>
      <c r="BM1245" s="186" t="s">
        <v>1400</v>
      </c>
    </row>
    <row r="1246" spans="1:65" s="2" customFormat="1" ht="36">
      <c r="A1246" s="36"/>
      <c r="B1246" s="37"/>
      <c r="C1246" s="38"/>
      <c r="D1246" s="188" t="s">
        <v>144</v>
      </c>
      <c r="E1246" s="38"/>
      <c r="F1246" s="189" t="s">
        <v>1401</v>
      </c>
      <c r="G1246" s="38"/>
      <c r="H1246" s="38"/>
      <c r="I1246" s="190"/>
      <c r="J1246" s="38"/>
      <c r="K1246" s="38"/>
      <c r="L1246" s="41"/>
      <c r="M1246" s="191"/>
      <c r="N1246" s="192"/>
      <c r="O1246" s="66"/>
      <c r="P1246" s="66"/>
      <c r="Q1246" s="66"/>
      <c r="R1246" s="66"/>
      <c r="S1246" s="66"/>
      <c r="T1246" s="67"/>
      <c r="U1246" s="36"/>
      <c r="V1246" s="36"/>
      <c r="W1246" s="36"/>
      <c r="X1246" s="36"/>
      <c r="Y1246" s="36"/>
      <c r="Z1246" s="36"/>
      <c r="AA1246" s="36"/>
      <c r="AB1246" s="36"/>
      <c r="AC1246" s="36"/>
      <c r="AD1246" s="36"/>
      <c r="AE1246" s="36"/>
      <c r="AT1246" s="19" t="s">
        <v>144</v>
      </c>
      <c r="AU1246" s="19" t="s">
        <v>143</v>
      </c>
    </row>
    <row r="1247" spans="1:65" s="13" customFormat="1" ht="10">
      <c r="B1247" s="193"/>
      <c r="C1247" s="194"/>
      <c r="D1247" s="188" t="s">
        <v>146</v>
      </c>
      <c r="E1247" s="195" t="s">
        <v>19</v>
      </c>
      <c r="F1247" s="196" t="s">
        <v>1402</v>
      </c>
      <c r="G1247" s="194"/>
      <c r="H1247" s="197">
        <v>1364.5920000000001</v>
      </c>
      <c r="I1247" s="198"/>
      <c r="J1247" s="194"/>
      <c r="K1247" s="194"/>
      <c r="L1247" s="199"/>
      <c r="M1247" s="200"/>
      <c r="N1247" s="201"/>
      <c r="O1247" s="201"/>
      <c r="P1247" s="201"/>
      <c r="Q1247" s="201"/>
      <c r="R1247" s="201"/>
      <c r="S1247" s="201"/>
      <c r="T1247" s="202"/>
      <c r="AT1247" s="203" t="s">
        <v>146</v>
      </c>
      <c r="AU1247" s="203" t="s">
        <v>143</v>
      </c>
      <c r="AV1247" s="13" t="s">
        <v>143</v>
      </c>
      <c r="AW1247" s="13" t="s">
        <v>31</v>
      </c>
      <c r="AX1247" s="13" t="s">
        <v>80</v>
      </c>
      <c r="AY1247" s="203" t="s">
        <v>135</v>
      </c>
    </row>
    <row r="1248" spans="1:65" s="12" customFormat="1" ht="22.75" customHeight="1">
      <c r="B1248" s="159"/>
      <c r="C1248" s="160"/>
      <c r="D1248" s="161" t="s">
        <v>71</v>
      </c>
      <c r="E1248" s="173" t="s">
        <v>1403</v>
      </c>
      <c r="F1248" s="173" t="s">
        <v>1404</v>
      </c>
      <c r="G1248" s="160"/>
      <c r="H1248" s="160"/>
      <c r="I1248" s="163"/>
      <c r="J1248" s="174">
        <f>BK1248</f>
        <v>0</v>
      </c>
      <c r="K1248" s="160"/>
      <c r="L1248" s="165"/>
      <c r="M1248" s="166"/>
      <c r="N1248" s="167"/>
      <c r="O1248" s="167"/>
      <c r="P1248" s="168">
        <f>SUM(P1249:P1327)</f>
        <v>0</v>
      </c>
      <c r="Q1248" s="167"/>
      <c r="R1248" s="168">
        <f>SUM(R1249:R1327)</f>
        <v>3.7018764000000006</v>
      </c>
      <c r="S1248" s="167"/>
      <c r="T1248" s="169">
        <f>SUM(T1249:T1327)</f>
        <v>7.1205641499999999</v>
      </c>
      <c r="AR1248" s="170" t="s">
        <v>143</v>
      </c>
      <c r="AT1248" s="171" t="s">
        <v>71</v>
      </c>
      <c r="AU1248" s="171" t="s">
        <v>80</v>
      </c>
      <c r="AY1248" s="170" t="s">
        <v>135</v>
      </c>
      <c r="BK1248" s="172">
        <f>SUM(BK1249:BK1327)</f>
        <v>0</v>
      </c>
    </row>
    <row r="1249" spans="1:65" s="2" customFormat="1" ht="14.4" customHeight="1">
      <c r="A1249" s="36"/>
      <c r="B1249" s="37"/>
      <c r="C1249" s="175" t="s">
        <v>984</v>
      </c>
      <c r="D1249" s="175" t="s">
        <v>137</v>
      </c>
      <c r="E1249" s="176" t="s">
        <v>1405</v>
      </c>
      <c r="F1249" s="177" t="s">
        <v>1406</v>
      </c>
      <c r="G1249" s="178" t="s">
        <v>140</v>
      </c>
      <c r="H1249" s="179">
        <v>199.71100000000001</v>
      </c>
      <c r="I1249" s="180"/>
      <c r="J1249" s="181">
        <f>ROUND(I1249*H1249,2)</f>
        <v>0</v>
      </c>
      <c r="K1249" s="177" t="s">
        <v>141</v>
      </c>
      <c r="L1249" s="41"/>
      <c r="M1249" s="182" t="s">
        <v>19</v>
      </c>
      <c r="N1249" s="183" t="s">
        <v>44</v>
      </c>
      <c r="O1249" s="66"/>
      <c r="P1249" s="184">
        <f>O1249*H1249</f>
        <v>0</v>
      </c>
      <c r="Q1249" s="184">
        <v>0</v>
      </c>
      <c r="R1249" s="184">
        <f>Q1249*H1249</f>
        <v>0</v>
      </c>
      <c r="S1249" s="184">
        <v>2.4649999999999998E-2</v>
      </c>
      <c r="T1249" s="185">
        <f>S1249*H1249</f>
        <v>4.9228761499999996</v>
      </c>
      <c r="U1249" s="36"/>
      <c r="V1249" s="36"/>
      <c r="W1249" s="36"/>
      <c r="X1249" s="36"/>
      <c r="Y1249" s="36"/>
      <c r="Z1249" s="36"/>
      <c r="AA1249" s="36"/>
      <c r="AB1249" s="36"/>
      <c r="AC1249" s="36"/>
      <c r="AD1249" s="36"/>
      <c r="AE1249" s="36"/>
      <c r="AR1249" s="186" t="s">
        <v>175</v>
      </c>
      <c r="AT1249" s="186" t="s">
        <v>137</v>
      </c>
      <c r="AU1249" s="186" t="s">
        <v>143</v>
      </c>
      <c r="AY1249" s="19" t="s">
        <v>135</v>
      </c>
      <c r="BE1249" s="187">
        <f>IF(N1249="základní",J1249,0)</f>
        <v>0</v>
      </c>
      <c r="BF1249" s="187">
        <f>IF(N1249="snížená",J1249,0)</f>
        <v>0</v>
      </c>
      <c r="BG1249" s="187">
        <f>IF(N1249="zákl. přenesená",J1249,0)</f>
        <v>0</v>
      </c>
      <c r="BH1249" s="187">
        <f>IF(N1249="sníž. přenesená",J1249,0)</f>
        <v>0</v>
      </c>
      <c r="BI1249" s="187">
        <f>IF(N1249="nulová",J1249,0)</f>
        <v>0</v>
      </c>
      <c r="BJ1249" s="19" t="s">
        <v>143</v>
      </c>
      <c r="BK1249" s="187">
        <f>ROUND(I1249*H1249,2)</f>
        <v>0</v>
      </c>
      <c r="BL1249" s="19" t="s">
        <v>175</v>
      </c>
      <c r="BM1249" s="186" t="s">
        <v>1407</v>
      </c>
    </row>
    <row r="1250" spans="1:65" s="2" customFormat="1" ht="27">
      <c r="A1250" s="36"/>
      <c r="B1250" s="37"/>
      <c r="C1250" s="38"/>
      <c r="D1250" s="188" t="s">
        <v>144</v>
      </c>
      <c r="E1250" s="38"/>
      <c r="F1250" s="189" t="s">
        <v>1408</v>
      </c>
      <c r="G1250" s="38"/>
      <c r="H1250" s="38"/>
      <c r="I1250" s="190"/>
      <c r="J1250" s="38"/>
      <c r="K1250" s="38"/>
      <c r="L1250" s="41"/>
      <c r="M1250" s="191"/>
      <c r="N1250" s="192"/>
      <c r="O1250" s="66"/>
      <c r="P1250" s="66"/>
      <c r="Q1250" s="66"/>
      <c r="R1250" s="66"/>
      <c r="S1250" s="66"/>
      <c r="T1250" s="67"/>
      <c r="U1250" s="36"/>
      <c r="V1250" s="36"/>
      <c r="W1250" s="36"/>
      <c r="X1250" s="36"/>
      <c r="Y1250" s="36"/>
      <c r="Z1250" s="36"/>
      <c r="AA1250" s="36"/>
      <c r="AB1250" s="36"/>
      <c r="AC1250" s="36"/>
      <c r="AD1250" s="36"/>
      <c r="AE1250" s="36"/>
      <c r="AT1250" s="19" t="s">
        <v>144</v>
      </c>
      <c r="AU1250" s="19" t="s">
        <v>143</v>
      </c>
    </row>
    <row r="1251" spans="1:65" s="2" customFormat="1" ht="18">
      <c r="A1251" s="36"/>
      <c r="B1251" s="37"/>
      <c r="C1251" s="38"/>
      <c r="D1251" s="188" t="s">
        <v>792</v>
      </c>
      <c r="E1251" s="38"/>
      <c r="F1251" s="189" t="s">
        <v>1409</v>
      </c>
      <c r="G1251" s="38"/>
      <c r="H1251" s="38"/>
      <c r="I1251" s="190"/>
      <c r="J1251" s="38"/>
      <c r="K1251" s="38"/>
      <c r="L1251" s="41"/>
      <c r="M1251" s="191"/>
      <c r="N1251" s="192"/>
      <c r="O1251" s="66"/>
      <c r="P1251" s="66"/>
      <c r="Q1251" s="66"/>
      <c r="R1251" s="66"/>
      <c r="S1251" s="66"/>
      <c r="T1251" s="67"/>
      <c r="U1251" s="36"/>
      <c r="V1251" s="36"/>
      <c r="W1251" s="36"/>
      <c r="X1251" s="36"/>
      <c r="Y1251" s="36"/>
      <c r="Z1251" s="36"/>
      <c r="AA1251" s="36"/>
      <c r="AB1251" s="36"/>
      <c r="AC1251" s="36"/>
      <c r="AD1251" s="36"/>
      <c r="AE1251" s="36"/>
      <c r="AT1251" s="19" t="s">
        <v>792</v>
      </c>
      <c r="AU1251" s="19" t="s">
        <v>143</v>
      </c>
    </row>
    <row r="1252" spans="1:65" s="16" customFormat="1" ht="10">
      <c r="B1252" s="239"/>
      <c r="C1252" s="240"/>
      <c r="D1252" s="188" t="s">
        <v>146</v>
      </c>
      <c r="E1252" s="241" t="s">
        <v>19</v>
      </c>
      <c r="F1252" s="242" t="s">
        <v>794</v>
      </c>
      <c r="G1252" s="240"/>
      <c r="H1252" s="241" t="s">
        <v>19</v>
      </c>
      <c r="I1252" s="243"/>
      <c r="J1252" s="240"/>
      <c r="K1252" s="240"/>
      <c r="L1252" s="244"/>
      <c r="M1252" s="245"/>
      <c r="N1252" s="246"/>
      <c r="O1252" s="246"/>
      <c r="P1252" s="246"/>
      <c r="Q1252" s="246"/>
      <c r="R1252" s="246"/>
      <c r="S1252" s="246"/>
      <c r="T1252" s="247"/>
      <c r="AT1252" s="248" t="s">
        <v>146</v>
      </c>
      <c r="AU1252" s="248" t="s">
        <v>143</v>
      </c>
      <c r="AV1252" s="16" t="s">
        <v>80</v>
      </c>
      <c r="AW1252" s="16" t="s">
        <v>31</v>
      </c>
      <c r="AX1252" s="16" t="s">
        <v>72</v>
      </c>
      <c r="AY1252" s="248" t="s">
        <v>135</v>
      </c>
    </row>
    <row r="1253" spans="1:65" s="13" customFormat="1" ht="10">
      <c r="B1253" s="193"/>
      <c r="C1253" s="194"/>
      <c r="D1253" s="188" t="s">
        <v>146</v>
      </c>
      <c r="E1253" s="195" t="s">
        <v>19</v>
      </c>
      <c r="F1253" s="196" t="s">
        <v>795</v>
      </c>
      <c r="G1253" s="194"/>
      <c r="H1253" s="197">
        <v>286</v>
      </c>
      <c r="I1253" s="198"/>
      <c r="J1253" s="194"/>
      <c r="K1253" s="194"/>
      <c r="L1253" s="199"/>
      <c r="M1253" s="200"/>
      <c r="N1253" s="201"/>
      <c r="O1253" s="201"/>
      <c r="P1253" s="201"/>
      <c r="Q1253" s="201"/>
      <c r="R1253" s="201"/>
      <c r="S1253" s="201"/>
      <c r="T1253" s="202"/>
      <c r="AT1253" s="203" t="s">
        <v>146</v>
      </c>
      <c r="AU1253" s="203" t="s">
        <v>143</v>
      </c>
      <c r="AV1253" s="13" t="s">
        <v>143</v>
      </c>
      <c r="AW1253" s="13" t="s">
        <v>31</v>
      </c>
      <c r="AX1253" s="13" t="s">
        <v>72</v>
      </c>
      <c r="AY1253" s="203" t="s">
        <v>135</v>
      </c>
    </row>
    <row r="1254" spans="1:65" s="16" customFormat="1" ht="10">
      <c r="B1254" s="239"/>
      <c r="C1254" s="240"/>
      <c r="D1254" s="188" t="s">
        <v>146</v>
      </c>
      <c r="E1254" s="241" t="s">
        <v>19</v>
      </c>
      <c r="F1254" s="242" t="s">
        <v>796</v>
      </c>
      <c r="G1254" s="240"/>
      <c r="H1254" s="241" t="s">
        <v>19</v>
      </c>
      <c r="I1254" s="243"/>
      <c r="J1254" s="240"/>
      <c r="K1254" s="240"/>
      <c r="L1254" s="244"/>
      <c r="M1254" s="245"/>
      <c r="N1254" s="246"/>
      <c r="O1254" s="246"/>
      <c r="P1254" s="246"/>
      <c r="Q1254" s="246"/>
      <c r="R1254" s="246"/>
      <c r="S1254" s="246"/>
      <c r="T1254" s="247"/>
      <c r="AT1254" s="248" t="s">
        <v>146</v>
      </c>
      <c r="AU1254" s="248" t="s">
        <v>143</v>
      </c>
      <c r="AV1254" s="16" t="s">
        <v>80</v>
      </c>
      <c r="AW1254" s="16" t="s">
        <v>31</v>
      </c>
      <c r="AX1254" s="16" t="s">
        <v>72</v>
      </c>
      <c r="AY1254" s="248" t="s">
        <v>135</v>
      </c>
    </row>
    <row r="1255" spans="1:65" s="13" customFormat="1" ht="10">
      <c r="B1255" s="193"/>
      <c r="C1255" s="194"/>
      <c r="D1255" s="188" t="s">
        <v>146</v>
      </c>
      <c r="E1255" s="195" t="s">
        <v>19</v>
      </c>
      <c r="F1255" s="196" t="s">
        <v>797</v>
      </c>
      <c r="G1255" s="194"/>
      <c r="H1255" s="197">
        <v>-75.599999999999994</v>
      </c>
      <c r="I1255" s="198"/>
      <c r="J1255" s="194"/>
      <c r="K1255" s="194"/>
      <c r="L1255" s="199"/>
      <c r="M1255" s="200"/>
      <c r="N1255" s="201"/>
      <c r="O1255" s="201"/>
      <c r="P1255" s="201"/>
      <c r="Q1255" s="201"/>
      <c r="R1255" s="201"/>
      <c r="S1255" s="201"/>
      <c r="T1255" s="202"/>
      <c r="AT1255" s="203" t="s">
        <v>146</v>
      </c>
      <c r="AU1255" s="203" t="s">
        <v>143</v>
      </c>
      <c r="AV1255" s="13" t="s">
        <v>143</v>
      </c>
      <c r="AW1255" s="13" t="s">
        <v>31</v>
      </c>
      <c r="AX1255" s="13" t="s">
        <v>72</v>
      </c>
      <c r="AY1255" s="203" t="s">
        <v>135</v>
      </c>
    </row>
    <row r="1256" spans="1:65" s="13" customFormat="1" ht="10">
      <c r="B1256" s="193"/>
      <c r="C1256" s="194"/>
      <c r="D1256" s="188" t="s">
        <v>146</v>
      </c>
      <c r="E1256" s="195" t="s">
        <v>19</v>
      </c>
      <c r="F1256" s="196" t="s">
        <v>798</v>
      </c>
      <c r="G1256" s="194"/>
      <c r="H1256" s="197">
        <v>-3.15</v>
      </c>
      <c r="I1256" s="198"/>
      <c r="J1256" s="194"/>
      <c r="K1256" s="194"/>
      <c r="L1256" s="199"/>
      <c r="M1256" s="200"/>
      <c r="N1256" s="201"/>
      <c r="O1256" s="201"/>
      <c r="P1256" s="201"/>
      <c r="Q1256" s="201"/>
      <c r="R1256" s="201"/>
      <c r="S1256" s="201"/>
      <c r="T1256" s="202"/>
      <c r="AT1256" s="203" t="s">
        <v>146</v>
      </c>
      <c r="AU1256" s="203" t="s">
        <v>143</v>
      </c>
      <c r="AV1256" s="13" t="s">
        <v>143</v>
      </c>
      <c r="AW1256" s="13" t="s">
        <v>31</v>
      </c>
      <c r="AX1256" s="13" t="s">
        <v>72</v>
      </c>
      <c r="AY1256" s="203" t="s">
        <v>135</v>
      </c>
    </row>
    <row r="1257" spans="1:65" s="13" customFormat="1" ht="10">
      <c r="B1257" s="193"/>
      <c r="C1257" s="194"/>
      <c r="D1257" s="188" t="s">
        <v>146</v>
      </c>
      <c r="E1257" s="195" t="s">
        <v>19</v>
      </c>
      <c r="F1257" s="196" t="s">
        <v>799</v>
      </c>
      <c r="G1257" s="194"/>
      <c r="H1257" s="197">
        <v>-7.5389999999999997</v>
      </c>
      <c r="I1257" s="198"/>
      <c r="J1257" s="194"/>
      <c r="K1257" s="194"/>
      <c r="L1257" s="199"/>
      <c r="M1257" s="200"/>
      <c r="N1257" s="201"/>
      <c r="O1257" s="201"/>
      <c r="P1257" s="201"/>
      <c r="Q1257" s="201"/>
      <c r="R1257" s="201"/>
      <c r="S1257" s="201"/>
      <c r="T1257" s="202"/>
      <c r="AT1257" s="203" t="s">
        <v>146</v>
      </c>
      <c r="AU1257" s="203" t="s">
        <v>143</v>
      </c>
      <c r="AV1257" s="13" t="s">
        <v>143</v>
      </c>
      <c r="AW1257" s="13" t="s">
        <v>31</v>
      </c>
      <c r="AX1257" s="13" t="s">
        <v>72</v>
      </c>
      <c r="AY1257" s="203" t="s">
        <v>135</v>
      </c>
    </row>
    <row r="1258" spans="1:65" s="14" customFormat="1" ht="10">
      <c r="B1258" s="204"/>
      <c r="C1258" s="205"/>
      <c r="D1258" s="188" t="s">
        <v>146</v>
      </c>
      <c r="E1258" s="206" t="s">
        <v>19</v>
      </c>
      <c r="F1258" s="207" t="s">
        <v>148</v>
      </c>
      <c r="G1258" s="205"/>
      <c r="H1258" s="208">
        <v>199.71100000000001</v>
      </c>
      <c r="I1258" s="209"/>
      <c r="J1258" s="205"/>
      <c r="K1258" s="205"/>
      <c r="L1258" s="210"/>
      <c r="M1258" s="211"/>
      <c r="N1258" s="212"/>
      <c r="O1258" s="212"/>
      <c r="P1258" s="212"/>
      <c r="Q1258" s="212"/>
      <c r="R1258" s="212"/>
      <c r="S1258" s="212"/>
      <c r="T1258" s="213"/>
      <c r="AT1258" s="214" t="s">
        <v>146</v>
      </c>
      <c r="AU1258" s="214" t="s">
        <v>143</v>
      </c>
      <c r="AV1258" s="14" t="s">
        <v>142</v>
      </c>
      <c r="AW1258" s="14" t="s">
        <v>31</v>
      </c>
      <c r="AX1258" s="14" t="s">
        <v>80</v>
      </c>
      <c r="AY1258" s="214" t="s">
        <v>135</v>
      </c>
    </row>
    <row r="1259" spans="1:65" s="2" customFormat="1" ht="14.4" customHeight="1">
      <c r="A1259" s="36"/>
      <c r="B1259" s="37"/>
      <c r="C1259" s="175" t="s">
        <v>1410</v>
      </c>
      <c r="D1259" s="175" t="s">
        <v>137</v>
      </c>
      <c r="E1259" s="176" t="s">
        <v>1411</v>
      </c>
      <c r="F1259" s="177" t="s">
        <v>1412</v>
      </c>
      <c r="G1259" s="178" t="s">
        <v>140</v>
      </c>
      <c r="H1259" s="179">
        <v>199.71100000000001</v>
      </c>
      <c r="I1259" s="180"/>
      <c r="J1259" s="181">
        <f>ROUND(I1259*H1259,2)</f>
        <v>0</v>
      </c>
      <c r="K1259" s="177" t="s">
        <v>141</v>
      </c>
      <c r="L1259" s="41"/>
      <c r="M1259" s="182" t="s">
        <v>19</v>
      </c>
      <c r="N1259" s="183" t="s">
        <v>44</v>
      </c>
      <c r="O1259" s="66"/>
      <c r="P1259" s="184">
        <f>O1259*H1259</f>
        <v>0</v>
      </c>
      <c r="Q1259" s="184">
        <v>0</v>
      </c>
      <c r="R1259" s="184">
        <f>Q1259*H1259</f>
        <v>0</v>
      </c>
      <c r="S1259" s="184">
        <v>8.0000000000000002E-3</v>
      </c>
      <c r="T1259" s="185">
        <f>S1259*H1259</f>
        <v>1.5976880000000002</v>
      </c>
      <c r="U1259" s="36"/>
      <c r="V1259" s="36"/>
      <c r="W1259" s="36"/>
      <c r="X1259" s="36"/>
      <c r="Y1259" s="36"/>
      <c r="Z1259" s="36"/>
      <c r="AA1259" s="36"/>
      <c r="AB1259" s="36"/>
      <c r="AC1259" s="36"/>
      <c r="AD1259" s="36"/>
      <c r="AE1259" s="36"/>
      <c r="AR1259" s="186" t="s">
        <v>175</v>
      </c>
      <c r="AT1259" s="186" t="s">
        <v>137</v>
      </c>
      <c r="AU1259" s="186" t="s">
        <v>143</v>
      </c>
      <c r="AY1259" s="19" t="s">
        <v>135</v>
      </c>
      <c r="BE1259" s="187">
        <f>IF(N1259="základní",J1259,0)</f>
        <v>0</v>
      </c>
      <c r="BF1259" s="187">
        <f>IF(N1259="snížená",J1259,0)</f>
        <v>0</v>
      </c>
      <c r="BG1259" s="187">
        <f>IF(N1259="zákl. přenesená",J1259,0)</f>
        <v>0</v>
      </c>
      <c r="BH1259" s="187">
        <f>IF(N1259="sníž. přenesená",J1259,0)</f>
        <v>0</v>
      </c>
      <c r="BI1259" s="187">
        <f>IF(N1259="nulová",J1259,0)</f>
        <v>0</v>
      </c>
      <c r="BJ1259" s="19" t="s">
        <v>143</v>
      </c>
      <c r="BK1259" s="187">
        <f>ROUND(I1259*H1259,2)</f>
        <v>0</v>
      </c>
      <c r="BL1259" s="19" t="s">
        <v>175</v>
      </c>
      <c r="BM1259" s="186" t="s">
        <v>1413</v>
      </c>
    </row>
    <row r="1260" spans="1:65" s="2" customFormat="1" ht="27">
      <c r="A1260" s="36"/>
      <c r="B1260" s="37"/>
      <c r="C1260" s="38"/>
      <c r="D1260" s="188" t="s">
        <v>144</v>
      </c>
      <c r="E1260" s="38"/>
      <c r="F1260" s="189" t="s">
        <v>1408</v>
      </c>
      <c r="G1260" s="38"/>
      <c r="H1260" s="38"/>
      <c r="I1260" s="190"/>
      <c r="J1260" s="38"/>
      <c r="K1260" s="38"/>
      <c r="L1260" s="41"/>
      <c r="M1260" s="191"/>
      <c r="N1260" s="192"/>
      <c r="O1260" s="66"/>
      <c r="P1260" s="66"/>
      <c r="Q1260" s="66"/>
      <c r="R1260" s="66"/>
      <c r="S1260" s="66"/>
      <c r="T1260" s="67"/>
      <c r="U1260" s="36"/>
      <c r="V1260" s="36"/>
      <c r="W1260" s="36"/>
      <c r="X1260" s="36"/>
      <c r="Y1260" s="36"/>
      <c r="Z1260" s="36"/>
      <c r="AA1260" s="36"/>
      <c r="AB1260" s="36"/>
      <c r="AC1260" s="36"/>
      <c r="AD1260" s="36"/>
      <c r="AE1260" s="36"/>
      <c r="AT1260" s="19" t="s">
        <v>144</v>
      </c>
      <c r="AU1260" s="19" t="s">
        <v>143</v>
      </c>
    </row>
    <row r="1261" spans="1:65" s="16" customFormat="1" ht="10">
      <c r="B1261" s="239"/>
      <c r="C1261" s="240"/>
      <c r="D1261" s="188" t="s">
        <v>146</v>
      </c>
      <c r="E1261" s="241" t="s">
        <v>19</v>
      </c>
      <c r="F1261" s="242" t="s">
        <v>794</v>
      </c>
      <c r="G1261" s="240"/>
      <c r="H1261" s="241" t="s">
        <v>19</v>
      </c>
      <c r="I1261" s="243"/>
      <c r="J1261" s="240"/>
      <c r="K1261" s="240"/>
      <c r="L1261" s="244"/>
      <c r="M1261" s="245"/>
      <c r="N1261" s="246"/>
      <c r="O1261" s="246"/>
      <c r="P1261" s="246"/>
      <c r="Q1261" s="246"/>
      <c r="R1261" s="246"/>
      <c r="S1261" s="246"/>
      <c r="T1261" s="247"/>
      <c r="AT1261" s="248" t="s">
        <v>146</v>
      </c>
      <c r="AU1261" s="248" t="s">
        <v>143</v>
      </c>
      <c r="AV1261" s="16" t="s">
        <v>80</v>
      </c>
      <c r="AW1261" s="16" t="s">
        <v>31</v>
      </c>
      <c r="AX1261" s="16" t="s">
        <v>72</v>
      </c>
      <c r="AY1261" s="248" t="s">
        <v>135</v>
      </c>
    </row>
    <row r="1262" spans="1:65" s="13" customFormat="1" ht="10">
      <c r="B1262" s="193"/>
      <c r="C1262" s="194"/>
      <c r="D1262" s="188" t="s">
        <v>146</v>
      </c>
      <c r="E1262" s="195" t="s">
        <v>19</v>
      </c>
      <c r="F1262" s="196" t="s">
        <v>795</v>
      </c>
      <c r="G1262" s="194"/>
      <c r="H1262" s="197">
        <v>286</v>
      </c>
      <c r="I1262" s="198"/>
      <c r="J1262" s="194"/>
      <c r="K1262" s="194"/>
      <c r="L1262" s="199"/>
      <c r="M1262" s="200"/>
      <c r="N1262" s="201"/>
      <c r="O1262" s="201"/>
      <c r="P1262" s="201"/>
      <c r="Q1262" s="201"/>
      <c r="R1262" s="201"/>
      <c r="S1262" s="201"/>
      <c r="T1262" s="202"/>
      <c r="AT1262" s="203" t="s">
        <v>146</v>
      </c>
      <c r="AU1262" s="203" t="s">
        <v>143</v>
      </c>
      <c r="AV1262" s="13" t="s">
        <v>143</v>
      </c>
      <c r="AW1262" s="13" t="s">
        <v>31</v>
      </c>
      <c r="AX1262" s="13" t="s">
        <v>72</v>
      </c>
      <c r="AY1262" s="203" t="s">
        <v>135</v>
      </c>
    </row>
    <row r="1263" spans="1:65" s="16" customFormat="1" ht="10">
      <c r="B1263" s="239"/>
      <c r="C1263" s="240"/>
      <c r="D1263" s="188" t="s">
        <v>146</v>
      </c>
      <c r="E1263" s="241" t="s">
        <v>19</v>
      </c>
      <c r="F1263" s="242" t="s">
        <v>796</v>
      </c>
      <c r="G1263" s="240"/>
      <c r="H1263" s="241" t="s">
        <v>19</v>
      </c>
      <c r="I1263" s="243"/>
      <c r="J1263" s="240"/>
      <c r="K1263" s="240"/>
      <c r="L1263" s="244"/>
      <c r="M1263" s="245"/>
      <c r="N1263" s="246"/>
      <c r="O1263" s="246"/>
      <c r="P1263" s="246"/>
      <c r="Q1263" s="246"/>
      <c r="R1263" s="246"/>
      <c r="S1263" s="246"/>
      <c r="T1263" s="247"/>
      <c r="AT1263" s="248" t="s">
        <v>146</v>
      </c>
      <c r="AU1263" s="248" t="s">
        <v>143</v>
      </c>
      <c r="AV1263" s="16" t="s">
        <v>80</v>
      </c>
      <c r="AW1263" s="16" t="s">
        <v>31</v>
      </c>
      <c r="AX1263" s="16" t="s">
        <v>72</v>
      </c>
      <c r="AY1263" s="248" t="s">
        <v>135</v>
      </c>
    </row>
    <row r="1264" spans="1:65" s="13" customFormat="1" ht="10">
      <c r="B1264" s="193"/>
      <c r="C1264" s="194"/>
      <c r="D1264" s="188" t="s">
        <v>146</v>
      </c>
      <c r="E1264" s="195" t="s">
        <v>19</v>
      </c>
      <c r="F1264" s="196" t="s">
        <v>797</v>
      </c>
      <c r="G1264" s="194"/>
      <c r="H1264" s="197">
        <v>-75.599999999999994</v>
      </c>
      <c r="I1264" s="198"/>
      <c r="J1264" s="194"/>
      <c r="K1264" s="194"/>
      <c r="L1264" s="199"/>
      <c r="M1264" s="200"/>
      <c r="N1264" s="201"/>
      <c r="O1264" s="201"/>
      <c r="P1264" s="201"/>
      <c r="Q1264" s="201"/>
      <c r="R1264" s="201"/>
      <c r="S1264" s="201"/>
      <c r="T1264" s="202"/>
      <c r="AT1264" s="203" t="s">
        <v>146</v>
      </c>
      <c r="AU1264" s="203" t="s">
        <v>143</v>
      </c>
      <c r="AV1264" s="13" t="s">
        <v>143</v>
      </c>
      <c r="AW1264" s="13" t="s">
        <v>31</v>
      </c>
      <c r="AX1264" s="13" t="s">
        <v>72</v>
      </c>
      <c r="AY1264" s="203" t="s">
        <v>135</v>
      </c>
    </row>
    <row r="1265" spans="1:65" s="13" customFormat="1" ht="10">
      <c r="B1265" s="193"/>
      <c r="C1265" s="194"/>
      <c r="D1265" s="188" t="s">
        <v>146</v>
      </c>
      <c r="E1265" s="195" t="s">
        <v>19</v>
      </c>
      <c r="F1265" s="196" t="s">
        <v>798</v>
      </c>
      <c r="G1265" s="194"/>
      <c r="H1265" s="197">
        <v>-3.15</v>
      </c>
      <c r="I1265" s="198"/>
      <c r="J1265" s="194"/>
      <c r="K1265" s="194"/>
      <c r="L1265" s="199"/>
      <c r="M1265" s="200"/>
      <c r="N1265" s="201"/>
      <c r="O1265" s="201"/>
      <c r="P1265" s="201"/>
      <c r="Q1265" s="201"/>
      <c r="R1265" s="201"/>
      <c r="S1265" s="201"/>
      <c r="T1265" s="202"/>
      <c r="AT1265" s="203" t="s">
        <v>146</v>
      </c>
      <c r="AU1265" s="203" t="s">
        <v>143</v>
      </c>
      <c r="AV1265" s="13" t="s">
        <v>143</v>
      </c>
      <c r="AW1265" s="13" t="s">
        <v>31</v>
      </c>
      <c r="AX1265" s="13" t="s">
        <v>72</v>
      </c>
      <c r="AY1265" s="203" t="s">
        <v>135</v>
      </c>
    </row>
    <row r="1266" spans="1:65" s="13" customFormat="1" ht="10">
      <c r="B1266" s="193"/>
      <c r="C1266" s="194"/>
      <c r="D1266" s="188" t="s">
        <v>146</v>
      </c>
      <c r="E1266" s="195" t="s">
        <v>19</v>
      </c>
      <c r="F1266" s="196" t="s">
        <v>799</v>
      </c>
      <c r="G1266" s="194"/>
      <c r="H1266" s="197">
        <v>-7.5389999999999997</v>
      </c>
      <c r="I1266" s="198"/>
      <c r="J1266" s="194"/>
      <c r="K1266" s="194"/>
      <c r="L1266" s="199"/>
      <c r="M1266" s="200"/>
      <c r="N1266" s="201"/>
      <c r="O1266" s="201"/>
      <c r="P1266" s="201"/>
      <c r="Q1266" s="201"/>
      <c r="R1266" s="201"/>
      <c r="S1266" s="201"/>
      <c r="T1266" s="202"/>
      <c r="AT1266" s="203" t="s">
        <v>146</v>
      </c>
      <c r="AU1266" s="203" t="s">
        <v>143</v>
      </c>
      <c r="AV1266" s="13" t="s">
        <v>143</v>
      </c>
      <c r="AW1266" s="13" t="s">
        <v>31</v>
      </c>
      <c r="AX1266" s="13" t="s">
        <v>72</v>
      </c>
      <c r="AY1266" s="203" t="s">
        <v>135</v>
      </c>
    </row>
    <row r="1267" spans="1:65" s="14" customFormat="1" ht="10">
      <c r="B1267" s="204"/>
      <c r="C1267" s="205"/>
      <c r="D1267" s="188" t="s">
        <v>146</v>
      </c>
      <c r="E1267" s="206" t="s">
        <v>19</v>
      </c>
      <c r="F1267" s="207" t="s">
        <v>148</v>
      </c>
      <c r="G1267" s="205"/>
      <c r="H1267" s="208">
        <v>199.71100000000001</v>
      </c>
      <c r="I1267" s="209"/>
      <c r="J1267" s="205"/>
      <c r="K1267" s="205"/>
      <c r="L1267" s="210"/>
      <c r="M1267" s="211"/>
      <c r="N1267" s="212"/>
      <c r="O1267" s="212"/>
      <c r="P1267" s="212"/>
      <c r="Q1267" s="212"/>
      <c r="R1267" s="212"/>
      <c r="S1267" s="212"/>
      <c r="T1267" s="213"/>
      <c r="AT1267" s="214" t="s">
        <v>146</v>
      </c>
      <c r="AU1267" s="214" t="s">
        <v>143</v>
      </c>
      <c r="AV1267" s="14" t="s">
        <v>142</v>
      </c>
      <c r="AW1267" s="14" t="s">
        <v>31</v>
      </c>
      <c r="AX1267" s="14" t="s">
        <v>80</v>
      </c>
      <c r="AY1267" s="214" t="s">
        <v>135</v>
      </c>
    </row>
    <row r="1268" spans="1:65" s="2" customFormat="1" ht="14.4" customHeight="1">
      <c r="A1268" s="36"/>
      <c r="B1268" s="37"/>
      <c r="C1268" s="175" t="s">
        <v>989</v>
      </c>
      <c r="D1268" s="175" t="s">
        <v>137</v>
      </c>
      <c r="E1268" s="176" t="s">
        <v>1414</v>
      </c>
      <c r="F1268" s="177" t="s">
        <v>1415</v>
      </c>
      <c r="G1268" s="178" t="s">
        <v>140</v>
      </c>
      <c r="H1268" s="179">
        <v>54.72</v>
      </c>
      <c r="I1268" s="180"/>
      <c r="J1268" s="181">
        <f>ROUND(I1268*H1268,2)</f>
        <v>0</v>
      </c>
      <c r="K1268" s="177" t="s">
        <v>141</v>
      </c>
      <c r="L1268" s="41"/>
      <c r="M1268" s="182" t="s">
        <v>19</v>
      </c>
      <c r="N1268" s="183" t="s">
        <v>44</v>
      </c>
      <c r="O1268" s="66"/>
      <c r="P1268" s="184">
        <f>O1268*H1268</f>
        <v>0</v>
      </c>
      <c r="Q1268" s="184">
        <v>2.5999999999999998E-4</v>
      </c>
      <c r="R1268" s="184">
        <f>Q1268*H1268</f>
        <v>1.4227199999999999E-2</v>
      </c>
      <c r="S1268" s="184">
        <v>0</v>
      </c>
      <c r="T1268" s="185">
        <f>S1268*H1268</f>
        <v>0</v>
      </c>
      <c r="U1268" s="36"/>
      <c r="V1268" s="36"/>
      <c r="W1268" s="36"/>
      <c r="X1268" s="36"/>
      <c r="Y1268" s="36"/>
      <c r="Z1268" s="36"/>
      <c r="AA1268" s="36"/>
      <c r="AB1268" s="36"/>
      <c r="AC1268" s="36"/>
      <c r="AD1268" s="36"/>
      <c r="AE1268" s="36"/>
      <c r="AR1268" s="186" t="s">
        <v>175</v>
      </c>
      <c r="AT1268" s="186" t="s">
        <v>137</v>
      </c>
      <c r="AU1268" s="186" t="s">
        <v>143</v>
      </c>
      <c r="AY1268" s="19" t="s">
        <v>135</v>
      </c>
      <c r="BE1268" s="187">
        <f>IF(N1268="základní",J1268,0)</f>
        <v>0</v>
      </c>
      <c r="BF1268" s="187">
        <f>IF(N1268="snížená",J1268,0)</f>
        <v>0</v>
      </c>
      <c r="BG1268" s="187">
        <f>IF(N1268="zákl. přenesená",J1268,0)</f>
        <v>0</v>
      </c>
      <c r="BH1268" s="187">
        <f>IF(N1268="sníž. přenesená",J1268,0)</f>
        <v>0</v>
      </c>
      <c r="BI1268" s="187">
        <f>IF(N1268="nulová",J1268,0)</f>
        <v>0</v>
      </c>
      <c r="BJ1268" s="19" t="s">
        <v>143</v>
      </c>
      <c r="BK1268" s="187">
        <f>ROUND(I1268*H1268,2)</f>
        <v>0</v>
      </c>
      <c r="BL1268" s="19" t="s">
        <v>175</v>
      </c>
      <c r="BM1268" s="186" t="s">
        <v>1416</v>
      </c>
    </row>
    <row r="1269" spans="1:65" s="2" customFormat="1" ht="54">
      <c r="A1269" s="36"/>
      <c r="B1269" s="37"/>
      <c r="C1269" s="38"/>
      <c r="D1269" s="188" t="s">
        <v>144</v>
      </c>
      <c r="E1269" s="38"/>
      <c r="F1269" s="189" t="s">
        <v>1417</v>
      </c>
      <c r="G1269" s="38"/>
      <c r="H1269" s="38"/>
      <c r="I1269" s="190"/>
      <c r="J1269" s="38"/>
      <c r="K1269" s="38"/>
      <c r="L1269" s="41"/>
      <c r="M1269" s="191"/>
      <c r="N1269" s="192"/>
      <c r="O1269" s="66"/>
      <c r="P1269" s="66"/>
      <c r="Q1269" s="66"/>
      <c r="R1269" s="66"/>
      <c r="S1269" s="66"/>
      <c r="T1269" s="67"/>
      <c r="U1269" s="36"/>
      <c r="V1269" s="36"/>
      <c r="W1269" s="36"/>
      <c r="X1269" s="36"/>
      <c r="Y1269" s="36"/>
      <c r="Z1269" s="36"/>
      <c r="AA1269" s="36"/>
      <c r="AB1269" s="36"/>
      <c r="AC1269" s="36"/>
      <c r="AD1269" s="36"/>
      <c r="AE1269" s="36"/>
      <c r="AT1269" s="19" t="s">
        <v>144</v>
      </c>
      <c r="AU1269" s="19" t="s">
        <v>143</v>
      </c>
    </row>
    <row r="1270" spans="1:65" s="13" customFormat="1" ht="10">
      <c r="B1270" s="193"/>
      <c r="C1270" s="194"/>
      <c r="D1270" s="188" t="s">
        <v>146</v>
      </c>
      <c r="E1270" s="195" t="s">
        <v>19</v>
      </c>
      <c r="F1270" s="196" t="s">
        <v>1418</v>
      </c>
      <c r="G1270" s="194"/>
      <c r="H1270" s="197">
        <v>46.08</v>
      </c>
      <c r="I1270" s="198"/>
      <c r="J1270" s="194"/>
      <c r="K1270" s="194"/>
      <c r="L1270" s="199"/>
      <c r="M1270" s="200"/>
      <c r="N1270" s="201"/>
      <c r="O1270" s="201"/>
      <c r="P1270" s="201"/>
      <c r="Q1270" s="201"/>
      <c r="R1270" s="201"/>
      <c r="S1270" s="201"/>
      <c r="T1270" s="202"/>
      <c r="AT1270" s="203" t="s">
        <v>146</v>
      </c>
      <c r="AU1270" s="203" t="s">
        <v>143</v>
      </c>
      <c r="AV1270" s="13" t="s">
        <v>143</v>
      </c>
      <c r="AW1270" s="13" t="s">
        <v>31</v>
      </c>
      <c r="AX1270" s="13" t="s">
        <v>72</v>
      </c>
      <c r="AY1270" s="203" t="s">
        <v>135</v>
      </c>
    </row>
    <row r="1271" spans="1:65" s="13" customFormat="1" ht="10">
      <c r="B1271" s="193"/>
      <c r="C1271" s="194"/>
      <c r="D1271" s="188" t="s">
        <v>146</v>
      </c>
      <c r="E1271" s="195" t="s">
        <v>19</v>
      </c>
      <c r="F1271" s="196" t="s">
        <v>1419</v>
      </c>
      <c r="G1271" s="194"/>
      <c r="H1271" s="197">
        <v>8.64</v>
      </c>
      <c r="I1271" s="198"/>
      <c r="J1271" s="194"/>
      <c r="K1271" s="194"/>
      <c r="L1271" s="199"/>
      <c r="M1271" s="200"/>
      <c r="N1271" s="201"/>
      <c r="O1271" s="201"/>
      <c r="P1271" s="201"/>
      <c r="Q1271" s="201"/>
      <c r="R1271" s="201"/>
      <c r="S1271" s="201"/>
      <c r="T1271" s="202"/>
      <c r="AT1271" s="203" t="s">
        <v>146</v>
      </c>
      <c r="AU1271" s="203" t="s">
        <v>143</v>
      </c>
      <c r="AV1271" s="13" t="s">
        <v>143</v>
      </c>
      <c r="AW1271" s="13" t="s">
        <v>31</v>
      </c>
      <c r="AX1271" s="13" t="s">
        <v>72</v>
      </c>
      <c r="AY1271" s="203" t="s">
        <v>135</v>
      </c>
    </row>
    <row r="1272" spans="1:65" s="14" customFormat="1" ht="10">
      <c r="B1272" s="204"/>
      <c r="C1272" s="205"/>
      <c r="D1272" s="188" t="s">
        <v>146</v>
      </c>
      <c r="E1272" s="206" t="s">
        <v>19</v>
      </c>
      <c r="F1272" s="207" t="s">
        <v>148</v>
      </c>
      <c r="G1272" s="205"/>
      <c r="H1272" s="208">
        <v>54.72</v>
      </c>
      <c r="I1272" s="209"/>
      <c r="J1272" s="205"/>
      <c r="K1272" s="205"/>
      <c r="L1272" s="210"/>
      <c r="M1272" s="211"/>
      <c r="N1272" s="212"/>
      <c r="O1272" s="212"/>
      <c r="P1272" s="212"/>
      <c r="Q1272" s="212"/>
      <c r="R1272" s="212"/>
      <c r="S1272" s="212"/>
      <c r="T1272" s="213"/>
      <c r="AT1272" s="214" t="s">
        <v>146</v>
      </c>
      <c r="AU1272" s="214" t="s">
        <v>143</v>
      </c>
      <c r="AV1272" s="14" t="s">
        <v>142</v>
      </c>
      <c r="AW1272" s="14" t="s">
        <v>31</v>
      </c>
      <c r="AX1272" s="14" t="s">
        <v>80</v>
      </c>
      <c r="AY1272" s="214" t="s">
        <v>135</v>
      </c>
    </row>
    <row r="1273" spans="1:65" s="2" customFormat="1" ht="14.4" customHeight="1">
      <c r="A1273" s="36"/>
      <c r="B1273" s="37"/>
      <c r="C1273" s="215" t="s">
        <v>1420</v>
      </c>
      <c r="D1273" s="215" t="s">
        <v>194</v>
      </c>
      <c r="E1273" s="216" t="s">
        <v>1421</v>
      </c>
      <c r="F1273" s="217" t="s">
        <v>1422</v>
      </c>
      <c r="G1273" s="218" t="s">
        <v>140</v>
      </c>
      <c r="H1273" s="219">
        <v>54.72</v>
      </c>
      <c r="I1273" s="220"/>
      <c r="J1273" s="221">
        <f>ROUND(I1273*H1273,2)</f>
        <v>0</v>
      </c>
      <c r="K1273" s="217" t="s">
        <v>141</v>
      </c>
      <c r="L1273" s="222"/>
      <c r="M1273" s="223" t="s">
        <v>19</v>
      </c>
      <c r="N1273" s="224" t="s">
        <v>44</v>
      </c>
      <c r="O1273" s="66"/>
      <c r="P1273" s="184">
        <f>O1273*H1273</f>
        <v>0</v>
      </c>
      <c r="Q1273" s="184">
        <v>3.6110000000000003E-2</v>
      </c>
      <c r="R1273" s="184">
        <f>Q1273*H1273</f>
        <v>1.9759392000000002</v>
      </c>
      <c r="S1273" s="184">
        <v>0</v>
      </c>
      <c r="T1273" s="185">
        <f>S1273*H1273</f>
        <v>0</v>
      </c>
      <c r="U1273" s="36"/>
      <c r="V1273" s="36"/>
      <c r="W1273" s="36"/>
      <c r="X1273" s="36"/>
      <c r="Y1273" s="36"/>
      <c r="Z1273" s="36"/>
      <c r="AA1273" s="36"/>
      <c r="AB1273" s="36"/>
      <c r="AC1273" s="36"/>
      <c r="AD1273" s="36"/>
      <c r="AE1273" s="36"/>
      <c r="AR1273" s="186" t="s">
        <v>216</v>
      </c>
      <c r="AT1273" s="186" t="s">
        <v>194</v>
      </c>
      <c r="AU1273" s="186" t="s">
        <v>143</v>
      </c>
      <c r="AY1273" s="19" t="s">
        <v>135</v>
      </c>
      <c r="BE1273" s="187">
        <f>IF(N1273="základní",J1273,0)</f>
        <v>0</v>
      </c>
      <c r="BF1273" s="187">
        <f>IF(N1273="snížená",J1273,0)</f>
        <v>0</v>
      </c>
      <c r="BG1273" s="187">
        <f>IF(N1273="zákl. přenesená",J1273,0)</f>
        <v>0</v>
      </c>
      <c r="BH1273" s="187">
        <f>IF(N1273="sníž. přenesená",J1273,0)</f>
        <v>0</v>
      </c>
      <c r="BI1273" s="187">
        <f>IF(N1273="nulová",J1273,0)</f>
        <v>0</v>
      </c>
      <c r="BJ1273" s="19" t="s">
        <v>143</v>
      </c>
      <c r="BK1273" s="187">
        <f>ROUND(I1273*H1273,2)</f>
        <v>0</v>
      </c>
      <c r="BL1273" s="19" t="s">
        <v>175</v>
      </c>
      <c r="BM1273" s="186" t="s">
        <v>1423</v>
      </c>
    </row>
    <row r="1274" spans="1:65" s="2" customFormat="1" ht="24.15" customHeight="1">
      <c r="A1274" s="36"/>
      <c r="B1274" s="37"/>
      <c r="C1274" s="175" t="s">
        <v>992</v>
      </c>
      <c r="D1274" s="175" t="s">
        <v>137</v>
      </c>
      <c r="E1274" s="176" t="s">
        <v>1424</v>
      </c>
      <c r="F1274" s="177" t="s">
        <v>1425</v>
      </c>
      <c r="G1274" s="178" t="s">
        <v>382</v>
      </c>
      <c r="H1274" s="179">
        <v>32</v>
      </c>
      <c r="I1274" s="180"/>
      <c r="J1274" s="181">
        <f>ROUND(I1274*H1274,2)</f>
        <v>0</v>
      </c>
      <c r="K1274" s="177" t="s">
        <v>141</v>
      </c>
      <c r="L1274" s="41"/>
      <c r="M1274" s="182" t="s">
        <v>19</v>
      </c>
      <c r="N1274" s="183" t="s">
        <v>44</v>
      </c>
      <c r="O1274" s="66"/>
      <c r="P1274" s="184">
        <f>O1274*H1274</f>
        <v>0</v>
      </c>
      <c r="Q1274" s="184">
        <v>0</v>
      </c>
      <c r="R1274" s="184">
        <f>Q1274*H1274</f>
        <v>0</v>
      </c>
      <c r="S1274" s="184">
        <v>0</v>
      </c>
      <c r="T1274" s="185">
        <f>S1274*H1274</f>
        <v>0</v>
      </c>
      <c r="U1274" s="36"/>
      <c r="V1274" s="36"/>
      <c r="W1274" s="36"/>
      <c r="X1274" s="36"/>
      <c r="Y1274" s="36"/>
      <c r="Z1274" s="36"/>
      <c r="AA1274" s="36"/>
      <c r="AB1274" s="36"/>
      <c r="AC1274" s="36"/>
      <c r="AD1274" s="36"/>
      <c r="AE1274" s="36"/>
      <c r="AR1274" s="186" t="s">
        <v>175</v>
      </c>
      <c r="AT1274" s="186" t="s">
        <v>137</v>
      </c>
      <c r="AU1274" s="186" t="s">
        <v>143</v>
      </c>
      <c r="AY1274" s="19" t="s">
        <v>135</v>
      </c>
      <c r="BE1274" s="187">
        <f>IF(N1274="základní",J1274,0)</f>
        <v>0</v>
      </c>
      <c r="BF1274" s="187">
        <f>IF(N1274="snížená",J1274,0)</f>
        <v>0</v>
      </c>
      <c r="BG1274" s="187">
        <f>IF(N1274="zákl. přenesená",J1274,0)</f>
        <v>0</v>
      </c>
      <c r="BH1274" s="187">
        <f>IF(N1274="sníž. přenesená",J1274,0)</f>
        <v>0</v>
      </c>
      <c r="BI1274" s="187">
        <f>IF(N1274="nulová",J1274,0)</f>
        <v>0</v>
      </c>
      <c r="BJ1274" s="19" t="s">
        <v>143</v>
      </c>
      <c r="BK1274" s="187">
        <f>ROUND(I1274*H1274,2)</f>
        <v>0</v>
      </c>
      <c r="BL1274" s="19" t="s">
        <v>175</v>
      </c>
      <c r="BM1274" s="186" t="s">
        <v>1426</v>
      </c>
    </row>
    <row r="1275" spans="1:65" s="2" customFormat="1" ht="63">
      <c r="A1275" s="36"/>
      <c r="B1275" s="37"/>
      <c r="C1275" s="38"/>
      <c r="D1275" s="188" t="s">
        <v>144</v>
      </c>
      <c r="E1275" s="38"/>
      <c r="F1275" s="189" t="s">
        <v>1427</v>
      </c>
      <c r="G1275" s="38"/>
      <c r="H1275" s="38"/>
      <c r="I1275" s="190"/>
      <c r="J1275" s="38"/>
      <c r="K1275" s="38"/>
      <c r="L1275" s="41"/>
      <c r="M1275" s="191"/>
      <c r="N1275" s="192"/>
      <c r="O1275" s="66"/>
      <c r="P1275" s="66"/>
      <c r="Q1275" s="66"/>
      <c r="R1275" s="66"/>
      <c r="S1275" s="66"/>
      <c r="T1275" s="67"/>
      <c r="U1275" s="36"/>
      <c r="V1275" s="36"/>
      <c r="W1275" s="36"/>
      <c r="X1275" s="36"/>
      <c r="Y1275" s="36"/>
      <c r="Z1275" s="36"/>
      <c r="AA1275" s="36"/>
      <c r="AB1275" s="36"/>
      <c r="AC1275" s="36"/>
      <c r="AD1275" s="36"/>
      <c r="AE1275" s="36"/>
      <c r="AT1275" s="19" t="s">
        <v>144</v>
      </c>
      <c r="AU1275" s="19" t="s">
        <v>143</v>
      </c>
    </row>
    <row r="1276" spans="1:65" s="13" customFormat="1" ht="10">
      <c r="B1276" s="193"/>
      <c r="C1276" s="194"/>
      <c r="D1276" s="188" t="s">
        <v>146</v>
      </c>
      <c r="E1276" s="195" t="s">
        <v>19</v>
      </c>
      <c r="F1276" s="196" t="s">
        <v>1428</v>
      </c>
      <c r="G1276" s="194"/>
      <c r="H1276" s="197">
        <v>20</v>
      </c>
      <c r="I1276" s="198"/>
      <c r="J1276" s="194"/>
      <c r="K1276" s="194"/>
      <c r="L1276" s="199"/>
      <c r="M1276" s="200"/>
      <c r="N1276" s="201"/>
      <c r="O1276" s="201"/>
      <c r="P1276" s="201"/>
      <c r="Q1276" s="201"/>
      <c r="R1276" s="201"/>
      <c r="S1276" s="201"/>
      <c r="T1276" s="202"/>
      <c r="AT1276" s="203" t="s">
        <v>146</v>
      </c>
      <c r="AU1276" s="203" t="s">
        <v>143</v>
      </c>
      <c r="AV1276" s="13" t="s">
        <v>143</v>
      </c>
      <c r="AW1276" s="13" t="s">
        <v>31</v>
      </c>
      <c r="AX1276" s="13" t="s">
        <v>72</v>
      </c>
      <c r="AY1276" s="203" t="s">
        <v>135</v>
      </c>
    </row>
    <row r="1277" spans="1:65" s="13" customFormat="1" ht="10">
      <c r="B1277" s="193"/>
      <c r="C1277" s="194"/>
      <c r="D1277" s="188" t="s">
        <v>146</v>
      </c>
      <c r="E1277" s="195" t="s">
        <v>19</v>
      </c>
      <c r="F1277" s="196" t="s">
        <v>1429</v>
      </c>
      <c r="G1277" s="194"/>
      <c r="H1277" s="197">
        <v>12</v>
      </c>
      <c r="I1277" s="198"/>
      <c r="J1277" s="194"/>
      <c r="K1277" s="194"/>
      <c r="L1277" s="199"/>
      <c r="M1277" s="200"/>
      <c r="N1277" s="201"/>
      <c r="O1277" s="201"/>
      <c r="P1277" s="201"/>
      <c r="Q1277" s="201"/>
      <c r="R1277" s="201"/>
      <c r="S1277" s="201"/>
      <c r="T1277" s="202"/>
      <c r="AT1277" s="203" t="s">
        <v>146</v>
      </c>
      <c r="AU1277" s="203" t="s">
        <v>143</v>
      </c>
      <c r="AV1277" s="13" t="s">
        <v>143</v>
      </c>
      <c r="AW1277" s="13" t="s">
        <v>31</v>
      </c>
      <c r="AX1277" s="13" t="s">
        <v>72</v>
      </c>
      <c r="AY1277" s="203" t="s">
        <v>135</v>
      </c>
    </row>
    <row r="1278" spans="1:65" s="14" customFormat="1" ht="10">
      <c r="B1278" s="204"/>
      <c r="C1278" s="205"/>
      <c r="D1278" s="188" t="s">
        <v>146</v>
      </c>
      <c r="E1278" s="206" t="s">
        <v>19</v>
      </c>
      <c r="F1278" s="207" t="s">
        <v>148</v>
      </c>
      <c r="G1278" s="205"/>
      <c r="H1278" s="208">
        <v>32</v>
      </c>
      <c r="I1278" s="209"/>
      <c r="J1278" s="205"/>
      <c r="K1278" s="205"/>
      <c r="L1278" s="210"/>
      <c r="M1278" s="211"/>
      <c r="N1278" s="212"/>
      <c r="O1278" s="212"/>
      <c r="P1278" s="212"/>
      <c r="Q1278" s="212"/>
      <c r="R1278" s="212"/>
      <c r="S1278" s="212"/>
      <c r="T1278" s="213"/>
      <c r="AT1278" s="214" t="s">
        <v>146</v>
      </c>
      <c r="AU1278" s="214" t="s">
        <v>143</v>
      </c>
      <c r="AV1278" s="14" t="s">
        <v>142</v>
      </c>
      <c r="AW1278" s="14" t="s">
        <v>31</v>
      </c>
      <c r="AX1278" s="14" t="s">
        <v>80</v>
      </c>
      <c r="AY1278" s="214" t="s">
        <v>135</v>
      </c>
    </row>
    <row r="1279" spans="1:65" s="2" customFormat="1" ht="14.4" customHeight="1">
      <c r="A1279" s="36"/>
      <c r="B1279" s="37"/>
      <c r="C1279" s="215" t="s">
        <v>1430</v>
      </c>
      <c r="D1279" s="215" t="s">
        <v>194</v>
      </c>
      <c r="E1279" s="216" t="s">
        <v>1431</v>
      </c>
      <c r="F1279" s="217" t="s">
        <v>1432</v>
      </c>
      <c r="G1279" s="218" t="s">
        <v>382</v>
      </c>
      <c r="H1279" s="219">
        <v>20</v>
      </c>
      <c r="I1279" s="220"/>
      <c r="J1279" s="221">
        <f>ROUND(I1279*H1279,2)</f>
        <v>0</v>
      </c>
      <c r="K1279" s="217" t="s">
        <v>348</v>
      </c>
      <c r="L1279" s="222"/>
      <c r="M1279" s="223" t="s">
        <v>19</v>
      </c>
      <c r="N1279" s="224" t="s">
        <v>44</v>
      </c>
      <c r="O1279" s="66"/>
      <c r="P1279" s="184">
        <f>O1279*H1279</f>
        <v>0</v>
      </c>
      <c r="Q1279" s="184">
        <v>2.1000000000000001E-2</v>
      </c>
      <c r="R1279" s="184">
        <f>Q1279*H1279</f>
        <v>0.42000000000000004</v>
      </c>
      <c r="S1279" s="184">
        <v>0</v>
      </c>
      <c r="T1279" s="185">
        <f>S1279*H1279</f>
        <v>0</v>
      </c>
      <c r="U1279" s="36"/>
      <c r="V1279" s="36"/>
      <c r="W1279" s="36"/>
      <c r="X1279" s="36"/>
      <c r="Y1279" s="36"/>
      <c r="Z1279" s="36"/>
      <c r="AA1279" s="36"/>
      <c r="AB1279" s="36"/>
      <c r="AC1279" s="36"/>
      <c r="AD1279" s="36"/>
      <c r="AE1279" s="36"/>
      <c r="AR1279" s="186" t="s">
        <v>216</v>
      </c>
      <c r="AT1279" s="186" t="s">
        <v>194</v>
      </c>
      <c r="AU1279" s="186" t="s">
        <v>143</v>
      </c>
      <c r="AY1279" s="19" t="s">
        <v>135</v>
      </c>
      <c r="BE1279" s="187">
        <f>IF(N1279="základní",J1279,0)</f>
        <v>0</v>
      </c>
      <c r="BF1279" s="187">
        <f>IF(N1279="snížená",J1279,0)</f>
        <v>0</v>
      </c>
      <c r="BG1279" s="187">
        <f>IF(N1279="zákl. přenesená",J1279,0)</f>
        <v>0</v>
      </c>
      <c r="BH1279" s="187">
        <f>IF(N1279="sníž. přenesená",J1279,0)</f>
        <v>0</v>
      </c>
      <c r="BI1279" s="187">
        <f>IF(N1279="nulová",J1279,0)</f>
        <v>0</v>
      </c>
      <c r="BJ1279" s="19" t="s">
        <v>143</v>
      </c>
      <c r="BK1279" s="187">
        <f>ROUND(I1279*H1279,2)</f>
        <v>0</v>
      </c>
      <c r="BL1279" s="19" t="s">
        <v>175</v>
      </c>
      <c r="BM1279" s="186" t="s">
        <v>1433</v>
      </c>
    </row>
    <row r="1280" spans="1:65" s="13" customFormat="1" ht="10">
      <c r="B1280" s="193"/>
      <c r="C1280" s="194"/>
      <c r="D1280" s="188" t="s">
        <v>146</v>
      </c>
      <c r="E1280" s="195" t="s">
        <v>19</v>
      </c>
      <c r="F1280" s="196" t="s">
        <v>1428</v>
      </c>
      <c r="G1280" s="194"/>
      <c r="H1280" s="197">
        <v>20</v>
      </c>
      <c r="I1280" s="198"/>
      <c r="J1280" s="194"/>
      <c r="K1280" s="194"/>
      <c r="L1280" s="199"/>
      <c r="M1280" s="200"/>
      <c r="N1280" s="201"/>
      <c r="O1280" s="201"/>
      <c r="P1280" s="201"/>
      <c r="Q1280" s="201"/>
      <c r="R1280" s="201"/>
      <c r="S1280" s="201"/>
      <c r="T1280" s="202"/>
      <c r="AT1280" s="203" t="s">
        <v>146</v>
      </c>
      <c r="AU1280" s="203" t="s">
        <v>143</v>
      </c>
      <c r="AV1280" s="13" t="s">
        <v>143</v>
      </c>
      <c r="AW1280" s="13" t="s">
        <v>31</v>
      </c>
      <c r="AX1280" s="13" t="s">
        <v>72</v>
      </c>
      <c r="AY1280" s="203" t="s">
        <v>135</v>
      </c>
    </row>
    <row r="1281" spans="1:65" s="14" customFormat="1" ht="10">
      <c r="B1281" s="204"/>
      <c r="C1281" s="205"/>
      <c r="D1281" s="188" t="s">
        <v>146</v>
      </c>
      <c r="E1281" s="206" t="s">
        <v>19</v>
      </c>
      <c r="F1281" s="207" t="s">
        <v>148</v>
      </c>
      <c r="G1281" s="205"/>
      <c r="H1281" s="208">
        <v>20</v>
      </c>
      <c r="I1281" s="209"/>
      <c r="J1281" s="205"/>
      <c r="K1281" s="205"/>
      <c r="L1281" s="210"/>
      <c r="M1281" s="211"/>
      <c r="N1281" s="212"/>
      <c r="O1281" s="212"/>
      <c r="P1281" s="212"/>
      <c r="Q1281" s="212"/>
      <c r="R1281" s="212"/>
      <c r="S1281" s="212"/>
      <c r="T1281" s="213"/>
      <c r="AT1281" s="214" t="s">
        <v>146</v>
      </c>
      <c r="AU1281" s="214" t="s">
        <v>143</v>
      </c>
      <c r="AV1281" s="14" t="s">
        <v>142</v>
      </c>
      <c r="AW1281" s="14" t="s">
        <v>31</v>
      </c>
      <c r="AX1281" s="14" t="s">
        <v>80</v>
      </c>
      <c r="AY1281" s="214" t="s">
        <v>135</v>
      </c>
    </row>
    <row r="1282" spans="1:65" s="2" customFormat="1" ht="14.4" customHeight="1">
      <c r="A1282" s="36"/>
      <c r="B1282" s="37"/>
      <c r="C1282" s="215" t="s">
        <v>997</v>
      </c>
      <c r="D1282" s="215" t="s">
        <v>194</v>
      </c>
      <c r="E1282" s="216" t="s">
        <v>1434</v>
      </c>
      <c r="F1282" s="217" t="s">
        <v>1435</v>
      </c>
      <c r="G1282" s="218" t="s">
        <v>382</v>
      </c>
      <c r="H1282" s="219">
        <v>12</v>
      </c>
      <c r="I1282" s="220"/>
      <c r="J1282" s="221">
        <f>ROUND(I1282*H1282,2)</f>
        <v>0</v>
      </c>
      <c r="K1282" s="217" t="s">
        <v>348</v>
      </c>
      <c r="L1282" s="222"/>
      <c r="M1282" s="223" t="s">
        <v>19</v>
      </c>
      <c r="N1282" s="224" t="s">
        <v>44</v>
      </c>
      <c r="O1282" s="66"/>
      <c r="P1282" s="184">
        <f>O1282*H1282</f>
        <v>0</v>
      </c>
      <c r="Q1282" s="184">
        <v>1.95E-2</v>
      </c>
      <c r="R1282" s="184">
        <f>Q1282*H1282</f>
        <v>0.23399999999999999</v>
      </c>
      <c r="S1282" s="184">
        <v>0</v>
      </c>
      <c r="T1282" s="185">
        <f>S1282*H1282</f>
        <v>0</v>
      </c>
      <c r="U1282" s="36"/>
      <c r="V1282" s="36"/>
      <c r="W1282" s="36"/>
      <c r="X1282" s="36"/>
      <c r="Y1282" s="36"/>
      <c r="Z1282" s="36"/>
      <c r="AA1282" s="36"/>
      <c r="AB1282" s="36"/>
      <c r="AC1282" s="36"/>
      <c r="AD1282" s="36"/>
      <c r="AE1282" s="36"/>
      <c r="AR1282" s="186" t="s">
        <v>216</v>
      </c>
      <c r="AT1282" s="186" t="s">
        <v>194</v>
      </c>
      <c r="AU1282" s="186" t="s">
        <v>143</v>
      </c>
      <c r="AY1282" s="19" t="s">
        <v>135</v>
      </c>
      <c r="BE1282" s="187">
        <f>IF(N1282="základní",J1282,0)</f>
        <v>0</v>
      </c>
      <c r="BF1282" s="187">
        <f>IF(N1282="snížená",J1282,0)</f>
        <v>0</v>
      </c>
      <c r="BG1282" s="187">
        <f>IF(N1282="zákl. přenesená",J1282,0)</f>
        <v>0</v>
      </c>
      <c r="BH1282" s="187">
        <f>IF(N1282="sníž. přenesená",J1282,0)</f>
        <v>0</v>
      </c>
      <c r="BI1282" s="187">
        <f>IF(N1282="nulová",J1282,0)</f>
        <v>0</v>
      </c>
      <c r="BJ1282" s="19" t="s">
        <v>143</v>
      </c>
      <c r="BK1282" s="187">
        <f>ROUND(I1282*H1282,2)</f>
        <v>0</v>
      </c>
      <c r="BL1282" s="19" t="s">
        <v>175</v>
      </c>
      <c r="BM1282" s="186" t="s">
        <v>1436</v>
      </c>
    </row>
    <row r="1283" spans="1:65" s="13" customFormat="1" ht="10">
      <c r="B1283" s="193"/>
      <c r="C1283" s="194"/>
      <c r="D1283" s="188" t="s">
        <v>146</v>
      </c>
      <c r="E1283" s="195" t="s">
        <v>19</v>
      </c>
      <c r="F1283" s="196" t="s">
        <v>1429</v>
      </c>
      <c r="G1283" s="194"/>
      <c r="H1283" s="197">
        <v>12</v>
      </c>
      <c r="I1283" s="198"/>
      <c r="J1283" s="194"/>
      <c r="K1283" s="194"/>
      <c r="L1283" s="199"/>
      <c r="M1283" s="200"/>
      <c r="N1283" s="201"/>
      <c r="O1283" s="201"/>
      <c r="P1283" s="201"/>
      <c r="Q1283" s="201"/>
      <c r="R1283" s="201"/>
      <c r="S1283" s="201"/>
      <c r="T1283" s="202"/>
      <c r="AT1283" s="203" t="s">
        <v>146</v>
      </c>
      <c r="AU1283" s="203" t="s">
        <v>143</v>
      </c>
      <c r="AV1283" s="13" t="s">
        <v>143</v>
      </c>
      <c r="AW1283" s="13" t="s">
        <v>31</v>
      </c>
      <c r="AX1283" s="13" t="s">
        <v>72</v>
      </c>
      <c r="AY1283" s="203" t="s">
        <v>135</v>
      </c>
    </row>
    <row r="1284" spans="1:65" s="14" customFormat="1" ht="10">
      <c r="B1284" s="204"/>
      <c r="C1284" s="205"/>
      <c r="D1284" s="188" t="s">
        <v>146</v>
      </c>
      <c r="E1284" s="206" t="s">
        <v>19</v>
      </c>
      <c r="F1284" s="207" t="s">
        <v>148</v>
      </c>
      <c r="G1284" s="205"/>
      <c r="H1284" s="208">
        <v>12</v>
      </c>
      <c r="I1284" s="209"/>
      <c r="J1284" s="205"/>
      <c r="K1284" s="205"/>
      <c r="L1284" s="210"/>
      <c r="M1284" s="211"/>
      <c r="N1284" s="212"/>
      <c r="O1284" s="212"/>
      <c r="P1284" s="212"/>
      <c r="Q1284" s="212"/>
      <c r="R1284" s="212"/>
      <c r="S1284" s="212"/>
      <c r="T1284" s="213"/>
      <c r="AT1284" s="214" t="s">
        <v>146</v>
      </c>
      <c r="AU1284" s="214" t="s">
        <v>143</v>
      </c>
      <c r="AV1284" s="14" t="s">
        <v>142</v>
      </c>
      <c r="AW1284" s="14" t="s">
        <v>31</v>
      </c>
      <c r="AX1284" s="14" t="s">
        <v>80</v>
      </c>
      <c r="AY1284" s="214" t="s">
        <v>135</v>
      </c>
    </row>
    <row r="1285" spans="1:65" s="2" customFormat="1" ht="24.15" customHeight="1">
      <c r="A1285" s="36"/>
      <c r="B1285" s="37"/>
      <c r="C1285" s="175" t="s">
        <v>1437</v>
      </c>
      <c r="D1285" s="175" t="s">
        <v>137</v>
      </c>
      <c r="E1285" s="176" t="s">
        <v>1438</v>
      </c>
      <c r="F1285" s="177" t="s">
        <v>1439</v>
      </c>
      <c r="G1285" s="178" t="s">
        <v>382</v>
      </c>
      <c r="H1285" s="179">
        <v>11</v>
      </c>
      <c r="I1285" s="180"/>
      <c r="J1285" s="181">
        <f>ROUND(I1285*H1285,2)</f>
        <v>0</v>
      </c>
      <c r="K1285" s="177" t="s">
        <v>141</v>
      </c>
      <c r="L1285" s="41"/>
      <c r="M1285" s="182" t="s">
        <v>19</v>
      </c>
      <c r="N1285" s="183" t="s">
        <v>44</v>
      </c>
      <c r="O1285" s="66"/>
      <c r="P1285" s="184">
        <f>O1285*H1285</f>
        <v>0</v>
      </c>
      <c r="Q1285" s="184">
        <v>9.2000000000000003E-4</v>
      </c>
      <c r="R1285" s="184">
        <f>Q1285*H1285</f>
        <v>1.0120000000000001E-2</v>
      </c>
      <c r="S1285" s="184">
        <v>0</v>
      </c>
      <c r="T1285" s="185">
        <f>S1285*H1285</f>
        <v>0</v>
      </c>
      <c r="U1285" s="36"/>
      <c r="V1285" s="36"/>
      <c r="W1285" s="36"/>
      <c r="X1285" s="36"/>
      <c r="Y1285" s="36"/>
      <c r="Z1285" s="36"/>
      <c r="AA1285" s="36"/>
      <c r="AB1285" s="36"/>
      <c r="AC1285" s="36"/>
      <c r="AD1285" s="36"/>
      <c r="AE1285" s="36"/>
      <c r="AR1285" s="186" t="s">
        <v>175</v>
      </c>
      <c r="AT1285" s="186" t="s">
        <v>137</v>
      </c>
      <c r="AU1285" s="186" t="s">
        <v>143</v>
      </c>
      <c r="AY1285" s="19" t="s">
        <v>135</v>
      </c>
      <c r="BE1285" s="187">
        <f>IF(N1285="základní",J1285,0)</f>
        <v>0</v>
      </c>
      <c r="BF1285" s="187">
        <f>IF(N1285="snížená",J1285,0)</f>
        <v>0</v>
      </c>
      <c r="BG1285" s="187">
        <f>IF(N1285="zákl. přenesená",J1285,0)</f>
        <v>0</v>
      </c>
      <c r="BH1285" s="187">
        <f>IF(N1285="sníž. přenesená",J1285,0)</f>
        <v>0</v>
      </c>
      <c r="BI1285" s="187">
        <f>IF(N1285="nulová",J1285,0)</f>
        <v>0</v>
      </c>
      <c r="BJ1285" s="19" t="s">
        <v>143</v>
      </c>
      <c r="BK1285" s="187">
        <f>ROUND(I1285*H1285,2)</f>
        <v>0</v>
      </c>
      <c r="BL1285" s="19" t="s">
        <v>175</v>
      </c>
      <c r="BM1285" s="186" t="s">
        <v>1440</v>
      </c>
    </row>
    <row r="1286" spans="1:65" s="2" customFormat="1" ht="63">
      <c r="A1286" s="36"/>
      <c r="B1286" s="37"/>
      <c r="C1286" s="38"/>
      <c r="D1286" s="188" t="s">
        <v>144</v>
      </c>
      <c r="E1286" s="38"/>
      <c r="F1286" s="189" t="s">
        <v>1427</v>
      </c>
      <c r="G1286" s="38"/>
      <c r="H1286" s="38"/>
      <c r="I1286" s="190"/>
      <c r="J1286" s="38"/>
      <c r="K1286" s="38"/>
      <c r="L1286" s="41"/>
      <c r="M1286" s="191"/>
      <c r="N1286" s="192"/>
      <c r="O1286" s="66"/>
      <c r="P1286" s="66"/>
      <c r="Q1286" s="66"/>
      <c r="R1286" s="66"/>
      <c r="S1286" s="66"/>
      <c r="T1286" s="67"/>
      <c r="U1286" s="36"/>
      <c r="V1286" s="36"/>
      <c r="W1286" s="36"/>
      <c r="X1286" s="36"/>
      <c r="Y1286" s="36"/>
      <c r="Z1286" s="36"/>
      <c r="AA1286" s="36"/>
      <c r="AB1286" s="36"/>
      <c r="AC1286" s="36"/>
      <c r="AD1286" s="36"/>
      <c r="AE1286" s="36"/>
      <c r="AT1286" s="19" t="s">
        <v>144</v>
      </c>
      <c r="AU1286" s="19" t="s">
        <v>143</v>
      </c>
    </row>
    <row r="1287" spans="1:65" s="2" customFormat="1" ht="14.4" customHeight="1">
      <c r="A1287" s="36"/>
      <c r="B1287" s="37"/>
      <c r="C1287" s="215" t="s">
        <v>1016</v>
      </c>
      <c r="D1287" s="215" t="s">
        <v>194</v>
      </c>
      <c r="E1287" s="216" t="s">
        <v>1441</v>
      </c>
      <c r="F1287" s="217" t="s">
        <v>1442</v>
      </c>
      <c r="G1287" s="218" t="s">
        <v>382</v>
      </c>
      <c r="H1287" s="219">
        <v>8</v>
      </c>
      <c r="I1287" s="220"/>
      <c r="J1287" s="221">
        <f>ROUND(I1287*H1287,2)</f>
        <v>0</v>
      </c>
      <c r="K1287" s="217" t="s">
        <v>19</v>
      </c>
      <c r="L1287" s="222"/>
      <c r="M1287" s="223" t="s">
        <v>19</v>
      </c>
      <c r="N1287" s="224" t="s">
        <v>44</v>
      </c>
      <c r="O1287" s="66"/>
      <c r="P1287" s="184">
        <f>O1287*H1287</f>
        <v>0</v>
      </c>
      <c r="Q1287" s="184">
        <v>0</v>
      </c>
      <c r="R1287" s="184">
        <f>Q1287*H1287</f>
        <v>0</v>
      </c>
      <c r="S1287" s="184">
        <v>0</v>
      </c>
      <c r="T1287" s="185">
        <f>S1287*H1287</f>
        <v>0</v>
      </c>
      <c r="U1287" s="36"/>
      <c r="V1287" s="36"/>
      <c r="W1287" s="36"/>
      <c r="X1287" s="36"/>
      <c r="Y1287" s="36"/>
      <c r="Z1287" s="36"/>
      <c r="AA1287" s="36"/>
      <c r="AB1287" s="36"/>
      <c r="AC1287" s="36"/>
      <c r="AD1287" s="36"/>
      <c r="AE1287" s="36"/>
      <c r="AR1287" s="186" t="s">
        <v>216</v>
      </c>
      <c r="AT1287" s="186" t="s">
        <v>194</v>
      </c>
      <c r="AU1287" s="186" t="s">
        <v>143</v>
      </c>
      <c r="AY1287" s="19" t="s">
        <v>135</v>
      </c>
      <c r="BE1287" s="187">
        <f>IF(N1287="základní",J1287,0)</f>
        <v>0</v>
      </c>
      <c r="BF1287" s="187">
        <f>IF(N1287="snížená",J1287,0)</f>
        <v>0</v>
      </c>
      <c r="BG1287" s="187">
        <f>IF(N1287="zákl. přenesená",J1287,0)</f>
        <v>0</v>
      </c>
      <c r="BH1287" s="187">
        <f>IF(N1287="sníž. přenesená",J1287,0)</f>
        <v>0</v>
      </c>
      <c r="BI1287" s="187">
        <f>IF(N1287="nulová",J1287,0)</f>
        <v>0</v>
      </c>
      <c r="BJ1287" s="19" t="s">
        <v>143</v>
      </c>
      <c r="BK1287" s="187">
        <f>ROUND(I1287*H1287,2)</f>
        <v>0</v>
      </c>
      <c r="BL1287" s="19" t="s">
        <v>175</v>
      </c>
      <c r="BM1287" s="186" t="s">
        <v>1443</v>
      </c>
    </row>
    <row r="1288" spans="1:65" s="2" customFormat="1" ht="14.4" customHeight="1">
      <c r="A1288" s="36"/>
      <c r="B1288" s="37"/>
      <c r="C1288" s="215" t="s">
        <v>1444</v>
      </c>
      <c r="D1288" s="215" t="s">
        <v>194</v>
      </c>
      <c r="E1288" s="216" t="s">
        <v>1445</v>
      </c>
      <c r="F1288" s="217" t="s">
        <v>1446</v>
      </c>
      <c r="G1288" s="218" t="s">
        <v>382</v>
      </c>
      <c r="H1288" s="219">
        <v>3</v>
      </c>
      <c r="I1288" s="220"/>
      <c r="J1288" s="221">
        <f>ROUND(I1288*H1288,2)</f>
        <v>0</v>
      </c>
      <c r="K1288" s="217" t="s">
        <v>19</v>
      </c>
      <c r="L1288" s="222"/>
      <c r="M1288" s="223" t="s">
        <v>19</v>
      </c>
      <c r="N1288" s="224" t="s">
        <v>44</v>
      </c>
      <c r="O1288" s="66"/>
      <c r="P1288" s="184">
        <f>O1288*H1288</f>
        <v>0</v>
      </c>
      <c r="Q1288" s="184">
        <v>0</v>
      </c>
      <c r="R1288" s="184">
        <f>Q1288*H1288</f>
        <v>0</v>
      </c>
      <c r="S1288" s="184">
        <v>0</v>
      </c>
      <c r="T1288" s="185">
        <f>S1288*H1288</f>
        <v>0</v>
      </c>
      <c r="U1288" s="36"/>
      <c r="V1288" s="36"/>
      <c r="W1288" s="36"/>
      <c r="X1288" s="36"/>
      <c r="Y1288" s="36"/>
      <c r="Z1288" s="36"/>
      <c r="AA1288" s="36"/>
      <c r="AB1288" s="36"/>
      <c r="AC1288" s="36"/>
      <c r="AD1288" s="36"/>
      <c r="AE1288" s="36"/>
      <c r="AR1288" s="186" t="s">
        <v>216</v>
      </c>
      <c r="AT1288" s="186" t="s">
        <v>194</v>
      </c>
      <c r="AU1288" s="186" t="s">
        <v>143</v>
      </c>
      <c r="AY1288" s="19" t="s">
        <v>135</v>
      </c>
      <c r="BE1288" s="187">
        <f>IF(N1288="základní",J1288,0)</f>
        <v>0</v>
      </c>
      <c r="BF1288" s="187">
        <f>IF(N1288="snížená",J1288,0)</f>
        <v>0</v>
      </c>
      <c r="BG1288" s="187">
        <f>IF(N1288="zákl. přenesená",J1288,0)</f>
        <v>0</v>
      </c>
      <c r="BH1288" s="187">
        <f>IF(N1288="sníž. přenesená",J1288,0)</f>
        <v>0</v>
      </c>
      <c r="BI1288" s="187">
        <f>IF(N1288="nulová",J1288,0)</f>
        <v>0</v>
      </c>
      <c r="BJ1288" s="19" t="s">
        <v>143</v>
      </c>
      <c r="BK1288" s="187">
        <f>ROUND(I1288*H1288,2)</f>
        <v>0</v>
      </c>
      <c r="BL1288" s="19" t="s">
        <v>175</v>
      </c>
      <c r="BM1288" s="186" t="s">
        <v>1447</v>
      </c>
    </row>
    <row r="1289" spans="1:65" s="2" customFormat="1" ht="24.15" customHeight="1">
      <c r="A1289" s="36"/>
      <c r="B1289" s="37"/>
      <c r="C1289" s="175" t="s">
        <v>1019</v>
      </c>
      <c r="D1289" s="175" t="s">
        <v>137</v>
      </c>
      <c r="E1289" s="176" t="s">
        <v>1448</v>
      </c>
      <c r="F1289" s="177" t="s">
        <v>1449</v>
      </c>
      <c r="G1289" s="178" t="s">
        <v>382</v>
      </c>
      <c r="H1289" s="179">
        <v>1</v>
      </c>
      <c r="I1289" s="180"/>
      <c r="J1289" s="181">
        <f>ROUND(I1289*H1289,2)</f>
        <v>0</v>
      </c>
      <c r="K1289" s="177" t="s">
        <v>141</v>
      </c>
      <c r="L1289" s="41"/>
      <c r="M1289" s="182" t="s">
        <v>19</v>
      </c>
      <c r="N1289" s="183" t="s">
        <v>44</v>
      </c>
      <c r="O1289" s="66"/>
      <c r="P1289" s="184">
        <f>O1289*H1289</f>
        <v>0</v>
      </c>
      <c r="Q1289" s="184">
        <v>9.3000000000000005E-4</v>
      </c>
      <c r="R1289" s="184">
        <f>Q1289*H1289</f>
        <v>9.3000000000000005E-4</v>
      </c>
      <c r="S1289" s="184">
        <v>0</v>
      </c>
      <c r="T1289" s="185">
        <f>S1289*H1289</f>
        <v>0</v>
      </c>
      <c r="U1289" s="36"/>
      <c r="V1289" s="36"/>
      <c r="W1289" s="36"/>
      <c r="X1289" s="36"/>
      <c r="Y1289" s="36"/>
      <c r="Z1289" s="36"/>
      <c r="AA1289" s="36"/>
      <c r="AB1289" s="36"/>
      <c r="AC1289" s="36"/>
      <c r="AD1289" s="36"/>
      <c r="AE1289" s="36"/>
      <c r="AR1289" s="186" t="s">
        <v>175</v>
      </c>
      <c r="AT1289" s="186" t="s">
        <v>137</v>
      </c>
      <c r="AU1289" s="186" t="s">
        <v>143</v>
      </c>
      <c r="AY1289" s="19" t="s">
        <v>135</v>
      </c>
      <c r="BE1289" s="187">
        <f>IF(N1289="základní",J1289,0)</f>
        <v>0</v>
      </c>
      <c r="BF1289" s="187">
        <f>IF(N1289="snížená",J1289,0)</f>
        <v>0</v>
      </c>
      <c r="BG1289" s="187">
        <f>IF(N1289="zákl. přenesená",J1289,0)</f>
        <v>0</v>
      </c>
      <c r="BH1289" s="187">
        <f>IF(N1289="sníž. přenesená",J1289,0)</f>
        <v>0</v>
      </c>
      <c r="BI1289" s="187">
        <f>IF(N1289="nulová",J1289,0)</f>
        <v>0</v>
      </c>
      <c r="BJ1289" s="19" t="s">
        <v>143</v>
      </c>
      <c r="BK1289" s="187">
        <f>ROUND(I1289*H1289,2)</f>
        <v>0</v>
      </c>
      <c r="BL1289" s="19" t="s">
        <v>175</v>
      </c>
      <c r="BM1289" s="186" t="s">
        <v>1450</v>
      </c>
    </row>
    <row r="1290" spans="1:65" s="2" customFormat="1" ht="63">
      <c r="A1290" s="36"/>
      <c r="B1290" s="37"/>
      <c r="C1290" s="38"/>
      <c r="D1290" s="188" t="s">
        <v>144</v>
      </c>
      <c r="E1290" s="38"/>
      <c r="F1290" s="189" t="s">
        <v>1427</v>
      </c>
      <c r="G1290" s="38"/>
      <c r="H1290" s="38"/>
      <c r="I1290" s="190"/>
      <c r="J1290" s="38"/>
      <c r="K1290" s="38"/>
      <c r="L1290" s="41"/>
      <c r="M1290" s="191"/>
      <c r="N1290" s="192"/>
      <c r="O1290" s="66"/>
      <c r="P1290" s="66"/>
      <c r="Q1290" s="66"/>
      <c r="R1290" s="66"/>
      <c r="S1290" s="66"/>
      <c r="T1290" s="67"/>
      <c r="U1290" s="36"/>
      <c r="V1290" s="36"/>
      <c r="W1290" s="36"/>
      <c r="X1290" s="36"/>
      <c r="Y1290" s="36"/>
      <c r="Z1290" s="36"/>
      <c r="AA1290" s="36"/>
      <c r="AB1290" s="36"/>
      <c r="AC1290" s="36"/>
      <c r="AD1290" s="36"/>
      <c r="AE1290" s="36"/>
      <c r="AT1290" s="19" t="s">
        <v>144</v>
      </c>
      <c r="AU1290" s="19" t="s">
        <v>143</v>
      </c>
    </row>
    <row r="1291" spans="1:65" s="2" customFormat="1" ht="14.4" customHeight="1">
      <c r="A1291" s="36"/>
      <c r="B1291" s="37"/>
      <c r="C1291" s="215" t="s">
        <v>1451</v>
      </c>
      <c r="D1291" s="215" t="s">
        <v>194</v>
      </c>
      <c r="E1291" s="216" t="s">
        <v>1452</v>
      </c>
      <c r="F1291" s="217" t="s">
        <v>1453</v>
      </c>
      <c r="G1291" s="218" t="s">
        <v>382</v>
      </c>
      <c r="H1291" s="219">
        <v>1</v>
      </c>
      <c r="I1291" s="220"/>
      <c r="J1291" s="221">
        <f>ROUND(I1291*H1291,2)</f>
        <v>0</v>
      </c>
      <c r="K1291" s="217" t="s">
        <v>19</v>
      </c>
      <c r="L1291" s="222"/>
      <c r="M1291" s="223" t="s">
        <v>19</v>
      </c>
      <c r="N1291" s="224" t="s">
        <v>44</v>
      </c>
      <c r="O1291" s="66"/>
      <c r="P1291" s="184">
        <f>O1291*H1291</f>
        <v>0</v>
      </c>
      <c r="Q1291" s="184">
        <v>0</v>
      </c>
      <c r="R1291" s="184">
        <f>Q1291*H1291</f>
        <v>0</v>
      </c>
      <c r="S1291" s="184">
        <v>0</v>
      </c>
      <c r="T1291" s="185">
        <f>S1291*H1291</f>
        <v>0</v>
      </c>
      <c r="U1291" s="36"/>
      <c r="V1291" s="36"/>
      <c r="W1291" s="36"/>
      <c r="X1291" s="36"/>
      <c r="Y1291" s="36"/>
      <c r="Z1291" s="36"/>
      <c r="AA1291" s="36"/>
      <c r="AB1291" s="36"/>
      <c r="AC1291" s="36"/>
      <c r="AD1291" s="36"/>
      <c r="AE1291" s="36"/>
      <c r="AR1291" s="186" t="s">
        <v>216</v>
      </c>
      <c r="AT1291" s="186" t="s">
        <v>194</v>
      </c>
      <c r="AU1291" s="186" t="s">
        <v>143</v>
      </c>
      <c r="AY1291" s="19" t="s">
        <v>135</v>
      </c>
      <c r="BE1291" s="187">
        <f>IF(N1291="základní",J1291,0)</f>
        <v>0</v>
      </c>
      <c r="BF1291" s="187">
        <f>IF(N1291="snížená",J1291,0)</f>
        <v>0</v>
      </c>
      <c r="BG1291" s="187">
        <f>IF(N1291="zákl. přenesená",J1291,0)</f>
        <v>0</v>
      </c>
      <c r="BH1291" s="187">
        <f>IF(N1291="sníž. přenesená",J1291,0)</f>
        <v>0</v>
      </c>
      <c r="BI1291" s="187">
        <f>IF(N1291="nulová",J1291,0)</f>
        <v>0</v>
      </c>
      <c r="BJ1291" s="19" t="s">
        <v>143</v>
      </c>
      <c r="BK1291" s="187">
        <f>ROUND(I1291*H1291,2)</f>
        <v>0</v>
      </c>
      <c r="BL1291" s="19" t="s">
        <v>175</v>
      </c>
      <c r="BM1291" s="186" t="s">
        <v>1454</v>
      </c>
    </row>
    <row r="1292" spans="1:65" s="2" customFormat="1" ht="24.15" customHeight="1">
      <c r="A1292" s="36"/>
      <c r="B1292" s="37"/>
      <c r="C1292" s="175" t="s">
        <v>1024</v>
      </c>
      <c r="D1292" s="175" t="s">
        <v>137</v>
      </c>
      <c r="E1292" s="176" t="s">
        <v>1455</v>
      </c>
      <c r="F1292" s="177" t="s">
        <v>1456</v>
      </c>
      <c r="G1292" s="178" t="s">
        <v>382</v>
      </c>
      <c r="H1292" s="179">
        <v>2</v>
      </c>
      <c r="I1292" s="180"/>
      <c r="J1292" s="181">
        <f>ROUND(I1292*H1292,2)</f>
        <v>0</v>
      </c>
      <c r="K1292" s="177" t="s">
        <v>141</v>
      </c>
      <c r="L1292" s="41"/>
      <c r="M1292" s="182" t="s">
        <v>19</v>
      </c>
      <c r="N1292" s="183" t="s">
        <v>44</v>
      </c>
      <c r="O1292" s="66"/>
      <c r="P1292" s="184">
        <f>O1292*H1292</f>
        <v>0</v>
      </c>
      <c r="Q1292" s="184">
        <v>8.5999999999999998E-4</v>
      </c>
      <c r="R1292" s="184">
        <f>Q1292*H1292</f>
        <v>1.72E-3</v>
      </c>
      <c r="S1292" s="184">
        <v>0</v>
      </c>
      <c r="T1292" s="185">
        <f>S1292*H1292</f>
        <v>0</v>
      </c>
      <c r="U1292" s="36"/>
      <c r="V1292" s="36"/>
      <c r="W1292" s="36"/>
      <c r="X1292" s="36"/>
      <c r="Y1292" s="36"/>
      <c r="Z1292" s="36"/>
      <c r="AA1292" s="36"/>
      <c r="AB1292" s="36"/>
      <c r="AC1292" s="36"/>
      <c r="AD1292" s="36"/>
      <c r="AE1292" s="36"/>
      <c r="AR1292" s="186" t="s">
        <v>175</v>
      </c>
      <c r="AT1292" s="186" t="s">
        <v>137</v>
      </c>
      <c r="AU1292" s="186" t="s">
        <v>143</v>
      </c>
      <c r="AY1292" s="19" t="s">
        <v>135</v>
      </c>
      <c r="BE1292" s="187">
        <f>IF(N1292="základní",J1292,0)</f>
        <v>0</v>
      </c>
      <c r="BF1292" s="187">
        <f>IF(N1292="snížená",J1292,0)</f>
        <v>0</v>
      </c>
      <c r="BG1292" s="187">
        <f>IF(N1292="zákl. přenesená",J1292,0)</f>
        <v>0</v>
      </c>
      <c r="BH1292" s="187">
        <f>IF(N1292="sníž. přenesená",J1292,0)</f>
        <v>0</v>
      </c>
      <c r="BI1292" s="187">
        <f>IF(N1292="nulová",J1292,0)</f>
        <v>0</v>
      </c>
      <c r="BJ1292" s="19" t="s">
        <v>143</v>
      </c>
      <c r="BK1292" s="187">
        <f>ROUND(I1292*H1292,2)</f>
        <v>0</v>
      </c>
      <c r="BL1292" s="19" t="s">
        <v>175</v>
      </c>
      <c r="BM1292" s="186" t="s">
        <v>1457</v>
      </c>
    </row>
    <row r="1293" spans="1:65" s="2" customFormat="1" ht="63">
      <c r="A1293" s="36"/>
      <c r="B1293" s="37"/>
      <c r="C1293" s="38"/>
      <c r="D1293" s="188" t="s">
        <v>144</v>
      </c>
      <c r="E1293" s="38"/>
      <c r="F1293" s="189" t="s">
        <v>1427</v>
      </c>
      <c r="G1293" s="38"/>
      <c r="H1293" s="38"/>
      <c r="I1293" s="190"/>
      <c r="J1293" s="38"/>
      <c r="K1293" s="38"/>
      <c r="L1293" s="41"/>
      <c r="M1293" s="191"/>
      <c r="N1293" s="192"/>
      <c r="O1293" s="66"/>
      <c r="P1293" s="66"/>
      <c r="Q1293" s="66"/>
      <c r="R1293" s="66"/>
      <c r="S1293" s="66"/>
      <c r="T1293" s="67"/>
      <c r="U1293" s="36"/>
      <c r="V1293" s="36"/>
      <c r="W1293" s="36"/>
      <c r="X1293" s="36"/>
      <c r="Y1293" s="36"/>
      <c r="Z1293" s="36"/>
      <c r="AA1293" s="36"/>
      <c r="AB1293" s="36"/>
      <c r="AC1293" s="36"/>
      <c r="AD1293" s="36"/>
      <c r="AE1293" s="36"/>
      <c r="AT1293" s="19" t="s">
        <v>144</v>
      </c>
      <c r="AU1293" s="19" t="s">
        <v>143</v>
      </c>
    </row>
    <row r="1294" spans="1:65" s="2" customFormat="1" ht="14.4" customHeight="1">
      <c r="A1294" s="36"/>
      <c r="B1294" s="37"/>
      <c r="C1294" s="215" t="s">
        <v>1458</v>
      </c>
      <c r="D1294" s="215" t="s">
        <v>194</v>
      </c>
      <c r="E1294" s="216" t="s">
        <v>1459</v>
      </c>
      <c r="F1294" s="217" t="s">
        <v>1460</v>
      </c>
      <c r="G1294" s="218" t="s">
        <v>140</v>
      </c>
      <c r="H1294" s="219">
        <v>7.2</v>
      </c>
      <c r="I1294" s="220"/>
      <c r="J1294" s="221">
        <f>ROUND(I1294*H1294,2)</f>
        <v>0</v>
      </c>
      <c r="K1294" s="217" t="s">
        <v>19</v>
      </c>
      <c r="L1294" s="222"/>
      <c r="M1294" s="223" t="s">
        <v>19</v>
      </c>
      <c r="N1294" s="224" t="s">
        <v>44</v>
      </c>
      <c r="O1294" s="66"/>
      <c r="P1294" s="184">
        <f>O1294*H1294</f>
        <v>0</v>
      </c>
      <c r="Q1294" s="184">
        <v>0</v>
      </c>
      <c r="R1294" s="184">
        <f>Q1294*H1294</f>
        <v>0</v>
      </c>
      <c r="S1294" s="184">
        <v>0</v>
      </c>
      <c r="T1294" s="185">
        <f>S1294*H1294</f>
        <v>0</v>
      </c>
      <c r="U1294" s="36"/>
      <c r="V1294" s="36"/>
      <c r="W1294" s="36"/>
      <c r="X1294" s="36"/>
      <c r="Y1294" s="36"/>
      <c r="Z1294" s="36"/>
      <c r="AA1294" s="36"/>
      <c r="AB1294" s="36"/>
      <c r="AC1294" s="36"/>
      <c r="AD1294" s="36"/>
      <c r="AE1294" s="36"/>
      <c r="AR1294" s="186" t="s">
        <v>216</v>
      </c>
      <c r="AT1294" s="186" t="s">
        <v>194</v>
      </c>
      <c r="AU1294" s="186" t="s">
        <v>143</v>
      </c>
      <c r="AY1294" s="19" t="s">
        <v>135</v>
      </c>
      <c r="BE1294" s="187">
        <f>IF(N1294="základní",J1294,0)</f>
        <v>0</v>
      </c>
      <c r="BF1294" s="187">
        <f>IF(N1294="snížená",J1294,0)</f>
        <v>0</v>
      </c>
      <c r="BG1294" s="187">
        <f>IF(N1294="zákl. přenesená",J1294,0)</f>
        <v>0</v>
      </c>
      <c r="BH1294" s="187">
        <f>IF(N1294="sníž. přenesená",J1294,0)</f>
        <v>0</v>
      </c>
      <c r="BI1294" s="187">
        <f>IF(N1294="nulová",J1294,0)</f>
        <v>0</v>
      </c>
      <c r="BJ1294" s="19" t="s">
        <v>143</v>
      </c>
      <c r="BK1294" s="187">
        <f>ROUND(I1294*H1294,2)</f>
        <v>0</v>
      </c>
      <c r="BL1294" s="19" t="s">
        <v>175</v>
      </c>
      <c r="BM1294" s="186" t="s">
        <v>1461</v>
      </c>
    </row>
    <row r="1295" spans="1:65" s="13" customFormat="1" ht="10">
      <c r="B1295" s="193"/>
      <c r="C1295" s="194"/>
      <c r="D1295" s="188" t="s">
        <v>146</v>
      </c>
      <c r="E1295" s="195" t="s">
        <v>19</v>
      </c>
      <c r="F1295" s="196" t="s">
        <v>1462</v>
      </c>
      <c r="G1295" s="194"/>
      <c r="H1295" s="197">
        <v>7.2</v>
      </c>
      <c r="I1295" s="198"/>
      <c r="J1295" s="194"/>
      <c r="K1295" s="194"/>
      <c r="L1295" s="199"/>
      <c r="M1295" s="200"/>
      <c r="N1295" s="201"/>
      <c r="O1295" s="201"/>
      <c r="P1295" s="201"/>
      <c r="Q1295" s="201"/>
      <c r="R1295" s="201"/>
      <c r="S1295" s="201"/>
      <c r="T1295" s="202"/>
      <c r="AT1295" s="203" t="s">
        <v>146</v>
      </c>
      <c r="AU1295" s="203" t="s">
        <v>143</v>
      </c>
      <c r="AV1295" s="13" t="s">
        <v>143</v>
      </c>
      <c r="AW1295" s="13" t="s">
        <v>31</v>
      </c>
      <c r="AX1295" s="13" t="s">
        <v>72</v>
      </c>
      <c r="AY1295" s="203" t="s">
        <v>135</v>
      </c>
    </row>
    <row r="1296" spans="1:65" s="14" customFormat="1" ht="10">
      <c r="B1296" s="204"/>
      <c r="C1296" s="205"/>
      <c r="D1296" s="188" t="s">
        <v>146</v>
      </c>
      <c r="E1296" s="206" t="s">
        <v>19</v>
      </c>
      <c r="F1296" s="207" t="s">
        <v>148</v>
      </c>
      <c r="G1296" s="205"/>
      <c r="H1296" s="208">
        <v>7.2</v>
      </c>
      <c r="I1296" s="209"/>
      <c r="J1296" s="205"/>
      <c r="K1296" s="205"/>
      <c r="L1296" s="210"/>
      <c r="M1296" s="211"/>
      <c r="N1296" s="212"/>
      <c r="O1296" s="212"/>
      <c r="P1296" s="212"/>
      <c r="Q1296" s="212"/>
      <c r="R1296" s="212"/>
      <c r="S1296" s="212"/>
      <c r="T1296" s="213"/>
      <c r="AT1296" s="214" t="s">
        <v>146</v>
      </c>
      <c r="AU1296" s="214" t="s">
        <v>143</v>
      </c>
      <c r="AV1296" s="14" t="s">
        <v>142</v>
      </c>
      <c r="AW1296" s="14" t="s">
        <v>31</v>
      </c>
      <c r="AX1296" s="14" t="s">
        <v>80</v>
      </c>
      <c r="AY1296" s="214" t="s">
        <v>135</v>
      </c>
    </row>
    <row r="1297" spans="1:65" s="2" customFormat="1" ht="24.15" customHeight="1">
      <c r="A1297" s="36"/>
      <c r="B1297" s="37"/>
      <c r="C1297" s="175" t="s">
        <v>1029</v>
      </c>
      <c r="D1297" s="175" t="s">
        <v>137</v>
      </c>
      <c r="E1297" s="176" t="s">
        <v>1463</v>
      </c>
      <c r="F1297" s="177" t="s">
        <v>1464</v>
      </c>
      <c r="G1297" s="178" t="s">
        <v>382</v>
      </c>
      <c r="H1297" s="179">
        <v>32</v>
      </c>
      <c r="I1297" s="180"/>
      <c r="J1297" s="181">
        <f>ROUND(I1297*H1297,2)</f>
        <v>0</v>
      </c>
      <c r="K1297" s="177" t="s">
        <v>141</v>
      </c>
      <c r="L1297" s="41"/>
      <c r="M1297" s="182" t="s">
        <v>19</v>
      </c>
      <c r="N1297" s="183" t="s">
        <v>44</v>
      </c>
      <c r="O1297" s="66"/>
      <c r="P1297" s="184">
        <f>O1297*H1297</f>
        <v>0</v>
      </c>
      <c r="Q1297" s="184">
        <v>4.6999999999999999E-4</v>
      </c>
      <c r="R1297" s="184">
        <f>Q1297*H1297</f>
        <v>1.504E-2</v>
      </c>
      <c r="S1297" s="184">
        <v>0</v>
      </c>
      <c r="T1297" s="185">
        <f>S1297*H1297</f>
        <v>0</v>
      </c>
      <c r="U1297" s="36"/>
      <c r="V1297" s="36"/>
      <c r="W1297" s="36"/>
      <c r="X1297" s="36"/>
      <c r="Y1297" s="36"/>
      <c r="Z1297" s="36"/>
      <c r="AA1297" s="36"/>
      <c r="AB1297" s="36"/>
      <c r="AC1297" s="36"/>
      <c r="AD1297" s="36"/>
      <c r="AE1297" s="36"/>
      <c r="AR1297" s="186" t="s">
        <v>175</v>
      </c>
      <c r="AT1297" s="186" t="s">
        <v>137</v>
      </c>
      <c r="AU1297" s="186" t="s">
        <v>143</v>
      </c>
      <c r="AY1297" s="19" t="s">
        <v>135</v>
      </c>
      <c r="BE1297" s="187">
        <f>IF(N1297="základní",J1297,0)</f>
        <v>0</v>
      </c>
      <c r="BF1297" s="187">
        <f>IF(N1297="snížená",J1297,0)</f>
        <v>0</v>
      </c>
      <c r="BG1297" s="187">
        <f>IF(N1297="zákl. přenesená",J1297,0)</f>
        <v>0</v>
      </c>
      <c r="BH1297" s="187">
        <f>IF(N1297="sníž. přenesená",J1297,0)</f>
        <v>0</v>
      </c>
      <c r="BI1297" s="187">
        <f>IF(N1297="nulová",J1297,0)</f>
        <v>0</v>
      </c>
      <c r="BJ1297" s="19" t="s">
        <v>143</v>
      </c>
      <c r="BK1297" s="187">
        <f>ROUND(I1297*H1297,2)</f>
        <v>0</v>
      </c>
      <c r="BL1297" s="19" t="s">
        <v>175</v>
      </c>
      <c r="BM1297" s="186" t="s">
        <v>1465</v>
      </c>
    </row>
    <row r="1298" spans="1:65" s="2" customFormat="1" ht="27">
      <c r="A1298" s="36"/>
      <c r="B1298" s="37"/>
      <c r="C1298" s="38"/>
      <c r="D1298" s="188" t="s">
        <v>144</v>
      </c>
      <c r="E1298" s="38"/>
      <c r="F1298" s="189" t="s">
        <v>1466</v>
      </c>
      <c r="G1298" s="38"/>
      <c r="H1298" s="38"/>
      <c r="I1298" s="190"/>
      <c r="J1298" s="38"/>
      <c r="K1298" s="38"/>
      <c r="L1298" s="41"/>
      <c r="M1298" s="191"/>
      <c r="N1298" s="192"/>
      <c r="O1298" s="66"/>
      <c r="P1298" s="66"/>
      <c r="Q1298" s="66"/>
      <c r="R1298" s="66"/>
      <c r="S1298" s="66"/>
      <c r="T1298" s="67"/>
      <c r="U1298" s="36"/>
      <c r="V1298" s="36"/>
      <c r="W1298" s="36"/>
      <c r="X1298" s="36"/>
      <c r="Y1298" s="36"/>
      <c r="Z1298" s="36"/>
      <c r="AA1298" s="36"/>
      <c r="AB1298" s="36"/>
      <c r="AC1298" s="36"/>
      <c r="AD1298" s="36"/>
      <c r="AE1298" s="36"/>
      <c r="AT1298" s="19" t="s">
        <v>144</v>
      </c>
      <c r="AU1298" s="19" t="s">
        <v>143</v>
      </c>
    </row>
    <row r="1299" spans="1:65" s="13" customFormat="1" ht="10">
      <c r="B1299" s="193"/>
      <c r="C1299" s="194"/>
      <c r="D1299" s="188" t="s">
        <v>146</v>
      </c>
      <c r="E1299" s="195" t="s">
        <v>19</v>
      </c>
      <c r="F1299" s="196" t="s">
        <v>1467</v>
      </c>
      <c r="G1299" s="194"/>
      <c r="H1299" s="197">
        <v>32</v>
      </c>
      <c r="I1299" s="198"/>
      <c r="J1299" s="194"/>
      <c r="K1299" s="194"/>
      <c r="L1299" s="199"/>
      <c r="M1299" s="200"/>
      <c r="N1299" s="201"/>
      <c r="O1299" s="201"/>
      <c r="P1299" s="201"/>
      <c r="Q1299" s="201"/>
      <c r="R1299" s="201"/>
      <c r="S1299" s="201"/>
      <c r="T1299" s="202"/>
      <c r="AT1299" s="203" t="s">
        <v>146</v>
      </c>
      <c r="AU1299" s="203" t="s">
        <v>143</v>
      </c>
      <c r="AV1299" s="13" t="s">
        <v>143</v>
      </c>
      <c r="AW1299" s="13" t="s">
        <v>31</v>
      </c>
      <c r="AX1299" s="13" t="s">
        <v>72</v>
      </c>
      <c r="AY1299" s="203" t="s">
        <v>135</v>
      </c>
    </row>
    <row r="1300" spans="1:65" s="14" customFormat="1" ht="10">
      <c r="B1300" s="204"/>
      <c r="C1300" s="205"/>
      <c r="D1300" s="188" t="s">
        <v>146</v>
      </c>
      <c r="E1300" s="206" t="s">
        <v>19</v>
      </c>
      <c r="F1300" s="207" t="s">
        <v>148</v>
      </c>
      <c r="G1300" s="205"/>
      <c r="H1300" s="208">
        <v>32</v>
      </c>
      <c r="I1300" s="209"/>
      <c r="J1300" s="205"/>
      <c r="K1300" s="205"/>
      <c r="L1300" s="210"/>
      <c r="M1300" s="211"/>
      <c r="N1300" s="212"/>
      <c r="O1300" s="212"/>
      <c r="P1300" s="212"/>
      <c r="Q1300" s="212"/>
      <c r="R1300" s="212"/>
      <c r="S1300" s="212"/>
      <c r="T1300" s="213"/>
      <c r="AT1300" s="214" t="s">
        <v>146</v>
      </c>
      <c r="AU1300" s="214" t="s">
        <v>143</v>
      </c>
      <c r="AV1300" s="14" t="s">
        <v>142</v>
      </c>
      <c r="AW1300" s="14" t="s">
        <v>31</v>
      </c>
      <c r="AX1300" s="14" t="s">
        <v>80</v>
      </c>
      <c r="AY1300" s="214" t="s">
        <v>135</v>
      </c>
    </row>
    <row r="1301" spans="1:65" s="2" customFormat="1" ht="14.4" customHeight="1">
      <c r="A1301" s="36"/>
      <c r="B1301" s="37"/>
      <c r="C1301" s="215" t="s">
        <v>1468</v>
      </c>
      <c r="D1301" s="215" t="s">
        <v>194</v>
      </c>
      <c r="E1301" s="216" t="s">
        <v>1469</v>
      </c>
      <c r="F1301" s="217" t="s">
        <v>1470</v>
      </c>
      <c r="G1301" s="218" t="s">
        <v>382</v>
      </c>
      <c r="H1301" s="219">
        <v>32</v>
      </c>
      <c r="I1301" s="220"/>
      <c r="J1301" s="221">
        <f>ROUND(I1301*H1301,2)</f>
        <v>0</v>
      </c>
      <c r="K1301" s="217" t="s">
        <v>141</v>
      </c>
      <c r="L1301" s="222"/>
      <c r="M1301" s="223" t="s">
        <v>19</v>
      </c>
      <c r="N1301" s="224" t="s">
        <v>44</v>
      </c>
      <c r="O1301" s="66"/>
      <c r="P1301" s="184">
        <f>O1301*H1301</f>
        <v>0</v>
      </c>
      <c r="Q1301" s="184">
        <v>1.6E-2</v>
      </c>
      <c r="R1301" s="184">
        <f>Q1301*H1301</f>
        <v>0.51200000000000001</v>
      </c>
      <c r="S1301" s="184">
        <v>0</v>
      </c>
      <c r="T1301" s="185">
        <f>S1301*H1301</f>
        <v>0</v>
      </c>
      <c r="U1301" s="36"/>
      <c r="V1301" s="36"/>
      <c r="W1301" s="36"/>
      <c r="X1301" s="36"/>
      <c r="Y1301" s="36"/>
      <c r="Z1301" s="36"/>
      <c r="AA1301" s="36"/>
      <c r="AB1301" s="36"/>
      <c r="AC1301" s="36"/>
      <c r="AD1301" s="36"/>
      <c r="AE1301" s="36"/>
      <c r="AR1301" s="186" t="s">
        <v>216</v>
      </c>
      <c r="AT1301" s="186" t="s">
        <v>194</v>
      </c>
      <c r="AU1301" s="186" t="s">
        <v>143</v>
      </c>
      <c r="AY1301" s="19" t="s">
        <v>135</v>
      </c>
      <c r="BE1301" s="187">
        <f>IF(N1301="základní",J1301,0)</f>
        <v>0</v>
      </c>
      <c r="BF1301" s="187">
        <f>IF(N1301="snížená",J1301,0)</f>
        <v>0</v>
      </c>
      <c r="BG1301" s="187">
        <f>IF(N1301="zákl. přenesená",J1301,0)</f>
        <v>0</v>
      </c>
      <c r="BH1301" s="187">
        <f>IF(N1301="sníž. přenesená",J1301,0)</f>
        <v>0</v>
      </c>
      <c r="BI1301" s="187">
        <f>IF(N1301="nulová",J1301,0)</f>
        <v>0</v>
      </c>
      <c r="BJ1301" s="19" t="s">
        <v>143</v>
      </c>
      <c r="BK1301" s="187">
        <f>ROUND(I1301*H1301,2)</f>
        <v>0</v>
      </c>
      <c r="BL1301" s="19" t="s">
        <v>175</v>
      </c>
      <c r="BM1301" s="186" t="s">
        <v>1471</v>
      </c>
    </row>
    <row r="1302" spans="1:65" s="2" customFormat="1" ht="24.15" customHeight="1">
      <c r="A1302" s="36"/>
      <c r="B1302" s="37"/>
      <c r="C1302" s="175" t="s">
        <v>1032</v>
      </c>
      <c r="D1302" s="175" t="s">
        <v>137</v>
      </c>
      <c r="E1302" s="176" t="s">
        <v>1472</v>
      </c>
      <c r="F1302" s="177" t="s">
        <v>1473</v>
      </c>
      <c r="G1302" s="178" t="s">
        <v>382</v>
      </c>
      <c r="H1302" s="179">
        <v>25</v>
      </c>
      <c r="I1302" s="180"/>
      <c r="J1302" s="181">
        <f>ROUND(I1302*H1302,2)</f>
        <v>0</v>
      </c>
      <c r="K1302" s="177" t="s">
        <v>141</v>
      </c>
      <c r="L1302" s="41"/>
      <c r="M1302" s="182" t="s">
        <v>19</v>
      </c>
      <c r="N1302" s="183" t="s">
        <v>44</v>
      </c>
      <c r="O1302" s="66"/>
      <c r="P1302" s="184">
        <f>O1302*H1302</f>
        <v>0</v>
      </c>
      <c r="Q1302" s="184">
        <v>0</v>
      </c>
      <c r="R1302" s="184">
        <f>Q1302*H1302</f>
        <v>0</v>
      </c>
      <c r="S1302" s="184">
        <v>2.4E-2</v>
      </c>
      <c r="T1302" s="185">
        <f>S1302*H1302</f>
        <v>0.6</v>
      </c>
      <c r="U1302" s="36"/>
      <c r="V1302" s="36"/>
      <c r="W1302" s="36"/>
      <c r="X1302" s="36"/>
      <c r="Y1302" s="36"/>
      <c r="Z1302" s="36"/>
      <c r="AA1302" s="36"/>
      <c r="AB1302" s="36"/>
      <c r="AC1302" s="36"/>
      <c r="AD1302" s="36"/>
      <c r="AE1302" s="36"/>
      <c r="AR1302" s="186" t="s">
        <v>175</v>
      </c>
      <c r="AT1302" s="186" t="s">
        <v>137</v>
      </c>
      <c r="AU1302" s="186" t="s">
        <v>143</v>
      </c>
      <c r="AY1302" s="19" t="s">
        <v>135</v>
      </c>
      <c r="BE1302" s="187">
        <f>IF(N1302="základní",J1302,0)</f>
        <v>0</v>
      </c>
      <c r="BF1302" s="187">
        <f>IF(N1302="snížená",J1302,0)</f>
        <v>0</v>
      </c>
      <c r="BG1302" s="187">
        <f>IF(N1302="zákl. přenesená",J1302,0)</f>
        <v>0</v>
      </c>
      <c r="BH1302" s="187">
        <f>IF(N1302="sníž. přenesená",J1302,0)</f>
        <v>0</v>
      </c>
      <c r="BI1302" s="187">
        <f>IF(N1302="nulová",J1302,0)</f>
        <v>0</v>
      </c>
      <c r="BJ1302" s="19" t="s">
        <v>143</v>
      </c>
      <c r="BK1302" s="187">
        <f>ROUND(I1302*H1302,2)</f>
        <v>0</v>
      </c>
      <c r="BL1302" s="19" t="s">
        <v>175</v>
      </c>
      <c r="BM1302" s="186" t="s">
        <v>1474</v>
      </c>
    </row>
    <row r="1303" spans="1:65" s="2" customFormat="1" ht="18">
      <c r="A1303" s="36"/>
      <c r="B1303" s="37"/>
      <c r="C1303" s="38"/>
      <c r="D1303" s="188" t="s">
        <v>144</v>
      </c>
      <c r="E1303" s="38"/>
      <c r="F1303" s="189" t="s">
        <v>1475</v>
      </c>
      <c r="G1303" s="38"/>
      <c r="H1303" s="38"/>
      <c r="I1303" s="190"/>
      <c r="J1303" s="38"/>
      <c r="K1303" s="38"/>
      <c r="L1303" s="41"/>
      <c r="M1303" s="191"/>
      <c r="N1303" s="192"/>
      <c r="O1303" s="66"/>
      <c r="P1303" s="66"/>
      <c r="Q1303" s="66"/>
      <c r="R1303" s="66"/>
      <c r="S1303" s="66"/>
      <c r="T1303" s="67"/>
      <c r="U1303" s="36"/>
      <c r="V1303" s="36"/>
      <c r="W1303" s="36"/>
      <c r="X1303" s="36"/>
      <c r="Y1303" s="36"/>
      <c r="Z1303" s="36"/>
      <c r="AA1303" s="36"/>
      <c r="AB1303" s="36"/>
      <c r="AC1303" s="36"/>
      <c r="AD1303" s="36"/>
      <c r="AE1303" s="36"/>
      <c r="AT1303" s="19" t="s">
        <v>144</v>
      </c>
      <c r="AU1303" s="19" t="s">
        <v>143</v>
      </c>
    </row>
    <row r="1304" spans="1:65" s="2" customFormat="1" ht="24.15" customHeight="1">
      <c r="A1304" s="36"/>
      <c r="B1304" s="37"/>
      <c r="C1304" s="175" t="s">
        <v>1476</v>
      </c>
      <c r="D1304" s="175" t="s">
        <v>137</v>
      </c>
      <c r="E1304" s="176" t="s">
        <v>1477</v>
      </c>
      <c r="F1304" s="177" t="s">
        <v>1478</v>
      </c>
      <c r="G1304" s="178" t="s">
        <v>382</v>
      </c>
      <c r="H1304" s="179">
        <v>8</v>
      </c>
      <c r="I1304" s="180"/>
      <c r="J1304" s="181">
        <f>ROUND(I1304*H1304,2)</f>
        <v>0</v>
      </c>
      <c r="K1304" s="177" t="s">
        <v>141</v>
      </c>
      <c r="L1304" s="41"/>
      <c r="M1304" s="182" t="s">
        <v>19</v>
      </c>
      <c r="N1304" s="183" t="s">
        <v>44</v>
      </c>
      <c r="O1304" s="66"/>
      <c r="P1304" s="184">
        <f>O1304*H1304</f>
        <v>0</v>
      </c>
      <c r="Q1304" s="184">
        <v>0</v>
      </c>
      <c r="R1304" s="184">
        <f>Q1304*H1304</f>
        <v>0</v>
      </c>
      <c r="S1304" s="184">
        <v>0</v>
      </c>
      <c r="T1304" s="185">
        <f>S1304*H1304</f>
        <v>0</v>
      </c>
      <c r="U1304" s="36"/>
      <c r="V1304" s="36"/>
      <c r="W1304" s="36"/>
      <c r="X1304" s="36"/>
      <c r="Y1304" s="36"/>
      <c r="Z1304" s="36"/>
      <c r="AA1304" s="36"/>
      <c r="AB1304" s="36"/>
      <c r="AC1304" s="36"/>
      <c r="AD1304" s="36"/>
      <c r="AE1304" s="36"/>
      <c r="AR1304" s="186" t="s">
        <v>175</v>
      </c>
      <c r="AT1304" s="186" t="s">
        <v>137</v>
      </c>
      <c r="AU1304" s="186" t="s">
        <v>143</v>
      </c>
      <c r="AY1304" s="19" t="s">
        <v>135</v>
      </c>
      <c r="BE1304" s="187">
        <f>IF(N1304="základní",J1304,0)</f>
        <v>0</v>
      </c>
      <c r="BF1304" s="187">
        <f>IF(N1304="snížená",J1304,0)</f>
        <v>0</v>
      </c>
      <c r="BG1304" s="187">
        <f>IF(N1304="zákl. přenesená",J1304,0)</f>
        <v>0</v>
      </c>
      <c r="BH1304" s="187">
        <f>IF(N1304="sníž. přenesená",J1304,0)</f>
        <v>0</v>
      </c>
      <c r="BI1304" s="187">
        <f>IF(N1304="nulová",J1304,0)</f>
        <v>0</v>
      </c>
      <c r="BJ1304" s="19" t="s">
        <v>143</v>
      </c>
      <c r="BK1304" s="187">
        <f>ROUND(I1304*H1304,2)</f>
        <v>0</v>
      </c>
      <c r="BL1304" s="19" t="s">
        <v>175</v>
      </c>
      <c r="BM1304" s="186" t="s">
        <v>1479</v>
      </c>
    </row>
    <row r="1305" spans="1:65" s="2" customFormat="1" ht="27">
      <c r="A1305" s="36"/>
      <c r="B1305" s="37"/>
      <c r="C1305" s="38"/>
      <c r="D1305" s="188" t="s">
        <v>144</v>
      </c>
      <c r="E1305" s="38"/>
      <c r="F1305" s="189" t="s">
        <v>1480</v>
      </c>
      <c r="G1305" s="38"/>
      <c r="H1305" s="38"/>
      <c r="I1305" s="190"/>
      <c r="J1305" s="38"/>
      <c r="K1305" s="38"/>
      <c r="L1305" s="41"/>
      <c r="M1305" s="191"/>
      <c r="N1305" s="192"/>
      <c r="O1305" s="66"/>
      <c r="P1305" s="66"/>
      <c r="Q1305" s="66"/>
      <c r="R1305" s="66"/>
      <c r="S1305" s="66"/>
      <c r="T1305" s="67"/>
      <c r="U1305" s="36"/>
      <c r="V1305" s="36"/>
      <c r="W1305" s="36"/>
      <c r="X1305" s="36"/>
      <c r="Y1305" s="36"/>
      <c r="Z1305" s="36"/>
      <c r="AA1305" s="36"/>
      <c r="AB1305" s="36"/>
      <c r="AC1305" s="36"/>
      <c r="AD1305" s="36"/>
      <c r="AE1305" s="36"/>
      <c r="AT1305" s="19" t="s">
        <v>144</v>
      </c>
      <c r="AU1305" s="19" t="s">
        <v>143</v>
      </c>
    </row>
    <row r="1306" spans="1:65" s="2" customFormat="1" ht="24.15" customHeight="1">
      <c r="A1306" s="36"/>
      <c r="B1306" s="37"/>
      <c r="C1306" s="175" t="s">
        <v>1036</v>
      </c>
      <c r="D1306" s="175" t="s">
        <v>137</v>
      </c>
      <c r="E1306" s="176" t="s">
        <v>1481</v>
      </c>
      <c r="F1306" s="177" t="s">
        <v>1482</v>
      </c>
      <c r="G1306" s="178" t="s">
        <v>382</v>
      </c>
      <c r="H1306" s="179">
        <v>18</v>
      </c>
      <c r="I1306" s="180"/>
      <c r="J1306" s="181">
        <f>ROUND(I1306*H1306,2)</f>
        <v>0</v>
      </c>
      <c r="K1306" s="177" t="s">
        <v>141</v>
      </c>
      <c r="L1306" s="41"/>
      <c r="M1306" s="182" t="s">
        <v>19</v>
      </c>
      <c r="N1306" s="183" t="s">
        <v>44</v>
      </c>
      <c r="O1306" s="66"/>
      <c r="P1306" s="184">
        <f>O1306*H1306</f>
        <v>0</v>
      </c>
      <c r="Q1306" s="184">
        <v>0</v>
      </c>
      <c r="R1306" s="184">
        <f>Q1306*H1306</f>
        <v>0</v>
      </c>
      <c r="S1306" s="184">
        <v>0</v>
      </c>
      <c r="T1306" s="185">
        <f>S1306*H1306</f>
        <v>0</v>
      </c>
      <c r="U1306" s="36"/>
      <c r="V1306" s="36"/>
      <c r="W1306" s="36"/>
      <c r="X1306" s="36"/>
      <c r="Y1306" s="36"/>
      <c r="Z1306" s="36"/>
      <c r="AA1306" s="36"/>
      <c r="AB1306" s="36"/>
      <c r="AC1306" s="36"/>
      <c r="AD1306" s="36"/>
      <c r="AE1306" s="36"/>
      <c r="AR1306" s="186" t="s">
        <v>175</v>
      </c>
      <c r="AT1306" s="186" t="s">
        <v>137</v>
      </c>
      <c r="AU1306" s="186" t="s">
        <v>143</v>
      </c>
      <c r="AY1306" s="19" t="s">
        <v>135</v>
      </c>
      <c r="BE1306" s="187">
        <f>IF(N1306="základní",J1306,0)</f>
        <v>0</v>
      </c>
      <c r="BF1306" s="187">
        <f>IF(N1306="snížená",J1306,0)</f>
        <v>0</v>
      </c>
      <c r="BG1306" s="187">
        <f>IF(N1306="zákl. přenesená",J1306,0)</f>
        <v>0</v>
      </c>
      <c r="BH1306" s="187">
        <f>IF(N1306="sníž. přenesená",J1306,0)</f>
        <v>0</v>
      </c>
      <c r="BI1306" s="187">
        <f>IF(N1306="nulová",J1306,0)</f>
        <v>0</v>
      </c>
      <c r="BJ1306" s="19" t="s">
        <v>143</v>
      </c>
      <c r="BK1306" s="187">
        <f>ROUND(I1306*H1306,2)</f>
        <v>0</v>
      </c>
      <c r="BL1306" s="19" t="s">
        <v>175</v>
      </c>
      <c r="BM1306" s="186" t="s">
        <v>1483</v>
      </c>
    </row>
    <row r="1307" spans="1:65" s="2" customFormat="1" ht="27">
      <c r="A1307" s="36"/>
      <c r="B1307" s="37"/>
      <c r="C1307" s="38"/>
      <c r="D1307" s="188" t="s">
        <v>144</v>
      </c>
      <c r="E1307" s="38"/>
      <c r="F1307" s="189" t="s">
        <v>1480</v>
      </c>
      <c r="G1307" s="38"/>
      <c r="H1307" s="38"/>
      <c r="I1307" s="190"/>
      <c r="J1307" s="38"/>
      <c r="K1307" s="38"/>
      <c r="L1307" s="41"/>
      <c r="M1307" s="191"/>
      <c r="N1307" s="192"/>
      <c r="O1307" s="66"/>
      <c r="P1307" s="66"/>
      <c r="Q1307" s="66"/>
      <c r="R1307" s="66"/>
      <c r="S1307" s="66"/>
      <c r="T1307" s="67"/>
      <c r="U1307" s="36"/>
      <c r="V1307" s="36"/>
      <c r="W1307" s="36"/>
      <c r="X1307" s="36"/>
      <c r="Y1307" s="36"/>
      <c r="Z1307" s="36"/>
      <c r="AA1307" s="36"/>
      <c r="AB1307" s="36"/>
      <c r="AC1307" s="36"/>
      <c r="AD1307" s="36"/>
      <c r="AE1307" s="36"/>
      <c r="AT1307" s="19" t="s">
        <v>144</v>
      </c>
      <c r="AU1307" s="19" t="s">
        <v>143</v>
      </c>
    </row>
    <row r="1308" spans="1:65" s="2" customFormat="1" ht="24.15" customHeight="1">
      <c r="A1308" s="36"/>
      <c r="B1308" s="37"/>
      <c r="C1308" s="175" t="s">
        <v>1484</v>
      </c>
      <c r="D1308" s="175" t="s">
        <v>137</v>
      </c>
      <c r="E1308" s="176" t="s">
        <v>1485</v>
      </c>
      <c r="F1308" s="177" t="s">
        <v>1486</v>
      </c>
      <c r="G1308" s="178" t="s">
        <v>382</v>
      </c>
      <c r="H1308" s="179">
        <v>29</v>
      </c>
      <c r="I1308" s="180"/>
      <c r="J1308" s="181">
        <f>ROUND(I1308*H1308,2)</f>
        <v>0</v>
      </c>
      <c r="K1308" s="177" t="s">
        <v>141</v>
      </c>
      <c r="L1308" s="41"/>
      <c r="M1308" s="182" t="s">
        <v>19</v>
      </c>
      <c r="N1308" s="183" t="s">
        <v>44</v>
      </c>
      <c r="O1308" s="66"/>
      <c r="P1308" s="184">
        <f>O1308*H1308</f>
        <v>0</v>
      </c>
      <c r="Q1308" s="184">
        <v>0</v>
      </c>
      <c r="R1308" s="184">
        <f>Q1308*H1308</f>
        <v>0</v>
      </c>
      <c r="S1308" s="184">
        <v>0</v>
      </c>
      <c r="T1308" s="185">
        <f>S1308*H1308</f>
        <v>0</v>
      </c>
      <c r="U1308" s="36"/>
      <c r="V1308" s="36"/>
      <c r="W1308" s="36"/>
      <c r="X1308" s="36"/>
      <c r="Y1308" s="36"/>
      <c r="Z1308" s="36"/>
      <c r="AA1308" s="36"/>
      <c r="AB1308" s="36"/>
      <c r="AC1308" s="36"/>
      <c r="AD1308" s="36"/>
      <c r="AE1308" s="36"/>
      <c r="AR1308" s="186" t="s">
        <v>175</v>
      </c>
      <c r="AT1308" s="186" t="s">
        <v>137</v>
      </c>
      <c r="AU1308" s="186" t="s">
        <v>143</v>
      </c>
      <c r="AY1308" s="19" t="s">
        <v>135</v>
      </c>
      <c r="BE1308" s="187">
        <f>IF(N1308="základní",J1308,0)</f>
        <v>0</v>
      </c>
      <c r="BF1308" s="187">
        <f>IF(N1308="snížená",J1308,0)</f>
        <v>0</v>
      </c>
      <c r="BG1308" s="187">
        <f>IF(N1308="zákl. přenesená",J1308,0)</f>
        <v>0</v>
      </c>
      <c r="BH1308" s="187">
        <f>IF(N1308="sníž. přenesená",J1308,0)</f>
        <v>0</v>
      </c>
      <c r="BI1308" s="187">
        <f>IF(N1308="nulová",J1308,0)</f>
        <v>0</v>
      </c>
      <c r="BJ1308" s="19" t="s">
        <v>143</v>
      </c>
      <c r="BK1308" s="187">
        <f>ROUND(I1308*H1308,2)</f>
        <v>0</v>
      </c>
      <c r="BL1308" s="19" t="s">
        <v>175</v>
      </c>
      <c r="BM1308" s="186" t="s">
        <v>1487</v>
      </c>
    </row>
    <row r="1309" spans="1:65" s="2" customFormat="1" ht="27">
      <c r="A1309" s="36"/>
      <c r="B1309" s="37"/>
      <c r="C1309" s="38"/>
      <c r="D1309" s="188" t="s">
        <v>144</v>
      </c>
      <c r="E1309" s="38"/>
      <c r="F1309" s="189" t="s">
        <v>1480</v>
      </c>
      <c r="G1309" s="38"/>
      <c r="H1309" s="38"/>
      <c r="I1309" s="190"/>
      <c r="J1309" s="38"/>
      <c r="K1309" s="38"/>
      <c r="L1309" s="41"/>
      <c r="M1309" s="191"/>
      <c r="N1309" s="192"/>
      <c r="O1309" s="66"/>
      <c r="P1309" s="66"/>
      <c r="Q1309" s="66"/>
      <c r="R1309" s="66"/>
      <c r="S1309" s="66"/>
      <c r="T1309" s="67"/>
      <c r="U1309" s="36"/>
      <c r="V1309" s="36"/>
      <c r="W1309" s="36"/>
      <c r="X1309" s="36"/>
      <c r="Y1309" s="36"/>
      <c r="Z1309" s="36"/>
      <c r="AA1309" s="36"/>
      <c r="AB1309" s="36"/>
      <c r="AC1309" s="36"/>
      <c r="AD1309" s="36"/>
      <c r="AE1309" s="36"/>
      <c r="AT1309" s="19" t="s">
        <v>144</v>
      </c>
      <c r="AU1309" s="19" t="s">
        <v>143</v>
      </c>
    </row>
    <row r="1310" spans="1:65" s="2" customFormat="1" ht="24.15" customHeight="1">
      <c r="A1310" s="36"/>
      <c r="B1310" s="37"/>
      <c r="C1310" s="175" t="s">
        <v>1039</v>
      </c>
      <c r="D1310" s="175" t="s">
        <v>137</v>
      </c>
      <c r="E1310" s="176" t="s">
        <v>1488</v>
      </c>
      <c r="F1310" s="177" t="s">
        <v>1489</v>
      </c>
      <c r="G1310" s="178" t="s">
        <v>382</v>
      </c>
      <c r="H1310" s="179">
        <v>3</v>
      </c>
      <c r="I1310" s="180"/>
      <c r="J1310" s="181">
        <f>ROUND(I1310*H1310,2)</f>
        <v>0</v>
      </c>
      <c r="K1310" s="177" t="s">
        <v>141</v>
      </c>
      <c r="L1310" s="41"/>
      <c r="M1310" s="182" t="s">
        <v>19</v>
      </c>
      <c r="N1310" s="183" t="s">
        <v>44</v>
      </c>
      <c r="O1310" s="66"/>
      <c r="P1310" s="184">
        <f>O1310*H1310</f>
        <v>0</v>
      </c>
      <c r="Q1310" s="184">
        <v>0</v>
      </c>
      <c r="R1310" s="184">
        <f>Q1310*H1310</f>
        <v>0</v>
      </c>
      <c r="S1310" s="184">
        <v>0</v>
      </c>
      <c r="T1310" s="185">
        <f>S1310*H1310</f>
        <v>0</v>
      </c>
      <c r="U1310" s="36"/>
      <c r="V1310" s="36"/>
      <c r="W1310" s="36"/>
      <c r="X1310" s="36"/>
      <c r="Y1310" s="36"/>
      <c r="Z1310" s="36"/>
      <c r="AA1310" s="36"/>
      <c r="AB1310" s="36"/>
      <c r="AC1310" s="36"/>
      <c r="AD1310" s="36"/>
      <c r="AE1310" s="36"/>
      <c r="AR1310" s="186" t="s">
        <v>175</v>
      </c>
      <c r="AT1310" s="186" t="s">
        <v>137</v>
      </c>
      <c r="AU1310" s="186" t="s">
        <v>143</v>
      </c>
      <c r="AY1310" s="19" t="s">
        <v>135</v>
      </c>
      <c r="BE1310" s="187">
        <f>IF(N1310="základní",J1310,0)</f>
        <v>0</v>
      </c>
      <c r="BF1310" s="187">
        <f>IF(N1310="snížená",J1310,0)</f>
        <v>0</v>
      </c>
      <c r="BG1310" s="187">
        <f>IF(N1310="zákl. přenesená",J1310,0)</f>
        <v>0</v>
      </c>
      <c r="BH1310" s="187">
        <f>IF(N1310="sníž. přenesená",J1310,0)</f>
        <v>0</v>
      </c>
      <c r="BI1310" s="187">
        <f>IF(N1310="nulová",J1310,0)</f>
        <v>0</v>
      </c>
      <c r="BJ1310" s="19" t="s">
        <v>143</v>
      </c>
      <c r="BK1310" s="187">
        <f>ROUND(I1310*H1310,2)</f>
        <v>0</v>
      </c>
      <c r="BL1310" s="19" t="s">
        <v>175</v>
      </c>
      <c r="BM1310" s="186" t="s">
        <v>1490</v>
      </c>
    </row>
    <row r="1311" spans="1:65" s="2" customFormat="1" ht="27">
      <c r="A1311" s="36"/>
      <c r="B1311" s="37"/>
      <c r="C1311" s="38"/>
      <c r="D1311" s="188" t="s">
        <v>144</v>
      </c>
      <c r="E1311" s="38"/>
      <c r="F1311" s="189" t="s">
        <v>1480</v>
      </c>
      <c r="G1311" s="38"/>
      <c r="H1311" s="38"/>
      <c r="I1311" s="190"/>
      <c r="J1311" s="38"/>
      <c r="K1311" s="38"/>
      <c r="L1311" s="41"/>
      <c r="M1311" s="191"/>
      <c r="N1311" s="192"/>
      <c r="O1311" s="66"/>
      <c r="P1311" s="66"/>
      <c r="Q1311" s="66"/>
      <c r="R1311" s="66"/>
      <c r="S1311" s="66"/>
      <c r="T1311" s="67"/>
      <c r="U1311" s="36"/>
      <c r="V1311" s="36"/>
      <c r="W1311" s="36"/>
      <c r="X1311" s="36"/>
      <c r="Y1311" s="36"/>
      <c r="Z1311" s="36"/>
      <c r="AA1311" s="36"/>
      <c r="AB1311" s="36"/>
      <c r="AC1311" s="36"/>
      <c r="AD1311" s="36"/>
      <c r="AE1311" s="36"/>
      <c r="AT1311" s="19" t="s">
        <v>144</v>
      </c>
      <c r="AU1311" s="19" t="s">
        <v>143</v>
      </c>
    </row>
    <row r="1312" spans="1:65" s="2" customFormat="1" ht="14.4" customHeight="1">
      <c r="A1312" s="36"/>
      <c r="B1312" s="37"/>
      <c r="C1312" s="215" t="s">
        <v>1491</v>
      </c>
      <c r="D1312" s="215" t="s">
        <v>194</v>
      </c>
      <c r="E1312" s="216" t="s">
        <v>1492</v>
      </c>
      <c r="F1312" s="217" t="s">
        <v>1493</v>
      </c>
      <c r="G1312" s="218" t="s">
        <v>169</v>
      </c>
      <c r="H1312" s="219">
        <v>103.58</v>
      </c>
      <c r="I1312" s="220"/>
      <c r="J1312" s="221">
        <f>ROUND(I1312*H1312,2)</f>
        <v>0</v>
      </c>
      <c r="K1312" s="217" t="s">
        <v>141</v>
      </c>
      <c r="L1312" s="222"/>
      <c r="M1312" s="223" t="s">
        <v>19</v>
      </c>
      <c r="N1312" s="224" t="s">
        <v>44</v>
      </c>
      <c r="O1312" s="66"/>
      <c r="P1312" s="184">
        <f>O1312*H1312</f>
        <v>0</v>
      </c>
      <c r="Q1312" s="184">
        <v>5.0000000000000001E-3</v>
      </c>
      <c r="R1312" s="184">
        <f>Q1312*H1312</f>
        <v>0.51790000000000003</v>
      </c>
      <c r="S1312" s="184">
        <v>0</v>
      </c>
      <c r="T1312" s="185">
        <f>S1312*H1312</f>
        <v>0</v>
      </c>
      <c r="U1312" s="36"/>
      <c r="V1312" s="36"/>
      <c r="W1312" s="36"/>
      <c r="X1312" s="36"/>
      <c r="Y1312" s="36"/>
      <c r="Z1312" s="36"/>
      <c r="AA1312" s="36"/>
      <c r="AB1312" s="36"/>
      <c r="AC1312" s="36"/>
      <c r="AD1312" s="36"/>
      <c r="AE1312" s="36"/>
      <c r="AR1312" s="186" t="s">
        <v>216</v>
      </c>
      <c r="AT1312" s="186" t="s">
        <v>194</v>
      </c>
      <c r="AU1312" s="186" t="s">
        <v>143</v>
      </c>
      <c r="AY1312" s="19" t="s">
        <v>135</v>
      </c>
      <c r="BE1312" s="187">
        <f>IF(N1312="základní",J1312,0)</f>
        <v>0</v>
      </c>
      <c r="BF1312" s="187">
        <f>IF(N1312="snížená",J1312,0)</f>
        <v>0</v>
      </c>
      <c r="BG1312" s="187">
        <f>IF(N1312="zákl. přenesená",J1312,0)</f>
        <v>0</v>
      </c>
      <c r="BH1312" s="187">
        <f>IF(N1312="sníž. přenesená",J1312,0)</f>
        <v>0</v>
      </c>
      <c r="BI1312" s="187">
        <f>IF(N1312="nulová",J1312,0)</f>
        <v>0</v>
      </c>
      <c r="BJ1312" s="19" t="s">
        <v>143</v>
      </c>
      <c r="BK1312" s="187">
        <f>ROUND(I1312*H1312,2)</f>
        <v>0</v>
      </c>
      <c r="BL1312" s="19" t="s">
        <v>175</v>
      </c>
      <c r="BM1312" s="186" t="s">
        <v>1494</v>
      </c>
    </row>
    <row r="1313" spans="1:65" s="13" customFormat="1" ht="10">
      <c r="B1313" s="193"/>
      <c r="C1313" s="194"/>
      <c r="D1313" s="188" t="s">
        <v>146</v>
      </c>
      <c r="E1313" s="195" t="s">
        <v>19</v>
      </c>
      <c r="F1313" s="196" t="s">
        <v>1495</v>
      </c>
      <c r="G1313" s="194"/>
      <c r="H1313" s="197">
        <v>28.8</v>
      </c>
      <c r="I1313" s="198"/>
      <c r="J1313" s="194"/>
      <c r="K1313" s="194"/>
      <c r="L1313" s="199"/>
      <c r="M1313" s="200"/>
      <c r="N1313" s="201"/>
      <c r="O1313" s="201"/>
      <c r="P1313" s="201"/>
      <c r="Q1313" s="201"/>
      <c r="R1313" s="201"/>
      <c r="S1313" s="201"/>
      <c r="T1313" s="202"/>
      <c r="AT1313" s="203" t="s">
        <v>146</v>
      </c>
      <c r="AU1313" s="203" t="s">
        <v>143</v>
      </c>
      <c r="AV1313" s="13" t="s">
        <v>143</v>
      </c>
      <c r="AW1313" s="13" t="s">
        <v>31</v>
      </c>
      <c r="AX1313" s="13" t="s">
        <v>72</v>
      </c>
      <c r="AY1313" s="203" t="s">
        <v>135</v>
      </c>
    </row>
    <row r="1314" spans="1:65" s="13" customFormat="1" ht="10">
      <c r="B1314" s="193"/>
      <c r="C1314" s="194"/>
      <c r="D1314" s="188" t="s">
        <v>146</v>
      </c>
      <c r="E1314" s="195" t="s">
        <v>19</v>
      </c>
      <c r="F1314" s="196" t="s">
        <v>1496</v>
      </c>
      <c r="G1314" s="194"/>
      <c r="H1314" s="197">
        <v>5.4</v>
      </c>
      <c r="I1314" s="198"/>
      <c r="J1314" s="194"/>
      <c r="K1314" s="194"/>
      <c r="L1314" s="199"/>
      <c r="M1314" s="200"/>
      <c r="N1314" s="201"/>
      <c r="O1314" s="201"/>
      <c r="P1314" s="201"/>
      <c r="Q1314" s="201"/>
      <c r="R1314" s="201"/>
      <c r="S1314" s="201"/>
      <c r="T1314" s="202"/>
      <c r="AT1314" s="203" t="s">
        <v>146</v>
      </c>
      <c r="AU1314" s="203" t="s">
        <v>143</v>
      </c>
      <c r="AV1314" s="13" t="s">
        <v>143</v>
      </c>
      <c r="AW1314" s="13" t="s">
        <v>31</v>
      </c>
      <c r="AX1314" s="13" t="s">
        <v>72</v>
      </c>
      <c r="AY1314" s="203" t="s">
        <v>135</v>
      </c>
    </row>
    <row r="1315" spans="1:65" s="13" customFormat="1" ht="10">
      <c r="B1315" s="193"/>
      <c r="C1315" s="194"/>
      <c r="D1315" s="188" t="s">
        <v>146</v>
      </c>
      <c r="E1315" s="195" t="s">
        <v>19</v>
      </c>
      <c r="F1315" s="196" t="s">
        <v>1497</v>
      </c>
      <c r="G1315" s="194"/>
      <c r="H1315" s="197">
        <v>50.4</v>
      </c>
      <c r="I1315" s="198"/>
      <c r="J1315" s="194"/>
      <c r="K1315" s="194"/>
      <c r="L1315" s="199"/>
      <c r="M1315" s="200"/>
      <c r="N1315" s="201"/>
      <c r="O1315" s="201"/>
      <c r="P1315" s="201"/>
      <c r="Q1315" s="201"/>
      <c r="R1315" s="201"/>
      <c r="S1315" s="201"/>
      <c r="T1315" s="202"/>
      <c r="AT1315" s="203" t="s">
        <v>146</v>
      </c>
      <c r="AU1315" s="203" t="s">
        <v>143</v>
      </c>
      <c r="AV1315" s="13" t="s">
        <v>143</v>
      </c>
      <c r="AW1315" s="13" t="s">
        <v>31</v>
      </c>
      <c r="AX1315" s="13" t="s">
        <v>72</v>
      </c>
      <c r="AY1315" s="203" t="s">
        <v>135</v>
      </c>
    </row>
    <row r="1316" spans="1:65" s="13" customFormat="1" ht="10">
      <c r="B1316" s="193"/>
      <c r="C1316" s="194"/>
      <c r="D1316" s="188" t="s">
        <v>146</v>
      </c>
      <c r="E1316" s="195" t="s">
        <v>19</v>
      </c>
      <c r="F1316" s="196" t="s">
        <v>1498</v>
      </c>
      <c r="G1316" s="194"/>
      <c r="H1316" s="197">
        <v>7.2</v>
      </c>
      <c r="I1316" s="198"/>
      <c r="J1316" s="194"/>
      <c r="K1316" s="194"/>
      <c r="L1316" s="199"/>
      <c r="M1316" s="200"/>
      <c r="N1316" s="201"/>
      <c r="O1316" s="201"/>
      <c r="P1316" s="201"/>
      <c r="Q1316" s="201"/>
      <c r="R1316" s="201"/>
      <c r="S1316" s="201"/>
      <c r="T1316" s="202"/>
      <c r="AT1316" s="203" t="s">
        <v>146</v>
      </c>
      <c r="AU1316" s="203" t="s">
        <v>143</v>
      </c>
      <c r="AV1316" s="13" t="s">
        <v>143</v>
      </c>
      <c r="AW1316" s="13" t="s">
        <v>31</v>
      </c>
      <c r="AX1316" s="13" t="s">
        <v>72</v>
      </c>
      <c r="AY1316" s="203" t="s">
        <v>135</v>
      </c>
    </row>
    <row r="1317" spans="1:65" s="13" customFormat="1" ht="10">
      <c r="B1317" s="193"/>
      <c r="C1317" s="194"/>
      <c r="D1317" s="188" t="s">
        <v>146</v>
      </c>
      <c r="E1317" s="195" t="s">
        <v>19</v>
      </c>
      <c r="F1317" s="196" t="s">
        <v>1499</v>
      </c>
      <c r="G1317" s="194"/>
      <c r="H1317" s="197">
        <v>2.78</v>
      </c>
      <c r="I1317" s="198"/>
      <c r="J1317" s="194"/>
      <c r="K1317" s="194"/>
      <c r="L1317" s="199"/>
      <c r="M1317" s="200"/>
      <c r="N1317" s="201"/>
      <c r="O1317" s="201"/>
      <c r="P1317" s="201"/>
      <c r="Q1317" s="201"/>
      <c r="R1317" s="201"/>
      <c r="S1317" s="201"/>
      <c r="T1317" s="202"/>
      <c r="AT1317" s="203" t="s">
        <v>146</v>
      </c>
      <c r="AU1317" s="203" t="s">
        <v>143</v>
      </c>
      <c r="AV1317" s="13" t="s">
        <v>143</v>
      </c>
      <c r="AW1317" s="13" t="s">
        <v>31</v>
      </c>
      <c r="AX1317" s="13" t="s">
        <v>72</v>
      </c>
      <c r="AY1317" s="203" t="s">
        <v>135</v>
      </c>
    </row>
    <row r="1318" spans="1:65" s="13" customFormat="1" ht="10">
      <c r="B1318" s="193"/>
      <c r="C1318" s="194"/>
      <c r="D1318" s="188" t="s">
        <v>146</v>
      </c>
      <c r="E1318" s="195" t="s">
        <v>19</v>
      </c>
      <c r="F1318" s="196" t="s">
        <v>1500</v>
      </c>
      <c r="G1318" s="194"/>
      <c r="H1318" s="197">
        <v>2.4</v>
      </c>
      <c r="I1318" s="198"/>
      <c r="J1318" s="194"/>
      <c r="K1318" s="194"/>
      <c r="L1318" s="199"/>
      <c r="M1318" s="200"/>
      <c r="N1318" s="201"/>
      <c r="O1318" s="201"/>
      <c r="P1318" s="201"/>
      <c r="Q1318" s="201"/>
      <c r="R1318" s="201"/>
      <c r="S1318" s="201"/>
      <c r="T1318" s="202"/>
      <c r="AT1318" s="203" t="s">
        <v>146</v>
      </c>
      <c r="AU1318" s="203" t="s">
        <v>143</v>
      </c>
      <c r="AV1318" s="13" t="s">
        <v>143</v>
      </c>
      <c r="AW1318" s="13" t="s">
        <v>31</v>
      </c>
      <c r="AX1318" s="13" t="s">
        <v>72</v>
      </c>
      <c r="AY1318" s="203" t="s">
        <v>135</v>
      </c>
    </row>
    <row r="1319" spans="1:65" s="13" customFormat="1" ht="10">
      <c r="B1319" s="193"/>
      <c r="C1319" s="194"/>
      <c r="D1319" s="188" t="s">
        <v>146</v>
      </c>
      <c r="E1319" s="195" t="s">
        <v>19</v>
      </c>
      <c r="F1319" s="196" t="s">
        <v>1501</v>
      </c>
      <c r="G1319" s="194"/>
      <c r="H1319" s="197">
        <v>1.2</v>
      </c>
      <c r="I1319" s="198"/>
      <c r="J1319" s="194"/>
      <c r="K1319" s="194"/>
      <c r="L1319" s="199"/>
      <c r="M1319" s="200"/>
      <c r="N1319" s="201"/>
      <c r="O1319" s="201"/>
      <c r="P1319" s="201"/>
      <c r="Q1319" s="201"/>
      <c r="R1319" s="201"/>
      <c r="S1319" s="201"/>
      <c r="T1319" s="202"/>
      <c r="AT1319" s="203" t="s">
        <v>146</v>
      </c>
      <c r="AU1319" s="203" t="s">
        <v>143</v>
      </c>
      <c r="AV1319" s="13" t="s">
        <v>143</v>
      </c>
      <c r="AW1319" s="13" t="s">
        <v>31</v>
      </c>
      <c r="AX1319" s="13" t="s">
        <v>72</v>
      </c>
      <c r="AY1319" s="203" t="s">
        <v>135</v>
      </c>
    </row>
    <row r="1320" spans="1:65" s="13" customFormat="1" ht="10">
      <c r="B1320" s="193"/>
      <c r="C1320" s="194"/>
      <c r="D1320" s="188" t="s">
        <v>146</v>
      </c>
      <c r="E1320" s="195" t="s">
        <v>19</v>
      </c>
      <c r="F1320" s="196" t="s">
        <v>1502</v>
      </c>
      <c r="G1320" s="194"/>
      <c r="H1320" s="197">
        <v>5.4</v>
      </c>
      <c r="I1320" s="198"/>
      <c r="J1320" s="194"/>
      <c r="K1320" s="194"/>
      <c r="L1320" s="199"/>
      <c r="M1320" s="200"/>
      <c r="N1320" s="201"/>
      <c r="O1320" s="201"/>
      <c r="P1320" s="201"/>
      <c r="Q1320" s="201"/>
      <c r="R1320" s="201"/>
      <c r="S1320" s="201"/>
      <c r="T1320" s="202"/>
      <c r="AT1320" s="203" t="s">
        <v>146</v>
      </c>
      <c r="AU1320" s="203" t="s">
        <v>143</v>
      </c>
      <c r="AV1320" s="13" t="s">
        <v>143</v>
      </c>
      <c r="AW1320" s="13" t="s">
        <v>31</v>
      </c>
      <c r="AX1320" s="13" t="s">
        <v>72</v>
      </c>
      <c r="AY1320" s="203" t="s">
        <v>135</v>
      </c>
    </row>
    <row r="1321" spans="1:65" s="14" customFormat="1" ht="10">
      <c r="B1321" s="204"/>
      <c r="C1321" s="205"/>
      <c r="D1321" s="188" t="s">
        <v>146</v>
      </c>
      <c r="E1321" s="206" t="s">
        <v>19</v>
      </c>
      <c r="F1321" s="207" t="s">
        <v>148</v>
      </c>
      <c r="G1321" s="205"/>
      <c r="H1321" s="208">
        <v>103.58000000000001</v>
      </c>
      <c r="I1321" s="209"/>
      <c r="J1321" s="205"/>
      <c r="K1321" s="205"/>
      <c r="L1321" s="210"/>
      <c r="M1321" s="211"/>
      <c r="N1321" s="212"/>
      <c r="O1321" s="212"/>
      <c r="P1321" s="212"/>
      <c r="Q1321" s="212"/>
      <c r="R1321" s="212"/>
      <c r="S1321" s="212"/>
      <c r="T1321" s="213"/>
      <c r="AT1321" s="214" t="s">
        <v>146</v>
      </c>
      <c r="AU1321" s="214" t="s">
        <v>143</v>
      </c>
      <c r="AV1321" s="14" t="s">
        <v>142</v>
      </c>
      <c r="AW1321" s="14" t="s">
        <v>31</v>
      </c>
      <c r="AX1321" s="14" t="s">
        <v>80</v>
      </c>
      <c r="AY1321" s="214" t="s">
        <v>135</v>
      </c>
    </row>
    <row r="1322" spans="1:65" s="2" customFormat="1" ht="14.4" customHeight="1">
      <c r="A1322" s="36"/>
      <c r="B1322" s="37"/>
      <c r="C1322" s="175" t="s">
        <v>1043</v>
      </c>
      <c r="D1322" s="175" t="s">
        <v>137</v>
      </c>
      <c r="E1322" s="176" t="s">
        <v>1503</v>
      </c>
      <c r="F1322" s="177" t="s">
        <v>1504</v>
      </c>
      <c r="G1322" s="178" t="s">
        <v>506</v>
      </c>
      <c r="H1322" s="179">
        <v>11</v>
      </c>
      <c r="I1322" s="180"/>
      <c r="J1322" s="181">
        <f>ROUND(I1322*H1322,2)</f>
        <v>0</v>
      </c>
      <c r="K1322" s="177" t="s">
        <v>19</v>
      </c>
      <c r="L1322" s="41"/>
      <c r="M1322" s="182" t="s">
        <v>19</v>
      </c>
      <c r="N1322" s="183" t="s">
        <v>44</v>
      </c>
      <c r="O1322" s="66"/>
      <c r="P1322" s="184">
        <f>O1322*H1322</f>
        <v>0</v>
      </c>
      <c r="Q1322" s="184">
        <v>0</v>
      </c>
      <c r="R1322" s="184">
        <f>Q1322*H1322</f>
        <v>0</v>
      </c>
      <c r="S1322" s="184">
        <v>0</v>
      </c>
      <c r="T1322" s="185">
        <f>S1322*H1322</f>
        <v>0</v>
      </c>
      <c r="U1322" s="36"/>
      <c r="V1322" s="36"/>
      <c r="W1322" s="36"/>
      <c r="X1322" s="36"/>
      <c r="Y1322" s="36"/>
      <c r="Z1322" s="36"/>
      <c r="AA1322" s="36"/>
      <c r="AB1322" s="36"/>
      <c r="AC1322" s="36"/>
      <c r="AD1322" s="36"/>
      <c r="AE1322" s="36"/>
      <c r="AR1322" s="186" t="s">
        <v>175</v>
      </c>
      <c r="AT1322" s="186" t="s">
        <v>137</v>
      </c>
      <c r="AU1322" s="186" t="s">
        <v>143</v>
      </c>
      <c r="AY1322" s="19" t="s">
        <v>135</v>
      </c>
      <c r="BE1322" s="187">
        <f>IF(N1322="základní",J1322,0)</f>
        <v>0</v>
      </c>
      <c r="BF1322" s="187">
        <f>IF(N1322="snížená",J1322,0)</f>
        <v>0</v>
      </c>
      <c r="BG1322" s="187">
        <f>IF(N1322="zákl. přenesená",J1322,0)</f>
        <v>0</v>
      </c>
      <c r="BH1322" s="187">
        <f>IF(N1322="sníž. přenesená",J1322,0)</f>
        <v>0</v>
      </c>
      <c r="BI1322" s="187">
        <f>IF(N1322="nulová",J1322,0)</f>
        <v>0</v>
      </c>
      <c r="BJ1322" s="19" t="s">
        <v>143</v>
      </c>
      <c r="BK1322" s="187">
        <f>ROUND(I1322*H1322,2)</f>
        <v>0</v>
      </c>
      <c r="BL1322" s="19" t="s">
        <v>175</v>
      </c>
      <c r="BM1322" s="186" t="s">
        <v>1505</v>
      </c>
    </row>
    <row r="1323" spans="1:65" s="2" customFormat="1" ht="81">
      <c r="A1323" s="36"/>
      <c r="B1323" s="37"/>
      <c r="C1323" s="38"/>
      <c r="D1323" s="188" t="s">
        <v>144</v>
      </c>
      <c r="E1323" s="38"/>
      <c r="F1323" s="189" t="s">
        <v>1506</v>
      </c>
      <c r="G1323" s="38"/>
      <c r="H1323" s="38"/>
      <c r="I1323" s="190"/>
      <c r="J1323" s="38"/>
      <c r="K1323" s="38"/>
      <c r="L1323" s="41"/>
      <c r="M1323" s="191"/>
      <c r="N1323" s="192"/>
      <c r="O1323" s="66"/>
      <c r="P1323" s="66"/>
      <c r="Q1323" s="66"/>
      <c r="R1323" s="66"/>
      <c r="S1323" s="66"/>
      <c r="T1323" s="67"/>
      <c r="U1323" s="36"/>
      <c r="V1323" s="36"/>
      <c r="W1323" s="36"/>
      <c r="X1323" s="36"/>
      <c r="Y1323" s="36"/>
      <c r="Z1323" s="36"/>
      <c r="AA1323" s="36"/>
      <c r="AB1323" s="36"/>
      <c r="AC1323" s="36"/>
      <c r="AD1323" s="36"/>
      <c r="AE1323" s="36"/>
      <c r="AT1323" s="19" t="s">
        <v>144</v>
      </c>
      <c r="AU1323" s="19" t="s">
        <v>143</v>
      </c>
    </row>
    <row r="1324" spans="1:65" s="2" customFormat="1" ht="24.15" customHeight="1">
      <c r="A1324" s="36"/>
      <c r="B1324" s="37"/>
      <c r="C1324" s="175" t="s">
        <v>1507</v>
      </c>
      <c r="D1324" s="175" t="s">
        <v>137</v>
      </c>
      <c r="E1324" s="176" t="s">
        <v>1508</v>
      </c>
      <c r="F1324" s="177" t="s">
        <v>1509</v>
      </c>
      <c r="G1324" s="178" t="s">
        <v>197</v>
      </c>
      <c r="H1324" s="179">
        <v>6.19</v>
      </c>
      <c r="I1324" s="180"/>
      <c r="J1324" s="181">
        <f>ROUND(I1324*H1324,2)</f>
        <v>0</v>
      </c>
      <c r="K1324" s="177" t="s">
        <v>141</v>
      </c>
      <c r="L1324" s="41"/>
      <c r="M1324" s="182" t="s">
        <v>19</v>
      </c>
      <c r="N1324" s="183" t="s">
        <v>44</v>
      </c>
      <c r="O1324" s="66"/>
      <c r="P1324" s="184">
        <f>O1324*H1324</f>
        <v>0</v>
      </c>
      <c r="Q1324" s="184">
        <v>0</v>
      </c>
      <c r="R1324" s="184">
        <f>Q1324*H1324</f>
        <v>0</v>
      </c>
      <c r="S1324" s="184">
        <v>0</v>
      </c>
      <c r="T1324" s="185">
        <f>S1324*H1324</f>
        <v>0</v>
      </c>
      <c r="U1324" s="36"/>
      <c r="V1324" s="36"/>
      <c r="W1324" s="36"/>
      <c r="X1324" s="36"/>
      <c r="Y1324" s="36"/>
      <c r="Z1324" s="36"/>
      <c r="AA1324" s="36"/>
      <c r="AB1324" s="36"/>
      <c r="AC1324" s="36"/>
      <c r="AD1324" s="36"/>
      <c r="AE1324" s="36"/>
      <c r="AR1324" s="186" t="s">
        <v>175</v>
      </c>
      <c r="AT1324" s="186" t="s">
        <v>137</v>
      </c>
      <c r="AU1324" s="186" t="s">
        <v>143</v>
      </c>
      <c r="AY1324" s="19" t="s">
        <v>135</v>
      </c>
      <c r="BE1324" s="187">
        <f>IF(N1324="základní",J1324,0)</f>
        <v>0</v>
      </c>
      <c r="BF1324" s="187">
        <f>IF(N1324="snížená",J1324,0)</f>
        <v>0</v>
      </c>
      <c r="BG1324" s="187">
        <f>IF(N1324="zákl. přenesená",J1324,0)</f>
        <v>0</v>
      </c>
      <c r="BH1324" s="187">
        <f>IF(N1324="sníž. přenesená",J1324,0)</f>
        <v>0</v>
      </c>
      <c r="BI1324" s="187">
        <f>IF(N1324="nulová",J1324,0)</f>
        <v>0</v>
      </c>
      <c r="BJ1324" s="19" t="s">
        <v>143</v>
      </c>
      <c r="BK1324" s="187">
        <f>ROUND(I1324*H1324,2)</f>
        <v>0</v>
      </c>
      <c r="BL1324" s="19" t="s">
        <v>175</v>
      </c>
      <c r="BM1324" s="186" t="s">
        <v>1510</v>
      </c>
    </row>
    <row r="1325" spans="1:65" s="2" customFormat="1" ht="63">
      <c r="A1325" s="36"/>
      <c r="B1325" s="37"/>
      <c r="C1325" s="38"/>
      <c r="D1325" s="188" t="s">
        <v>144</v>
      </c>
      <c r="E1325" s="38"/>
      <c r="F1325" s="189" t="s">
        <v>1511</v>
      </c>
      <c r="G1325" s="38"/>
      <c r="H1325" s="38"/>
      <c r="I1325" s="190"/>
      <c r="J1325" s="38"/>
      <c r="K1325" s="38"/>
      <c r="L1325" s="41"/>
      <c r="M1325" s="191"/>
      <c r="N1325" s="192"/>
      <c r="O1325" s="66"/>
      <c r="P1325" s="66"/>
      <c r="Q1325" s="66"/>
      <c r="R1325" s="66"/>
      <c r="S1325" s="66"/>
      <c r="T1325" s="67"/>
      <c r="U1325" s="36"/>
      <c r="V1325" s="36"/>
      <c r="W1325" s="36"/>
      <c r="X1325" s="36"/>
      <c r="Y1325" s="36"/>
      <c r="Z1325" s="36"/>
      <c r="AA1325" s="36"/>
      <c r="AB1325" s="36"/>
      <c r="AC1325" s="36"/>
      <c r="AD1325" s="36"/>
      <c r="AE1325" s="36"/>
      <c r="AT1325" s="19" t="s">
        <v>144</v>
      </c>
      <c r="AU1325" s="19" t="s">
        <v>143</v>
      </c>
    </row>
    <row r="1326" spans="1:65" s="2" customFormat="1" ht="24.15" customHeight="1">
      <c r="A1326" s="36"/>
      <c r="B1326" s="37"/>
      <c r="C1326" s="175" t="s">
        <v>1048</v>
      </c>
      <c r="D1326" s="175" t="s">
        <v>137</v>
      </c>
      <c r="E1326" s="176" t="s">
        <v>1512</v>
      </c>
      <c r="F1326" s="177" t="s">
        <v>1513</v>
      </c>
      <c r="G1326" s="178" t="s">
        <v>197</v>
      </c>
      <c r="H1326" s="179">
        <v>6.19</v>
      </c>
      <c r="I1326" s="180"/>
      <c r="J1326" s="181">
        <f>ROUND(I1326*H1326,2)</f>
        <v>0</v>
      </c>
      <c r="K1326" s="177" t="s">
        <v>141</v>
      </c>
      <c r="L1326" s="41"/>
      <c r="M1326" s="182" t="s">
        <v>19</v>
      </c>
      <c r="N1326" s="183" t="s">
        <v>44</v>
      </c>
      <c r="O1326" s="66"/>
      <c r="P1326" s="184">
        <f>O1326*H1326</f>
        <v>0</v>
      </c>
      <c r="Q1326" s="184">
        <v>0</v>
      </c>
      <c r="R1326" s="184">
        <f>Q1326*H1326</f>
        <v>0</v>
      </c>
      <c r="S1326" s="184">
        <v>0</v>
      </c>
      <c r="T1326" s="185">
        <f>S1326*H1326</f>
        <v>0</v>
      </c>
      <c r="U1326" s="36"/>
      <c r="V1326" s="36"/>
      <c r="W1326" s="36"/>
      <c r="X1326" s="36"/>
      <c r="Y1326" s="36"/>
      <c r="Z1326" s="36"/>
      <c r="AA1326" s="36"/>
      <c r="AB1326" s="36"/>
      <c r="AC1326" s="36"/>
      <c r="AD1326" s="36"/>
      <c r="AE1326" s="36"/>
      <c r="AR1326" s="186" t="s">
        <v>175</v>
      </c>
      <c r="AT1326" s="186" t="s">
        <v>137</v>
      </c>
      <c r="AU1326" s="186" t="s">
        <v>143</v>
      </c>
      <c r="AY1326" s="19" t="s">
        <v>135</v>
      </c>
      <c r="BE1326" s="187">
        <f>IF(N1326="základní",J1326,0)</f>
        <v>0</v>
      </c>
      <c r="BF1326" s="187">
        <f>IF(N1326="snížená",J1326,0)</f>
        <v>0</v>
      </c>
      <c r="BG1326" s="187">
        <f>IF(N1326="zákl. přenesená",J1326,0)</f>
        <v>0</v>
      </c>
      <c r="BH1326" s="187">
        <f>IF(N1326="sníž. přenesená",J1326,0)</f>
        <v>0</v>
      </c>
      <c r="BI1326" s="187">
        <f>IF(N1326="nulová",J1326,0)</f>
        <v>0</v>
      </c>
      <c r="BJ1326" s="19" t="s">
        <v>143</v>
      </c>
      <c r="BK1326" s="187">
        <f>ROUND(I1326*H1326,2)</f>
        <v>0</v>
      </c>
      <c r="BL1326" s="19" t="s">
        <v>175</v>
      </c>
      <c r="BM1326" s="186" t="s">
        <v>1514</v>
      </c>
    </row>
    <row r="1327" spans="1:65" s="2" customFormat="1" ht="63">
      <c r="A1327" s="36"/>
      <c r="B1327" s="37"/>
      <c r="C1327" s="38"/>
      <c r="D1327" s="188" t="s">
        <v>144</v>
      </c>
      <c r="E1327" s="38"/>
      <c r="F1327" s="189" t="s">
        <v>1511</v>
      </c>
      <c r="G1327" s="38"/>
      <c r="H1327" s="38"/>
      <c r="I1327" s="190"/>
      <c r="J1327" s="38"/>
      <c r="K1327" s="38"/>
      <c r="L1327" s="41"/>
      <c r="M1327" s="191"/>
      <c r="N1327" s="192"/>
      <c r="O1327" s="66"/>
      <c r="P1327" s="66"/>
      <c r="Q1327" s="66"/>
      <c r="R1327" s="66"/>
      <c r="S1327" s="66"/>
      <c r="T1327" s="67"/>
      <c r="U1327" s="36"/>
      <c r="V1327" s="36"/>
      <c r="W1327" s="36"/>
      <c r="X1327" s="36"/>
      <c r="Y1327" s="36"/>
      <c r="Z1327" s="36"/>
      <c r="AA1327" s="36"/>
      <c r="AB1327" s="36"/>
      <c r="AC1327" s="36"/>
      <c r="AD1327" s="36"/>
      <c r="AE1327" s="36"/>
      <c r="AT1327" s="19" t="s">
        <v>144</v>
      </c>
      <c r="AU1327" s="19" t="s">
        <v>143</v>
      </c>
    </row>
    <row r="1328" spans="1:65" s="12" customFormat="1" ht="22.75" customHeight="1">
      <c r="B1328" s="159"/>
      <c r="C1328" s="160"/>
      <c r="D1328" s="161" t="s">
        <v>71</v>
      </c>
      <c r="E1328" s="173" t="s">
        <v>344</v>
      </c>
      <c r="F1328" s="173" t="s">
        <v>345</v>
      </c>
      <c r="G1328" s="160"/>
      <c r="H1328" s="160"/>
      <c r="I1328" s="163"/>
      <c r="J1328" s="174">
        <f>BK1328</f>
        <v>0</v>
      </c>
      <c r="K1328" s="160"/>
      <c r="L1328" s="165"/>
      <c r="M1328" s="166"/>
      <c r="N1328" s="167"/>
      <c r="O1328" s="167"/>
      <c r="P1328" s="168">
        <f>SUM(P1329:P1369)</f>
        <v>0</v>
      </c>
      <c r="Q1328" s="167"/>
      <c r="R1328" s="168">
        <f>SUM(R1329:R1369)</f>
        <v>5.3977999999999998E-2</v>
      </c>
      <c r="S1328" s="167"/>
      <c r="T1328" s="169">
        <f>SUM(T1329:T1369)</f>
        <v>4.2988999999999997</v>
      </c>
      <c r="AR1328" s="170" t="s">
        <v>143</v>
      </c>
      <c r="AT1328" s="171" t="s">
        <v>71</v>
      </c>
      <c r="AU1328" s="171" t="s">
        <v>80</v>
      </c>
      <c r="AY1328" s="170" t="s">
        <v>135</v>
      </c>
      <c r="BK1328" s="172">
        <f>SUM(BK1329:BK1369)</f>
        <v>0</v>
      </c>
    </row>
    <row r="1329" spans="1:65" s="2" customFormat="1" ht="14.4" customHeight="1">
      <c r="A1329" s="36"/>
      <c r="B1329" s="37"/>
      <c r="C1329" s="175" t="s">
        <v>1515</v>
      </c>
      <c r="D1329" s="175" t="s">
        <v>137</v>
      </c>
      <c r="E1329" s="176" t="s">
        <v>1516</v>
      </c>
      <c r="F1329" s="177" t="s">
        <v>1517</v>
      </c>
      <c r="G1329" s="178" t="s">
        <v>169</v>
      </c>
      <c r="H1329" s="179">
        <v>7.3</v>
      </c>
      <c r="I1329" s="180"/>
      <c r="J1329" s="181">
        <f>ROUND(I1329*H1329,2)</f>
        <v>0</v>
      </c>
      <c r="K1329" s="177" t="s">
        <v>141</v>
      </c>
      <c r="L1329" s="41"/>
      <c r="M1329" s="182" t="s">
        <v>19</v>
      </c>
      <c r="N1329" s="183" t="s">
        <v>44</v>
      </c>
      <c r="O1329" s="66"/>
      <c r="P1329" s="184">
        <f>O1329*H1329</f>
        <v>0</v>
      </c>
      <c r="Q1329" s="184">
        <v>6.0000000000000002E-5</v>
      </c>
      <c r="R1329" s="184">
        <f>Q1329*H1329</f>
        <v>4.3800000000000002E-4</v>
      </c>
      <c r="S1329" s="184">
        <v>0</v>
      </c>
      <c r="T1329" s="185">
        <f>S1329*H1329</f>
        <v>0</v>
      </c>
      <c r="U1329" s="36"/>
      <c r="V1329" s="36"/>
      <c r="W1329" s="36"/>
      <c r="X1329" s="36"/>
      <c r="Y1329" s="36"/>
      <c r="Z1329" s="36"/>
      <c r="AA1329" s="36"/>
      <c r="AB1329" s="36"/>
      <c r="AC1329" s="36"/>
      <c r="AD1329" s="36"/>
      <c r="AE1329" s="36"/>
      <c r="AR1329" s="186" t="s">
        <v>175</v>
      </c>
      <c r="AT1329" s="186" t="s">
        <v>137</v>
      </c>
      <c r="AU1329" s="186" t="s">
        <v>143</v>
      </c>
      <c r="AY1329" s="19" t="s">
        <v>135</v>
      </c>
      <c r="BE1329" s="187">
        <f>IF(N1329="základní",J1329,0)</f>
        <v>0</v>
      </c>
      <c r="BF1329" s="187">
        <f>IF(N1329="snížená",J1329,0)</f>
        <v>0</v>
      </c>
      <c r="BG1329" s="187">
        <f>IF(N1329="zákl. přenesená",J1329,0)</f>
        <v>0</v>
      </c>
      <c r="BH1329" s="187">
        <f>IF(N1329="sníž. přenesená",J1329,0)</f>
        <v>0</v>
      </c>
      <c r="BI1329" s="187">
        <f>IF(N1329="nulová",J1329,0)</f>
        <v>0</v>
      </c>
      <c r="BJ1329" s="19" t="s">
        <v>143</v>
      </c>
      <c r="BK1329" s="187">
        <f>ROUND(I1329*H1329,2)</f>
        <v>0</v>
      </c>
      <c r="BL1329" s="19" t="s">
        <v>175</v>
      </c>
      <c r="BM1329" s="186" t="s">
        <v>1518</v>
      </c>
    </row>
    <row r="1330" spans="1:65" s="2" customFormat="1" ht="63">
      <c r="A1330" s="36"/>
      <c r="B1330" s="37"/>
      <c r="C1330" s="38"/>
      <c r="D1330" s="188" t="s">
        <v>144</v>
      </c>
      <c r="E1330" s="38"/>
      <c r="F1330" s="189" t="s">
        <v>350</v>
      </c>
      <c r="G1330" s="38"/>
      <c r="H1330" s="38"/>
      <c r="I1330" s="190"/>
      <c r="J1330" s="38"/>
      <c r="K1330" s="38"/>
      <c r="L1330" s="41"/>
      <c r="M1330" s="191"/>
      <c r="N1330" s="192"/>
      <c r="O1330" s="66"/>
      <c r="P1330" s="66"/>
      <c r="Q1330" s="66"/>
      <c r="R1330" s="66"/>
      <c r="S1330" s="66"/>
      <c r="T1330" s="67"/>
      <c r="U1330" s="36"/>
      <c r="V1330" s="36"/>
      <c r="W1330" s="36"/>
      <c r="X1330" s="36"/>
      <c r="Y1330" s="36"/>
      <c r="Z1330" s="36"/>
      <c r="AA1330" s="36"/>
      <c r="AB1330" s="36"/>
      <c r="AC1330" s="36"/>
      <c r="AD1330" s="36"/>
      <c r="AE1330" s="36"/>
      <c r="AT1330" s="19" t="s">
        <v>144</v>
      </c>
      <c r="AU1330" s="19" t="s">
        <v>143</v>
      </c>
    </row>
    <row r="1331" spans="1:65" s="2" customFormat="1" ht="14.4" customHeight="1">
      <c r="A1331" s="36"/>
      <c r="B1331" s="37"/>
      <c r="C1331" s="215" t="s">
        <v>1051</v>
      </c>
      <c r="D1331" s="215" t="s">
        <v>194</v>
      </c>
      <c r="E1331" s="216" t="s">
        <v>1519</v>
      </c>
      <c r="F1331" s="217" t="s">
        <v>1520</v>
      </c>
      <c r="G1331" s="218" t="s">
        <v>169</v>
      </c>
      <c r="H1331" s="219">
        <v>7.3</v>
      </c>
      <c r="I1331" s="220"/>
      <c r="J1331" s="221">
        <f>ROUND(I1331*H1331,2)</f>
        <v>0</v>
      </c>
      <c r="K1331" s="217" t="s">
        <v>19</v>
      </c>
      <c r="L1331" s="222"/>
      <c r="M1331" s="223" t="s">
        <v>19</v>
      </c>
      <c r="N1331" s="224" t="s">
        <v>44</v>
      </c>
      <c r="O1331" s="66"/>
      <c r="P1331" s="184">
        <f>O1331*H1331</f>
        <v>0</v>
      </c>
      <c r="Q1331" s="184">
        <v>0</v>
      </c>
      <c r="R1331" s="184">
        <f>Q1331*H1331</f>
        <v>0</v>
      </c>
      <c r="S1331" s="184">
        <v>0</v>
      </c>
      <c r="T1331" s="185">
        <f>S1331*H1331</f>
        <v>0</v>
      </c>
      <c r="U1331" s="36"/>
      <c r="V1331" s="36"/>
      <c r="W1331" s="36"/>
      <c r="X1331" s="36"/>
      <c r="Y1331" s="36"/>
      <c r="Z1331" s="36"/>
      <c r="AA1331" s="36"/>
      <c r="AB1331" s="36"/>
      <c r="AC1331" s="36"/>
      <c r="AD1331" s="36"/>
      <c r="AE1331" s="36"/>
      <c r="AR1331" s="186" t="s">
        <v>216</v>
      </c>
      <c r="AT1331" s="186" t="s">
        <v>194</v>
      </c>
      <c r="AU1331" s="186" t="s">
        <v>143</v>
      </c>
      <c r="AY1331" s="19" t="s">
        <v>135</v>
      </c>
      <c r="BE1331" s="187">
        <f>IF(N1331="základní",J1331,0)</f>
        <v>0</v>
      </c>
      <c r="BF1331" s="187">
        <f>IF(N1331="snížená",J1331,0)</f>
        <v>0</v>
      </c>
      <c r="BG1331" s="187">
        <f>IF(N1331="zákl. přenesená",J1331,0)</f>
        <v>0</v>
      </c>
      <c r="BH1331" s="187">
        <f>IF(N1331="sníž. přenesená",J1331,0)</f>
        <v>0</v>
      </c>
      <c r="BI1331" s="187">
        <f>IF(N1331="nulová",J1331,0)</f>
        <v>0</v>
      </c>
      <c r="BJ1331" s="19" t="s">
        <v>143</v>
      </c>
      <c r="BK1331" s="187">
        <f>ROUND(I1331*H1331,2)</f>
        <v>0</v>
      </c>
      <c r="BL1331" s="19" t="s">
        <v>175</v>
      </c>
      <c r="BM1331" s="186" t="s">
        <v>1521</v>
      </c>
    </row>
    <row r="1332" spans="1:65" s="2" customFormat="1" ht="14.4" customHeight="1">
      <c r="A1332" s="36"/>
      <c r="B1332" s="37"/>
      <c r="C1332" s="175" t="s">
        <v>1522</v>
      </c>
      <c r="D1332" s="175" t="s">
        <v>137</v>
      </c>
      <c r="E1332" s="176" t="s">
        <v>1523</v>
      </c>
      <c r="F1332" s="177" t="s">
        <v>1524</v>
      </c>
      <c r="G1332" s="178" t="s">
        <v>169</v>
      </c>
      <c r="H1332" s="179">
        <v>11.9</v>
      </c>
      <c r="I1332" s="180"/>
      <c r="J1332" s="181">
        <f>ROUND(I1332*H1332,2)</f>
        <v>0</v>
      </c>
      <c r="K1332" s="177" t="s">
        <v>141</v>
      </c>
      <c r="L1332" s="41"/>
      <c r="M1332" s="182" t="s">
        <v>19</v>
      </c>
      <c r="N1332" s="183" t="s">
        <v>44</v>
      </c>
      <c r="O1332" s="66"/>
      <c r="P1332" s="184">
        <f>O1332*H1332</f>
        <v>0</v>
      </c>
      <c r="Q1332" s="184">
        <v>0</v>
      </c>
      <c r="R1332" s="184">
        <f>Q1332*H1332</f>
        <v>0</v>
      </c>
      <c r="S1332" s="184">
        <v>1.6E-2</v>
      </c>
      <c r="T1332" s="185">
        <f>S1332*H1332</f>
        <v>0.19040000000000001</v>
      </c>
      <c r="U1332" s="36"/>
      <c r="V1332" s="36"/>
      <c r="W1332" s="36"/>
      <c r="X1332" s="36"/>
      <c r="Y1332" s="36"/>
      <c r="Z1332" s="36"/>
      <c r="AA1332" s="36"/>
      <c r="AB1332" s="36"/>
      <c r="AC1332" s="36"/>
      <c r="AD1332" s="36"/>
      <c r="AE1332" s="36"/>
      <c r="AR1332" s="186" t="s">
        <v>175</v>
      </c>
      <c r="AT1332" s="186" t="s">
        <v>137</v>
      </c>
      <c r="AU1332" s="186" t="s">
        <v>143</v>
      </c>
      <c r="AY1332" s="19" t="s">
        <v>135</v>
      </c>
      <c r="BE1332" s="187">
        <f>IF(N1332="základní",J1332,0)</f>
        <v>0</v>
      </c>
      <c r="BF1332" s="187">
        <f>IF(N1332="snížená",J1332,0)</f>
        <v>0</v>
      </c>
      <c r="BG1332" s="187">
        <f>IF(N1332="zákl. přenesená",J1332,0)</f>
        <v>0</v>
      </c>
      <c r="BH1332" s="187">
        <f>IF(N1332="sníž. přenesená",J1332,0)</f>
        <v>0</v>
      </c>
      <c r="BI1332" s="187">
        <f>IF(N1332="nulová",J1332,0)</f>
        <v>0</v>
      </c>
      <c r="BJ1332" s="19" t="s">
        <v>143</v>
      </c>
      <c r="BK1332" s="187">
        <f>ROUND(I1332*H1332,2)</f>
        <v>0</v>
      </c>
      <c r="BL1332" s="19" t="s">
        <v>175</v>
      </c>
      <c r="BM1332" s="186" t="s">
        <v>1525</v>
      </c>
    </row>
    <row r="1333" spans="1:65" s="13" customFormat="1" ht="10">
      <c r="B1333" s="193"/>
      <c r="C1333" s="194"/>
      <c r="D1333" s="188" t="s">
        <v>146</v>
      </c>
      <c r="E1333" s="195" t="s">
        <v>19</v>
      </c>
      <c r="F1333" s="196" t="s">
        <v>1526</v>
      </c>
      <c r="G1333" s="194"/>
      <c r="H1333" s="197">
        <v>5</v>
      </c>
      <c r="I1333" s="198"/>
      <c r="J1333" s="194"/>
      <c r="K1333" s="194"/>
      <c r="L1333" s="199"/>
      <c r="M1333" s="200"/>
      <c r="N1333" s="201"/>
      <c r="O1333" s="201"/>
      <c r="P1333" s="201"/>
      <c r="Q1333" s="201"/>
      <c r="R1333" s="201"/>
      <c r="S1333" s="201"/>
      <c r="T1333" s="202"/>
      <c r="AT1333" s="203" t="s">
        <v>146</v>
      </c>
      <c r="AU1333" s="203" t="s">
        <v>143</v>
      </c>
      <c r="AV1333" s="13" t="s">
        <v>143</v>
      </c>
      <c r="AW1333" s="13" t="s">
        <v>31</v>
      </c>
      <c r="AX1333" s="13" t="s">
        <v>72</v>
      </c>
      <c r="AY1333" s="203" t="s">
        <v>135</v>
      </c>
    </row>
    <row r="1334" spans="1:65" s="13" customFormat="1" ht="10">
      <c r="B1334" s="193"/>
      <c r="C1334" s="194"/>
      <c r="D1334" s="188" t="s">
        <v>146</v>
      </c>
      <c r="E1334" s="195" t="s">
        <v>19</v>
      </c>
      <c r="F1334" s="196" t="s">
        <v>1527</v>
      </c>
      <c r="G1334" s="194"/>
      <c r="H1334" s="197">
        <v>6.9</v>
      </c>
      <c r="I1334" s="198"/>
      <c r="J1334" s="194"/>
      <c r="K1334" s="194"/>
      <c r="L1334" s="199"/>
      <c r="M1334" s="200"/>
      <c r="N1334" s="201"/>
      <c r="O1334" s="201"/>
      <c r="P1334" s="201"/>
      <c r="Q1334" s="201"/>
      <c r="R1334" s="201"/>
      <c r="S1334" s="201"/>
      <c r="T1334" s="202"/>
      <c r="AT1334" s="203" t="s">
        <v>146</v>
      </c>
      <c r="AU1334" s="203" t="s">
        <v>143</v>
      </c>
      <c r="AV1334" s="13" t="s">
        <v>143</v>
      </c>
      <c r="AW1334" s="13" t="s">
        <v>31</v>
      </c>
      <c r="AX1334" s="13" t="s">
        <v>72</v>
      </c>
      <c r="AY1334" s="203" t="s">
        <v>135</v>
      </c>
    </row>
    <row r="1335" spans="1:65" s="14" customFormat="1" ht="10">
      <c r="B1335" s="204"/>
      <c r="C1335" s="205"/>
      <c r="D1335" s="188" t="s">
        <v>146</v>
      </c>
      <c r="E1335" s="206" t="s">
        <v>19</v>
      </c>
      <c r="F1335" s="207" t="s">
        <v>148</v>
      </c>
      <c r="G1335" s="205"/>
      <c r="H1335" s="208">
        <v>11.9</v>
      </c>
      <c r="I1335" s="209"/>
      <c r="J1335" s="205"/>
      <c r="K1335" s="205"/>
      <c r="L1335" s="210"/>
      <c r="M1335" s="211"/>
      <c r="N1335" s="212"/>
      <c r="O1335" s="212"/>
      <c r="P1335" s="212"/>
      <c r="Q1335" s="212"/>
      <c r="R1335" s="212"/>
      <c r="S1335" s="212"/>
      <c r="T1335" s="213"/>
      <c r="AT1335" s="214" t="s">
        <v>146</v>
      </c>
      <c r="AU1335" s="214" t="s">
        <v>143</v>
      </c>
      <c r="AV1335" s="14" t="s">
        <v>142</v>
      </c>
      <c r="AW1335" s="14" t="s">
        <v>31</v>
      </c>
      <c r="AX1335" s="14" t="s">
        <v>80</v>
      </c>
      <c r="AY1335" s="214" t="s">
        <v>135</v>
      </c>
    </row>
    <row r="1336" spans="1:65" s="2" customFormat="1" ht="14.4" customHeight="1">
      <c r="A1336" s="36"/>
      <c r="B1336" s="37"/>
      <c r="C1336" s="175" t="s">
        <v>1056</v>
      </c>
      <c r="D1336" s="175" t="s">
        <v>137</v>
      </c>
      <c r="E1336" s="176" t="s">
        <v>1528</v>
      </c>
      <c r="F1336" s="177" t="s">
        <v>1529</v>
      </c>
      <c r="G1336" s="178" t="s">
        <v>169</v>
      </c>
      <c r="H1336" s="179">
        <v>8.5299999999999994</v>
      </c>
      <c r="I1336" s="180"/>
      <c r="J1336" s="181">
        <f>ROUND(I1336*H1336,2)</f>
        <v>0</v>
      </c>
      <c r="K1336" s="177" t="s">
        <v>141</v>
      </c>
      <c r="L1336" s="41"/>
      <c r="M1336" s="182" t="s">
        <v>19</v>
      </c>
      <c r="N1336" s="183" t="s">
        <v>44</v>
      </c>
      <c r="O1336" s="66"/>
      <c r="P1336" s="184">
        <f>O1336*H1336</f>
        <v>0</v>
      </c>
      <c r="Q1336" s="184">
        <v>0</v>
      </c>
      <c r="R1336" s="184">
        <f>Q1336*H1336</f>
        <v>0</v>
      </c>
      <c r="S1336" s="184">
        <v>0</v>
      </c>
      <c r="T1336" s="185">
        <f>S1336*H1336</f>
        <v>0</v>
      </c>
      <c r="U1336" s="36"/>
      <c r="V1336" s="36"/>
      <c r="W1336" s="36"/>
      <c r="X1336" s="36"/>
      <c r="Y1336" s="36"/>
      <c r="Z1336" s="36"/>
      <c r="AA1336" s="36"/>
      <c r="AB1336" s="36"/>
      <c r="AC1336" s="36"/>
      <c r="AD1336" s="36"/>
      <c r="AE1336" s="36"/>
      <c r="AR1336" s="186" t="s">
        <v>175</v>
      </c>
      <c r="AT1336" s="186" t="s">
        <v>137</v>
      </c>
      <c r="AU1336" s="186" t="s">
        <v>143</v>
      </c>
      <c r="AY1336" s="19" t="s">
        <v>135</v>
      </c>
      <c r="BE1336" s="187">
        <f>IF(N1336="základní",J1336,0)</f>
        <v>0</v>
      </c>
      <c r="BF1336" s="187">
        <f>IF(N1336="snížená",J1336,0)</f>
        <v>0</v>
      </c>
      <c r="BG1336" s="187">
        <f>IF(N1336="zákl. přenesená",J1336,0)</f>
        <v>0</v>
      </c>
      <c r="BH1336" s="187">
        <f>IF(N1336="sníž. přenesená",J1336,0)</f>
        <v>0</v>
      </c>
      <c r="BI1336" s="187">
        <f>IF(N1336="nulová",J1336,0)</f>
        <v>0</v>
      </c>
      <c r="BJ1336" s="19" t="s">
        <v>143</v>
      </c>
      <c r="BK1336" s="187">
        <f>ROUND(I1336*H1336,2)</f>
        <v>0</v>
      </c>
      <c r="BL1336" s="19" t="s">
        <v>175</v>
      </c>
      <c r="BM1336" s="186" t="s">
        <v>1530</v>
      </c>
    </row>
    <row r="1337" spans="1:65" s="2" customFormat="1" ht="63">
      <c r="A1337" s="36"/>
      <c r="B1337" s="37"/>
      <c r="C1337" s="38"/>
      <c r="D1337" s="188" t="s">
        <v>144</v>
      </c>
      <c r="E1337" s="38"/>
      <c r="F1337" s="189" t="s">
        <v>359</v>
      </c>
      <c r="G1337" s="38"/>
      <c r="H1337" s="38"/>
      <c r="I1337" s="190"/>
      <c r="J1337" s="38"/>
      <c r="K1337" s="38"/>
      <c r="L1337" s="41"/>
      <c r="M1337" s="191"/>
      <c r="N1337" s="192"/>
      <c r="O1337" s="66"/>
      <c r="P1337" s="66"/>
      <c r="Q1337" s="66"/>
      <c r="R1337" s="66"/>
      <c r="S1337" s="66"/>
      <c r="T1337" s="67"/>
      <c r="U1337" s="36"/>
      <c r="V1337" s="36"/>
      <c r="W1337" s="36"/>
      <c r="X1337" s="36"/>
      <c r="Y1337" s="36"/>
      <c r="Z1337" s="36"/>
      <c r="AA1337" s="36"/>
      <c r="AB1337" s="36"/>
      <c r="AC1337" s="36"/>
      <c r="AD1337" s="36"/>
      <c r="AE1337" s="36"/>
      <c r="AT1337" s="19" t="s">
        <v>144</v>
      </c>
      <c r="AU1337" s="19" t="s">
        <v>143</v>
      </c>
    </row>
    <row r="1338" spans="1:65" s="13" customFormat="1" ht="10">
      <c r="B1338" s="193"/>
      <c r="C1338" s="194"/>
      <c r="D1338" s="188" t="s">
        <v>146</v>
      </c>
      <c r="E1338" s="195" t="s">
        <v>19</v>
      </c>
      <c r="F1338" s="196" t="s">
        <v>1531</v>
      </c>
      <c r="G1338" s="194"/>
      <c r="H1338" s="197">
        <v>8.5299999999999994</v>
      </c>
      <c r="I1338" s="198"/>
      <c r="J1338" s="194"/>
      <c r="K1338" s="194"/>
      <c r="L1338" s="199"/>
      <c r="M1338" s="200"/>
      <c r="N1338" s="201"/>
      <c r="O1338" s="201"/>
      <c r="P1338" s="201"/>
      <c r="Q1338" s="201"/>
      <c r="R1338" s="201"/>
      <c r="S1338" s="201"/>
      <c r="T1338" s="202"/>
      <c r="AT1338" s="203" t="s">
        <v>146</v>
      </c>
      <c r="AU1338" s="203" t="s">
        <v>143</v>
      </c>
      <c r="AV1338" s="13" t="s">
        <v>143</v>
      </c>
      <c r="AW1338" s="13" t="s">
        <v>31</v>
      </c>
      <c r="AX1338" s="13" t="s">
        <v>72</v>
      </c>
      <c r="AY1338" s="203" t="s">
        <v>135</v>
      </c>
    </row>
    <row r="1339" spans="1:65" s="14" customFormat="1" ht="10">
      <c r="B1339" s="204"/>
      <c r="C1339" s="205"/>
      <c r="D1339" s="188" t="s">
        <v>146</v>
      </c>
      <c r="E1339" s="206" t="s">
        <v>19</v>
      </c>
      <c r="F1339" s="207" t="s">
        <v>148</v>
      </c>
      <c r="G1339" s="205"/>
      <c r="H1339" s="208">
        <v>8.5299999999999994</v>
      </c>
      <c r="I1339" s="209"/>
      <c r="J1339" s="205"/>
      <c r="K1339" s="205"/>
      <c r="L1339" s="210"/>
      <c r="M1339" s="211"/>
      <c r="N1339" s="212"/>
      <c r="O1339" s="212"/>
      <c r="P1339" s="212"/>
      <c r="Q1339" s="212"/>
      <c r="R1339" s="212"/>
      <c r="S1339" s="212"/>
      <c r="T1339" s="213"/>
      <c r="AT1339" s="214" t="s">
        <v>146</v>
      </c>
      <c r="AU1339" s="214" t="s">
        <v>143</v>
      </c>
      <c r="AV1339" s="14" t="s">
        <v>142</v>
      </c>
      <c r="AW1339" s="14" t="s">
        <v>31</v>
      </c>
      <c r="AX1339" s="14" t="s">
        <v>80</v>
      </c>
      <c r="AY1339" s="214" t="s">
        <v>135</v>
      </c>
    </row>
    <row r="1340" spans="1:65" s="2" customFormat="1" ht="14.4" customHeight="1">
      <c r="A1340" s="36"/>
      <c r="B1340" s="37"/>
      <c r="C1340" s="215" t="s">
        <v>1532</v>
      </c>
      <c r="D1340" s="215" t="s">
        <v>194</v>
      </c>
      <c r="E1340" s="216" t="s">
        <v>1533</v>
      </c>
      <c r="F1340" s="217" t="s">
        <v>1520</v>
      </c>
      <c r="G1340" s="218" t="s">
        <v>169</v>
      </c>
      <c r="H1340" s="219">
        <v>8.5299999999999994</v>
      </c>
      <c r="I1340" s="220"/>
      <c r="J1340" s="221">
        <f>ROUND(I1340*H1340,2)</f>
        <v>0</v>
      </c>
      <c r="K1340" s="217" t="s">
        <v>19</v>
      </c>
      <c r="L1340" s="222"/>
      <c r="M1340" s="223" t="s">
        <v>19</v>
      </c>
      <c r="N1340" s="224" t="s">
        <v>44</v>
      </c>
      <c r="O1340" s="66"/>
      <c r="P1340" s="184">
        <f>O1340*H1340</f>
        <v>0</v>
      </c>
      <c r="Q1340" s="184">
        <v>0</v>
      </c>
      <c r="R1340" s="184">
        <f>Q1340*H1340</f>
        <v>0</v>
      </c>
      <c r="S1340" s="184">
        <v>0</v>
      </c>
      <c r="T1340" s="185">
        <f>S1340*H1340</f>
        <v>0</v>
      </c>
      <c r="U1340" s="36"/>
      <c r="V1340" s="36"/>
      <c r="W1340" s="36"/>
      <c r="X1340" s="36"/>
      <c r="Y1340" s="36"/>
      <c r="Z1340" s="36"/>
      <c r="AA1340" s="36"/>
      <c r="AB1340" s="36"/>
      <c r="AC1340" s="36"/>
      <c r="AD1340" s="36"/>
      <c r="AE1340" s="36"/>
      <c r="AR1340" s="186" t="s">
        <v>216</v>
      </c>
      <c r="AT1340" s="186" t="s">
        <v>194</v>
      </c>
      <c r="AU1340" s="186" t="s">
        <v>143</v>
      </c>
      <c r="AY1340" s="19" t="s">
        <v>135</v>
      </c>
      <c r="BE1340" s="187">
        <f>IF(N1340="základní",J1340,0)</f>
        <v>0</v>
      </c>
      <c r="BF1340" s="187">
        <f>IF(N1340="snížená",J1340,0)</f>
        <v>0</v>
      </c>
      <c r="BG1340" s="187">
        <f>IF(N1340="zákl. přenesená",J1340,0)</f>
        <v>0</v>
      </c>
      <c r="BH1340" s="187">
        <f>IF(N1340="sníž. přenesená",J1340,0)</f>
        <v>0</v>
      </c>
      <c r="BI1340" s="187">
        <f>IF(N1340="nulová",J1340,0)</f>
        <v>0</v>
      </c>
      <c r="BJ1340" s="19" t="s">
        <v>143</v>
      </c>
      <c r="BK1340" s="187">
        <f>ROUND(I1340*H1340,2)</f>
        <v>0</v>
      </c>
      <c r="BL1340" s="19" t="s">
        <v>175</v>
      </c>
      <c r="BM1340" s="186" t="s">
        <v>1534</v>
      </c>
    </row>
    <row r="1341" spans="1:65" s="2" customFormat="1" ht="14.4" customHeight="1">
      <c r="A1341" s="36"/>
      <c r="B1341" s="37"/>
      <c r="C1341" s="175" t="s">
        <v>1059</v>
      </c>
      <c r="D1341" s="175" t="s">
        <v>137</v>
      </c>
      <c r="E1341" s="176" t="s">
        <v>1535</v>
      </c>
      <c r="F1341" s="177" t="s">
        <v>1536</v>
      </c>
      <c r="G1341" s="178" t="s">
        <v>382</v>
      </c>
      <c r="H1341" s="179">
        <v>1</v>
      </c>
      <c r="I1341" s="180"/>
      <c r="J1341" s="181">
        <f>ROUND(I1341*H1341,2)</f>
        <v>0</v>
      </c>
      <c r="K1341" s="177" t="s">
        <v>141</v>
      </c>
      <c r="L1341" s="41"/>
      <c r="M1341" s="182" t="s">
        <v>19</v>
      </c>
      <c r="N1341" s="183" t="s">
        <v>44</v>
      </c>
      <c r="O1341" s="66"/>
      <c r="P1341" s="184">
        <f>O1341*H1341</f>
        <v>0</v>
      </c>
      <c r="Q1341" s="184">
        <v>3.3E-4</v>
      </c>
      <c r="R1341" s="184">
        <f>Q1341*H1341</f>
        <v>3.3E-4</v>
      </c>
      <c r="S1341" s="184">
        <v>0</v>
      </c>
      <c r="T1341" s="185">
        <f>S1341*H1341</f>
        <v>0</v>
      </c>
      <c r="U1341" s="36"/>
      <c r="V1341" s="36"/>
      <c r="W1341" s="36"/>
      <c r="X1341" s="36"/>
      <c r="Y1341" s="36"/>
      <c r="Z1341" s="36"/>
      <c r="AA1341" s="36"/>
      <c r="AB1341" s="36"/>
      <c r="AC1341" s="36"/>
      <c r="AD1341" s="36"/>
      <c r="AE1341" s="36"/>
      <c r="AR1341" s="186" t="s">
        <v>175</v>
      </c>
      <c r="AT1341" s="186" t="s">
        <v>137</v>
      </c>
      <c r="AU1341" s="186" t="s">
        <v>143</v>
      </c>
      <c r="AY1341" s="19" t="s">
        <v>135</v>
      </c>
      <c r="BE1341" s="187">
        <f>IF(N1341="základní",J1341,0)</f>
        <v>0</v>
      </c>
      <c r="BF1341" s="187">
        <f>IF(N1341="snížená",J1341,0)</f>
        <v>0</v>
      </c>
      <c r="BG1341" s="187">
        <f>IF(N1341="zákl. přenesená",J1341,0)</f>
        <v>0</v>
      </c>
      <c r="BH1341" s="187">
        <f>IF(N1341="sníž. přenesená",J1341,0)</f>
        <v>0</v>
      </c>
      <c r="BI1341" s="187">
        <f>IF(N1341="nulová",J1341,0)</f>
        <v>0</v>
      </c>
      <c r="BJ1341" s="19" t="s">
        <v>143</v>
      </c>
      <c r="BK1341" s="187">
        <f>ROUND(I1341*H1341,2)</f>
        <v>0</v>
      </c>
      <c r="BL1341" s="19" t="s">
        <v>175</v>
      </c>
      <c r="BM1341" s="186" t="s">
        <v>1537</v>
      </c>
    </row>
    <row r="1342" spans="1:65" s="2" customFormat="1" ht="54">
      <c r="A1342" s="36"/>
      <c r="B1342" s="37"/>
      <c r="C1342" s="38"/>
      <c r="D1342" s="188" t="s">
        <v>144</v>
      </c>
      <c r="E1342" s="38"/>
      <c r="F1342" s="189" t="s">
        <v>1538</v>
      </c>
      <c r="G1342" s="38"/>
      <c r="H1342" s="38"/>
      <c r="I1342" s="190"/>
      <c r="J1342" s="38"/>
      <c r="K1342" s="38"/>
      <c r="L1342" s="41"/>
      <c r="M1342" s="191"/>
      <c r="N1342" s="192"/>
      <c r="O1342" s="66"/>
      <c r="P1342" s="66"/>
      <c r="Q1342" s="66"/>
      <c r="R1342" s="66"/>
      <c r="S1342" s="66"/>
      <c r="T1342" s="67"/>
      <c r="U1342" s="36"/>
      <c r="V1342" s="36"/>
      <c r="W1342" s="36"/>
      <c r="X1342" s="36"/>
      <c r="Y1342" s="36"/>
      <c r="Z1342" s="36"/>
      <c r="AA1342" s="36"/>
      <c r="AB1342" s="36"/>
      <c r="AC1342" s="36"/>
      <c r="AD1342" s="36"/>
      <c r="AE1342" s="36"/>
      <c r="AT1342" s="19" t="s">
        <v>144</v>
      </c>
      <c r="AU1342" s="19" t="s">
        <v>143</v>
      </c>
    </row>
    <row r="1343" spans="1:65" s="2" customFormat="1" ht="14.4" customHeight="1">
      <c r="A1343" s="36"/>
      <c r="B1343" s="37"/>
      <c r="C1343" s="215" t="s">
        <v>1539</v>
      </c>
      <c r="D1343" s="215" t="s">
        <v>194</v>
      </c>
      <c r="E1343" s="216" t="s">
        <v>1540</v>
      </c>
      <c r="F1343" s="217" t="s">
        <v>1541</v>
      </c>
      <c r="G1343" s="218" t="s">
        <v>382</v>
      </c>
      <c r="H1343" s="219">
        <v>1</v>
      </c>
      <c r="I1343" s="220"/>
      <c r="J1343" s="221">
        <f>ROUND(I1343*H1343,2)</f>
        <v>0</v>
      </c>
      <c r="K1343" s="217" t="s">
        <v>19</v>
      </c>
      <c r="L1343" s="222"/>
      <c r="M1343" s="223" t="s">
        <v>19</v>
      </c>
      <c r="N1343" s="224" t="s">
        <v>44</v>
      </c>
      <c r="O1343" s="66"/>
      <c r="P1343" s="184">
        <f>O1343*H1343</f>
        <v>0</v>
      </c>
      <c r="Q1343" s="184">
        <v>0</v>
      </c>
      <c r="R1343" s="184">
        <f>Q1343*H1343</f>
        <v>0</v>
      </c>
      <c r="S1343" s="184">
        <v>0</v>
      </c>
      <c r="T1343" s="185">
        <f>S1343*H1343</f>
        <v>0</v>
      </c>
      <c r="U1343" s="36"/>
      <c r="V1343" s="36"/>
      <c r="W1343" s="36"/>
      <c r="X1343" s="36"/>
      <c r="Y1343" s="36"/>
      <c r="Z1343" s="36"/>
      <c r="AA1343" s="36"/>
      <c r="AB1343" s="36"/>
      <c r="AC1343" s="36"/>
      <c r="AD1343" s="36"/>
      <c r="AE1343" s="36"/>
      <c r="AR1343" s="186" t="s">
        <v>216</v>
      </c>
      <c r="AT1343" s="186" t="s">
        <v>194</v>
      </c>
      <c r="AU1343" s="186" t="s">
        <v>143</v>
      </c>
      <c r="AY1343" s="19" t="s">
        <v>135</v>
      </c>
      <c r="BE1343" s="187">
        <f>IF(N1343="základní",J1343,0)</f>
        <v>0</v>
      </c>
      <c r="BF1343" s="187">
        <f>IF(N1343="snížená",J1343,0)</f>
        <v>0</v>
      </c>
      <c r="BG1343" s="187">
        <f>IF(N1343="zákl. přenesená",J1343,0)</f>
        <v>0</v>
      </c>
      <c r="BH1343" s="187">
        <f>IF(N1343="sníž. přenesená",J1343,0)</f>
        <v>0</v>
      </c>
      <c r="BI1343" s="187">
        <f>IF(N1343="nulová",J1343,0)</f>
        <v>0</v>
      </c>
      <c r="BJ1343" s="19" t="s">
        <v>143</v>
      </c>
      <c r="BK1343" s="187">
        <f>ROUND(I1343*H1343,2)</f>
        <v>0</v>
      </c>
      <c r="BL1343" s="19" t="s">
        <v>175</v>
      </c>
      <c r="BM1343" s="186" t="s">
        <v>1542</v>
      </c>
    </row>
    <row r="1344" spans="1:65" s="2" customFormat="1" ht="14.4" customHeight="1">
      <c r="A1344" s="36"/>
      <c r="B1344" s="37"/>
      <c r="C1344" s="175" t="s">
        <v>1063</v>
      </c>
      <c r="D1344" s="175" t="s">
        <v>137</v>
      </c>
      <c r="E1344" s="176" t="s">
        <v>1543</v>
      </c>
      <c r="F1344" s="177" t="s">
        <v>1544</v>
      </c>
      <c r="G1344" s="178" t="s">
        <v>382</v>
      </c>
      <c r="H1344" s="179">
        <v>1</v>
      </c>
      <c r="I1344" s="180"/>
      <c r="J1344" s="181">
        <f>ROUND(I1344*H1344,2)</f>
        <v>0</v>
      </c>
      <c r="K1344" s="177" t="s">
        <v>141</v>
      </c>
      <c r="L1344" s="41"/>
      <c r="M1344" s="182" t="s">
        <v>19</v>
      </c>
      <c r="N1344" s="183" t="s">
        <v>44</v>
      </c>
      <c r="O1344" s="66"/>
      <c r="P1344" s="184">
        <f>O1344*H1344</f>
        <v>0</v>
      </c>
      <c r="Q1344" s="184">
        <v>0</v>
      </c>
      <c r="R1344" s="184">
        <f>Q1344*H1344</f>
        <v>0</v>
      </c>
      <c r="S1344" s="184">
        <v>0</v>
      </c>
      <c r="T1344" s="185">
        <f>S1344*H1344</f>
        <v>0</v>
      </c>
      <c r="U1344" s="36"/>
      <c r="V1344" s="36"/>
      <c r="W1344" s="36"/>
      <c r="X1344" s="36"/>
      <c r="Y1344" s="36"/>
      <c r="Z1344" s="36"/>
      <c r="AA1344" s="36"/>
      <c r="AB1344" s="36"/>
      <c r="AC1344" s="36"/>
      <c r="AD1344" s="36"/>
      <c r="AE1344" s="36"/>
      <c r="AR1344" s="186" t="s">
        <v>175</v>
      </c>
      <c r="AT1344" s="186" t="s">
        <v>137</v>
      </c>
      <c r="AU1344" s="186" t="s">
        <v>143</v>
      </c>
      <c r="AY1344" s="19" t="s">
        <v>135</v>
      </c>
      <c r="BE1344" s="187">
        <f>IF(N1344="základní",J1344,0)</f>
        <v>0</v>
      </c>
      <c r="BF1344" s="187">
        <f>IF(N1344="snížená",J1344,0)</f>
        <v>0</v>
      </c>
      <c r="BG1344" s="187">
        <f>IF(N1344="zákl. přenesená",J1344,0)</f>
        <v>0</v>
      </c>
      <c r="BH1344" s="187">
        <f>IF(N1344="sníž. přenesená",J1344,0)</f>
        <v>0</v>
      </c>
      <c r="BI1344" s="187">
        <f>IF(N1344="nulová",J1344,0)</f>
        <v>0</v>
      </c>
      <c r="BJ1344" s="19" t="s">
        <v>143</v>
      </c>
      <c r="BK1344" s="187">
        <f>ROUND(I1344*H1344,2)</f>
        <v>0</v>
      </c>
      <c r="BL1344" s="19" t="s">
        <v>175</v>
      </c>
      <c r="BM1344" s="186" t="s">
        <v>1545</v>
      </c>
    </row>
    <row r="1345" spans="1:65" s="2" customFormat="1" ht="18">
      <c r="A1345" s="36"/>
      <c r="B1345" s="37"/>
      <c r="C1345" s="38"/>
      <c r="D1345" s="188" t="s">
        <v>144</v>
      </c>
      <c r="E1345" s="38"/>
      <c r="F1345" s="189" t="s">
        <v>1546</v>
      </c>
      <c r="G1345" s="38"/>
      <c r="H1345" s="38"/>
      <c r="I1345" s="190"/>
      <c r="J1345" s="38"/>
      <c r="K1345" s="38"/>
      <c r="L1345" s="41"/>
      <c r="M1345" s="191"/>
      <c r="N1345" s="192"/>
      <c r="O1345" s="66"/>
      <c r="P1345" s="66"/>
      <c r="Q1345" s="66"/>
      <c r="R1345" s="66"/>
      <c r="S1345" s="66"/>
      <c r="T1345" s="67"/>
      <c r="U1345" s="36"/>
      <c r="V1345" s="36"/>
      <c r="W1345" s="36"/>
      <c r="X1345" s="36"/>
      <c r="Y1345" s="36"/>
      <c r="Z1345" s="36"/>
      <c r="AA1345" s="36"/>
      <c r="AB1345" s="36"/>
      <c r="AC1345" s="36"/>
      <c r="AD1345" s="36"/>
      <c r="AE1345" s="36"/>
      <c r="AT1345" s="19" t="s">
        <v>144</v>
      </c>
      <c r="AU1345" s="19" t="s">
        <v>143</v>
      </c>
    </row>
    <row r="1346" spans="1:65" s="2" customFormat="1" ht="14.4" customHeight="1">
      <c r="A1346" s="36"/>
      <c r="B1346" s="37"/>
      <c r="C1346" s="215" t="s">
        <v>1547</v>
      </c>
      <c r="D1346" s="215" t="s">
        <v>194</v>
      </c>
      <c r="E1346" s="216" t="s">
        <v>1548</v>
      </c>
      <c r="F1346" s="217" t="s">
        <v>1549</v>
      </c>
      <c r="G1346" s="218" t="s">
        <v>382</v>
      </c>
      <c r="H1346" s="219">
        <v>1</v>
      </c>
      <c r="I1346" s="220"/>
      <c r="J1346" s="221">
        <f>ROUND(I1346*H1346,2)</f>
        <v>0</v>
      </c>
      <c r="K1346" s="217" t="s">
        <v>19</v>
      </c>
      <c r="L1346" s="222"/>
      <c r="M1346" s="223" t="s">
        <v>19</v>
      </c>
      <c r="N1346" s="224" t="s">
        <v>44</v>
      </c>
      <c r="O1346" s="66"/>
      <c r="P1346" s="184">
        <f>O1346*H1346</f>
        <v>0</v>
      </c>
      <c r="Q1346" s="184">
        <v>0</v>
      </c>
      <c r="R1346" s="184">
        <f>Q1346*H1346</f>
        <v>0</v>
      </c>
      <c r="S1346" s="184">
        <v>0</v>
      </c>
      <c r="T1346" s="185">
        <f>S1346*H1346</f>
        <v>0</v>
      </c>
      <c r="U1346" s="36"/>
      <c r="V1346" s="36"/>
      <c r="W1346" s="36"/>
      <c r="X1346" s="36"/>
      <c r="Y1346" s="36"/>
      <c r="Z1346" s="36"/>
      <c r="AA1346" s="36"/>
      <c r="AB1346" s="36"/>
      <c r="AC1346" s="36"/>
      <c r="AD1346" s="36"/>
      <c r="AE1346" s="36"/>
      <c r="AR1346" s="186" t="s">
        <v>216</v>
      </c>
      <c r="AT1346" s="186" t="s">
        <v>194</v>
      </c>
      <c r="AU1346" s="186" t="s">
        <v>143</v>
      </c>
      <c r="AY1346" s="19" t="s">
        <v>135</v>
      </c>
      <c r="BE1346" s="187">
        <f>IF(N1346="základní",J1346,0)</f>
        <v>0</v>
      </c>
      <c r="BF1346" s="187">
        <f>IF(N1346="snížená",J1346,0)</f>
        <v>0</v>
      </c>
      <c r="BG1346" s="187">
        <f>IF(N1346="zákl. přenesená",J1346,0)</f>
        <v>0</v>
      </c>
      <c r="BH1346" s="187">
        <f>IF(N1346="sníž. přenesená",J1346,0)</f>
        <v>0</v>
      </c>
      <c r="BI1346" s="187">
        <f>IF(N1346="nulová",J1346,0)</f>
        <v>0</v>
      </c>
      <c r="BJ1346" s="19" t="s">
        <v>143</v>
      </c>
      <c r="BK1346" s="187">
        <f>ROUND(I1346*H1346,2)</f>
        <v>0</v>
      </c>
      <c r="BL1346" s="19" t="s">
        <v>175</v>
      </c>
      <c r="BM1346" s="186" t="s">
        <v>1550</v>
      </c>
    </row>
    <row r="1347" spans="1:65" s="2" customFormat="1" ht="14.4" customHeight="1">
      <c r="A1347" s="36"/>
      <c r="B1347" s="37"/>
      <c r="C1347" s="175" t="s">
        <v>1067</v>
      </c>
      <c r="D1347" s="175" t="s">
        <v>137</v>
      </c>
      <c r="E1347" s="176" t="s">
        <v>1551</v>
      </c>
      <c r="F1347" s="177" t="s">
        <v>1552</v>
      </c>
      <c r="G1347" s="178" t="s">
        <v>382</v>
      </c>
      <c r="H1347" s="179">
        <v>1</v>
      </c>
      <c r="I1347" s="180"/>
      <c r="J1347" s="181">
        <f>ROUND(I1347*H1347,2)</f>
        <v>0</v>
      </c>
      <c r="K1347" s="177" t="s">
        <v>141</v>
      </c>
      <c r="L1347" s="41"/>
      <c r="M1347" s="182" t="s">
        <v>19</v>
      </c>
      <c r="N1347" s="183" t="s">
        <v>44</v>
      </c>
      <c r="O1347" s="66"/>
      <c r="P1347" s="184">
        <f>O1347*H1347</f>
        <v>0</v>
      </c>
      <c r="Q1347" s="184">
        <v>0</v>
      </c>
      <c r="R1347" s="184">
        <f>Q1347*H1347</f>
        <v>0</v>
      </c>
      <c r="S1347" s="184">
        <v>0</v>
      </c>
      <c r="T1347" s="185">
        <f>S1347*H1347</f>
        <v>0</v>
      </c>
      <c r="U1347" s="36"/>
      <c r="V1347" s="36"/>
      <c r="W1347" s="36"/>
      <c r="X1347" s="36"/>
      <c r="Y1347" s="36"/>
      <c r="Z1347" s="36"/>
      <c r="AA1347" s="36"/>
      <c r="AB1347" s="36"/>
      <c r="AC1347" s="36"/>
      <c r="AD1347" s="36"/>
      <c r="AE1347" s="36"/>
      <c r="AR1347" s="186" t="s">
        <v>175</v>
      </c>
      <c r="AT1347" s="186" t="s">
        <v>137</v>
      </c>
      <c r="AU1347" s="186" t="s">
        <v>143</v>
      </c>
      <c r="AY1347" s="19" t="s">
        <v>135</v>
      </c>
      <c r="BE1347" s="187">
        <f>IF(N1347="základní",J1347,0)</f>
        <v>0</v>
      </c>
      <c r="BF1347" s="187">
        <f>IF(N1347="snížená",J1347,0)</f>
        <v>0</v>
      </c>
      <c r="BG1347" s="187">
        <f>IF(N1347="zákl. přenesená",J1347,0)</f>
        <v>0</v>
      </c>
      <c r="BH1347" s="187">
        <f>IF(N1347="sníž. přenesená",J1347,0)</f>
        <v>0</v>
      </c>
      <c r="BI1347" s="187">
        <f>IF(N1347="nulová",J1347,0)</f>
        <v>0</v>
      </c>
      <c r="BJ1347" s="19" t="s">
        <v>143</v>
      </c>
      <c r="BK1347" s="187">
        <f>ROUND(I1347*H1347,2)</f>
        <v>0</v>
      </c>
      <c r="BL1347" s="19" t="s">
        <v>175</v>
      </c>
      <c r="BM1347" s="186" t="s">
        <v>1553</v>
      </c>
    </row>
    <row r="1348" spans="1:65" s="2" customFormat="1" ht="18">
      <c r="A1348" s="36"/>
      <c r="B1348" s="37"/>
      <c r="C1348" s="38"/>
      <c r="D1348" s="188" t="s">
        <v>144</v>
      </c>
      <c r="E1348" s="38"/>
      <c r="F1348" s="189" t="s">
        <v>1546</v>
      </c>
      <c r="G1348" s="38"/>
      <c r="H1348" s="38"/>
      <c r="I1348" s="190"/>
      <c r="J1348" s="38"/>
      <c r="K1348" s="38"/>
      <c r="L1348" s="41"/>
      <c r="M1348" s="191"/>
      <c r="N1348" s="192"/>
      <c r="O1348" s="66"/>
      <c r="P1348" s="66"/>
      <c r="Q1348" s="66"/>
      <c r="R1348" s="66"/>
      <c r="S1348" s="66"/>
      <c r="T1348" s="67"/>
      <c r="U1348" s="36"/>
      <c r="V1348" s="36"/>
      <c r="W1348" s="36"/>
      <c r="X1348" s="36"/>
      <c r="Y1348" s="36"/>
      <c r="Z1348" s="36"/>
      <c r="AA1348" s="36"/>
      <c r="AB1348" s="36"/>
      <c r="AC1348" s="36"/>
      <c r="AD1348" s="36"/>
      <c r="AE1348" s="36"/>
      <c r="AT1348" s="19" t="s">
        <v>144</v>
      </c>
      <c r="AU1348" s="19" t="s">
        <v>143</v>
      </c>
    </row>
    <row r="1349" spans="1:65" s="2" customFormat="1" ht="14.4" customHeight="1">
      <c r="A1349" s="36"/>
      <c r="B1349" s="37"/>
      <c r="C1349" s="215" t="s">
        <v>1554</v>
      </c>
      <c r="D1349" s="215" t="s">
        <v>194</v>
      </c>
      <c r="E1349" s="216" t="s">
        <v>1555</v>
      </c>
      <c r="F1349" s="217" t="s">
        <v>1556</v>
      </c>
      <c r="G1349" s="218" t="s">
        <v>382</v>
      </c>
      <c r="H1349" s="219">
        <v>1</v>
      </c>
      <c r="I1349" s="220"/>
      <c r="J1349" s="221">
        <f>ROUND(I1349*H1349,2)</f>
        <v>0</v>
      </c>
      <c r="K1349" s="217" t="s">
        <v>141</v>
      </c>
      <c r="L1349" s="222"/>
      <c r="M1349" s="223" t="s">
        <v>19</v>
      </c>
      <c r="N1349" s="224" t="s">
        <v>44</v>
      </c>
      <c r="O1349" s="66"/>
      <c r="P1349" s="184">
        <f>O1349*H1349</f>
        <v>0</v>
      </c>
      <c r="Q1349" s="184">
        <v>3.5E-4</v>
      </c>
      <c r="R1349" s="184">
        <f>Q1349*H1349</f>
        <v>3.5E-4</v>
      </c>
      <c r="S1349" s="184">
        <v>0</v>
      </c>
      <c r="T1349" s="185">
        <f>S1349*H1349</f>
        <v>0</v>
      </c>
      <c r="U1349" s="36"/>
      <c r="V1349" s="36"/>
      <c r="W1349" s="36"/>
      <c r="X1349" s="36"/>
      <c r="Y1349" s="36"/>
      <c r="Z1349" s="36"/>
      <c r="AA1349" s="36"/>
      <c r="AB1349" s="36"/>
      <c r="AC1349" s="36"/>
      <c r="AD1349" s="36"/>
      <c r="AE1349" s="36"/>
      <c r="AR1349" s="186" t="s">
        <v>216</v>
      </c>
      <c r="AT1349" s="186" t="s">
        <v>194</v>
      </c>
      <c r="AU1349" s="186" t="s">
        <v>143</v>
      </c>
      <c r="AY1349" s="19" t="s">
        <v>135</v>
      </c>
      <c r="BE1349" s="187">
        <f>IF(N1349="základní",J1349,0)</f>
        <v>0</v>
      </c>
      <c r="BF1349" s="187">
        <f>IF(N1349="snížená",J1349,0)</f>
        <v>0</v>
      </c>
      <c r="BG1349" s="187">
        <f>IF(N1349="zákl. přenesená",J1349,0)</f>
        <v>0</v>
      </c>
      <c r="BH1349" s="187">
        <f>IF(N1349="sníž. přenesená",J1349,0)</f>
        <v>0</v>
      </c>
      <c r="BI1349" s="187">
        <f>IF(N1349="nulová",J1349,0)</f>
        <v>0</v>
      </c>
      <c r="BJ1349" s="19" t="s">
        <v>143</v>
      </c>
      <c r="BK1349" s="187">
        <f>ROUND(I1349*H1349,2)</f>
        <v>0</v>
      </c>
      <c r="BL1349" s="19" t="s">
        <v>175</v>
      </c>
      <c r="BM1349" s="186" t="s">
        <v>1557</v>
      </c>
    </row>
    <row r="1350" spans="1:65" s="2" customFormat="1" ht="14.4" customHeight="1">
      <c r="A1350" s="36"/>
      <c r="B1350" s="37"/>
      <c r="C1350" s="175" t="s">
        <v>1071</v>
      </c>
      <c r="D1350" s="175" t="s">
        <v>137</v>
      </c>
      <c r="E1350" s="176" t="s">
        <v>1558</v>
      </c>
      <c r="F1350" s="177" t="s">
        <v>1559</v>
      </c>
      <c r="G1350" s="178" t="s">
        <v>382</v>
      </c>
      <c r="H1350" s="179">
        <v>11</v>
      </c>
      <c r="I1350" s="180"/>
      <c r="J1350" s="181">
        <f>ROUND(I1350*H1350,2)</f>
        <v>0</v>
      </c>
      <c r="K1350" s="177" t="s">
        <v>141</v>
      </c>
      <c r="L1350" s="41"/>
      <c r="M1350" s="182" t="s">
        <v>19</v>
      </c>
      <c r="N1350" s="183" t="s">
        <v>44</v>
      </c>
      <c r="O1350" s="66"/>
      <c r="P1350" s="184">
        <f>O1350*H1350</f>
        <v>0</v>
      </c>
      <c r="Q1350" s="184">
        <v>0</v>
      </c>
      <c r="R1350" s="184">
        <f>Q1350*H1350</f>
        <v>0</v>
      </c>
      <c r="S1350" s="184">
        <v>0</v>
      </c>
      <c r="T1350" s="185">
        <f>S1350*H1350</f>
        <v>0</v>
      </c>
      <c r="U1350" s="36"/>
      <c r="V1350" s="36"/>
      <c r="W1350" s="36"/>
      <c r="X1350" s="36"/>
      <c r="Y1350" s="36"/>
      <c r="Z1350" s="36"/>
      <c r="AA1350" s="36"/>
      <c r="AB1350" s="36"/>
      <c r="AC1350" s="36"/>
      <c r="AD1350" s="36"/>
      <c r="AE1350" s="36"/>
      <c r="AR1350" s="186" t="s">
        <v>175</v>
      </c>
      <c r="AT1350" s="186" t="s">
        <v>137</v>
      </c>
      <c r="AU1350" s="186" t="s">
        <v>143</v>
      </c>
      <c r="AY1350" s="19" t="s">
        <v>135</v>
      </c>
      <c r="BE1350" s="187">
        <f>IF(N1350="základní",J1350,0)</f>
        <v>0</v>
      </c>
      <c r="BF1350" s="187">
        <f>IF(N1350="snížená",J1350,0)</f>
        <v>0</v>
      </c>
      <c r="BG1350" s="187">
        <f>IF(N1350="zákl. přenesená",J1350,0)</f>
        <v>0</v>
      </c>
      <c r="BH1350" s="187">
        <f>IF(N1350="sníž. přenesená",J1350,0)</f>
        <v>0</v>
      </c>
      <c r="BI1350" s="187">
        <f>IF(N1350="nulová",J1350,0)</f>
        <v>0</v>
      </c>
      <c r="BJ1350" s="19" t="s">
        <v>143</v>
      </c>
      <c r="BK1350" s="187">
        <f>ROUND(I1350*H1350,2)</f>
        <v>0</v>
      </c>
      <c r="BL1350" s="19" t="s">
        <v>175</v>
      </c>
      <c r="BM1350" s="186" t="s">
        <v>1560</v>
      </c>
    </row>
    <row r="1351" spans="1:65" s="2" customFormat="1" ht="27">
      <c r="A1351" s="36"/>
      <c r="B1351" s="37"/>
      <c r="C1351" s="38"/>
      <c r="D1351" s="188" t="s">
        <v>144</v>
      </c>
      <c r="E1351" s="38"/>
      <c r="F1351" s="189" t="s">
        <v>1561</v>
      </c>
      <c r="G1351" s="38"/>
      <c r="H1351" s="38"/>
      <c r="I1351" s="190"/>
      <c r="J1351" s="38"/>
      <c r="K1351" s="38"/>
      <c r="L1351" s="41"/>
      <c r="M1351" s="191"/>
      <c r="N1351" s="192"/>
      <c r="O1351" s="66"/>
      <c r="P1351" s="66"/>
      <c r="Q1351" s="66"/>
      <c r="R1351" s="66"/>
      <c r="S1351" s="66"/>
      <c r="T1351" s="67"/>
      <c r="U1351" s="36"/>
      <c r="V1351" s="36"/>
      <c r="W1351" s="36"/>
      <c r="X1351" s="36"/>
      <c r="Y1351" s="36"/>
      <c r="Z1351" s="36"/>
      <c r="AA1351" s="36"/>
      <c r="AB1351" s="36"/>
      <c r="AC1351" s="36"/>
      <c r="AD1351" s="36"/>
      <c r="AE1351" s="36"/>
      <c r="AT1351" s="19" t="s">
        <v>144</v>
      </c>
      <c r="AU1351" s="19" t="s">
        <v>143</v>
      </c>
    </row>
    <row r="1352" spans="1:65" s="2" customFormat="1" ht="14.4" customHeight="1">
      <c r="A1352" s="36"/>
      <c r="B1352" s="37"/>
      <c r="C1352" s="215" t="s">
        <v>1562</v>
      </c>
      <c r="D1352" s="215" t="s">
        <v>194</v>
      </c>
      <c r="E1352" s="216" t="s">
        <v>1563</v>
      </c>
      <c r="F1352" s="217" t="s">
        <v>1564</v>
      </c>
      <c r="G1352" s="218" t="s">
        <v>382</v>
      </c>
      <c r="H1352" s="219">
        <v>11</v>
      </c>
      <c r="I1352" s="220"/>
      <c r="J1352" s="221">
        <f>ROUND(I1352*H1352,2)</f>
        <v>0</v>
      </c>
      <c r="K1352" s="217" t="s">
        <v>141</v>
      </c>
      <c r="L1352" s="222"/>
      <c r="M1352" s="223" t="s">
        <v>19</v>
      </c>
      <c r="N1352" s="224" t="s">
        <v>44</v>
      </c>
      <c r="O1352" s="66"/>
      <c r="P1352" s="184">
        <f>O1352*H1352</f>
        <v>0</v>
      </c>
      <c r="Q1352" s="184">
        <v>2.98E-3</v>
      </c>
      <c r="R1352" s="184">
        <f>Q1352*H1352</f>
        <v>3.2780000000000004E-2</v>
      </c>
      <c r="S1352" s="184">
        <v>0</v>
      </c>
      <c r="T1352" s="185">
        <f>S1352*H1352</f>
        <v>0</v>
      </c>
      <c r="U1352" s="36"/>
      <c r="V1352" s="36"/>
      <c r="W1352" s="36"/>
      <c r="X1352" s="36"/>
      <c r="Y1352" s="36"/>
      <c r="Z1352" s="36"/>
      <c r="AA1352" s="36"/>
      <c r="AB1352" s="36"/>
      <c r="AC1352" s="36"/>
      <c r="AD1352" s="36"/>
      <c r="AE1352" s="36"/>
      <c r="AR1352" s="186" t="s">
        <v>216</v>
      </c>
      <c r="AT1352" s="186" t="s">
        <v>194</v>
      </c>
      <c r="AU1352" s="186" t="s">
        <v>143</v>
      </c>
      <c r="AY1352" s="19" t="s">
        <v>135</v>
      </c>
      <c r="BE1352" s="187">
        <f>IF(N1352="základní",J1352,0)</f>
        <v>0</v>
      </c>
      <c r="BF1352" s="187">
        <f>IF(N1352="snížená",J1352,0)</f>
        <v>0</v>
      </c>
      <c r="BG1352" s="187">
        <f>IF(N1352="zákl. přenesená",J1352,0)</f>
        <v>0</v>
      </c>
      <c r="BH1352" s="187">
        <f>IF(N1352="sníž. přenesená",J1352,0)</f>
        <v>0</v>
      </c>
      <c r="BI1352" s="187">
        <f>IF(N1352="nulová",J1352,0)</f>
        <v>0</v>
      </c>
      <c r="BJ1352" s="19" t="s">
        <v>143</v>
      </c>
      <c r="BK1352" s="187">
        <f>ROUND(I1352*H1352,2)</f>
        <v>0</v>
      </c>
      <c r="BL1352" s="19" t="s">
        <v>175</v>
      </c>
      <c r="BM1352" s="186" t="s">
        <v>1565</v>
      </c>
    </row>
    <row r="1353" spans="1:65" s="2" customFormat="1" ht="14.4" customHeight="1">
      <c r="A1353" s="36"/>
      <c r="B1353" s="37"/>
      <c r="C1353" s="175" t="s">
        <v>1074</v>
      </c>
      <c r="D1353" s="175" t="s">
        <v>137</v>
      </c>
      <c r="E1353" s="176" t="s">
        <v>1566</v>
      </c>
      <c r="F1353" s="177" t="s">
        <v>1567</v>
      </c>
      <c r="G1353" s="178" t="s">
        <v>169</v>
      </c>
      <c r="H1353" s="179">
        <v>6.55</v>
      </c>
      <c r="I1353" s="180"/>
      <c r="J1353" s="181">
        <f>ROUND(I1353*H1353,2)</f>
        <v>0</v>
      </c>
      <c r="K1353" s="177" t="s">
        <v>141</v>
      </c>
      <c r="L1353" s="41"/>
      <c r="M1353" s="182" t="s">
        <v>19</v>
      </c>
      <c r="N1353" s="183" t="s">
        <v>44</v>
      </c>
      <c r="O1353" s="66"/>
      <c r="P1353" s="184">
        <f>O1353*H1353</f>
        <v>0</v>
      </c>
      <c r="Q1353" s="184">
        <v>0</v>
      </c>
      <c r="R1353" s="184">
        <f>Q1353*H1353</f>
        <v>0</v>
      </c>
      <c r="S1353" s="184">
        <v>0.03</v>
      </c>
      <c r="T1353" s="185">
        <f>S1353*H1353</f>
        <v>0.19649999999999998</v>
      </c>
      <c r="U1353" s="36"/>
      <c r="V1353" s="36"/>
      <c r="W1353" s="36"/>
      <c r="X1353" s="36"/>
      <c r="Y1353" s="36"/>
      <c r="Z1353" s="36"/>
      <c r="AA1353" s="36"/>
      <c r="AB1353" s="36"/>
      <c r="AC1353" s="36"/>
      <c r="AD1353" s="36"/>
      <c r="AE1353" s="36"/>
      <c r="AR1353" s="186" t="s">
        <v>175</v>
      </c>
      <c r="AT1353" s="186" t="s">
        <v>137</v>
      </c>
      <c r="AU1353" s="186" t="s">
        <v>143</v>
      </c>
      <c r="AY1353" s="19" t="s">
        <v>135</v>
      </c>
      <c r="BE1353" s="187">
        <f>IF(N1353="základní",J1353,0)</f>
        <v>0</v>
      </c>
      <c r="BF1353" s="187">
        <f>IF(N1353="snížená",J1353,0)</f>
        <v>0</v>
      </c>
      <c r="BG1353" s="187">
        <f>IF(N1353="zákl. přenesená",J1353,0)</f>
        <v>0</v>
      </c>
      <c r="BH1353" s="187">
        <f>IF(N1353="sníž. přenesená",J1353,0)</f>
        <v>0</v>
      </c>
      <c r="BI1353" s="187">
        <f>IF(N1353="nulová",J1353,0)</f>
        <v>0</v>
      </c>
      <c r="BJ1353" s="19" t="s">
        <v>143</v>
      </c>
      <c r="BK1353" s="187">
        <f>ROUND(I1353*H1353,2)</f>
        <v>0</v>
      </c>
      <c r="BL1353" s="19" t="s">
        <v>175</v>
      </c>
      <c r="BM1353" s="186" t="s">
        <v>1568</v>
      </c>
    </row>
    <row r="1354" spans="1:65" s="2" customFormat="1" ht="24.15" customHeight="1">
      <c r="A1354" s="36"/>
      <c r="B1354" s="37"/>
      <c r="C1354" s="175" t="s">
        <v>1569</v>
      </c>
      <c r="D1354" s="175" t="s">
        <v>137</v>
      </c>
      <c r="E1354" s="176" t="s">
        <v>1570</v>
      </c>
      <c r="F1354" s="177" t="s">
        <v>1571</v>
      </c>
      <c r="G1354" s="178" t="s">
        <v>382</v>
      </c>
      <c r="H1354" s="179">
        <v>1</v>
      </c>
      <c r="I1354" s="180"/>
      <c r="J1354" s="181">
        <f>ROUND(I1354*H1354,2)</f>
        <v>0</v>
      </c>
      <c r="K1354" s="177" t="s">
        <v>141</v>
      </c>
      <c r="L1354" s="41"/>
      <c r="M1354" s="182" t="s">
        <v>19</v>
      </c>
      <c r="N1354" s="183" t="s">
        <v>44</v>
      </c>
      <c r="O1354" s="66"/>
      <c r="P1354" s="184">
        <f>O1354*H1354</f>
        <v>0</v>
      </c>
      <c r="Q1354" s="184">
        <v>4.0000000000000003E-5</v>
      </c>
      <c r="R1354" s="184">
        <f>Q1354*H1354</f>
        <v>4.0000000000000003E-5</v>
      </c>
      <c r="S1354" s="184">
        <v>0</v>
      </c>
      <c r="T1354" s="185">
        <f>S1354*H1354</f>
        <v>0</v>
      </c>
      <c r="U1354" s="36"/>
      <c r="V1354" s="36"/>
      <c r="W1354" s="36"/>
      <c r="X1354" s="36"/>
      <c r="Y1354" s="36"/>
      <c r="Z1354" s="36"/>
      <c r="AA1354" s="36"/>
      <c r="AB1354" s="36"/>
      <c r="AC1354" s="36"/>
      <c r="AD1354" s="36"/>
      <c r="AE1354" s="36"/>
      <c r="AR1354" s="186" t="s">
        <v>175</v>
      </c>
      <c r="AT1354" s="186" t="s">
        <v>137</v>
      </c>
      <c r="AU1354" s="186" t="s">
        <v>143</v>
      </c>
      <c r="AY1354" s="19" t="s">
        <v>135</v>
      </c>
      <c r="BE1354" s="187">
        <f>IF(N1354="základní",J1354,0)</f>
        <v>0</v>
      </c>
      <c r="BF1354" s="187">
        <f>IF(N1354="snížená",J1354,0)</f>
        <v>0</v>
      </c>
      <c r="BG1354" s="187">
        <f>IF(N1354="zákl. přenesená",J1354,0)</f>
        <v>0</v>
      </c>
      <c r="BH1354" s="187">
        <f>IF(N1354="sníž. přenesená",J1354,0)</f>
        <v>0</v>
      </c>
      <c r="BI1354" s="187">
        <f>IF(N1354="nulová",J1354,0)</f>
        <v>0</v>
      </c>
      <c r="BJ1354" s="19" t="s">
        <v>143</v>
      </c>
      <c r="BK1354" s="187">
        <f>ROUND(I1354*H1354,2)</f>
        <v>0</v>
      </c>
      <c r="BL1354" s="19" t="s">
        <v>175</v>
      </c>
      <c r="BM1354" s="186" t="s">
        <v>1572</v>
      </c>
    </row>
    <row r="1355" spans="1:65" s="2" customFormat="1" ht="18">
      <c r="A1355" s="36"/>
      <c r="B1355" s="37"/>
      <c r="C1355" s="38"/>
      <c r="D1355" s="188" t="s">
        <v>144</v>
      </c>
      <c r="E1355" s="38"/>
      <c r="F1355" s="189" t="s">
        <v>1573</v>
      </c>
      <c r="G1355" s="38"/>
      <c r="H1355" s="38"/>
      <c r="I1355" s="190"/>
      <c r="J1355" s="38"/>
      <c r="K1355" s="38"/>
      <c r="L1355" s="41"/>
      <c r="M1355" s="191"/>
      <c r="N1355" s="192"/>
      <c r="O1355" s="66"/>
      <c r="P1355" s="66"/>
      <c r="Q1355" s="66"/>
      <c r="R1355" s="66"/>
      <c r="S1355" s="66"/>
      <c r="T1355" s="67"/>
      <c r="U1355" s="36"/>
      <c r="V1355" s="36"/>
      <c r="W1355" s="36"/>
      <c r="X1355" s="36"/>
      <c r="Y1355" s="36"/>
      <c r="Z1355" s="36"/>
      <c r="AA1355" s="36"/>
      <c r="AB1355" s="36"/>
      <c r="AC1355" s="36"/>
      <c r="AD1355" s="36"/>
      <c r="AE1355" s="36"/>
      <c r="AT1355" s="19" t="s">
        <v>144</v>
      </c>
      <c r="AU1355" s="19" t="s">
        <v>143</v>
      </c>
    </row>
    <row r="1356" spans="1:65" s="2" customFormat="1" ht="14.4" customHeight="1">
      <c r="A1356" s="36"/>
      <c r="B1356" s="37"/>
      <c r="C1356" s="215" t="s">
        <v>1078</v>
      </c>
      <c r="D1356" s="215" t="s">
        <v>194</v>
      </c>
      <c r="E1356" s="216" t="s">
        <v>1574</v>
      </c>
      <c r="F1356" s="217" t="s">
        <v>1575</v>
      </c>
      <c r="G1356" s="218" t="s">
        <v>382</v>
      </c>
      <c r="H1356" s="219">
        <v>1</v>
      </c>
      <c r="I1356" s="220"/>
      <c r="J1356" s="221">
        <f>ROUND(I1356*H1356,2)</f>
        <v>0</v>
      </c>
      <c r="K1356" s="217" t="s">
        <v>19</v>
      </c>
      <c r="L1356" s="222"/>
      <c r="M1356" s="223" t="s">
        <v>19</v>
      </c>
      <c r="N1356" s="224" t="s">
        <v>44</v>
      </c>
      <c r="O1356" s="66"/>
      <c r="P1356" s="184">
        <f>O1356*H1356</f>
        <v>0</v>
      </c>
      <c r="Q1356" s="184">
        <v>0</v>
      </c>
      <c r="R1356" s="184">
        <f>Q1356*H1356</f>
        <v>0</v>
      </c>
      <c r="S1356" s="184">
        <v>0</v>
      </c>
      <c r="T1356" s="185">
        <f>S1356*H1356</f>
        <v>0</v>
      </c>
      <c r="U1356" s="36"/>
      <c r="V1356" s="36"/>
      <c r="W1356" s="36"/>
      <c r="X1356" s="36"/>
      <c r="Y1356" s="36"/>
      <c r="Z1356" s="36"/>
      <c r="AA1356" s="36"/>
      <c r="AB1356" s="36"/>
      <c r="AC1356" s="36"/>
      <c r="AD1356" s="36"/>
      <c r="AE1356" s="36"/>
      <c r="AR1356" s="186" t="s">
        <v>216</v>
      </c>
      <c r="AT1356" s="186" t="s">
        <v>194</v>
      </c>
      <c r="AU1356" s="186" t="s">
        <v>143</v>
      </c>
      <c r="AY1356" s="19" t="s">
        <v>135</v>
      </c>
      <c r="BE1356" s="187">
        <f>IF(N1356="základní",J1356,0)</f>
        <v>0</v>
      </c>
      <c r="BF1356" s="187">
        <f>IF(N1356="snížená",J1356,0)</f>
        <v>0</v>
      </c>
      <c r="BG1356" s="187">
        <f>IF(N1356="zákl. přenesená",J1356,0)</f>
        <v>0</v>
      </c>
      <c r="BH1356" s="187">
        <f>IF(N1356="sníž. přenesená",J1356,0)</f>
        <v>0</v>
      </c>
      <c r="BI1356" s="187">
        <f>IF(N1356="nulová",J1356,0)</f>
        <v>0</v>
      </c>
      <c r="BJ1356" s="19" t="s">
        <v>143</v>
      </c>
      <c r="BK1356" s="187">
        <f>ROUND(I1356*H1356,2)</f>
        <v>0</v>
      </c>
      <c r="BL1356" s="19" t="s">
        <v>175</v>
      </c>
      <c r="BM1356" s="186" t="s">
        <v>1576</v>
      </c>
    </row>
    <row r="1357" spans="1:65" s="2" customFormat="1" ht="24.15" customHeight="1">
      <c r="A1357" s="36"/>
      <c r="B1357" s="37"/>
      <c r="C1357" s="175" t="s">
        <v>1577</v>
      </c>
      <c r="D1357" s="175" t="s">
        <v>137</v>
      </c>
      <c r="E1357" s="176" t="s">
        <v>1578</v>
      </c>
      <c r="F1357" s="177" t="s">
        <v>1579</v>
      </c>
      <c r="G1357" s="178" t="s">
        <v>382</v>
      </c>
      <c r="H1357" s="179">
        <v>1</v>
      </c>
      <c r="I1357" s="180"/>
      <c r="J1357" s="181">
        <f>ROUND(I1357*H1357,2)</f>
        <v>0</v>
      </c>
      <c r="K1357" s="177" t="s">
        <v>141</v>
      </c>
      <c r="L1357" s="41"/>
      <c r="M1357" s="182" t="s">
        <v>19</v>
      </c>
      <c r="N1357" s="183" t="s">
        <v>44</v>
      </c>
      <c r="O1357" s="66"/>
      <c r="P1357" s="184">
        <f>O1357*H1357</f>
        <v>0</v>
      </c>
      <c r="Q1357" s="184">
        <v>4.0000000000000003E-5</v>
      </c>
      <c r="R1357" s="184">
        <f>Q1357*H1357</f>
        <v>4.0000000000000003E-5</v>
      </c>
      <c r="S1357" s="184">
        <v>0</v>
      </c>
      <c r="T1357" s="185">
        <f>S1357*H1357</f>
        <v>0</v>
      </c>
      <c r="U1357" s="36"/>
      <c r="V1357" s="36"/>
      <c r="W1357" s="36"/>
      <c r="X1357" s="36"/>
      <c r="Y1357" s="36"/>
      <c r="Z1357" s="36"/>
      <c r="AA1357" s="36"/>
      <c r="AB1357" s="36"/>
      <c r="AC1357" s="36"/>
      <c r="AD1357" s="36"/>
      <c r="AE1357" s="36"/>
      <c r="AR1357" s="186" t="s">
        <v>175</v>
      </c>
      <c r="AT1357" s="186" t="s">
        <v>137</v>
      </c>
      <c r="AU1357" s="186" t="s">
        <v>143</v>
      </c>
      <c r="AY1357" s="19" t="s">
        <v>135</v>
      </c>
      <c r="BE1357" s="187">
        <f>IF(N1357="základní",J1357,0)</f>
        <v>0</v>
      </c>
      <c r="BF1357" s="187">
        <f>IF(N1357="snížená",J1357,0)</f>
        <v>0</v>
      </c>
      <c r="BG1357" s="187">
        <f>IF(N1357="zákl. přenesená",J1357,0)</f>
        <v>0</v>
      </c>
      <c r="BH1357" s="187">
        <f>IF(N1357="sníž. přenesená",J1357,0)</f>
        <v>0</v>
      </c>
      <c r="BI1357" s="187">
        <f>IF(N1357="nulová",J1357,0)</f>
        <v>0</v>
      </c>
      <c r="BJ1357" s="19" t="s">
        <v>143</v>
      </c>
      <c r="BK1357" s="187">
        <f>ROUND(I1357*H1357,2)</f>
        <v>0</v>
      </c>
      <c r="BL1357" s="19" t="s">
        <v>175</v>
      </c>
      <c r="BM1357" s="186" t="s">
        <v>1580</v>
      </c>
    </row>
    <row r="1358" spans="1:65" s="2" customFormat="1" ht="18">
      <c r="A1358" s="36"/>
      <c r="B1358" s="37"/>
      <c r="C1358" s="38"/>
      <c r="D1358" s="188" t="s">
        <v>144</v>
      </c>
      <c r="E1358" s="38"/>
      <c r="F1358" s="189" t="s">
        <v>1573</v>
      </c>
      <c r="G1358" s="38"/>
      <c r="H1358" s="38"/>
      <c r="I1358" s="190"/>
      <c r="J1358" s="38"/>
      <c r="K1358" s="38"/>
      <c r="L1358" s="41"/>
      <c r="M1358" s="191"/>
      <c r="N1358" s="192"/>
      <c r="O1358" s="66"/>
      <c r="P1358" s="66"/>
      <c r="Q1358" s="66"/>
      <c r="R1358" s="66"/>
      <c r="S1358" s="66"/>
      <c r="T1358" s="67"/>
      <c r="U1358" s="36"/>
      <c r="V1358" s="36"/>
      <c r="W1358" s="36"/>
      <c r="X1358" s="36"/>
      <c r="Y1358" s="36"/>
      <c r="Z1358" s="36"/>
      <c r="AA1358" s="36"/>
      <c r="AB1358" s="36"/>
      <c r="AC1358" s="36"/>
      <c r="AD1358" s="36"/>
      <c r="AE1358" s="36"/>
      <c r="AT1358" s="19" t="s">
        <v>144</v>
      </c>
      <c r="AU1358" s="19" t="s">
        <v>143</v>
      </c>
    </row>
    <row r="1359" spans="1:65" s="2" customFormat="1" ht="14.4" customHeight="1">
      <c r="A1359" s="36"/>
      <c r="B1359" s="37"/>
      <c r="C1359" s="215" t="s">
        <v>1082</v>
      </c>
      <c r="D1359" s="215" t="s">
        <v>194</v>
      </c>
      <c r="E1359" s="216" t="s">
        <v>1581</v>
      </c>
      <c r="F1359" s="217" t="s">
        <v>1582</v>
      </c>
      <c r="G1359" s="218" t="s">
        <v>382</v>
      </c>
      <c r="H1359" s="219">
        <v>1</v>
      </c>
      <c r="I1359" s="220"/>
      <c r="J1359" s="221">
        <f>ROUND(I1359*H1359,2)</f>
        <v>0</v>
      </c>
      <c r="K1359" s="217" t="s">
        <v>141</v>
      </c>
      <c r="L1359" s="222"/>
      <c r="M1359" s="223" t="s">
        <v>19</v>
      </c>
      <c r="N1359" s="224" t="s">
        <v>44</v>
      </c>
      <c r="O1359" s="66"/>
      <c r="P1359" s="184">
        <f>O1359*H1359</f>
        <v>0</v>
      </c>
      <c r="Q1359" s="184">
        <v>0.02</v>
      </c>
      <c r="R1359" s="184">
        <f>Q1359*H1359</f>
        <v>0.02</v>
      </c>
      <c r="S1359" s="184">
        <v>0</v>
      </c>
      <c r="T1359" s="185">
        <f>S1359*H1359</f>
        <v>0</v>
      </c>
      <c r="U1359" s="36"/>
      <c r="V1359" s="36"/>
      <c r="W1359" s="36"/>
      <c r="X1359" s="36"/>
      <c r="Y1359" s="36"/>
      <c r="Z1359" s="36"/>
      <c r="AA1359" s="36"/>
      <c r="AB1359" s="36"/>
      <c r="AC1359" s="36"/>
      <c r="AD1359" s="36"/>
      <c r="AE1359" s="36"/>
      <c r="AR1359" s="186" t="s">
        <v>216</v>
      </c>
      <c r="AT1359" s="186" t="s">
        <v>194</v>
      </c>
      <c r="AU1359" s="186" t="s">
        <v>143</v>
      </c>
      <c r="AY1359" s="19" t="s">
        <v>135</v>
      </c>
      <c r="BE1359" s="187">
        <f>IF(N1359="základní",J1359,0)</f>
        <v>0</v>
      </c>
      <c r="BF1359" s="187">
        <f>IF(N1359="snížená",J1359,0)</f>
        <v>0</v>
      </c>
      <c r="BG1359" s="187">
        <f>IF(N1359="zákl. přenesená",J1359,0)</f>
        <v>0</v>
      </c>
      <c r="BH1359" s="187">
        <f>IF(N1359="sníž. přenesená",J1359,0)</f>
        <v>0</v>
      </c>
      <c r="BI1359" s="187">
        <f>IF(N1359="nulová",J1359,0)</f>
        <v>0</v>
      </c>
      <c r="BJ1359" s="19" t="s">
        <v>143</v>
      </c>
      <c r="BK1359" s="187">
        <f>ROUND(I1359*H1359,2)</f>
        <v>0</v>
      </c>
      <c r="BL1359" s="19" t="s">
        <v>175</v>
      </c>
      <c r="BM1359" s="186" t="s">
        <v>1583</v>
      </c>
    </row>
    <row r="1360" spans="1:65" s="2" customFormat="1" ht="14.4" customHeight="1">
      <c r="A1360" s="36"/>
      <c r="B1360" s="37"/>
      <c r="C1360" s="175" t="s">
        <v>1584</v>
      </c>
      <c r="D1360" s="175" t="s">
        <v>137</v>
      </c>
      <c r="E1360" s="176" t="s">
        <v>1585</v>
      </c>
      <c r="F1360" s="177" t="s">
        <v>1586</v>
      </c>
      <c r="G1360" s="178" t="s">
        <v>169</v>
      </c>
      <c r="H1360" s="179">
        <v>2</v>
      </c>
      <c r="I1360" s="180"/>
      <c r="J1360" s="181">
        <f>ROUND(I1360*H1360,2)</f>
        <v>0</v>
      </c>
      <c r="K1360" s="177" t="s">
        <v>141</v>
      </c>
      <c r="L1360" s="41"/>
      <c r="M1360" s="182" t="s">
        <v>19</v>
      </c>
      <c r="N1360" s="183" t="s">
        <v>44</v>
      </c>
      <c r="O1360" s="66"/>
      <c r="P1360" s="184">
        <f>O1360*H1360</f>
        <v>0</v>
      </c>
      <c r="Q1360" s="184">
        <v>0</v>
      </c>
      <c r="R1360" s="184">
        <f>Q1360*H1360</f>
        <v>0</v>
      </c>
      <c r="S1360" s="184">
        <v>1.6E-2</v>
      </c>
      <c r="T1360" s="185">
        <f>S1360*H1360</f>
        <v>3.2000000000000001E-2</v>
      </c>
      <c r="U1360" s="36"/>
      <c r="V1360" s="36"/>
      <c r="W1360" s="36"/>
      <c r="X1360" s="36"/>
      <c r="Y1360" s="36"/>
      <c r="Z1360" s="36"/>
      <c r="AA1360" s="36"/>
      <c r="AB1360" s="36"/>
      <c r="AC1360" s="36"/>
      <c r="AD1360" s="36"/>
      <c r="AE1360" s="36"/>
      <c r="AR1360" s="186" t="s">
        <v>175</v>
      </c>
      <c r="AT1360" s="186" t="s">
        <v>137</v>
      </c>
      <c r="AU1360" s="186" t="s">
        <v>143</v>
      </c>
      <c r="AY1360" s="19" t="s">
        <v>135</v>
      </c>
      <c r="BE1360" s="187">
        <f>IF(N1360="základní",J1360,0)</f>
        <v>0</v>
      </c>
      <c r="BF1360" s="187">
        <f>IF(N1360="snížená",J1360,0)</f>
        <v>0</v>
      </c>
      <c r="BG1360" s="187">
        <f>IF(N1360="zákl. přenesená",J1360,0)</f>
        <v>0</v>
      </c>
      <c r="BH1360" s="187">
        <f>IF(N1360="sníž. přenesená",J1360,0)</f>
        <v>0</v>
      </c>
      <c r="BI1360" s="187">
        <f>IF(N1360="nulová",J1360,0)</f>
        <v>0</v>
      </c>
      <c r="BJ1360" s="19" t="s">
        <v>143</v>
      </c>
      <c r="BK1360" s="187">
        <f>ROUND(I1360*H1360,2)</f>
        <v>0</v>
      </c>
      <c r="BL1360" s="19" t="s">
        <v>175</v>
      </c>
      <c r="BM1360" s="186" t="s">
        <v>1587</v>
      </c>
    </row>
    <row r="1361" spans="1:65" s="2" customFormat="1" ht="14.4" customHeight="1">
      <c r="A1361" s="36"/>
      <c r="B1361" s="37"/>
      <c r="C1361" s="175" t="s">
        <v>1087</v>
      </c>
      <c r="D1361" s="175" t="s">
        <v>137</v>
      </c>
      <c r="E1361" s="176" t="s">
        <v>1588</v>
      </c>
      <c r="F1361" s="177" t="s">
        <v>1589</v>
      </c>
      <c r="G1361" s="178" t="s">
        <v>382</v>
      </c>
      <c r="H1361" s="179">
        <v>1</v>
      </c>
      <c r="I1361" s="180"/>
      <c r="J1361" s="181">
        <f>ROUND(I1361*H1361,2)</f>
        <v>0</v>
      </c>
      <c r="K1361" s="177" t="s">
        <v>141</v>
      </c>
      <c r="L1361" s="41"/>
      <c r="M1361" s="182" t="s">
        <v>19</v>
      </c>
      <c r="N1361" s="183" t="s">
        <v>44</v>
      </c>
      <c r="O1361" s="66"/>
      <c r="P1361" s="184">
        <f>O1361*H1361</f>
        <v>0</v>
      </c>
      <c r="Q1361" s="184">
        <v>0</v>
      </c>
      <c r="R1361" s="184">
        <f>Q1361*H1361</f>
        <v>0</v>
      </c>
      <c r="S1361" s="184">
        <v>0.01</v>
      </c>
      <c r="T1361" s="185">
        <f>S1361*H1361</f>
        <v>0.01</v>
      </c>
      <c r="U1361" s="36"/>
      <c r="V1361" s="36"/>
      <c r="W1361" s="36"/>
      <c r="X1361" s="36"/>
      <c r="Y1361" s="36"/>
      <c r="Z1361" s="36"/>
      <c r="AA1361" s="36"/>
      <c r="AB1361" s="36"/>
      <c r="AC1361" s="36"/>
      <c r="AD1361" s="36"/>
      <c r="AE1361" s="36"/>
      <c r="AR1361" s="186" t="s">
        <v>175</v>
      </c>
      <c r="AT1361" s="186" t="s">
        <v>137</v>
      </c>
      <c r="AU1361" s="186" t="s">
        <v>143</v>
      </c>
      <c r="AY1361" s="19" t="s">
        <v>135</v>
      </c>
      <c r="BE1361" s="187">
        <f>IF(N1361="základní",J1361,0)</f>
        <v>0</v>
      </c>
      <c r="BF1361" s="187">
        <f>IF(N1361="snížená",J1361,0)</f>
        <v>0</v>
      </c>
      <c r="BG1361" s="187">
        <f>IF(N1361="zákl. přenesená",J1361,0)</f>
        <v>0</v>
      </c>
      <c r="BH1361" s="187">
        <f>IF(N1361="sníž. přenesená",J1361,0)</f>
        <v>0</v>
      </c>
      <c r="BI1361" s="187">
        <f>IF(N1361="nulová",J1361,0)</f>
        <v>0</v>
      </c>
      <c r="BJ1361" s="19" t="s">
        <v>143</v>
      </c>
      <c r="BK1361" s="187">
        <f>ROUND(I1361*H1361,2)</f>
        <v>0</v>
      </c>
      <c r="BL1361" s="19" t="s">
        <v>175</v>
      </c>
      <c r="BM1361" s="186" t="s">
        <v>1590</v>
      </c>
    </row>
    <row r="1362" spans="1:65" s="2" customFormat="1" ht="14.4" customHeight="1">
      <c r="A1362" s="36"/>
      <c r="B1362" s="37"/>
      <c r="C1362" s="175" t="s">
        <v>1591</v>
      </c>
      <c r="D1362" s="175" t="s">
        <v>137</v>
      </c>
      <c r="E1362" s="176" t="s">
        <v>1592</v>
      </c>
      <c r="F1362" s="177" t="s">
        <v>1593</v>
      </c>
      <c r="G1362" s="178" t="s">
        <v>1594</v>
      </c>
      <c r="H1362" s="179">
        <v>3870</v>
      </c>
      <c r="I1362" s="180"/>
      <c r="J1362" s="181">
        <f>ROUND(I1362*H1362,2)</f>
        <v>0</v>
      </c>
      <c r="K1362" s="177" t="s">
        <v>141</v>
      </c>
      <c r="L1362" s="41"/>
      <c r="M1362" s="182" t="s">
        <v>19</v>
      </c>
      <c r="N1362" s="183" t="s">
        <v>44</v>
      </c>
      <c r="O1362" s="66"/>
      <c r="P1362" s="184">
        <f>O1362*H1362</f>
        <v>0</v>
      </c>
      <c r="Q1362" s="184">
        <v>0</v>
      </c>
      <c r="R1362" s="184">
        <f>Q1362*H1362</f>
        <v>0</v>
      </c>
      <c r="S1362" s="184">
        <v>1E-3</v>
      </c>
      <c r="T1362" s="185">
        <f>S1362*H1362</f>
        <v>3.87</v>
      </c>
      <c r="U1362" s="36"/>
      <c r="V1362" s="36"/>
      <c r="W1362" s="36"/>
      <c r="X1362" s="36"/>
      <c r="Y1362" s="36"/>
      <c r="Z1362" s="36"/>
      <c r="AA1362" s="36"/>
      <c r="AB1362" s="36"/>
      <c r="AC1362" s="36"/>
      <c r="AD1362" s="36"/>
      <c r="AE1362" s="36"/>
      <c r="AR1362" s="186" t="s">
        <v>175</v>
      </c>
      <c r="AT1362" s="186" t="s">
        <v>137</v>
      </c>
      <c r="AU1362" s="186" t="s">
        <v>143</v>
      </c>
      <c r="AY1362" s="19" t="s">
        <v>135</v>
      </c>
      <c r="BE1362" s="187">
        <f>IF(N1362="základní",J1362,0)</f>
        <v>0</v>
      </c>
      <c r="BF1362" s="187">
        <f>IF(N1362="snížená",J1362,0)</f>
        <v>0</v>
      </c>
      <c r="BG1362" s="187">
        <f>IF(N1362="zákl. přenesená",J1362,0)</f>
        <v>0</v>
      </c>
      <c r="BH1362" s="187">
        <f>IF(N1362="sníž. přenesená",J1362,0)</f>
        <v>0</v>
      </c>
      <c r="BI1362" s="187">
        <f>IF(N1362="nulová",J1362,0)</f>
        <v>0</v>
      </c>
      <c r="BJ1362" s="19" t="s">
        <v>143</v>
      </c>
      <c r="BK1362" s="187">
        <f>ROUND(I1362*H1362,2)</f>
        <v>0</v>
      </c>
      <c r="BL1362" s="19" t="s">
        <v>175</v>
      </c>
      <c r="BM1362" s="186" t="s">
        <v>1595</v>
      </c>
    </row>
    <row r="1363" spans="1:65" s="2" customFormat="1" ht="36">
      <c r="A1363" s="36"/>
      <c r="B1363" s="37"/>
      <c r="C1363" s="38"/>
      <c r="D1363" s="188" t="s">
        <v>144</v>
      </c>
      <c r="E1363" s="38"/>
      <c r="F1363" s="189" t="s">
        <v>1596</v>
      </c>
      <c r="G1363" s="38"/>
      <c r="H1363" s="38"/>
      <c r="I1363" s="190"/>
      <c r="J1363" s="38"/>
      <c r="K1363" s="38"/>
      <c r="L1363" s="41"/>
      <c r="M1363" s="191"/>
      <c r="N1363" s="192"/>
      <c r="O1363" s="66"/>
      <c r="P1363" s="66"/>
      <c r="Q1363" s="66"/>
      <c r="R1363" s="66"/>
      <c r="S1363" s="66"/>
      <c r="T1363" s="67"/>
      <c r="U1363" s="36"/>
      <c r="V1363" s="36"/>
      <c r="W1363" s="36"/>
      <c r="X1363" s="36"/>
      <c r="Y1363" s="36"/>
      <c r="Z1363" s="36"/>
      <c r="AA1363" s="36"/>
      <c r="AB1363" s="36"/>
      <c r="AC1363" s="36"/>
      <c r="AD1363" s="36"/>
      <c r="AE1363" s="36"/>
      <c r="AT1363" s="19" t="s">
        <v>144</v>
      </c>
      <c r="AU1363" s="19" t="s">
        <v>143</v>
      </c>
    </row>
    <row r="1364" spans="1:65" s="13" customFormat="1" ht="10">
      <c r="B1364" s="193"/>
      <c r="C1364" s="194"/>
      <c r="D1364" s="188" t="s">
        <v>146</v>
      </c>
      <c r="E1364" s="195" t="s">
        <v>19</v>
      </c>
      <c r="F1364" s="196" t="s">
        <v>1597</v>
      </c>
      <c r="G1364" s="194"/>
      <c r="H1364" s="197">
        <v>3870</v>
      </c>
      <c r="I1364" s="198"/>
      <c r="J1364" s="194"/>
      <c r="K1364" s="194"/>
      <c r="L1364" s="199"/>
      <c r="M1364" s="200"/>
      <c r="N1364" s="201"/>
      <c r="O1364" s="201"/>
      <c r="P1364" s="201"/>
      <c r="Q1364" s="201"/>
      <c r="R1364" s="201"/>
      <c r="S1364" s="201"/>
      <c r="T1364" s="202"/>
      <c r="AT1364" s="203" t="s">
        <v>146</v>
      </c>
      <c r="AU1364" s="203" t="s">
        <v>143</v>
      </c>
      <c r="AV1364" s="13" t="s">
        <v>143</v>
      </c>
      <c r="AW1364" s="13" t="s">
        <v>31</v>
      </c>
      <c r="AX1364" s="13" t="s">
        <v>72</v>
      </c>
      <c r="AY1364" s="203" t="s">
        <v>135</v>
      </c>
    </row>
    <row r="1365" spans="1:65" s="14" customFormat="1" ht="10">
      <c r="B1365" s="204"/>
      <c r="C1365" s="205"/>
      <c r="D1365" s="188" t="s">
        <v>146</v>
      </c>
      <c r="E1365" s="206" t="s">
        <v>19</v>
      </c>
      <c r="F1365" s="207" t="s">
        <v>148</v>
      </c>
      <c r="G1365" s="205"/>
      <c r="H1365" s="208">
        <v>3870</v>
      </c>
      <c r="I1365" s="209"/>
      <c r="J1365" s="205"/>
      <c r="K1365" s="205"/>
      <c r="L1365" s="210"/>
      <c r="M1365" s="211"/>
      <c r="N1365" s="212"/>
      <c r="O1365" s="212"/>
      <c r="P1365" s="212"/>
      <c r="Q1365" s="212"/>
      <c r="R1365" s="212"/>
      <c r="S1365" s="212"/>
      <c r="T1365" s="213"/>
      <c r="AT1365" s="214" t="s">
        <v>146</v>
      </c>
      <c r="AU1365" s="214" t="s">
        <v>143</v>
      </c>
      <c r="AV1365" s="14" t="s">
        <v>142</v>
      </c>
      <c r="AW1365" s="14" t="s">
        <v>31</v>
      </c>
      <c r="AX1365" s="14" t="s">
        <v>80</v>
      </c>
      <c r="AY1365" s="214" t="s">
        <v>135</v>
      </c>
    </row>
    <row r="1366" spans="1:65" s="2" customFormat="1" ht="24.15" customHeight="1">
      <c r="A1366" s="36"/>
      <c r="B1366" s="37"/>
      <c r="C1366" s="175" t="s">
        <v>1092</v>
      </c>
      <c r="D1366" s="175" t="s">
        <v>137</v>
      </c>
      <c r="E1366" s="176" t="s">
        <v>1598</v>
      </c>
      <c r="F1366" s="177" t="s">
        <v>1599</v>
      </c>
      <c r="G1366" s="178" t="s">
        <v>197</v>
      </c>
      <c r="H1366" s="179">
        <v>1</v>
      </c>
      <c r="I1366" s="180"/>
      <c r="J1366" s="181">
        <f>ROUND(I1366*H1366,2)</f>
        <v>0</v>
      </c>
      <c r="K1366" s="177" t="s">
        <v>141</v>
      </c>
      <c r="L1366" s="41"/>
      <c r="M1366" s="182" t="s">
        <v>19</v>
      </c>
      <c r="N1366" s="183" t="s">
        <v>44</v>
      </c>
      <c r="O1366" s="66"/>
      <c r="P1366" s="184">
        <f>O1366*H1366</f>
        <v>0</v>
      </c>
      <c r="Q1366" s="184">
        <v>0</v>
      </c>
      <c r="R1366" s="184">
        <f>Q1366*H1366</f>
        <v>0</v>
      </c>
      <c r="S1366" s="184">
        <v>0</v>
      </c>
      <c r="T1366" s="185">
        <f>S1366*H1366</f>
        <v>0</v>
      </c>
      <c r="U1366" s="36"/>
      <c r="V1366" s="36"/>
      <c r="W1366" s="36"/>
      <c r="X1366" s="36"/>
      <c r="Y1366" s="36"/>
      <c r="Z1366" s="36"/>
      <c r="AA1366" s="36"/>
      <c r="AB1366" s="36"/>
      <c r="AC1366" s="36"/>
      <c r="AD1366" s="36"/>
      <c r="AE1366" s="36"/>
      <c r="AR1366" s="186" t="s">
        <v>175</v>
      </c>
      <c r="AT1366" s="186" t="s">
        <v>137</v>
      </c>
      <c r="AU1366" s="186" t="s">
        <v>143</v>
      </c>
      <c r="AY1366" s="19" t="s">
        <v>135</v>
      </c>
      <c r="BE1366" s="187">
        <f>IF(N1366="základní",J1366,0)</f>
        <v>0</v>
      </c>
      <c r="BF1366" s="187">
        <f>IF(N1366="snížená",J1366,0)</f>
        <v>0</v>
      </c>
      <c r="BG1366" s="187">
        <f>IF(N1366="zákl. přenesená",J1366,0)</f>
        <v>0</v>
      </c>
      <c r="BH1366" s="187">
        <f>IF(N1366="sníž. přenesená",J1366,0)</f>
        <v>0</v>
      </c>
      <c r="BI1366" s="187">
        <f>IF(N1366="nulová",J1366,0)</f>
        <v>0</v>
      </c>
      <c r="BJ1366" s="19" t="s">
        <v>143</v>
      </c>
      <c r="BK1366" s="187">
        <f>ROUND(I1366*H1366,2)</f>
        <v>0</v>
      </c>
      <c r="BL1366" s="19" t="s">
        <v>175</v>
      </c>
      <c r="BM1366" s="186" t="s">
        <v>1600</v>
      </c>
    </row>
    <row r="1367" spans="1:65" s="2" customFormat="1" ht="63">
      <c r="A1367" s="36"/>
      <c r="B1367" s="37"/>
      <c r="C1367" s="38"/>
      <c r="D1367" s="188" t="s">
        <v>144</v>
      </c>
      <c r="E1367" s="38"/>
      <c r="F1367" s="189" t="s">
        <v>368</v>
      </c>
      <c r="G1367" s="38"/>
      <c r="H1367" s="38"/>
      <c r="I1367" s="190"/>
      <c r="J1367" s="38"/>
      <c r="K1367" s="38"/>
      <c r="L1367" s="41"/>
      <c r="M1367" s="191"/>
      <c r="N1367" s="192"/>
      <c r="O1367" s="66"/>
      <c r="P1367" s="66"/>
      <c r="Q1367" s="66"/>
      <c r="R1367" s="66"/>
      <c r="S1367" s="66"/>
      <c r="T1367" s="67"/>
      <c r="U1367" s="36"/>
      <c r="V1367" s="36"/>
      <c r="W1367" s="36"/>
      <c r="X1367" s="36"/>
      <c r="Y1367" s="36"/>
      <c r="Z1367" s="36"/>
      <c r="AA1367" s="36"/>
      <c r="AB1367" s="36"/>
      <c r="AC1367" s="36"/>
      <c r="AD1367" s="36"/>
      <c r="AE1367" s="36"/>
      <c r="AT1367" s="19" t="s">
        <v>144</v>
      </c>
      <c r="AU1367" s="19" t="s">
        <v>143</v>
      </c>
    </row>
    <row r="1368" spans="1:65" s="2" customFormat="1" ht="24.15" customHeight="1">
      <c r="A1368" s="36"/>
      <c r="B1368" s="37"/>
      <c r="C1368" s="175" t="s">
        <v>1601</v>
      </c>
      <c r="D1368" s="175" t="s">
        <v>137</v>
      </c>
      <c r="E1368" s="176" t="s">
        <v>1602</v>
      </c>
      <c r="F1368" s="177" t="s">
        <v>1603</v>
      </c>
      <c r="G1368" s="178" t="s">
        <v>197</v>
      </c>
      <c r="H1368" s="179">
        <v>1</v>
      </c>
      <c r="I1368" s="180"/>
      <c r="J1368" s="181">
        <f>ROUND(I1368*H1368,2)</f>
        <v>0</v>
      </c>
      <c r="K1368" s="177" t="s">
        <v>141</v>
      </c>
      <c r="L1368" s="41"/>
      <c r="M1368" s="182" t="s">
        <v>19</v>
      </c>
      <c r="N1368" s="183" t="s">
        <v>44</v>
      </c>
      <c r="O1368" s="66"/>
      <c r="P1368" s="184">
        <f>O1368*H1368</f>
        <v>0</v>
      </c>
      <c r="Q1368" s="184">
        <v>0</v>
      </c>
      <c r="R1368" s="184">
        <f>Q1368*H1368</f>
        <v>0</v>
      </c>
      <c r="S1368" s="184">
        <v>0</v>
      </c>
      <c r="T1368" s="185">
        <f>S1368*H1368</f>
        <v>0</v>
      </c>
      <c r="U1368" s="36"/>
      <c r="V1368" s="36"/>
      <c r="W1368" s="36"/>
      <c r="X1368" s="36"/>
      <c r="Y1368" s="36"/>
      <c r="Z1368" s="36"/>
      <c r="AA1368" s="36"/>
      <c r="AB1368" s="36"/>
      <c r="AC1368" s="36"/>
      <c r="AD1368" s="36"/>
      <c r="AE1368" s="36"/>
      <c r="AR1368" s="186" t="s">
        <v>175</v>
      </c>
      <c r="AT1368" s="186" t="s">
        <v>137</v>
      </c>
      <c r="AU1368" s="186" t="s">
        <v>143</v>
      </c>
      <c r="AY1368" s="19" t="s">
        <v>135</v>
      </c>
      <c r="BE1368" s="187">
        <f>IF(N1368="základní",J1368,0)</f>
        <v>0</v>
      </c>
      <c r="BF1368" s="187">
        <f>IF(N1368="snížená",J1368,0)</f>
        <v>0</v>
      </c>
      <c r="BG1368" s="187">
        <f>IF(N1368="zákl. přenesená",J1368,0)</f>
        <v>0</v>
      </c>
      <c r="BH1368" s="187">
        <f>IF(N1368="sníž. přenesená",J1368,0)</f>
        <v>0</v>
      </c>
      <c r="BI1368" s="187">
        <f>IF(N1368="nulová",J1368,0)</f>
        <v>0</v>
      </c>
      <c r="BJ1368" s="19" t="s">
        <v>143</v>
      </c>
      <c r="BK1368" s="187">
        <f>ROUND(I1368*H1368,2)</f>
        <v>0</v>
      </c>
      <c r="BL1368" s="19" t="s">
        <v>175</v>
      </c>
      <c r="BM1368" s="186" t="s">
        <v>1604</v>
      </c>
    </row>
    <row r="1369" spans="1:65" s="2" customFormat="1" ht="63">
      <c r="A1369" s="36"/>
      <c r="B1369" s="37"/>
      <c r="C1369" s="38"/>
      <c r="D1369" s="188" t="s">
        <v>144</v>
      </c>
      <c r="E1369" s="38"/>
      <c r="F1369" s="189" t="s">
        <v>368</v>
      </c>
      <c r="G1369" s="38"/>
      <c r="H1369" s="38"/>
      <c r="I1369" s="190"/>
      <c r="J1369" s="38"/>
      <c r="K1369" s="38"/>
      <c r="L1369" s="41"/>
      <c r="M1369" s="191"/>
      <c r="N1369" s="192"/>
      <c r="O1369" s="66"/>
      <c r="P1369" s="66"/>
      <c r="Q1369" s="66"/>
      <c r="R1369" s="66"/>
      <c r="S1369" s="66"/>
      <c r="T1369" s="67"/>
      <c r="U1369" s="36"/>
      <c r="V1369" s="36"/>
      <c r="W1369" s="36"/>
      <c r="X1369" s="36"/>
      <c r="Y1369" s="36"/>
      <c r="Z1369" s="36"/>
      <c r="AA1369" s="36"/>
      <c r="AB1369" s="36"/>
      <c r="AC1369" s="36"/>
      <c r="AD1369" s="36"/>
      <c r="AE1369" s="36"/>
      <c r="AT1369" s="19" t="s">
        <v>144</v>
      </c>
      <c r="AU1369" s="19" t="s">
        <v>143</v>
      </c>
    </row>
    <row r="1370" spans="1:65" s="12" customFormat="1" ht="22.75" customHeight="1">
      <c r="B1370" s="159"/>
      <c r="C1370" s="160"/>
      <c r="D1370" s="161" t="s">
        <v>71</v>
      </c>
      <c r="E1370" s="173" t="s">
        <v>369</v>
      </c>
      <c r="F1370" s="173" t="s">
        <v>370</v>
      </c>
      <c r="G1370" s="160"/>
      <c r="H1370" s="160"/>
      <c r="I1370" s="163"/>
      <c r="J1370" s="174">
        <f>BK1370</f>
        <v>0</v>
      </c>
      <c r="K1370" s="160"/>
      <c r="L1370" s="165"/>
      <c r="M1370" s="166"/>
      <c r="N1370" s="167"/>
      <c r="O1370" s="167"/>
      <c r="P1370" s="168">
        <f>SUM(P1371:P1419)</f>
        <v>0</v>
      </c>
      <c r="Q1370" s="167"/>
      <c r="R1370" s="168">
        <f>SUM(R1371:R1419)</f>
        <v>10.828631099999999</v>
      </c>
      <c r="S1370" s="167"/>
      <c r="T1370" s="169">
        <f>SUM(T1371:T1419)</f>
        <v>1.174E-2</v>
      </c>
      <c r="AR1370" s="170" t="s">
        <v>143</v>
      </c>
      <c r="AT1370" s="171" t="s">
        <v>71</v>
      </c>
      <c r="AU1370" s="171" t="s">
        <v>80</v>
      </c>
      <c r="AY1370" s="170" t="s">
        <v>135</v>
      </c>
      <c r="BK1370" s="172">
        <f>SUM(BK1371:BK1419)</f>
        <v>0</v>
      </c>
    </row>
    <row r="1371" spans="1:65" s="2" customFormat="1" ht="14.4" customHeight="1">
      <c r="A1371" s="36"/>
      <c r="B1371" s="37"/>
      <c r="C1371" s="175" t="s">
        <v>1096</v>
      </c>
      <c r="D1371" s="175" t="s">
        <v>137</v>
      </c>
      <c r="E1371" s="176" t="s">
        <v>372</v>
      </c>
      <c r="F1371" s="177" t="s">
        <v>373</v>
      </c>
      <c r="G1371" s="178" t="s">
        <v>140</v>
      </c>
      <c r="H1371" s="179">
        <v>152.38</v>
      </c>
      <c r="I1371" s="180"/>
      <c r="J1371" s="181">
        <f>ROUND(I1371*H1371,2)</f>
        <v>0</v>
      </c>
      <c r="K1371" s="177" t="s">
        <v>141</v>
      </c>
      <c r="L1371" s="41"/>
      <c r="M1371" s="182" t="s">
        <v>19</v>
      </c>
      <c r="N1371" s="183" t="s">
        <v>44</v>
      </c>
      <c r="O1371" s="66"/>
      <c r="P1371" s="184">
        <f>O1371*H1371</f>
        <v>0</v>
      </c>
      <c r="Q1371" s="184">
        <v>2.9999999999999997E-4</v>
      </c>
      <c r="R1371" s="184">
        <f>Q1371*H1371</f>
        <v>4.5713999999999998E-2</v>
      </c>
      <c r="S1371" s="184">
        <v>0</v>
      </c>
      <c r="T1371" s="185">
        <f>S1371*H1371</f>
        <v>0</v>
      </c>
      <c r="U1371" s="36"/>
      <c r="V1371" s="36"/>
      <c r="W1371" s="36"/>
      <c r="X1371" s="36"/>
      <c r="Y1371" s="36"/>
      <c r="Z1371" s="36"/>
      <c r="AA1371" s="36"/>
      <c r="AB1371" s="36"/>
      <c r="AC1371" s="36"/>
      <c r="AD1371" s="36"/>
      <c r="AE1371" s="36"/>
      <c r="AR1371" s="186" t="s">
        <v>175</v>
      </c>
      <c r="AT1371" s="186" t="s">
        <v>137</v>
      </c>
      <c r="AU1371" s="186" t="s">
        <v>143</v>
      </c>
      <c r="AY1371" s="19" t="s">
        <v>135</v>
      </c>
      <c r="BE1371" s="187">
        <f>IF(N1371="základní",J1371,0)</f>
        <v>0</v>
      </c>
      <c r="BF1371" s="187">
        <f>IF(N1371="snížená",J1371,0)</f>
        <v>0</v>
      </c>
      <c r="BG1371" s="187">
        <f>IF(N1371="zákl. přenesená",J1371,0)</f>
        <v>0</v>
      </c>
      <c r="BH1371" s="187">
        <f>IF(N1371="sníž. přenesená",J1371,0)</f>
        <v>0</v>
      </c>
      <c r="BI1371" s="187">
        <f>IF(N1371="nulová",J1371,0)</f>
        <v>0</v>
      </c>
      <c r="BJ1371" s="19" t="s">
        <v>143</v>
      </c>
      <c r="BK1371" s="187">
        <f>ROUND(I1371*H1371,2)</f>
        <v>0</v>
      </c>
      <c r="BL1371" s="19" t="s">
        <v>175</v>
      </c>
      <c r="BM1371" s="186" t="s">
        <v>1605</v>
      </c>
    </row>
    <row r="1372" spans="1:65" s="2" customFormat="1" ht="36">
      <c r="A1372" s="36"/>
      <c r="B1372" s="37"/>
      <c r="C1372" s="38"/>
      <c r="D1372" s="188" t="s">
        <v>144</v>
      </c>
      <c r="E1372" s="38"/>
      <c r="F1372" s="189" t="s">
        <v>375</v>
      </c>
      <c r="G1372" s="38"/>
      <c r="H1372" s="38"/>
      <c r="I1372" s="190"/>
      <c r="J1372" s="38"/>
      <c r="K1372" s="38"/>
      <c r="L1372" s="41"/>
      <c r="M1372" s="191"/>
      <c r="N1372" s="192"/>
      <c r="O1372" s="66"/>
      <c r="P1372" s="66"/>
      <c r="Q1372" s="66"/>
      <c r="R1372" s="66"/>
      <c r="S1372" s="66"/>
      <c r="T1372" s="67"/>
      <c r="U1372" s="36"/>
      <c r="V1372" s="36"/>
      <c r="W1372" s="36"/>
      <c r="X1372" s="36"/>
      <c r="Y1372" s="36"/>
      <c r="Z1372" s="36"/>
      <c r="AA1372" s="36"/>
      <c r="AB1372" s="36"/>
      <c r="AC1372" s="36"/>
      <c r="AD1372" s="36"/>
      <c r="AE1372" s="36"/>
      <c r="AT1372" s="19" t="s">
        <v>144</v>
      </c>
      <c r="AU1372" s="19" t="s">
        <v>143</v>
      </c>
    </row>
    <row r="1373" spans="1:65" s="16" customFormat="1" ht="10">
      <c r="B1373" s="239"/>
      <c r="C1373" s="240"/>
      <c r="D1373" s="188" t="s">
        <v>146</v>
      </c>
      <c r="E1373" s="241" t="s">
        <v>19</v>
      </c>
      <c r="F1373" s="242" t="s">
        <v>1201</v>
      </c>
      <c r="G1373" s="240"/>
      <c r="H1373" s="241" t="s">
        <v>19</v>
      </c>
      <c r="I1373" s="243"/>
      <c r="J1373" s="240"/>
      <c r="K1373" s="240"/>
      <c r="L1373" s="244"/>
      <c r="M1373" s="245"/>
      <c r="N1373" s="246"/>
      <c r="O1373" s="246"/>
      <c r="P1373" s="246"/>
      <c r="Q1373" s="246"/>
      <c r="R1373" s="246"/>
      <c r="S1373" s="246"/>
      <c r="T1373" s="247"/>
      <c r="AT1373" s="248" t="s">
        <v>146</v>
      </c>
      <c r="AU1373" s="248" t="s">
        <v>143</v>
      </c>
      <c r="AV1373" s="16" t="s">
        <v>80</v>
      </c>
      <c r="AW1373" s="16" t="s">
        <v>31</v>
      </c>
      <c r="AX1373" s="16" t="s">
        <v>72</v>
      </c>
      <c r="AY1373" s="248" t="s">
        <v>135</v>
      </c>
    </row>
    <row r="1374" spans="1:65" s="13" customFormat="1" ht="10">
      <c r="B1374" s="193"/>
      <c r="C1374" s="194"/>
      <c r="D1374" s="188" t="s">
        <v>146</v>
      </c>
      <c r="E1374" s="195" t="s">
        <v>19</v>
      </c>
      <c r="F1374" s="196" t="s">
        <v>1202</v>
      </c>
      <c r="G1374" s="194"/>
      <c r="H1374" s="197">
        <v>152.38</v>
      </c>
      <c r="I1374" s="198"/>
      <c r="J1374" s="194"/>
      <c r="K1374" s="194"/>
      <c r="L1374" s="199"/>
      <c r="M1374" s="200"/>
      <c r="N1374" s="201"/>
      <c r="O1374" s="201"/>
      <c r="P1374" s="201"/>
      <c r="Q1374" s="201"/>
      <c r="R1374" s="201"/>
      <c r="S1374" s="201"/>
      <c r="T1374" s="202"/>
      <c r="AT1374" s="203" t="s">
        <v>146</v>
      </c>
      <c r="AU1374" s="203" t="s">
        <v>143</v>
      </c>
      <c r="AV1374" s="13" t="s">
        <v>143</v>
      </c>
      <c r="AW1374" s="13" t="s">
        <v>31</v>
      </c>
      <c r="AX1374" s="13" t="s">
        <v>72</v>
      </c>
      <c r="AY1374" s="203" t="s">
        <v>135</v>
      </c>
    </row>
    <row r="1375" spans="1:65" s="15" customFormat="1" ht="10">
      <c r="B1375" s="228"/>
      <c r="C1375" s="229"/>
      <c r="D1375" s="188" t="s">
        <v>146</v>
      </c>
      <c r="E1375" s="230" t="s">
        <v>19</v>
      </c>
      <c r="F1375" s="231" t="s">
        <v>499</v>
      </c>
      <c r="G1375" s="229"/>
      <c r="H1375" s="232">
        <v>152.38</v>
      </c>
      <c r="I1375" s="233"/>
      <c r="J1375" s="229"/>
      <c r="K1375" s="229"/>
      <c r="L1375" s="234"/>
      <c r="M1375" s="235"/>
      <c r="N1375" s="236"/>
      <c r="O1375" s="236"/>
      <c r="P1375" s="236"/>
      <c r="Q1375" s="236"/>
      <c r="R1375" s="236"/>
      <c r="S1375" s="236"/>
      <c r="T1375" s="237"/>
      <c r="AT1375" s="238" t="s">
        <v>146</v>
      </c>
      <c r="AU1375" s="238" t="s">
        <v>143</v>
      </c>
      <c r="AV1375" s="15" t="s">
        <v>152</v>
      </c>
      <c r="AW1375" s="15" t="s">
        <v>31</v>
      </c>
      <c r="AX1375" s="15" t="s">
        <v>72</v>
      </c>
      <c r="AY1375" s="238" t="s">
        <v>135</v>
      </c>
    </row>
    <row r="1376" spans="1:65" s="14" customFormat="1" ht="10">
      <c r="B1376" s="204"/>
      <c r="C1376" s="205"/>
      <c r="D1376" s="188" t="s">
        <v>146</v>
      </c>
      <c r="E1376" s="206" t="s">
        <v>19</v>
      </c>
      <c r="F1376" s="207" t="s">
        <v>148</v>
      </c>
      <c r="G1376" s="205"/>
      <c r="H1376" s="208">
        <v>152.38</v>
      </c>
      <c r="I1376" s="209"/>
      <c r="J1376" s="205"/>
      <c r="K1376" s="205"/>
      <c r="L1376" s="210"/>
      <c r="M1376" s="211"/>
      <c r="N1376" s="212"/>
      <c r="O1376" s="212"/>
      <c r="P1376" s="212"/>
      <c r="Q1376" s="212"/>
      <c r="R1376" s="212"/>
      <c r="S1376" s="212"/>
      <c r="T1376" s="213"/>
      <c r="AT1376" s="214" t="s">
        <v>146</v>
      </c>
      <c r="AU1376" s="214" t="s">
        <v>143</v>
      </c>
      <c r="AV1376" s="14" t="s">
        <v>142</v>
      </c>
      <c r="AW1376" s="14" t="s">
        <v>31</v>
      </c>
      <c r="AX1376" s="14" t="s">
        <v>80</v>
      </c>
      <c r="AY1376" s="214" t="s">
        <v>135</v>
      </c>
    </row>
    <row r="1377" spans="1:65" s="2" customFormat="1" ht="14.4" customHeight="1">
      <c r="A1377" s="36"/>
      <c r="B1377" s="37"/>
      <c r="C1377" s="175" t="s">
        <v>1606</v>
      </c>
      <c r="D1377" s="175" t="s">
        <v>137</v>
      </c>
      <c r="E1377" s="176" t="s">
        <v>1607</v>
      </c>
      <c r="F1377" s="177" t="s">
        <v>1608</v>
      </c>
      <c r="G1377" s="178" t="s">
        <v>140</v>
      </c>
      <c r="H1377" s="179">
        <v>144.33000000000001</v>
      </c>
      <c r="I1377" s="180"/>
      <c r="J1377" s="181">
        <f>ROUND(I1377*H1377,2)</f>
        <v>0</v>
      </c>
      <c r="K1377" s="177" t="s">
        <v>141</v>
      </c>
      <c r="L1377" s="41"/>
      <c r="M1377" s="182" t="s">
        <v>19</v>
      </c>
      <c r="N1377" s="183" t="s">
        <v>44</v>
      </c>
      <c r="O1377" s="66"/>
      <c r="P1377" s="184">
        <f>O1377*H1377</f>
        <v>0</v>
      </c>
      <c r="Q1377" s="184">
        <v>5.0000000000000001E-4</v>
      </c>
      <c r="R1377" s="184">
        <f>Q1377*H1377</f>
        <v>7.2165000000000007E-2</v>
      </c>
      <c r="S1377" s="184">
        <v>0</v>
      </c>
      <c r="T1377" s="185">
        <f>S1377*H1377</f>
        <v>0</v>
      </c>
      <c r="U1377" s="36"/>
      <c r="V1377" s="36"/>
      <c r="W1377" s="36"/>
      <c r="X1377" s="36"/>
      <c r="Y1377" s="36"/>
      <c r="Z1377" s="36"/>
      <c r="AA1377" s="36"/>
      <c r="AB1377" s="36"/>
      <c r="AC1377" s="36"/>
      <c r="AD1377" s="36"/>
      <c r="AE1377" s="36"/>
      <c r="AR1377" s="186" t="s">
        <v>175</v>
      </c>
      <c r="AT1377" s="186" t="s">
        <v>137</v>
      </c>
      <c r="AU1377" s="186" t="s">
        <v>143</v>
      </c>
      <c r="AY1377" s="19" t="s">
        <v>135</v>
      </c>
      <c r="BE1377" s="187">
        <f>IF(N1377="základní",J1377,0)</f>
        <v>0</v>
      </c>
      <c r="BF1377" s="187">
        <f>IF(N1377="snížená",J1377,0)</f>
        <v>0</v>
      </c>
      <c r="BG1377" s="187">
        <f>IF(N1377="zákl. přenesená",J1377,0)</f>
        <v>0</v>
      </c>
      <c r="BH1377" s="187">
        <f>IF(N1377="sníž. přenesená",J1377,0)</f>
        <v>0</v>
      </c>
      <c r="BI1377" s="187">
        <f>IF(N1377="nulová",J1377,0)</f>
        <v>0</v>
      </c>
      <c r="BJ1377" s="19" t="s">
        <v>143</v>
      </c>
      <c r="BK1377" s="187">
        <f>ROUND(I1377*H1377,2)</f>
        <v>0</v>
      </c>
      <c r="BL1377" s="19" t="s">
        <v>175</v>
      </c>
      <c r="BM1377" s="186" t="s">
        <v>1609</v>
      </c>
    </row>
    <row r="1378" spans="1:65" s="2" customFormat="1" ht="36">
      <c r="A1378" s="36"/>
      <c r="B1378" s="37"/>
      <c r="C1378" s="38"/>
      <c r="D1378" s="188" t="s">
        <v>144</v>
      </c>
      <c r="E1378" s="38"/>
      <c r="F1378" s="189" t="s">
        <v>375</v>
      </c>
      <c r="G1378" s="38"/>
      <c r="H1378" s="38"/>
      <c r="I1378" s="190"/>
      <c r="J1378" s="38"/>
      <c r="K1378" s="38"/>
      <c r="L1378" s="41"/>
      <c r="M1378" s="191"/>
      <c r="N1378" s="192"/>
      <c r="O1378" s="66"/>
      <c r="P1378" s="66"/>
      <c r="Q1378" s="66"/>
      <c r="R1378" s="66"/>
      <c r="S1378" s="66"/>
      <c r="T1378" s="67"/>
      <c r="U1378" s="36"/>
      <c r="V1378" s="36"/>
      <c r="W1378" s="36"/>
      <c r="X1378" s="36"/>
      <c r="Y1378" s="36"/>
      <c r="Z1378" s="36"/>
      <c r="AA1378" s="36"/>
      <c r="AB1378" s="36"/>
      <c r="AC1378" s="36"/>
      <c r="AD1378" s="36"/>
      <c r="AE1378" s="36"/>
      <c r="AT1378" s="19" t="s">
        <v>144</v>
      </c>
      <c r="AU1378" s="19" t="s">
        <v>143</v>
      </c>
    </row>
    <row r="1379" spans="1:65" s="16" customFormat="1" ht="10">
      <c r="B1379" s="239"/>
      <c r="C1379" s="240"/>
      <c r="D1379" s="188" t="s">
        <v>146</v>
      </c>
      <c r="E1379" s="241" t="s">
        <v>19</v>
      </c>
      <c r="F1379" s="242" t="s">
        <v>1203</v>
      </c>
      <c r="G1379" s="240"/>
      <c r="H1379" s="241" t="s">
        <v>19</v>
      </c>
      <c r="I1379" s="243"/>
      <c r="J1379" s="240"/>
      <c r="K1379" s="240"/>
      <c r="L1379" s="244"/>
      <c r="M1379" s="245"/>
      <c r="N1379" s="246"/>
      <c r="O1379" s="246"/>
      <c r="P1379" s="246"/>
      <c r="Q1379" s="246"/>
      <c r="R1379" s="246"/>
      <c r="S1379" s="246"/>
      <c r="T1379" s="247"/>
      <c r="AT1379" s="248" t="s">
        <v>146</v>
      </c>
      <c r="AU1379" s="248" t="s">
        <v>143</v>
      </c>
      <c r="AV1379" s="16" t="s">
        <v>80</v>
      </c>
      <c r="AW1379" s="16" t="s">
        <v>31</v>
      </c>
      <c r="AX1379" s="16" t="s">
        <v>72</v>
      </c>
      <c r="AY1379" s="248" t="s">
        <v>135</v>
      </c>
    </row>
    <row r="1380" spans="1:65" s="13" customFormat="1" ht="10">
      <c r="B1380" s="193"/>
      <c r="C1380" s="194"/>
      <c r="D1380" s="188" t="s">
        <v>146</v>
      </c>
      <c r="E1380" s="195" t="s">
        <v>19</v>
      </c>
      <c r="F1380" s="196" t="s">
        <v>1204</v>
      </c>
      <c r="G1380" s="194"/>
      <c r="H1380" s="197">
        <v>144.33000000000001</v>
      </c>
      <c r="I1380" s="198"/>
      <c r="J1380" s="194"/>
      <c r="K1380" s="194"/>
      <c r="L1380" s="199"/>
      <c r="M1380" s="200"/>
      <c r="N1380" s="201"/>
      <c r="O1380" s="201"/>
      <c r="P1380" s="201"/>
      <c r="Q1380" s="201"/>
      <c r="R1380" s="201"/>
      <c r="S1380" s="201"/>
      <c r="T1380" s="202"/>
      <c r="AT1380" s="203" t="s">
        <v>146</v>
      </c>
      <c r="AU1380" s="203" t="s">
        <v>143</v>
      </c>
      <c r="AV1380" s="13" t="s">
        <v>143</v>
      </c>
      <c r="AW1380" s="13" t="s">
        <v>31</v>
      </c>
      <c r="AX1380" s="13" t="s">
        <v>72</v>
      </c>
      <c r="AY1380" s="203" t="s">
        <v>135</v>
      </c>
    </row>
    <row r="1381" spans="1:65" s="14" customFormat="1" ht="10">
      <c r="B1381" s="204"/>
      <c r="C1381" s="205"/>
      <c r="D1381" s="188" t="s">
        <v>146</v>
      </c>
      <c r="E1381" s="206" t="s">
        <v>19</v>
      </c>
      <c r="F1381" s="207" t="s">
        <v>148</v>
      </c>
      <c r="G1381" s="205"/>
      <c r="H1381" s="208">
        <v>144.33000000000001</v>
      </c>
      <c r="I1381" s="209"/>
      <c r="J1381" s="205"/>
      <c r="K1381" s="205"/>
      <c r="L1381" s="210"/>
      <c r="M1381" s="211"/>
      <c r="N1381" s="212"/>
      <c r="O1381" s="212"/>
      <c r="P1381" s="212"/>
      <c r="Q1381" s="212"/>
      <c r="R1381" s="212"/>
      <c r="S1381" s="212"/>
      <c r="T1381" s="213"/>
      <c r="AT1381" s="214" t="s">
        <v>146</v>
      </c>
      <c r="AU1381" s="214" t="s">
        <v>143</v>
      </c>
      <c r="AV1381" s="14" t="s">
        <v>142</v>
      </c>
      <c r="AW1381" s="14" t="s">
        <v>31</v>
      </c>
      <c r="AX1381" s="14" t="s">
        <v>80</v>
      </c>
      <c r="AY1381" s="214" t="s">
        <v>135</v>
      </c>
    </row>
    <row r="1382" spans="1:65" s="2" customFormat="1" ht="24.15" customHeight="1">
      <c r="A1382" s="36"/>
      <c r="B1382" s="37"/>
      <c r="C1382" s="175" t="s">
        <v>1104</v>
      </c>
      <c r="D1382" s="175" t="s">
        <v>137</v>
      </c>
      <c r="E1382" s="176" t="s">
        <v>1610</v>
      </c>
      <c r="F1382" s="177" t="s">
        <v>1611</v>
      </c>
      <c r="G1382" s="178" t="s">
        <v>140</v>
      </c>
      <c r="H1382" s="179">
        <v>152.38</v>
      </c>
      <c r="I1382" s="180"/>
      <c r="J1382" s="181">
        <f>ROUND(I1382*H1382,2)</f>
        <v>0</v>
      </c>
      <c r="K1382" s="177" t="s">
        <v>141</v>
      </c>
      <c r="L1382" s="41"/>
      <c r="M1382" s="182" t="s">
        <v>19</v>
      </c>
      <c r="N1382" s="183" t="s">
        <v>44</v>
      </c>
      <c r="O1382" s="66"/>
      <c r="P1382" s="184">
        <f>O1382*H1382</f>
        <v>0</v>
      </c>
      <c r="Q1382" s="184">
        <v>1.4999999999999999E-2</v>
      </c>
      <c r="R1382" s="184">
        <f>Q1382*H1382</f>
        <v>2.2856999999999998</v>
      </c>
      <c r="S1382" s="184">
        <v>0</v>
      </c>
      <c r="T1382" s="185">
        <f>S1382*H1382</f>
        <v>0</v>
      </c>
      <c r="U1382" s="36"/>
      <c r="V1382" s="36"/>
      <c r="W1382" s="36"/>
      <c r="X1382" s="36"/>
      <c r="Y1382" s="36"/>
      <c r="Z1382" s="36"/>
      <c r="AA1382" s="36"/>
      <c r="AB1382" s="36"/>
      <c r="AC1382" s="36"/>
      <c r="AD1382" s="36"/>
      <c r="AE1382" s="36"/>
      <c r="AR1382" s="186" t="s">
        <v>175</v>
      </c>
      <c r="AT1382" s="186" t="s">
        <v>137</v>
      </c>
      <c r="AU1382" s="186" t="s">
        <v>143</v>
      </c>
      <c r="AY1382" s="19" t="s">
        <v>135</v>
      </c>
      <c r="BE1382" s="187">
        <f>IF(N1382="základní",J1382,0)</f>
        <v>0</v>
      </c>
      <c r="BF1382" s="187">
        <f>IF(N1382="snížená",J1382,0)</f>
        <v>0</v>
      </c>
      <c r="BG1382" s="187">
        <f>IF(N1382="zákl. přenesená",J1382,0)</f>
        <v>0</v>
      </c>
      <c r="BH1382" s="187">
        <f>IF(N1382="sníž. přenesená",J1382,0)</f>
        <v>0</v>
      </c>
      <c r="BI1382" s="187">
        <f>IF(N1382="nulová",J1382,0)</f>
        <v>0</v>
      </c>
      <c r="BJ1382" s="19" t="s">
        <v>143</v>
      </c>
      <c r="BK1382" s="187">
        <f>ROUND(I1382*H1382,2)</f>
        <v>0</v>
      </c>
      <c r="BL1382" s="19" t="s">
        <v>175</v>
      </c>
      <c r="BM1382" s="186" t="s">
        <v>1612</v>
      </c>
    </row>
    <row r="1383" spans="1:65" s="2" customFormat="1" ht="36">
      <c r="A1383" s="36"/>
      <c r="B1383" s="37"/>
      <c r="C1383" s="38"/>
      <c r="D1383" s="188" t="s">
        <v>144</v>
      </c>
      <c r="E1383" s="38"/>
      <c r="F1383" s="189" t="s">
        <v>375</v>
      </c>
      <c r="G1383" s="38"/>
      <c r="H1383" s="38"/>
      <c r="I1383" s="190"/>
      <c r="J1383" s="38"/>
      <c r="K1383" s="38"/>
      <c r="L1383" s="41"/>
      <c r="M1383" s="191"/>
      <c r="N1383" s="192"/>
      <c r="O1383" s="66"/>
      <c r="P1383" s="66"/>
      <c r="Q1383" s="66"/>
      <c r="R1383" s="66"/>
      <c r="S1383" s="66"/>
      <c r="T1383" s="67"/>
      <c r="U1383" s="36"/>
      <c r="V1383" s="36"/>
      <c r="W1383" s="36"/>
      <c r="X1383" s="36"/>
      <c r="Y1383" s="36"/>
      <c r="Z1383" s="36"/>
      <c r="AA1383" s="36"/>
      <c r="AB1383" s="36"/>
      <c r="AC1383" s="36"/>
      <c r="AD1383" s="36"/>
      <c r="AE1383" s="36"/>
      <c r="AT1383" s="19" t="s">
        <v>144</v>
      </c>
      <c r="AU1383" s="19" t="s">
        <v>143</v>
      </c>
    </row>
    <row r="1384" spans="1:65" s="2" customFormat="1" ht="14.4" customHeight="1">
      <c r="A1384" s="36"/>
      <c r="B1384" s="37"/>
      <c r="C1384" s="175" t="s">
        <v>1613</v>
      </c>
      <c r="D1384" s="175" t="s">
        <v>137</v>
      </c>
      <c r="E1384" s="176" t="s">
        <v>1614</v>
      </c>
      <c r="F1384" s="177" t="s">
        <v>1615</v>
      </c>
      <c r="G1384" s="178" t="s">
        <v>506</v>
      </c>
      <c r="H1384" s="179">
        <v>1</v>
      </c>
      <c r="I1384" s="180"/>
      <c r="J1384" s="181">
        <f>ROUND(I1384*H1384,2)</f>
        <v>0</v>
      </c>
      <c r="K1384" s="177" t="s">
        <v>19</v>
      </c>
      <c r="L1384" s="41"/>
      <c r="M1384" s="182" t="s">
        <v>19</v>
      </c>
      <c r="N1384" s="183" t="s">
        <v>44</v>
      </c>
      <c r="O1384" s="66"/>
      <c r="P1384" s="184">
        <f>O1384*H1384</f>
        <v>0</v>
      </c>
      <c r="Q1384" s="184">
        <v>0</v>
      </c>
      <c r="R1384" s="184">
        <f>Q1384*H1384</f>
        <v>0</v>
      </c>
      <c r="S1384" s="184">
        <v>1.174E-2</v>
      </c>
      <c r="T1384" s="185">
        <f>S1384*H1384</f>
        <v>1.174E-2</v>
      </c>
      <c r="U1384" s="36"/>
      <c r="V1384" s="36"/>
      <c r="W1384" s="36"/>
      <c r="X1384" s="36"/>
      <c r="Y1384" s="36"/>
      <c r="Z1384" s="36"/>
      <c r="AA1384" s="36"/>
      <c r="AB1384" s="36"/>
      <c r="AC1384" s="36"/>
      <c r="AD1384" s="36"/>
      <c r="AE1384" s="36"/>
      <c r="AR1384" s="186" t="s">
        <v>175</v>
      </c>
      <c r="AT1384" s="186" t="s">
        <v>137</v>
      </c>
      <c r="AU1384" s="186" t="s">
        <v>143</v>
      </c>
      <c r="AY1384" s="19" t="s">
        <v>135</v>
      </c>
      <c r="BE1384" s="187">
        <f>IF(N1384="základní",J1384,0)</f>
        <v>0</v>
      </c>
      <c r="BF1384" s="187">
        <f>IF(N1384="snížená",J1384,0)</f>
        <v>0</v>
      </c>
      <c r="BG1384" s="187">
        <f>IF(N1384="zákl. přenesená",J1384,0)</f>
        <v>0</v>
      </c>
      <c r="BH1384" s="187">
        <f>IF(N1384="sníž. přenesená",J1384,0)</f>
        <v>0</v>
      </c>
      <c r="BI1384" s="187">
        <f>IF(N1384="nulová",J1384,0)</f>
        <v>0</v>
      </c>
      <c r="BJ1384" s="19" t="s">
        <v>143</v>
      </c>
      <c r="BK1384" s="187">
        <f>ROUND(I1384*H1384,2)</f>
        <v>0</v>
      </c>
      <c r="BL1384" s="19" t="s">
        <v>175</v>
      </c>
      <c r="BM1384" s="186" t="s">
        <v>1616</v>
      </c>
    </row>
    <row r="1385" spans="1:65" s="2" customFormat="1" ht="14.4" customHeight="1">
      <c r="A1385" s="36"/>
      <c r="B1385" s="37"/>
      <c r="C1385" s="175" t="s">
        <v>1108</v>
      </c>
      <c r="D1385" s="175" t="s">
        <v>137</v>
      </c>
      <c r="E1385" s="176" t="s">
        <v>1617</v>
      </c>
      <c r="F1385" s="177" t="s">
        <v>377</v>
      </c>
      <c r="G1385" s="178" t="s">
        <v>506</v>
      </c>
      <c r="H1385" s="179">
        <v>1</v>
      </c>
      <c r="I1385" s="180"/>
      <c r="J1385" s="181">
        <f>ROUND(I1385*H1385,2)</f>
        <v>0</v>
      </c>
      <c r="K1385" s="177" t="s">
        <v>19</v>
      </c>
      <c r="L1385" s="41"/>
      <c r="M1385" s="182" t="s">
        <v>19</v>
      </c>
      <c r="N1385" s="183" t="s">
        <v>44</v>
      </c>
      <c r="O1385" s="66"/>
      <c r="P1385" s="184">
        <f>O1385*H1385</f>
        <v>0</v>
      </c>
      <c r="Q1385" s="184">
        <v>4.2999999999999999E-4</v>
      </c>
      <c r="R1385" s="184">
        <f>Q1385*H1385</f>
        <v>4.2999999999999999E-4</v>
      </c>
      <c r="S1385" s="184">
        <v>0</v>
      </c>
      <c r="T1385" s="185">
        <f>S1385*H1385</f>
        <v>0</v>
      </c>
      <c r="U1385" s="36"/>
      <c r="V1385" s="36"/>
      <c r="W1385" s="36"/>
      <c r="X1385" s="36"/>
      <c r="Y1385" s="36"/>
      <c r="Z1385" s="36"/>
      <c r="AA1385" s="36"/>
      <c r="AB1385" s="36"/>
      <c r="AC1385" s="36"/>
      <c r="AD1385" s="36"/>
      <c r="AE1385" s="36"/>
      <c r="AR1385" s="186" t="s">
        <v>175</v>
      </c>
      <c r="AT1385" s="186" t="s">
        <v>137</v>
      </c>
      <c r="AU1385" s="186" t="s">
        <v>143</v>
      </c>
      <c r="AY1385" s="19" t="s">
        <v>135</v>
      </c>
      <c r="BE1385" s="187">
        <f>IF(N1385="základní",J1385,0)</f>
        <v>0</v>
      </c>
      <c r="BF1385" s="187">
        <f>IF(N1385="snížená",J1385,0)</f>
        <v>0</v>
      </c>
      <c r="BG1385" s="187">
        <f>IF(N1385="zákl. přenesená",J1385,0)</f>
        <v>0</v>
      </c>
      <c r="BH1385" s="187">
        <f>IF(N1385="sníž. přenesená",J1385,0)</f>
        <v>0</v>
      </c>
      <c r="BI1385" s="187">
        <f>IF(N1385="nulová",J1385,0)</f>
        <v>0</v>
      </c>
      <c r="BJ1385" s="19" t="s">
        <v>143</v>
      </c>
      <c r="BK1385" s="187">
        <f>ROUND(I1385*H1385,2)</f>
        <v>0</v>
      </c>
      <c r="BL1385" s="19" t="s">
        <v>175</v>
      </c>
      <c r="BM1385" s="186" t="s">
        <v>1618</v>
      </c>
    </row>
    <row r="1386" spans="1:65" s="2" customFormat="1" ht="24.15" customHeight="1">
      <c r="A1386" s="36"/>
      <c r="B1386" s="37"/>
      <c r="C1386" s="175" t="s">
        <v>1619</v>
      </c>
      <c r="D1386" s="175" t="s">
        <v>137</v>
      </c>
      <c r="E1386" s="176" t="s">
        <v>384</v>
      </c>
      <c r="F1386" s="177" t="s">
        <v>385</v>
      </c>
      <c r="G1386" s="178" t="s">
        <v>140</v>
      </c>
      <c r="H1386" s="179">
        <v>296.70999999999998</v>
      </c>
      <c r="I1386" s="180"/>
      <c r="J1386" s="181">
        <f>ROUND(I1386*H1386,2)</f>
        <v>0</v>
      </c>
      <c r="K1386" s="177" t="s">
        <v>141</v>
      </c>
      <c r="L1386" s="41"/>
      <c r="M1386" s="182" t="s">
        <v>19</v>
      </c>
      <c r="N1386" s="183" t="s">
        <v>44</v>
      </c>
      <c r="O1386" s="66"/>
      <c r="P1386" s="184">
        <f>O1386*H1386</f>
        <v>0</v>
      </c>
      <c r="Q1386" s="184">
        <v>6.8900000000000003E-3</v>
      </c>
      <c r="R1386" s="184">
        <f>Q1386*H1386</f>
        <v>2.0443319</v>
      </c>
      <c r="S1386" s="184">
        <v>0</v>
      </c>
      <c r="T1386" s="185">
        <f>S1386*H1386</f>
        <v>0</v>
      </c>
      <c r="U1386" s="36"/>
      <c r="V1386" s="36"/>
      <c r="W1386" s="36"/>
      <c r="X1386" s="36"/>
      <c r="Y1386" s="36"/>
      <c r="Z1386" s="36"/>
      <c r="AA1386" s="36"/>
      <c r="AB1386" s="36"/>
      <c r="AC1386" s="36"/>
      <c r="AD1386" s="36"/>
      <c r="AE1386" s="36"/>
      <c r="AR1386" s="186" t="s">
        <v>175</v>
      </c>
      <c r="AT1386" s="186" t="s">
        <v>137</v>
      </c>
      <c r="AU1386" s="186" t="s">
        <v>143</v>
      </c>
      <c r="AY1386" s="19" t="s">
        <v>135</v>
      </c>
      <c r="BE1386" s="187">
        <f>IF(N1386="základní",J1386,0)</f>
        <v>0</v>
      </c>
      <c r="BF1386" s="187">
        <f>IF(N1386="snížená",J1386,0)</f>
        <v>0</v>
      </c>
      <c r="BG1386" s="187">
        <f>IF(N1386="zákl. přenesená",J1386,0)</f>
        <v>0</v>
      </c>
      <c r="BH1386" s="187">
        <f>IF(N1386="sníž. přenesená",J1386,0)</f>
        <v>0</v>
      </c>
      <c r="BI1386" s="187">
        <f>IF(N1386="nulová",J1386,0)</f>
        <v>0</v>
      </c>
      <c r="BJ1386" s="19" t="s">
        <v>143</v>
      </c>
      <c r="BK1386" s="187">
        <f>ROUND(I1386*H1386,2)</f>
        <v>0</v>
      </c>
      <c r="BL1386" s="19" t="s">
        <v>175</v>
      </c>
      <c r="BM1386" s="186" t="s">
        <v>1620</v>
      </c>
    </row>
    <row r="1387" spans="1:65" s="2" customFormat="1" ht="18">
      <c r="A1387" s="36"/>
      <c r="B1387" s="37"/>
      <c r="C1387" s="38"/>
      <c r="D1387" s="188" t="s">
        <v>144</v>
      </c>
      <c r="E1387" s="38"/>
      <c r="F1387" s="189" t="s">
        <v>387</v>
      </c>
      <c r="G1387" s="38"/>
      <c r="H1387" s="38"/>
      <c r="I1387" s="190"/>
      <c r="J1387" s="38"/>
      <c r="K1387" s="38"/>
      <c r="L1387" s="41"/>
      <c r="M1387" s="191"/>
      <c r="N1387" s="192"/>
      <c r="O1387" s="66"/>
      <c r="P1387" s="66"/>
      <c r="Q1387" s="66"/>
      <c r="R1387" s="66"/>
      <c r="S1387" s="66"/>
      <c r="T1387" s="67"/>
      <c r="U1387" s="36"/>
      <c r="V1387" s="36"/>
      <c r="W1387" s="36"/>
      <c r="X1387" s="36"/>
      <c r="Y1387" s="36"/>
      <c r="Z1387" s="36"/>
      <c r="AA1387" s="36"/>
      <c r="AB1387" s="36"/>
      <c r="AC1387" s="36"/>
      <c r="AD1387" s="36"/>
      <c r="AE1387" s="36"/>
      <c r="AT1387" s="19" t="s">
        <v>144</v>
      </c>
      <c r="AU1387" s="19" t="s">
        <v>143</v>
      </c>
    </row>
    <row r="1388" spans="1:65" s="16" customFormat="1" ht="10">
      <c r="B1388" s="239"/>
      <c r="C1388" s="240"/>
      <c r="D1388" s="188" t="s">
        <v>146</v>
      </c>
      <c r="E1388" s="241" t="s">
        <v>19</v>
      </c>
      <c r="F1388" s="242" t="s">
        <v>1201</v>
      </c>
      <c r="G1388" s="240"/>
      <c r="H1388" s="241" t="s">
        <v>19</v>
      </c>
      <c r="I1388" s="243"/>
      <c r="J1388" s="240"/>
      <c r="K1388" s="240"/>
      <c r="L1388" s="244"/>
      <c r="M1388" s="245"/>
      <c r="N1388" s="246"/>
      <c r="O1388" s="246"/>
      <c r="P1388" s="246"/>
      <c r="Q1388" s="246"/>
      <c r="R1388" s="246"/>
      <c r="S1388" s="246"/>
      <c r="T1388" s="247"/>
      <c r="AT1388" s="248" t="s">
        <v>146</v>
      </c>
      <c r="AU1388" s="248" t="s">
        <v>143</v>
      </c>
      <c r="AV1388" s="16" t="s">
        <v>80</v>
      </c>
      <c r="AW1388" s="16" t="s">
        <v>31</v>
      </c>
      <c r="AX1388" s="16" t="s">
        <v>72</v>
      </c>
      <c r="AY1388" s="248" t="s">
        <v>135</v>
      </c>
    </row>
    <row r="1389" spans="1:65" s="13" customFormat="1" ht="10">
      <c r="B1389" s="193"/>
      <c r="C1389" s="194"/>
      <c r="D1389" s="188" t="s">
        <v>146</v>
      </c>
      <c r="E1389" s="195" t="s">
        <v>19</v>
      </c>
      <c r="F1389" s="196" t="s">
        <v>1202</v>
      </c>
      <c r="G1389" s="194"/>
      <c r="H1389" s="197">
        <v>152.38</v>
      </c>
      <c r="I1389" s="198"/>
      <c r="J1389" s="194"/>
      <c r="K1389" s="194"/>
      <c r="L1389" s="199"/>
      <c r="M1389" s="200"/>
      <c r="N1389" s="201"/>
      <c r="O1389" s="201"/>
      <c r="P1389" s="201"/>
      <c r="Q1389" s="201"/>
      <c r="R1389" s="201"/>
      <c r="S1389" s="201"/>
      <c r="T1389" s="202"/>
      <c r="AT1389" s="203" t="s">
        <v>146</v>
      </c>
      <c r="AU1389" s="203" t="s">
        <v>143</v>
      </c>
      <c r="AV1389" s="13" t="s">
        <v>143</v>
      </c>
      <c r="AW1389" s="13" t="s">
        <v>31</v>
      </c>
      <c r="AX1389" s="13" t="s">
        <v>72</v>
      </c>
      <c r="AY1389" s="203" t="s">
        <v>135</v>
      </c>
    </row>
    <row r="1390" spans="1:65" s="15" customFormat="1" ht="10">
      <c r="B1390" s="228"/>
      <c r="C1390" s="229"/>
      <c r="D1390" s="188" t="s">
        <v>146</v>
      </c>
      <c r="E1390" s="230" t="s">
        <v>19</v>
      </c>
      <c r="F1390" s="231" t="s">
        <v>499</v>
      </c>
      <c r="G1390" s="229"/>
      <c r="H1390" s="232">
        <v>152.38</v>
      </c>
      <c r="I1390" s="233"/>
      <c r="J1390" s="229"/>
      <c r="K1390" s="229"/>
      <c r="L1390" s="234"/>
      <c r="M1390" s="235"/>
      <c r="N1390" s="236"/>
      <c r="O1390" s="236"/>
      <c r="P1390" s="236"/>
      <c r="Q1390" s="236"/>
      <c r="R1390" s="236"/>
      <c r="S1390" s="236"/>
      <c r="T1390" s="237"/>
      <c r="AT1390" s="238" t="s">
        <v>146</v>
      </c>
      <c r="AU1390" s="238" t="s">
        <v>143</v>
      </c>
      <c r="AV1390" s="15" t="s">
        <v>152</v>
      </c>
      <c r="AW1390" s="15" t="s">
        <v>31</v>
      </c>
      <c r="AX1390" s="15" t="s">
        <v>72</v>
      </c>
      <c r="AY1390" s="238" t="s">
        <v>135</v>
      </c>
    </row>
    <row r="1391" spans="1:65" s="16" customFormat="1" ht="10">
      <c r="B1391" s="239"/>
      <c r="C1391" s="240"/>
      <c r="D1391" s="188" t="s">
        <v>146</v>
      </c>
      <c r="E1391" s="241" t="s">
        <v>19</v>
      </c>
      <c r="F1391" s="242" t="s">
        <v>1203</v>
      </c>
      <c r="G1391" s="240"/>
      <c r="H1391" s="241" t="s">
        <v>19</v>
      </c>
      <c r="I1391" s="243"/>
      <c r="J1391" s="240"/>
      <c r="K1391" s="240"/>
      <c r="L1391" s="244"/>
      <c r="M1391" s="245"/>
      <c r="N1391" s="246"/>
      <c r="O1391" s="246"/>
      <c r="P1391" s="246"/>
      <c r="Q1391" s="246"/>
      <c r="R1391" s="246"/>
      <c r="S1391" s="246"/>
      <c r="T1391" s="247"/>
      <c r="AT1391" s="248" t="s">
        <v>146</v>
      </c>
      <c r="AU1391" s="248" t="s">
        <v>143</v>
      </c>
      <c r="AV1391" s="16" t="s">
        <v>80</v>
      </c>
      <c r="AW1391" s="16" t="s">
        <v>31</v>
      </c>
      <c r="AX1391" s="16" t="s">
        <v>72</v>
      </c>
      <c r="AY1391" s="248" t="s">
        <v>135</v>
      </c>
    </row>
    <row r="1392" spans="1:65" s="13" customFormat="1" ht="10">
      <c r="B1392" s="193"/>
      <c r="C1392" s="194"/>
      <c r="D1392" s="188" t="s">
        <v>146</v>
      </c>
      <c r="E1392" s="195" t="s">
        <v>19</v>
      </c>
      <c r="F1392" s="196" t="s">
        <v>1204</v>
      </c>
      <c r="G1392" s="194"/>
      <c r="H1392" s="197">
        <v>144.33000000000001</v>
      </c>
      <c r="I1392" s="198"/>
      <c r="J1392" s="194"/>
      <c r="K1392" s="194"/>
      <c r="L1392" s="199"/>
      <c r="M1392" s="200"/>
      <c r="N1392" s="201"/>
      <c r="O1392" s="201"/>
      <c r="P1392" s="201"/>
      <c r="Q1392" s="201"/>
      <c r="R1392" s="201"/>
      <c r="S1392" s="201"/>
      <c r="T1392" s="202"/>
      <c r="AT1392" s="203" t="s">
        <v>146</v>
      </c>
      <c r="AU1392" s="203" t="s">
        <v>143</v>
      </c>
      <c r="AV1392" s="13" t="s">
        <v>143</v>
      </c>
      <c r="AW1392" s="13" t="s">
        <v>31</v>
      </c>
      <c r="AX1392" s="13" t="s">
        <v>72</v>
      </c>
      <c r="AY1392" s="203" t="s">
        <v>135</v>
      </c>
    </row>
    <row r="1393" spans="1:65" s="15" customFormat="1" ht="10">
      <c r="B1393" s="228"/>
      <c r="C1393" s="229"/>
      <c r="D1393" s="188" t="s">
        <v>146</v>
      </c>
      <c r="E1393" s="230" t="s">
        <v>19</v>
      </c>
      <c r="F1393" s="231" t="s">
        <v>499</v>
      </c>
      <c r="G1393" s="229"/>
      <c r="H1393" s="232">
        <v>144.33000000000001</v>
      </c>
      <c r="I1393" s="233"/>
      <c r="J1393" s="229"/>
      <c r="K1393" s="229"/>
      <c r="L1393" s="234"/>
      <c r="M1393" s="235"/>
      <c r="N1393" s="236"/>
      <c r="O1393" s="236"/>
      <c r="P1393" s="236"/>
      <c r="Q1393" s="236"/>
      <c r="R1393" s="236"/>
      <c r="S1393" s="236"/>
      <c r="T1393" s="237"/>
      <c r="AT1393" s="238" t="s">
        <v>146</v>
      </c>
      <c r="AU1393" s="238" t="s">
        <v>143</v>
      </c>
      <c r="AV1393" s="15" t="s">
        <v>152</v>
      </c>
      <c r="AW1393" s="15" t="s">
        <v>31</v>
      </c>
      <c r="AX1393" s="15" t="s">
        <v>72</v>
      </c>
      <c r="AY1393" s="238" t="s">
        <v>135</v>
      </c>
    </row>
    <row r="1394" spans="1:65" s="14" customFormat="1" ht="10">
      <c r="B1394" s="204"/>
      <c r="C1394" s="205"/>
      <c r="D1394" s="188" t="s">
        <v>146</v>
      </c>
      <c r="E1394" s="206" t="s">
        <v>19</v>
      </c>
      <c r="F1394" s="207" t="s">
        <v>148</v>
      </c>
      <c r="G1394" s="205"/>
      <c r="H1394" s="208">
        <v>296.71000000000004</v>
      </c>
      <c r="I1394" s="209"/>
      <c r="J1394" s="205"/>
      <c r="K1394" s="205"/>
      <c r="L1394" s="210"/>
      <c r="M1394" s="211"/>
      <c r="N1394" s="212"/>
      <c r="O1394" s="212"/>
      <c r="P1394" s="212"/>
      <c r="Q1394" s="212"/>
      <c r="R1394" s="212"/>
      <c r="S1394" s="212"/>
      <c r="T1394" s="213"/>
      <c r="AT1394" s="214" t="s">
        <v>146</v>
      </c>
      <c r="AU1394" s="214" t="s">
        <v>143</v>
      </c>
      <c r="AV1394" s="14" t="s">
        <v>142</v>
      </c>
      <c r="AW1394" s="14" t="s">
        <v>31</v>
      </c>
      <c r="AX1394" s="14" t="s">
        <v>80</v>
      </c>
      <c r="AY1394" s="214" t="s">
        <v>135</v>
      </c>
    </row>
    <row r="1395" spans="1:65" s="2" customFormat="1" ht="24.15" customHeight="1">
      <c r="A1395" s="36"/>
      <c r="B1395" s="37"/>
      <c r="C1395" s="215" t="s">
        <v>1111</v>
      </c>
      <c r="D1395" s="215" t="s">
        <v>194</v>
      </c>
      <c r="E1395" s="216" t="s">
        <v>389</v>
      </c>
      <c r="F1395" s="217" t="s">
        <v>390</v>
      </c>
      <c r="G1395" s="218" t="s">
        <v>140</v>
      </c>
      <c r="H1395" s="219">
        <v>326.38099999999997</v>
      </c>
      <c r="I1395" s="220"/>
      <c r="J1395" s="221">
        <f>ROUND(I1395*H1395,2)</f>
        <v>0</v>
      </c>
      <c r="K1395" s="217" t="s">
        <v>141</v>
      </c>
      <c r="L1395" s="222"/>
      <c r="M1395" s="223" t="s">
        <v>19</v>
      </c>
      <c r="N1395" s="224" t="s">
        <v>44</v>
      </c>
      <c r="O1395" s="66"/>
      <c r="P1395" s="184">
        <f>O1395*H1395</f>
        <v>0</v>
      </c>
      <c r="Q1395" s="184">
        <v>1.9199999999999998E-2</v>
      </c>
      <c r="R1395" s="184">
        <f>Q1395*H1395</f>
        <v>6.2665151999999988</v>
      </c>
      <c r="S1395" s="184">
        <v>0</v>
      </c>
      <c r="T1395" s="185">
        <f>S1395*H1395</f>
        <v>0</v>
      </c>
      <c r="U1395" s="36"/>
      <c r="V1395" s="36"/>
      <c r="W1395" s="36"/>
      <c r="X1395" s="36"/>
      <c r="Y1395" s="36"/>
      <c r="Z1395" s="36"/>
      <c r="AA1395" s="36"/>
      <c r="AB1395" s="36"/>
      <c r="AC1395" s="36"/>
      <c r="AD1395" s="36"/>
      <c r="AE1395" s="36"/>
      <c r="AR1395" s="186" t="s">
        <v>216</v>
      </c>
      <c r="AT1395" s="186" t="s">
        <v>194</v>
      </c>
      <c r="AU1395" s="186" t="s">
        <v>143</v>
      </c>
      <c r="AY1395" s="19" t="s">
        <v>135</v>
      </c>
      <c r="BE1395" s="187">
        <f>IF(N1395="základní",J1395,0)</f>
        <v>0</v>
      </c>
      <c r="BF1395" s="187">
        <f>IF(N1395="snížená",J1395,0)</f>
        <v>0</v>
      </c>
      <c r="BG1395" s="187">
        <f>IF(N1395="zákl. přenesená",J1395,0)</f>
        <v>0</v>
      </c>
      <c r="BH1395" s="187">
        <f>IF(N1395="sníž. přenesená",J1395,0)</f>
        <v>0</v>
      </c>
      <c r="BI1395" s="187">
        <f>IF(N1395="nulová",J1395,0)</f>
        <v>0</v>
      </c>
      <c r="BJ1395" s="19" t="s">
        <v>143</v>
      </c>
      <c r="BK1395" s="187">
        <f>ROUND(I1395*H1395,2)</f>
        <v>0</v>
      </c>
      <c r="BL1395" s="19" t="s">
        <v>175</v>
      </c>
      <c r="BM1395" s="186" t="s">
        <v>1621</v>
      </c>
    </row>
    <row r="1396" spans="1:65" s="13" customFormat="1" ht="10">
      <c r="B1396" s="193"/>
      <c r="C1396" s="194"/>
      <c r="D1396" s="188" t="s">
        <v>146</v>
      </c>
      <c r="E1396" s="195" t="s">
        <v>19</v>
      </c>
      <c r="F1396" s="196" t="s">
        <v>1622</v>
      </c>
      <c r="G1396" s="194"/>
      <c r="H1396" s="197">
        <v>326.38099999999997</v>
      </c>
      <c r="I1396" s="198"/>
      <c r="J1396" s="194"/>
      <c r="K1396" s="194"/>
      <c r="L1396" s="199"/>
      <c r="M1396" s="200"/>
      <c r="N1396" s="201"/>
      <c r="O1396" s="201"/>
      <c r="P1396" s="201"/>
      <c r="Q1396" s="201"/>
      <c r="R1396" s="201"/>
      <c r="S1396" s="201"/>
      <c r="T1396" s="202"/>
      <c r="AT1396" s="203" t="s">
        <v>146</v>
      </c>
      <c r="AU1396" s="203" t="s">
        <v>143</v>
      </c>
      <c r="AV1396" s="13" t="s">
        <v>143</v>
      </c>
      <c r="AW1396" s="13" t="s">
        <v>31</v>
      </c>
      <c r="AX1396" s="13" t="s">
        <v>72</v>
      </c>
      <c r="AY1396" s="203" t="s">
        <v>135</v>
      </c>
    </row>
    <row r="1397" spans="1:65" s="14" customFormat="1" ht="10">
      <c r="B1397" s="204"/>
      <c r="C1397" s="205"/>
      <c r="D1397" s="188" t="s">
        <v>146</v>
      </c>
      <c r="E1397" s="206" t="s">
        <v>19</v>
      </c>
      <c r="F1397" s="207" t="s">
        <v>148</v>
      </c>
      <c r="G1397" s="205"/>
      <c r="H1397" s="208">
        <v>326.38099999999997</v>
      </c>
      <c r="I1397" s="209"/>
      <c r="J1397" s="205"/>
      <c r="K1397" s="205"/>
      <c r="L1397" s="210"/>
      <c r="M1397" s="211"/>
      <c r="N1397" s="212"/>
      <c r="O1397" s="212"/>
      <c r="P1397" s="212"/>
      <c r="Q1397" s="212"/>
      <c r="R1397" s="212"/>
      <c r="S1397" s="212"/>
      <c r="T1397" s="213"/>
      <c r="AT1397" s="214" t="s">
        <v>146</v>
      </c>
      <c r="AU1397" s="214" t="s">
        <v>143</v>
      </c>
      <c r="AV1397" s="14" t="s">
        <v>142</v>
      </c>
      <c r="AW1397" s="14" t="s">
        <v>31</v>
      </c>
      <c r="AX1397" s="14" t="s">
        <v>80</v>
      </c>
      <c r="AY1397" s="214" t="s">
        <v>135</v>
      </c>
    </row>
    <row r="1398" spans="1:65" s="2" customFormat="1" ht="24.15" customHeight="1">
      <c r="A1398" s="36"/>
      <c r="B1398" s="37"/>
      <c r="C1398" s="175" t="s">
        <v>1623</v>
      </c>
      <c r="D1398" s="175" t="s">
        <v>137</v>
      </c>
      <c r="E1398" s="176" t="s">
        <v>1624</v>
      </c>
      <c r="F1398" s="177" t="s">
        <v>1625</v>
      </c>
      <c r="G1398" s="178" t="s">
        <v>140</v>
      </c>
      <c r="H1398" s="179">
        <v>12.63</v>
      </c>
      <c r="I1398" s="180"/>
      <c r="J1398" s="181">
        <f>ROUND(I1398*H1398,2)</f>
        <v>0</v>
      </c>
      <c r="K1398" s="177" t="s">
        <v>141</v>
      </c>
      <c r="L1398" s="41"/>
      <c r="M1398" s="182" t="s">
        <v>19</v>
      </c>
      <c r="N1398" s="183" t="s">
        <v>44</v>
      </c>
      <c r="O1398" s="66"/>
      <c r="P1398" s="184">
        <f>O1398*H1398</f>
        <v>0</v>
      </c>
      <c r="Q1398" s="184">
        <v>0</v>
      </c>
      <c r="R1398" s="184">
        <f>Q1398*H1398</f>
        <v>0</v>
      </c>
      <c r="S1398" s="184">
        <v>0</v>
      </c>
      <c r="T1398" s="185">
        <f>S1398*H1398</f>
        <v>0</v>
      </c>
      <c r="U1398" s="36"/>
      <c r="V1398" s="36"/>
      <c r="W1398" s="36"/>
      <c r="X1398" s="36"/>
      <c r="Y1398" s="36"/>
      <c r="Z1398" s="36"/>
      <c r="AA1398" s="36"/>
      <c r="AB1398" s="36"/>
      <c r="AC1398" s="36"/>
      <c r="AD1398" s="36"/>
      <c r="AE1398" s="36"/>
      <c r="AR1398" s="186" t="s">
        <v>175</v>
      </c>
      <c r="AT1398" s="186" t="s">
        <v>137</v>
      </c>
      <c r="AU1398" s="186" t="s">
        <v>143</v>
      </c>
      <c r="AY1398" s="19" t="s">
        <v>135</v>
      </c>
      <c r="BE1398" s="187">
        <f>IF(N1398="základní",J1398,0)</f>
        <v>0</v>
      </c>
      <c r="BF1398" s="187">
        <f>IF(N1398="snížená",J1398,0)</f>
        <v>0</v>
      </c>
      <c r="BG1398" s="187">
        <f>IF(N1398="zákl. přenesená",J1398,0)</f>
        <v>0</v>
      </c>
      <c r="BH1398" s="187">
        <f>IF(N1398="sníž. přenesená",J1398,0)</f>
        <v>0</v>
      </c>
      <c r="BI1398" s="187">
        <f>IF(N1398="nulová",J1398,0)</f>
        <v>0</v>
      </c>
      <c r="BJ1398" s="19" t="s">
        <v>143</v>
      </c>
      <c r="BK1398" s="187">
        <f>ROUND(I1398*H1398,2)</f>
        <v>0</v>
      </c>
      <c r="BL1398" s="19" t="s">
        <v>175</v>
      </c>
      <c r="BM1398" s="186" t="s">
        <v>1626</v>
      </c>
    </row>
    <row r="1399" spans="1:65" s="2" customFormat="1" ht="18">
      <c r="A1399" s="36"/>
      <c r="B1399" s="37"/>
      <c r="C1399" s="38"/>
      <c r="D1399" s="188" t="s">
        <v>144</v>
      </c>
      <c r="E1399" s="38"/>
      <c r="F1399" s="189" t="s">
        <v>387</v>
      </c>
      <c r="G1399" s="38"/>
      <c r="H1399" s="38"/>
      <c r="I1399" s="190"/>
      <c r="J1399" s="38"/>
      <c r="K1399" s="38"/>
      <c r="L1399" s="41"/>
      <c r="M1399" s="191"/>
      <c r="N1399" s="192"/>
      <c r="O1399" s="66"/>
      <c r="P1399" s="66"/>
      <c r="Q1399" s="66"/>
      <c r="R1399" s="66"/>
      <c r="S1399" s="66"/>
      <c r="T1399" s="67"/>
      <c r="U1399" s="36"/>
      <c r="V1399" s="36"/>
      <c r="W1399" s="36"/>
      <c r="X1399" s="36"/>
      <c r="Y1399" s="36"/>
      <c r="Z1399" s="36"/>
      <c r="AA1399" s="36"/>
      <c r="AB1399" s="36"/>
      <c r="AC1399" s="36"/>
      <c r="AD1399" s="36"/>
      <c r="AE1399" s="36"/>
      <c r="AT1399" s="19" t="s">
        <v>144</v>
      </c>
      <c r="AU1399" s="19" t="s">
        <v>143</v>
      </c>
    </row>
    <row r="1400" spans="1:65" s="16" customFormat="1" ht="10">
      <c r="B1400" s="239"/>
      <c r="C1400" s="240"/>
      <c r="D1400" s="188" t="s">
        <v>146</v>
      </c>
      <c r="E1400" s="241" t="s">
        <v>19</v>
      </c>
      <c r="F1400" s="242" t="s">
        <v>1201</v>
      </c>
      <c r="G1400" s="240"/>
      <c r="H1400" s="241" t="s">
        <v>19</v>
      </c>
      <c r="I1400" s="243"/>
      <c r="J1400" s="240"/>
      <c r="K1400" s="240"/>
      <c r="L1400" s="244"/>
      <c r="M1400" s="245"/>
      <c r="N1400" s="246"/>
      <c r="O1400" s="246"/>
      <c r="P1400" s="246"/>
      <c r="Q1400" s="246"/>
      <c r="R1400" s="246"/>
      <c r="S1400" s="246"/>
      <c r="T1400" s="247"/>
      <c r="AT1400" s="248" t="s">
        <v>146</v>
      </c>
      <c r="AU1400" s="248" t="s">
        <v>143</v>
      </c>
      <c r="AV1400" s="16" t="s">
        <v>80</v>
      </c>
      <c r="AW1400" s="16" t="s">
        <v>31</v>
      </c>
      <c r="AX1400" s="16" t="s">
        <v>72</v>
      </c>
      <c r="AY1400" s="248" t="s">
        <v>135</v>
      </c>
    </row>
    <row r="1401" spans="1:65" s="13" customFormat="1" ht="10">
      <c r="B1401" s="193"/>
      <c r="C1401" s="194"/>
      <c r="D1401" s="188" t="s">
        <v>146</v>
      </c>
      <c r="E1401" s="195" t="s">
        <v>19</v>
      </c>
      <c r="F1401" s="196" t="s">
        <v>1627</v>
      </c>
      <c r="G1401" s="194"/>
      <c r="H1401" s="197">
        <v>9.07</v>
      </c>
      <c r="I1401" s="198"/>
      <c r="J1401" s="194"/>
      <c r="K1401" s="194"/>
      <c r="L1401" s="199"/>
      <c r="M1401" s="200"/>
      <c r="N1401" s="201"/>
      <c r="O1401" s="201"/>
      <c r="P1401" s="201"/>
      <c r="Q1401" s="201"/>
      <c r="R1401" s="201"/>
      <c r="S1401" s="201"/>
      <c r="T1401" s="202"/>
      <c r="AT1401" s="203" t="s">
        <v>146</v>
      </c>
      <c r="AU1401" s="203" t="s">
        <v>143</v>
      </c>
      <c r="AV1401" s="13" t="s">
        <v>143</v>
      </c>
      <c r="AW1401" s="13" t="s">
        <v>31</v>
      </c>
      <c r="AX1401" s="13" t="s">
        <v>72</v>
      </c>
      <c r="AY1401" s="203" t="s">
        <v>135</v>
      </c>
    </row>
    <row r="1402" spans="1:65" s="15" customFormat="1" ht="10">
      <c r="B1402" s="228"/>
      <c r="C1402" s="229"/>
      <c r="D1402" s="188" t="s">
        <v>146</v>
      </c>
      <c r="E1402" s="230" t="s">
        <v>19</v>
      </c>
      <c r="F1402" s="231" t="s">
        <v>499</v>
      </c>
      <c r="G1402" s="229"/>
      <c r="H1402" s="232">
        <v>9.07</v>
      </c>
      <c r="I1402" s="233"/>
      <c r="J1402" s="229"/>
      <c r="K1402" s="229"/>
      <c r="L1402" s="234"/>
      <c r="M1402" s="235"/>
      <c r="N1402" s="236"/>
      <c r="O1402" s="236"/>
      <c r="P1402" s="236"/>
      <c r="Q1402" s="236"/>
      <c r="R1402" s="236"/>
      <c r="S1402" s="236"/>
      <c r="T1402" s="237"/>
      <c r="AT1402" s="238" t="s">
        <v>146</v>
      </c>
      <c r="AU1402" s="238" t="s">
        <v>143</v>
      </c>
      <c r="AV1402" s="15" t="s">
        <v>152</v>
      </c>
      <c r="AW1402" s="15" t="s">
        <v>31</v>
      </c>
      <c r="AX1402" s="15" t="s">
        <v>72</v>
      </c>
      <c r="AY1402" s="238" t="s">
        <v>135</v>
      </c>
    </row>
    <row r="1403" spans="1:65" s="16" customFormat="1" ht="10">
      <c r="B1403" s="239"/>
      <c r="C1403" s="240"/>
      <c r="D1403" s="188" t="s">
        <v>146</v>
      </c>
      <c r="E1403" s="241" t="s">
        <v>19</v>
      </c>
      <c r="F1403" s="242" t="s">
        <v>1203</v>
      </c>
      <c r="G1403" s="240"/>
      <c r="H1403" s="241" t="s">
        <v>19</v>
      </c>
      <c r="I1403" s="243"/>
      <c r="J1403" s="240"/>
      <c r="K1403" s="240"/>
      <c r="L1403" s="244"/>
      <c r="M1403" s="245"/>
      <c r="N1403" s="246"/>
      <c r="O1403" s="246"/>
      <c r="P1403" s="246"/>
      <c r="Q1403" s="246"/>
      <c r="R1403" s="246"/>
      <c r="S1403" s="246"/>
      <c r="T1403" s="247"/>
      <c r="AT1403" s="248" t="s">
        <v>146</v>
      </c>
      <c r="AU1403" s="248" t="s">
        <v>143</v>
      </c>
      <c r="AV1403" s="16" t="s">
        <v>80</v>
      </c>
      <c r="AW1403" s="16" t="s">
        <v>31</v>
      </c>
      <c r="AX1403" s="16" t="s">
        <v>72</v>
      </c>
      <c r="AY1403" s="248" t="s">
        <v>135</v>
      </c>
    </row>
    <row r="1404" spans="1:65" s="13" customFormat="1" ht="10">
      <c r="B1404" s="193"/>
      <c r="C1404" s="194"/>
      <c r="D1404" s="188" t="s">
        <v>146</v>
      </c>
      <c r="E1404" s="195" t="s">
        <v>19</v>
      </c>
      <c r="F1404" s="196" t="s">
        <v>1628</v>
      </c>
      <c r="G1404" s="194"/>
      <c r="H1404" s="197">
        <v>3.56</v>
      </c>
      <c r="I1404" s="198"/>
      <c r="J1404" s="194"/>
      <c r="K1404" s="194"/>
      <c r="L1404" s="199"/>
      <c r="M1404" s="200"/>
      <c r="N1404" s="201"/>
      <c r="O1404" s="201"/>
      <c r="P1404" s="201"/>
      <c r="Q1404" s="201"/>
      <c r="R1404" s="201"/>
      <c r="S1404" s="201"/>
      <c r="T1404" s="202"/>
      <c r="AT1404" s="203" t="s">
        <v>146</v>
      </c>
      <c r="AU1404" s="203" t="s">
        <v>143</v>
      </c>
      <c r="AV1404" s="13" t="s">
        <v>143</v>
      </c>
      <c r="AW1404" s="13" t="s">
        <v>31</v>
      </c>
      <c r="AX1404" s="13" t="s">
        <v>72</v>
      </c>
      <c r="AY1404" s="203" t="s">
        <v>135</v>
      </c>
    </row>
    <row r="1405" spans="1:65" s="15" customFormat="1" ht="10">
      <c r="B1405" s="228"/>
      <c r="C1405" s="229"/>
      <c r="D1405" s="188" t="s">
        <v>146</v>
      </c>
      <c r="E1405" s="230" t="s">
        <v>19</v>
      </c>
      <c r="F1405" s="231" t="s">
        <v>499</v>
      </c>
      <c r="G1405" s="229"/>
      <c r="H1405" s="232">
        <v>3.56</v>
      </c>
      <c r="I1405" s="233"/>
      <c r="J1405" s="229"/>
      <c r="K1405" s="229"/>
      <c r="L1405" s="234"/>
      <c r="M1405" s="235"/>
      <c r="N1405" s="236"/>
      <c r="O1405" s="236"/>
      <c r="P1405" s="236"/>
      <c r="Q1405" s="236"/>
      <c r="R1405" s="236"/>
      <c r="S1405" s="236"/>
      <c r="T1405" s="237"/>
      <c r="AT1405" s="238" t="s">
        <v>146</v>
      </c>
      <c r="AU1405" s="238" t="s">
        <v>143</v>
      </c>
      <c r="AV1405" s="15" t="s">
        <v>152</v>
      </c>
      <c r="AW1405" s="15" t="s">
        <v>31</v>
      </c>
      <c r="AX1405" s="15" t="s">
        <v>72</v>
      </c>
      <c r="AY1405" s="238" t="s">
        <v>135</v>
      </c>
    </row>
    <row r="1406" spans="1:65" s="14" customFormat="1" ht="10">
      <c r="B1406" s="204"/>
      <c r="C1406" s="205"/>
      <c r="D1406" s="188" t="s">
        <v>146</v>
      </c>
      <c r="E1406" s="206" t="s">
        <v>19</v>
      </c>
      <c r="F1406" s="207" t="s">
        <v>148</v>
      </c>
      <c r="G1406" s="205"/>
      <c r="H1406" s="208">
        <v>12.63</v>
      </c>
      <c r="I1406" s="209"/>
      <c r="J1406" s="205"/>
      <c r="K1406" s="205"/>
      <c r="L1406" s="210"/>
      <c r="M1406" s="211"/>
      <c r="N1406" s="212"/>
      <c r="O1406" s="212"/>
      <c r="P1406" s="212"/>
      <c r="Q1406" s="212"/>
      <c r="R1406" s="212"/>
      <c r="S1406" s="212"/>
      <c r="T1406" s="213"/>
      <c r="AT1406" s="214" t="s">
        <v>146</v>
      </c>
      <c r="AU1406" s="214" t="s">
        <v>143</v>
      </c>
      <c r="AV1406" s="14" t="s">
        <v>142</v>
      </c>
      <c r="AW1406" s="14" t="s">
        <v>31</v>
      </c>
      <c r="AX1406" s="14" t="s">
        <v>80</v>
      </c>
      <c r="AY1406" s="214" t="s">
        <v>135</v>
      </c>
    </row>
    <row r="1407" spans="1:65" s="2" customFormat="1" ht="14.4" customHeight="1">
      <c r="A1407" s="36"/>
      <c r="B1407" s="37"/>
      <c r="C1407" s="175" t="s">
        <v>1115</v>
      </c>
      <c r="D1407" s="175" t="s">
        <v>137</v>
      </c>
      <c r="E1407" s="176" t="s">
        <v>1629</v>
      </c>
      <c r="F1407" s="177" t="s">
        <v>1630</v>
      </c>
      <c r="G1407" s="178" t="s">
        <v>140</v>
      </c>
      <c r="H1407" s="179">
        <v>75.849999999999994</v>
      </c>
      <c r="I1407" s="180"/>
      <c r="J1407" s="181">
        <f>ROUND(I1407*H1407,2)</f>
        <v>0</v>
      </c>
      <c r="K1407" s="177" t="s">
        <v>141</v>
      </c>
      <c r="L1407" s="41"/>
      <c r="M1407" s="182" t="s">
        <v>19</v>
      </c>
      <c r="N1407" s="183" t="s">
        <v>44</v>
      </c>
      <c r="O1407" s="66"/>
      <c r="P1407" s="184">
        <f>O1407*H1407</f>
        <v>0</v>
      </c>
      <c r="Q1407" s="184">
        <v>1.5E-3</v>
      </c>
      <c r="R1407" s="184">
        <f>Q1407*H1407</f>
        <v>0.11377499999999999</v>
      </c>
      <c r="S1407" s="184">
        <v>0</v>
      </c>
      <c r="T1407" s="185">
        <f>S1407*H1407</f>
        <v>0</v>
      </c>
      <c r="U1407" s="36"/>
      <c r="V1407" s="36"/>
      <c r="W1407" s="36"/>
      <c r="X1407" s="36"/>
      <c r="Y1407" s="36"/>
      <c r="Z1407" s="36"/>
      <c r="AA1407" s="36"/>
      <c r="AB1407" s="36"/>
      <c r="AC1407" s="36"/>
      <c r="AD1407" s="36"/>
      <c r="AE1407" s="36"/>
      <c r="AR1407" s="186" t="s">
        <v>175</v>
      </c>
      <c r="AT1407" s="186" t="s">
        <v>137</v>
      </c>
      <c r="AU1407" s="186" t="s">
        <v>143</v>
      </c>
      <c r="AY1407" s="19" t="s">
        <v>135</v>
      </c>
      <c r="BE1407" s="187">
        <f>IF(N1407="základní",J1407,0)</f>
        <v>0</v>
      </c>
      <c r="BF1407" s="187">
        <f>IF(N1407="snížená",J1407,0)</f>
        <v>0</v>
      </c>
      <c r="BG1407" s="187">
        <f>IF(N1407="zákl. přenesená",J1407,0)</f>
        <v>0</v>
      </c>
      <c r="BH1407" s="187">
        <f>IF(N1407="sníž. přenesená",J1407,0)</f>
        <v>0</v>
      </c>
      <c r="BI1407" s="187">
        <f>IF(N1407="nulová",J1407,0)</f>
        <v>0</v>
      </c>
      <c r="BJ1407" s="19" t="s">
        <v>143</v>
      </c>
      <c r="BK1407" s="187">
        <f>ROUND(I1407*H1407,2)</f>
        <v>0</v>
      </c>
      <c r="BL1407" s="19" t="s">
        <v>175</v>
      </c>
      <c r="BM1407" s="186" t="s">
        <v>1631</v>
      </c>
    </row>
    <row r="1408" spans="1:65" s="2" customFormat="1" ht="36">
      <c r="A1408" s="36"/>
      <c r="B1408" s="37"/>
      <c r="C1408" s="38"/>
      <c r="D1408" s="188" t="s">
        <v>144</v>
      </c>
      <c r="E1408" s="38"/>
      <c r="F1408" s="189" t="s">
        <v>1632</v>
      </c>
      <c r="G1408" s="38"/>
      <c r="H1408" s="38"/>
      <c r="I1408" s="190"/>
      <c r="J1408" s="38"/>
      <c r="K1408" s="38"/>
      <c r="L1408" s="41"/>
      <c r="M1408" s="191"/>
      <c r="N1408" s="192"/>
      <c r="O1408" s="66"/>
      <c r="P1408" s="66"/>
      <c r="Q1408" s="66"/>
      <c r="R1408" s="66"/>
      <c r="S1408" s="66"/>
      <c r="T1408" s="67"/>
      <c r="U1408" s="36"/>
      <c r="V1408" s="36"/>
      <c r="W1408" s="36"/>
      <c r="X1408" s="36"/>
      <c r="Y1408" s="36"/>
      <c r="Z1408" s="36"/>
      <c r="AA1408" s="36"/>
      <c r="AB1408" s="36"/>
      <c r="AC1408" s="36"/>
      <c r="AD1408" s="36"/>
      <c r="AE1408" s="36"/>
      <c r="AT1408" s="19" t="s">
        <v>144</v>
      </c>
      <c r="AU1408" s="19" t="s">
        <v>143</v>
      </c>
    </row>
    <row r="1409" spans="1:65" s="16" customFormat="1" ht="10">
      <c r="B1409" s="239"/>
      <c r="C1409" s="240"/>
      <c r="D1409" s="188" t="s">
        <v>146</v>
      </c>
      <c r="E1409" s="241" t="s">
        <v>19</v>
      </c>
      <c r="F1409" s="242" t="s">
        <v>1201</v>
      </c>
      <c r="G1409" s="240"/>
      <c r="H1409" s="241" t="s">
        <v>19</v>
      </c>
      <c r="I1409" s="243"/>
      <c r="J1409" s="240"/>
      <c r="K1409" s="240"/>
      <c r="L1409" s="244"/>
      <c r="M1409" s="245"/>
      <c r="N1409" s="246"/>
      <c r="O1409" s="246"/>
      <c r="P1409" s="246"/>
      <c r="Q1409" s="246"/>
      <c r="R1409" s="246"/>
      <c r="S1409" s="246"/>
      <c r="T1409" s="247"/>
      <c r="AT1409" s="248" t="s">
        <v>146</v>
      </c>
      <c r="AU1409" s="248" t="s">
        <v>143</v>
      </c>
      <c r="AV1409" s="16" t="s">
        <v>80</v>
      </c>
      <c r="AW1409" s="16" t="s">
        <v>31</v>
      </c>
      <c r="AX1409" s="16" t="s">
        <v>72</v>
      </c>
      <c r="AY1409" s="248" t="s">
        <v>135</v>
      </c>
    </row>
    <row r="1410" spans="1:65" s="13" customFormat="1" ht="10">
      <c r="B1410" s="193"/>
      <c r="C1410" s="194"/>
      <c r="D1410" s="188" t="s">
        <v>146</v>
      </c>
      <c r="E1410" s="195" t="s">
        <v>19</v>
      </c>
      <c r="F1410" s="196" t="s">
        <v>1633</v>
      </c>
      <c r="G1410" s="194"/>
      <c r="H1410" s="197">
        <v>38.840000000000003</v>
      </c>
      <c r="I1410" s="198"/>
      <c r="J1410" s="194"/>
      <c r="K1410" s="194"/>
      <c r="L1410" s="199"/>
      <c r="M1410" s="200"/>
      <c r="N1410" s="201"/>
      <c r="O1410" s="201"/>
      <c r="P1410" s="201"/>
      <c r="Q1410" s="201"/>
      <c r="R1410" s="201"/>
      <c r="S1410" s="201"/>
      <c r="T1410" s="202"/>
      <c r="AT1410" s="203" t="s">
        <v>146</v>
      </c>
      <c r="AU1410" s="203" t="s">
        <v>143</v>
      </c>
      <c r="AV1410" s="13" t="s">
        <v>143</v>
      </c>
      <c r="AW1410" s="13" t="s">
        <v>31</v>
      </c>
      <c r="AX1410" s="13" t="s">
        <v>72</v>
      </c>
      <c r="AY1410" s="203" t="s">
        <v>135</v>
      </c>
    </row>
    <row r="1411" spans="1:65" s="15" customFormat="1" ht="10">
      <c r="B1411" s="228"/>
      <c r="C1411" s="229"/>
      <c r="D1411" s="188" t="s">
        <v>146</v>
      </c>
      <c r="E1411" s="230" t="s">
        <v>19</v>
      </c>
      <c r="F1411" s="231" t="s">
        <v>499</v>
      </c>
      <c r="G1411" s="229"/>
      <c r="H1411" s="232">
        <v>38.840000000000003</v>
      </c>
      <c r="I1411" s="233"/>
      <c r="J1411" s="229"/>
      <c r="K1411" s="229"/>
      <c r="L1411" s="234"/>
      <c r="M1411" s="235"/>
      <c r="N1411" s="236"/>
      <c r="O1411" s="236"/>
      <c r="P1411" s="236"/>
      <c r="Q1411" s="236"/>
      <c r="R1411" s="236"/>
      <c r="S1411" s="236"/>
      <c r="T1411" s="237"/>
      <c r="AT1411" s="238" t="s">
        <v>146</v>
      </c>
      <c r="AU1411" s="238" t="s">
        <v>143</v>
      </c>
      <c r="AV1411" s="15" t="s">
        <v>152</v>
      </c>
      <c r="AW1411" s="15" t="s">
        <v>31</v>
      </c>
      <c r="AX1411" s="15" t="s">
        <v>72</v>
      </c>
      <c r="AY1411" s="238" t="s">
        <v>135</v>
      </c>
    </row>
    <row r="1412" spans="1:65" s="16" customFormat="1" ht="10">
      <c r="B1412" s="239"/>
      <c r="C1412" s="240"/>
      <c r="D1412" s="188" t="s">
        <v>146</v>
      </c>
      <c r="E1412" s="241" t="s">
        <v>19</v>
      </c>
      <c r="F1412" s="242" t="s">
        <v>1203</v>
      </c>
      <c r="G1412" s="240"/>
      <c r="H1412" s="241" t="s">
        <v>19</v>
      </c>
      <c r="I1412" s="243"/>
      <c r="J1412" s="240"/>
      <c r="K1412" s="240"/>
      <c r="L1412" s="244"/>
      <c r="M1412" s="245"/>
      <c r="N1412" s="246"/>
      <c r="O1412" s="246"/>
      <c r="P1412" s="246"/>
      <c r="Q1412" s="246"/>
      <c r="R1412" s="246"/>
      <c r="S1412" s="246"/>
      <c r="T1412" s="247"/>
      <c r="AT1412" s="248" t="s">
        <v>146</v>
      </c>
      <c r="AU1412" s="248" t="s">
        <v>143</v>
      </c>
      <c r="AV1412" s="16" t="s">
        <v>80</v>
      </c>
      <c r="AW1412" s="16" t="s">
        <v>31</v>
      </c>
      <c r="AX1412" s="16" t="s">
        <v>72</v>
      </c>
      <c r="AY1412" s="248" t="s">
        <v>135</v>
      </c>
    </row>
    <row r="1413" spans="1:65" s="13" customFormat="1" ht="10">
      <c r="B1413" s="193"/>
      <c r="C1413" s="194"/>
      <c r="D1413" s="188" t="s">
        <v>146</v>
      </c>
      <c r="E1413" s="195" t="s">
        <v>19</v>
      </c>
      <c r="F1413" s="196" t="s">
        <v>1634</v>
      </c>
      <c r="G1413" s="194"/>
      <c r="H1413" s="197">
        <v>37.01</v>
      </c>
      <c r="I1413" s="198"/>
      <c r="J1413" s="194"/>
      <c r="K1413" s="194"/>
      <c r="L1413" s="199"/>
      <c r="M1413" s="200"/>
      <c r="N1413" s="201"/>
      <c r="O1413" s="201"/>
      <c r="P1413" s="201"/>
      <c r="Q1413" s="201"/>
      <c r="R1413" s="201"/>
      <c r="S1413" s="201"/>
      <c r="T1413" s="202"/>
      <c r="AT1413" s="203" t="s">
        <v>146</v>
      </c>
      <c r="AU1413" s="203" t="s">
        <v>143</v>
      </c>
      <c r="AV1413" s="13" t="s">
        <v>143</v>
      </c>
      <c r="AW1413" s="13" t="s">
        <v>31</v>
      </c>
      <c r="AX1413" s="13" t="s">
        <v>72</v>
      </c>
      <c r="AY1413" s="203" t="s">
        <v>135</v>
      </c>
    </row>
    <row r="1414" spans="1:65" s="15" customFormat="1" ht="10">
      <c r="B1414" s="228"/>
      <c r="C1414" s="229"/>
      <c r="D1414" s="188" t="s">
        <v>146</v>
      </c>
      <c r="E1414" s="230" t="s">
        <v>19</v>
      </c>
      <c r="F1414" s="231" t="s">
        <v>499</v>
      </c>
      <c r="G1414" s="229"/>
      <c r="H1414" s="232">
        <v>37.01</v>
      </c>
      <c r="I1414" s="233"/>
      <c r="J1414" s="229"/>
      <c r="K1414" s="229"/>
      <c r="L1414" s="234"/>
      <c r="M1414" s="235"/>
      <c r="N1414" s="236"/>
      <c r="O1414" s="236"/>
      <c r="P1414" s="236"/>
      <c r="Q1414" s="236"/>
      <c r="R1414" s="236"/>
      <c r="S1414" s="236"/>
      <c r="T1414" s="237"/>
      <c r="AT1414" s="238" t="s">
        <v>146</v>
      </c>
      <c r="AU1414" s="238" t="s">
        <v>143</v>
      </c>
      <c r="AV1414" s="15" t="s">
        <v>152</v>
      </c>
      <c r="AW1414" s="15" t="s">
        <v>31</v>
      </c>
      <c r="AX1414" s="15" t="s">
        <v>72</v>
      </c>
      <c r="AY1414" s="238" t="s">
        <v>135</v>
      </c>
    </row>
    <row r="1415" spans="1:65" s="14" customFormat="1" ht="10">
      <c r="B1415" s="204"/>
      <c r="C1415" s="205"/>
      <c r="D1415" s="188" t="s">
        <v>146</v>
      </c>
      <c r="E1415" s="206" t="s">
        <v>19</v>
      </c>
      <c r="F1415" s="207" t="s">
        <v>148</v>
      </c>
      <c r="G1415" s="205"/>
      <c r="H1415" s="208">
        <v>75.849999999999994</v>
      </c>
      <c r="I1415" s="209"/>
      <c r="J1415" s="205"/>
      <c r="K1415" s="205"/>
      <c r="L1415" s="210"/>
      <c r="M1415" s="211"/>
      <c r="N1415" s="212"/>
      <c r="O1415" s="212"/>
      <c r="P1415" s="212"/>
      <c r="Q1415" s="212"/>
      <c r="R1415" s="212"/>
      <c r="S1415" s="212"/>
      <c r="T1415" s="213"/>
      <c r="AT1415" s="214" t="s">
        <v>146</v>
      </c>
      <c r="AU1415" s="214" t="s">
        <v>143</v>
      </c>
      <c r="AV1415" s="14" t="s">
        <v>142</v>
      </c>
      <c r="AW1415" s="14" t="s">
        <v>31</v>
      </c>
      <c r="AX1415" s="14" t="s">
        <v>80</v>
      </c>
      <c r="AY1415" s="214" t="s">
        <v>135</v>
      </c>
    </row>
    <row r="1416" spans="1:65" s="2" customFormat="1" ht="24.15" customHeight="1">
      <c r="A1416" s="36"/>
      <c r="B1416" s="37"/>
      <c r="C1416" s="175" t="s">
        <v>1635</v>
      </c>
      <c r="D1416" s="175" t="s">
        <v>137</v>
      </c>
      <c r="E1416" s="176" t="s">
        <v>1636</v>
      </c>
      <c r="F1416" s="177" t="s">
        <v>1637</v>
      </c>
      <c r="G1416" s="178" t="s">
        <v>197</v>
      </c>
      <c r="H1416" s="179">
        <v>10.827999999999999</v>
      </c>
      <c r="I1416" s="180"/>
      <c r="J1416" s="181">
        <f>ROUND(I1416*H1416,2)</f>
        <v>0</v>
      </c>
      <c r="K1416" s="177" t="s">
        <v>141</v>
      </c>
      <c r="L1416" s="41"/>
      <c r="M1416" s="182" t="s">
        <v>19</v>
      </c>
      <c r="N1416" s="183" t="s">
        <v>44</v>
      </c>
      <c r="O1416" s="66"/>
      <c r="P1416" s="184">
        <f>O1416*H1416</f>
        <v>0</v>
      </c>
      <c r="Q1416" s="184">
        <v>0</v>
      </c>
      <c r="R1416" s="184">
        <f>Q1416*H1416</f>
        <v>0</v>
      </c>
      <c r="S1416" s="184">
        <v>0</v>
      </c>
      <c r="T1416" s="185">
        <f>S1416*H1416</f>
        <v>0</v>
      </c>
      <c r="U1416" s="36"/>
      <c r="V1416" s="36"/>
      <c r="W1416" s="36"/>
      <c r="X1416" s="36"/>
      <c r="Y1416" s="36"/>
      <c r="Z1416" s="36"/>
      <c r="AA1416" s="36"/>
      <c r="AB1416" s="36"/>
      <c r="AC1416" s="36"/>
      <c r="AD1416" s="36"/>
      <c r="AE1416" s="36"/>
      <c r="AR1416" s="186" t="s">
        <v>175</v>
      </c>
      <c r="AT1416" s="186" t="s">
        <v>137</v>
      </c>
      <c r="AU1416" s="186" t="s">
        <v>143</v>
      </c>
      <c r="AY1416" s="19" t="s">
        <v>135</v>
      </c>
      <c r="BE1416" s="187">
        <f>IF(N1416="základní",J1416,0)</f>
        <v>0</v>
      </c>
      <c r="BF1416" s="187">
        <f>IF(N1416="snížená",J1416,0)</f>
        <v>0</v>
      </c>
      <c r="BG1416" s="187">
        <f>IF(N1416="zákl. přenesená",J1416,0)</f>
        <v>0</v>
      </c>
      <c r="BH1416" s="187">
        <f>IF(N1416="sníž. přenesená",J1416,0)</f>
        <v>0</v>
      </c>
      <c r="BI1416" s="187">
        <f>IF(N1416="nulová",J1416,0)</f>
        <v>0</v>
      </c>
      <c r="BJ1416" s="19" t="s">
        <v>143</v>
      </c>
      <c r="BK1416" s="187">
        <f>ROUND(I1416*H1416,2)</f>
        <v>0</v>
      </c>
      <c r="BL1416" s="19" t="s">
        <v>175</v>
      </c>
      <c r="BM1416" s="186" t="s">
        <v>1638</v>
      </c>
    </row>
    <row r="1417" spans="1:65" s="2" customFormat="1" ht="63">
      <c r="A1417" s="36"/>
      <c r="B1417" s="37"/>
      <c r="C1417" s="38"/>
      <c r="D1417" s="188" t="s">
        <v>144</v>
      </c>
      <c r="E1417" s="38"/>
      <c r="F1417" s="189" t="s">
        <v>343</v>
      </c>
      <c r="G1417" s="38"/>
      <c r="H1417" s="38"/>
      <c r="I1417" s="190"/>
      <c r="J1417" s="38"/>
      <c r="K1417" s="38"/>
      <c r="L1417" s="41"/>
      <c r="M1417" s="191"/>
      <c r="N1417" s="192"/>
      <c r="O1417" s="66"/>
      <c r="P1417" s="66"/>
      <c r="Q1417" s="66"/>
      <c r="R1417" s="66"/>
      <c r="S1417" s="66"/>
      <c r="T1417" s="67"/>
      <c r="U1417" s="36"/>
      <c r="V1417" s="36"/>
      <c r="W1417" s="36"/>
      <c r="X1417" s="36"/>
      <c r="Y1417" s="36"/>
      <c r="Z1417" s="36"/>
      <c r="AA1417" s="36"/>
      <c r="AB1417" s="36"/>
      <c r="AC1417" s="36"/>
      <c r="AD1417" s="36"/>
      <c r="AE1417" s="36"/>
      <c r="AT1417" s="19" t="s">
        <v>144</v>
      </c>
      <c r="AU1417" s="19" t="s">
        <v>143</v>
      </c>
    </row>
    <row r="1418" spans="1:65" s="2" customFormat="1" ht="24.15" customHeight="1">
      <c r="A1418" s="36"/>
      <c r="B1418" s="37"/>
      <c r="C1418" s="175" t="s">
        <v>1119</v>
      </c>
      <c r="D1418" s="175" t="s">
        <v>137</v>
      </c>
      <c r="E1418" s="176" t="s">
        <v>1639</v>
      </c>
      <c r="F1418" s="177" t="s">
        <v>1640</v>
      </c>
      <c r="G1418" s="178" t="s">
        <v>197</v>
      </c>
      <c r="H1418" s="179">
        <v>10.827999999999999</v>
      </c>
      <c r="I1418" s="180"/>
      <c r="J1418" s="181">
        <f>ROUND(I1418*H1418,2)</f>
        <v>0</v>
      </c>
      <c r="K1418" s="177" t="s">
        <v>141</v>
      </c>
      <c r="L1418" s="41"/>
      <c r="M1418" s="182" t="s">
        <v>19</v>
      </c>
      <c r="N1418" s="183" t="s">
        <v>44</v>
      </c>
      <c r="O1418" s="66"/>
      <c r="P1418" s="184">
        <f>O1418*H1418</f>
        <v>0</v>
      </c>
      <c r="Q1418" s="184">
        <v>0</v>
      </c>
      <c r="R1418" s="184">
        <f>Q1418*H1418</f>
        <v>0</v>
      </c>
      <c r="S1418" s="184">
        <v>0</v>
      </c>
      <c r="T1418" s="185">
        <f>S1418*H1418</f>
        <v>0</v>
      </c>
      <c r="U1418" s="36"/>
      <c r="V1418" s="36"/>
      <c r="W1418" s="36"/>
      <c r="X1418" s="36"/>
      <c r="Y1418" s="36"/>
      <c r="Z1418" s="36"/>
      <c r="AA1418" s="36"/>
      <c r="AB1418" s="36"/>
      <c r="AC1418" s="36"/>
      <c r="AD1418" s="36"/>
      <c r="AE1418" s="36"/>
      <c r="AR1418" s="186" t="s">
        <v>175</v>
      </c>
      <c r="AT1418" s="186" t="s">
        <v>137</v>
      </c>
      <c r="AU1418" s="186" t="s">
        <v>143</v>
      </c>
      <c r="AY1418" s="19" t="s">
        <v>135</v>
      </c>
      <c r="BE1418" s="187">
        <f>IF(N1418="základní",J1418,0)</f>
        <v>0</v>
      </c>
      <c r="BF1418" s="187">
        <f>IF(N1418="snížená",J1418,0)</f>
        <v>0</v>
      </c>
      <c r="BG1418" s="187">
        <f>IF(N1418="zákl. přenesená",J1418,0)</f>
        <v>0</v>
      </c>
      <c r="BH1418" s="187">
        <f>IF(N1418="sníž. přenesená",J1418,0)</f>
        <v>0</v>
      </c>
      <c r="BI1418" s="187">
        <f>IF(N1418="nulová",J1418,0)</f>
        <v>0</v>
      </c>
      <c r="BJ1418" s="19" t="s">
        <v>143</v>
      </c>
      <c r="BK1418" s="187">
        <f>ROUND(I1418*H1418,2)</f>
        <v>0</v>
      </c>
      <c r="BL1418" s="19" t="s">
        <v>175</v>
      </c>
      <c r="BM1418" s="186" t="s">
        <v>1641</v>
      </c>
    </row>
    <row r="1419" spans="1:65" s="2" customFormat="1" ht="63">
      <c r="A1419" s="36"/>
      <c r="B1419" s="37"/>
      <c r="C1419" s="38"/>
      <c r="D1419" s="188" t="s">
        <v>144</v>
      </c>
      <c r="E1419" s="38"/>
      <c r="F1419" s="189" t="s">
        <v>343</v>
      </c>
      <c r="G1419" s="38"/>
      <c r="H1419" s="38"/>
      <c r="I1419" s="190"/>
      <c r="J1419" s="38"/>
      <c r="K1419" s="38"/>
      <c r="L1419" s="41"/>
      <c r="M1419" s="191"/>
      <c r="N1419" s="192"/>
      <c r="O1419" s="66"/>
      <c r="P1419" s="66"/>
      <c r="Q1419" s="66"/>
      <c r="R1419" s="66"/>
      <c r="S1419" s="66"/>
      <c r="T1419" s="67"/>
      <c r="U1419" s="36"/>
      <c r="V1419" s="36"/>
      <c r="W1419" s="36"/>
      <c r="X1419" s="36"/>
      <c r="Y1419" s="36"/>
      <c r="Z1419" s="36"/>
      <c r="AA1419" s="36"/>
      <c r="AB1419" s="36"/>
      <c r="AC1419" s="36"/>
      <c r="AD1419" s="36"/>
      <c r="AE1419" s="36"/>
      <c r="AT1419" s="19" t="s">
        <v>144</v>
      </c>
      <c r="AU1419" s="19" t="s">
        <v>143</v>
      </c>
    </row>
    <row r="1420" spans="1:65" s="12" customFormat="1" ht="22.75" customHeight="1">
      <c r="B1420" s="159"/>
      <c r="C1420" s="160"/>
      <c r="D1420" s="161" t="s">
        <v>71</v>
      </c>
      <c r="E1420" s="173" t="s">
        <v>1642</v>
      </c>
      <c r="F1420" s="173" t="s">
        <v>1643</v>
      </c>
      <c r="G1420" s="160"/>
      <c r="H1420" s="160"/>
      <c r="I1420" s="163"/>
      <c r="J1420" s="174">
        <f>BK1420</f>
        <v>0</v>
      </c>
      <c r="K1420" s="160"/>
      <c r="L1420" s="165"/>
      <c r="M1420" s="166"/>
      <c r="N1420" s="167"/>
      <c r="O1420" s="167"/>
      <c r="P1420" s="168">
        <f>SUM(P1421:P1542)</f>
        <v>0</v>
      </c>
      <c r="Q1420" s="167"/>
      <c r="R1420" s="168">
        <f>SUM(R1421:R1542)</f>
        <v>7.6508693299999999</v>
      </c>
      <c r="S1420" s="167"/>
      <c r="T1420" s="169">
        <f>SUM(T1421:T1542)</f>
        <v>2.5978049999999997</v>
      </c>
      <c r="AR1420" s="170" t="s">
        <v>143</v>
      </c>
      <c r="AT1420" s="171" t="s">
        <v>71</v>
      </c>
      <c r="AU1420" s="171" t="s">
        <v>80</v>
      </c>
      <c r="AY1420" s="170" t="s">
        <v>135</v>
      </c>
      <c r="BK1420" s="172">
        <f>SUM(BK1421:BK1542)</f>
        <v>0</v>
      </c>
    </row>
    <row r="1421" spans="1:65" s="2" customFormat="1" ht="14.4" customHeight="1">
      <c r="A1421" s="36"/>
      <c r="B1421" s="37"/>
      <c r="C1421" s="175" t="s">
        <v>1644</v>
      </c>
      <c r="D1421" s="175" t="s">
        <v>137</v>
      </c>
      <c r="E1421" s="176" t="s">
        <v>1645</v>
      </c>
      <c r="F1421" s="177" t="s">
        <v>1646</v>
      </c>
      <c r="G1421" s="178" t="s">
        <v>140</v>
      </c>
      <c r="H1421" s="179">
        <v>287.43</v>
      </c>
      <c r="I1421" s="180"/>
      <c r="J1421" s="181">
        <f>ROUND(I1421*H1421,2)</f>
        <v>0</v>
      </c>
      <c r="K1421" s="177" t="s">
        <v>141</v>
      </c>
      <c r="L1421" s="41"/>
      <c r="M1421" s="182" t="s">
        <v>19</v>
      </c>
      <c r="N1421" s="183" t="s">
        <v>44</v>
      </c>
      <c r="O1421" s="66"/>
      <c r="P1421" s="184">
        <f>O1421*H1421</f>
        <v>0</v>
      </c>
      <c r="Q1421" s="184">
        <v>0</v>
      </c>
      <c r="R1421" s="184">
        <f>Q1421*H1421</f>
        <v>0</v>
      </c>
      <c r="S1421" s="184">
        <v>0</v>
      </c>
      <c r="T1421" s="185">
        <f>S1421*H1421</f>
        <v>0</v>
      </c>
      <c r="U1421" s="36"/>
      <c r="V1421" s="36"/>
      <c r="W1421" s="36"/>
      <c r="X1421" s="36"/>
      <c r="Y1421" s="36"/>
      <c r="Z1421" s="36"/>
      <c r="AA1421" s="36"/>
      <c r="AB1421" s="36"/>
      <c r="AC1421" s="36"/>
      <c r="AD1421" s="36"/>
      <c r="AE1421" s="36"/>
      <c r="AR1421" s="186" t="s">
        <v>175</v>
      </c>
      <c r="AT1421" s="186" t="s">
        <v>137</v>
      </c>
      <c r="AU1421" s="186" t="s">
        <v>143</v>
      </c>
      <c r="AY1421" s="19" t="s">
        <v>135</v>
      </c>
      <c r="BE1421" s="187">
        <f>IF(N1421="základní",J1421,0)</f>
        <v>0</v>
      </c>
      <c r="BF1421" s="187">
        <f>IF(N1421="snížená",J1421,0)</f>
        <v>0</v>
      </c>
      <c r="BG1421" s="187">
        <f>IF(N1421="zákl. přenesená",J1421,0)</f>
        <v>0</v>
      </c>
      <c r="BH1421" s="187">
        <f>IF(N1421="sníž. přenesená",J1421,0)</f>
        <v>0</v>
      </c>
      <c r="BI1421" s="187">
        <f>IF(N1421="nulová",J1421,0)</f>
        <v>0</v>
      </c>
      <c r="BJ1421" s="19" t="s">
        <v>143</v>
      </c>
      <c r="BK1421" s="187">
        <f>ROUND(I1421*H1421,2)</f>
        <v>0</v>
      </c>
      <c r="BL1421" s="19" t="s">
        <v>175</v>
      </c>
      <c r="BM1421" s="186" t="s">
        <v>1647</v>
      </c>
    </row>
    <row r="1422" spans="1:65" s="2" customFormat="1" ht="36">
      <c r="A1422" s="36"/>
      <c r="B1422" s="37"/>
      <c r="C1422" s="38"/>
      <c r="D1422" s="188" t="s">
        <v>144</v>
      </c>
      <c r="E1422" s="38"/>
      <c r="F1422" s="189" t="s">
        <v>1648</v>
      </c>
      <c r="G1422" s="38"/>
      <c r="H1422" s="38"/>
      <c r="I1422" s="190"/>
      <c r="J1422" s="38"/>
      <c r="K1422" s="38"/>
      <c r="L1422" s="41"/>
      <c r="M1422" s="191"/>
      <c r="N1422" s="192"/>
      <c r="O1422" s="66"/>
      <c r="P1422" s="66"/>
      <c r="Q1422" s="66"/>
      <c r="R1422" s="66"/>
      <c r="S1422" s="66"/>
      <c r="T1422" s="67"/>
      <c r="U1422" s="36"/>
      <c r="V1422" s="36"/>
      <c r="W1422" s="36"/>
      <c r="X1422" s="36"/>
      <c r="Y1422" s="36"/>
      <c r="Z1422" s="36"/>
      <c r="AA1422" s="36"/>
      <c r="AB1422" s="36"/>
      <c r="AC1422" s="36"/>
      <c r="AD1422" s="36"/>
      <c r="AE1422" s="36"/>
      <c r="AT1422" s="19" t="s">
        <v>144</v>
      </c>
      <c r="AU1422" s="19" t="s">
        <v>143</v>
      </c>
    </row>
    <row r="1423" spans="1:65" s="16" customFormat="1" ht="10">
      <c r="B1423" s="239"/>
      <c r="C1423" s="240"/>
      <c r="D1423" s="188" t="s">
        <v>146</v>
      </c>
      <c r="E1423" s="241" t="s">
        <v>19</v>
      </c>
      <c r="F1423" s="242" t="s">
        <v>1201</v>
      </c>
      <c r="G1423" s="240"/>
      <c r="H1423" s="241" t="s">
        <v>19</v>
      </c>
      <c r="I1423" s="243"/>
      <c r="J1423" s="240"/>
      <c r="K1423" s="240"/>
      <c r="L1423" s="244"/>
      <c r="M1423" s="245"/>
      <c r="N1423" s="246"/>
      <c r="O1423" s="246"/>
      <c r="P1423" s="246"/>
      <c r="Q1423" s="246"/>
      <c r="R1423" s="246"/>
      <c r="S1423" s="246"/>
      <c r="T1423" s="247"/>
      <c r="AT1423" s="248" t="s">
        <v>146</v>
      </c>
      <c r="AU1423" s="248" t="s">
        <v>143</v>
      </c>
      <c r="AV1423" s="16" t="s">
        <v>80</v>
      </c>
      <c r="AW1423" s="16" t="s">
        <v>31</v>
      </c>
      <c r="AX1423" s="16" t="s">
        <v>72</v>
      </c>
      <c r="AY1423" s="248" t="s">
        <v>135</v>
      </c>
    </row>
    <row r="1424" spans="1:65" s="13" customFormat="1" ht="10">
      <c r="B1424" s="193"/>
      <c r="C1424" s="194"/>
      <c r="D1424" s="188" t="s">
        <v>146</v>
      </c>
      <c r="E1424" s="195" t="s">
        <v>19</v>
      </c>
      <c r="F1424" s="196" t="s">
        <v>1649</v>
      </c>
      <c r="G1424" s="194"/>
      <c r="H1424" s="197">
        <v>287.43</v>
      </c>
      <c r="I1424" s="198"/>
      <c r="J1424" s="194"/>
      <c r="K1424" s="194"/>
      <c r="L1424" s="199"/>
      <c r="M1424" s="200"/>
      <c r="N1424" s="201"/>
      <c r="O1424" s="201"/>
      <c r="P1424" s="201"/>
      <c r="Q1424" s="201"/>
      <c r="R1424" s="201"/>
      <c r="S1424" s="201"/>
      <c r="T1424" s="202"/>
      <c r="AT1424" s="203" t="s">
        <v>146</v>
      </c>
      <c r="AU1424" s="203" t="s">
        <v>143</v>
      </c>
      <c r="AV1424" s="13" t="s">
        <v>143</v>
      </c>
      <c r="AW1424" s="13" t="s">
        <v>31</v>
      </c>
      <c r="AX1424" s="13" t="s">
        <v>72</v>
      </c>
      <c r="AY1424" s="203" t="s">
        <v>135</v>
      </c>
    </row>
    <row r="1425" spans="1:65" s="14" customFormat="1" ht="10">
      <c r="B1425" s="204"/>
      <c r="C1425" s="205"/>
      <c r="D1425" s="188" t="s">
        <v>146</v>
      </c>
      <c r="E1425" s="206" t="s">
        <v>19</v>
      </c>
      <c r="F1425" s="207" t="s">
        <v>148</v>
      </c>
      <c r="G1425" s="205"/>
      <c r="H1425" s="208">
        <v>287.43</v>
      </c>
      <c r="I1425" s="209"/>
      <c r="J1425" s="205"/>
      <c r="K1425" s="205"/>
      <c r="L1425" s="210"/>
      <c r="M1425" s="211"/>
      <c r="N1425" s="212"/>
      <c r="O1425" s="212"/>
      <c r="P1425" s="212"/>
      <c r="Q1425" s="212"/>
      <c r="R1425" s="212"/>
      <c r="S1425" s="212"/>
      <c r="T1425" s="213"/>
      <c r="AT1425" s="214" t="s">
        <v>146</v>
      </c>
      <c r="AU1425" s="214" t="s">
        <v>143</v>
      </c>
      <c r="AV1425" s="14" t="s">
        <v>142</v>
      </c>
      <c r="AW1425" s="14" t="s">
        <v>31</v>
      </c>
      <c r="AX1425" s="14" t="s">
        <v>80</v>
      </c>
      <c r="AY1425" s="214" t="s">
        <v>135</v>
      </c>
    </row>
    <row r="1426" spans="1:65" s="2" customFormat="1" ht="14.4" customHeight="1">
      <c r="A1426" s="36"/>
      <c r="B1426" s="37"/>
      <c r="C1426" s="175" t="s">
        <v>1126</v>
      </c>
      <c r="D1426" s="175" t="s">
        <v>137</v>
      </c>
      <c r="E1426" s="176" t="s">
        <v>1650</v>
      </c>
      <c r="F1426" s="177" t="s">
        <v>1651</v>
      </c>
      <c r="G1426" s="178" t="s">
        <v>140</v>
      </c>
      <c r="H1426" s="179">
        <v>287.43</v>
      </c>
      <c r="I1426" s="180"/>
      <c r="J1426" s="181">
        <f>ROUND(I1426*H1426,2)</f>
        <v>0</v>
      </c>
      <c r="K1426" s="177" t="s">
        <v>141</v>
      </c>
      <c r="L1426" s="41"/>
      <c r="M1426" s="182" t="s">
        <v>19</v>
      </c>
      <c r="N1426" s="183" t="s">
        <v>44</v>
      </c>
      <c r="O1426" s="66"/>
      <c r="P1426" s="184">
        <f>O1426*H1426</f>
        <v>0</v>
      </c>
      <c r="Q1426" s="184">
        <v>3.0000000000000001E-5</v>
      </c>
      <c r="R1426" s="184">
        <f>Q1426*H1426</f>
        <v>8.6229000000000011E-3</v>
      </c>
      <c r="S1426" s="184">
        <v>0</v>
      </c>
      <c r="T1426" s="185">
        <f>S1426*H1426</f>
        <v>0</v>
      </c>
      <c r="U1426" s="36"/>
      <c r="V1426" s="36"/>
      <c r="W1426" s="36"/>
      <c r="X1426" s="36"/>
      <c r="Y1426" s="36"/>
      <c r="Z1426" s="36"/>
      <c r="AA1426" s="36"/>
      <c r="AB1426" s="36"/>
      <c r="AC1426" s="36"/>
      <c r="AD1426" s="36"/>
      <c r="AE1426" s="36"/>
      <c r="AR1426" s="186" t="s">
        <v>175</v>
      </c>
      <c r="AT1426" s="186" t="s">
        <v>137</v>
      </c>
      <c r="AU1426" s="186" t="s">
        <v>143</v>
      </c>
      <c r="AY1426" s="19" t="s">
        <v>135</v>
      </c>
      <c r="BE1426" s="187">
        <f>IF(N1426="základní",J1426,0)</f>
        <v>0</v>
      </c>
      <c r="BF1426" s="187">
        <f>IF(N1426="snížená",J1426,0)</f>
        <v>0</v>
      </c>
      <c r="BG1426" s="187">
        <f>IF(N1426="zákl. přenesená",J1426,0)</f>
        <v>0</v>
      </c>
      <c r="BH1426" s="187">
        <f>IF(N1426="sníž. přenesená",J1426,0)</f>
        <v>0</v>
      </c>
      <c r="BI1426" s="187">
        <f>IF(N1426="nulová",J1426,0)</f>
        <v>0</v>
      </c>
      <c r="BJ1426" s="19" t="s">
        <v>143</v>
      </c>
      <c r="BK1426" s="187">
        <f>ROUND(I1426*H1426,2)</f>
        <v>0</v>
      </c>
      <c r="BL1426" s="19" t="s">
        <v>175</v>
      </c>
      <c r="BM1426" s="186" t="s">
        <v>1652</v>
      </c>
    </row>
    <row r="1427" spans="1:65" s="2" customFormat="1" ht="36">
      <c r="A1427" s="36"/>
      <c r="B1427" s="37"/>
      <c r="C1427" s="38"/>
      <c r="D1427" s="188" t="s">
        <v>144</v>
      </c>
      <c r="E1427" s="38"/>
      <c r="F1427" s="189" t="s">
        <v>1648</v>
      </c>
      <c r="G1427" s="38"/>
      <c r="H1427" s="38"/>
      <c r="I1427" s="190"/>
      <c r="J1427" s="38"/>
      <c r="K1427" s="38"/>
      <c r="L1427" s="41"/>
      <c r="M1427" s="191"/>
      <c r="N1427" s="192"/>
      <c r="O1427" s="66"/>
      <c r="P1427" s="66"/>
      <c r="Q1427" s="66"/>
      <c r="R1427" s="66"/>
      <c r="S1427" s="66"/>
      <c r="T1427" s="67"/>
      <c r="U1427" s="36"/>
      <c r="V1427" s="36"/>
      <c r="W1427" s="36"/>
      <c r="X1427" s="36"/>
      <c r="Y1427" s="36"/>
      <c r="Z1427" s="36"/>
      <c r="AA1427" s="36"/>
      <c r="AB1427" s="36"/>
      <c r="AC1427" s="36"/>
      <c r="AD1427" s="36"/>
      <c r="AE1427" s="36"/>
      <c r="AT1427" s="19" t="s">
        <v>144</v>
      </c>
      <c r="AU1427" s="19" t="s">
        <v>143</v>
      </c>
    </row>
    <row r="1428" spans="1:65" s="2" customFormat="1" ht="14.4" customHeight="1">
      <c r="A1428" s="36"/>
      <c r="B1428" s="37"/>
      <c r="C1428" s="175" t="s">
        <v>1653</v>
      </c>
      <c r="D1428" s="175" t="s">
        <v>137</v>
      </c>
      <c r="E1428" s="176" t="s">
        <v>1654</v>
      </c>
      <c r="F1428" s="177" t="s">
        <v>732</v>
      </c>
      <c r="G1428" s="178" t="s">
        <v>19</v>
      </c>
      <c r="H1428" s="179">
        <v>0</v>
      </c>
      <c r="I1428" s="180"/>
      <c r="J1428" s="181">
        <f>ROUND(I1428*H1428,2)</f>
        <v>0</v>
      </c>
      <c r="K1428" s="177" t="s">
        <v>141</v>
      </c>
      <c r="L1428" s="41"/>
      <c r="M1428" s="182" t="s">
        <v>19</v>
      </c>
      <c r="N1428" s="183" t="s">
        <v>44</v>
      </c>
      <c r="O1428" s="66"/>
      <c r="P1428" s="184">
        <f>O1428*H1428</f>
        <v>0</v>
      </c>
      <c r="Q1428" s="184">
        <v>5.0000000000000001E-4</v>
      </c>
      <c r="R1428" s="184">
        <f>Q1428*H1428</f>
        <v>0</v>
      </c>
      <c r="S1428" s="184">
        <v>0</v>
      </c>
      <c r="T1428" s="185">
        <f>S1428*H1428</f>
        <v>0</v>
      </c>
      <c r="U1428" s="36"/>
      <c r="V1428" s="36"/>
      <c r="W1428" s="36"/>
      <c r="X1428" s="36"/>
      <c r="Y1428" s="36"/>
      <c r="Z1428" s="36"/>
      <c r="AA1428" s="36"/>
      <c r="AB1428" s="36"/>
      <c r="AC1428" s="36"/>
      <c r="AD1428" s="36"/>
      <c r="AE1428" s="36"/>
      <c r="AR1428" s="186" t="s">
        <v>175</v>
      </c>
      <c r="AT1428" s="186" t="s">
        <v>137</v>
      </c>
      <c r="AU1428" s="186" t="s">
        <v>143</v>
      </c>
      <c r="AY1428" s="19" t="s">
        <v>135</v>
      </c>
      <c r="BE1428" s="187">
        <f>IF(N1428="základní",J1428,0)</f>
        <v>0</v>
      </c>
      <c r="BF1428" s="187">
        <f>IF(N1428="snížená",J1428,0)</f>
        <v>0</v>
      </c>
      <c r="BG1428" s="187">
        <f>IF(N1428="zákl. přenesená",J1428,0)</f>
        <v>0</v>
      </c>
      <c r="BH1428" s="187">
        <f>IF(N1428="sníž. přenesená",J1428,0)</f>
        <v>0</v>
      </c>
      <c r="BI1428" s="187">
        <f>IF(N1428="nulová",J1428,0)</f>
        <v>0</v>
      </c>
      <c r="BJ1428" s="19" t="s">
        <v>143</v>
      </c>
      <c r="BK1428" s="187">
        <f>ROUND(I1428*H1428,2)</f>
        <v>0</v>
      </c>
      <c r="BL1428" s="19" t="s">
        <v>175</v>
      </c>
      <c r="BM1428" s="186" t="s">
        <v>1655</v>
      </c>
    </row>
    <row r="1429" spans="1:65" s="2" customFormat="1" ht="36">
      <c r="A1429" s="36"/>
      <c r="B1429" s="37"/>
      <c r="C1429" s="38"/>
      <c r="D1429" s="188" t="s">
        <v>144</v>
      </c>
      <c r="E1429" s="38"/>
      <c r="F1429" s="189" t="s">
        <v>1648</v>
      </c>
      <c r="G1429" s="38"/>
      <c r="H1429" s="38"/>
      <c r="I1429" s="190"/>
      <c r="J1429" s="38"/>
      <c r="K1429" s="38"/>
      <c r="L1429" s="41"/>
      <c r="M1429" s="191"/>
      <c r="N1429" s="192"/>
      <c r="O1429" s="66"/>
      <c r="P1429" s="66"/>
      <c r="Q1429" s="66"/>
      <c r="R1429" s="66"/>
      <c r="S1429" s="66"/>
      <c r="T1429" s="67"/>
      <c r="U1429" s="36"/>
      <c r="V1429" s="36"/>
      <c r="W1429" s="36"/>
      <c r="X1429" s="36"/>
      <c r="Y1429" s="36"/>
      <c r="Z1429" s="36"/>
      <c r="AA1429" s="36"/>
      <c r="AB1429" s="36"/>
      <c r="AC1429" s="36"/>
      <c r="AD1429" s="36"/>
      <c r="AE1429" s="36"/>
      <c r="AT1429" s="19" t="s">
        <v>144</v>
      </c>
      <c r="AU1429" s="19" t="s">
        <v>143</v>
      </c>
    </row>
    <row r="1430" spans="1:65" s="2" customFormat="1" ht="14.4" customHeight="1">
      <c r="A1430" s="36"/>
      <c r="B1430" s="37"/>
      <c r="C1430" s="175" t="s">
        <v>1132</v>
      </c>
      <c r="D1430" s="175" t="s">
        <v>137</v>
      </c>
      <c r="E1430" s="176" t="s">
        <v>1656</v>
      </c>
      <c r="F1430" s="177" t="s">
        <v>1657</v>
      </c>
      <c r="G1430" s="178" t="s">
        <v>140</v>
      </c>
      <c r="H1430" s="179">
        <v>287.43</v>
      </c>
      <c r="I1430" s="180"/>
      <c r="J1430" s="181">
        <f>ROUND(I1430*H1430,2)</f>
        <v>0</v>
      </c>
      <c r="K1430" s="177" t="s">
        <v>141</v>
      </c>
      <c r="L1430" s="41"/>
      <c r="M1430" s="182" t="s">
        <v>19</v>
      </c>
      <c r="N1430" s="183" t="s">
        <v>44</v>
      </c>
      <c r="O1430" s="66"/>
      <c r="P1430" s="184">
        <f>O1430*H1430</f>
        <v>0</v>
      </c>
      <c r="Q1430" s="184">
        <v>1.4999999999999999E-2</v>
      </c>
      <c r="R1430" s="184">
        <f>Q1430*H1430</f>
        <v>4.3114499999999998</v>
      </c>
      <c r="S1430" s="184">
        <v>0</v>
      </c>
      <c r="T1430" s="185">
        <f>S1430*H1430</f>
        <v>0</v>
      </c>
      <c r="U1430" s="36"/>
      <c r="V1430" s="36"/>
      <c r="W1430" s="36"/>
      <c r="X1430" s="36"/>
      <c r="Y1430" s="36"/>
      <c r="Z1430" s="36"/>
      <c r="AA1430" s="36"/>
      <c r="AB1430" s="36"/>
      <c r="AC1430" s="36"/>
      <c r="AD1430" s="36"/>
      <c r="AE1430" s="36"/>
      <c r="AR1430" s="186" t="s">
        <v>175</v>
      </c>
      <c r="AT1430" s="186" t="s">
        <v>137</v>
      </c>
      <c r="AU1430" s="186" t="s">
        <v>143</v>
      </c>
      <c r="AY1430" s="19" t="s">
        <v>135</v>
      </c>
      <c r="BE1430" s="187">
        <f>IF(N1430="základní",J1430,0)</f>
        <v>0</v>
      </c>
      <c r="BF1430" s="187">
        <f>IF(N1430="snížená",J1430,0)</f>
        <v>0</v>
      </c>
      <c r="BG1430" s="187">
        <f>IF(N1430="zákl. přenesená",J1430,0)</f>
        <v>0</v>
      </c>
      <c r="BH1430" s="187">
        <f>IF(N1430="sníž. přenesená",J1430,0)</f>
        <v>0</v>
      </c>
      <c r="BI1430" s="187">
        <f>IF(N1430="nulová",J1430,0)</f>
        <v>0</v>
      </c>
      <c r="BJ1430" s="19" t="s">
        <v>143</v>
      </c>
      <c r="BK1430" s="187">
        <f>ROUND(I1430*H1430,2)</f>
        <v>0</v>
      </c>
      <c r="BL1430" s="19" t="s">
        <v>175</v>
      </c>
      <c r="BM1430" s="186" t="s">
        <v>1658</v>
      </c>
    </row>
    <row r="1431" spans="1:65" s="2" customFormat="1" ht="36">
      <c r="A1431" s="36"/>
      <c r="B1431" s="37"/>
      <c r="C1431" s="38"/>
      <c r="D1431" s="188" t="s">
        <v>144</v>
      </c>
      <c r="E1431" s="38"/>
      <c r="F1431" s="189" t="s">
        <v>1648</v>
      </c>
      <c r="G1431" s="38"/>
      <c r="H1431" s="38"/>
      <c r="I1431" s="190"/>
      <c r="J1431" s="38"/>
      <c r="K1431" s="38"/>
      <c r="L1431" s="41"/>
      <c r="M1431" s="191"/>
      <c r="N1431" s="192"/>
      <c r="O1431" s="66"/>
      <c r="P1431" s="66"/>
      <c r="Q1431" s="66"/>
      <c r="R1431" s="66"/>
      <c r="S1431" s="66"/>
      <c r="T1431" s="67"/>
      <c r="U1431" s="36"/>
      <c r="V1431" s="36"/>
      <c r="W1431" s="36"/>
      <c r="X1431" s="36"/>
      <c r="Y1431" s="36"/>
      <c r="Z1431" s="36"/>
      <c r="AA1431" s="36"/>
      <c r="AB1431" s="36"/>
      <c r="AC1431" s="36"/>
      <c r="AD1431" s="36"/>
      <c r="AE1431" s="36"/>
      <c r="AT1431" s="19" t="s">
        <v>144</v>
      </c>
      <c r="AU1431" s="19" t="s">
        <v>143</v>
      </c>
    </row>
    <row r="1432" spans="1:65" s="2" customFormat="1" ht="14.4" customHeight="1">
      <c r="A1432" s="36"/>
      <c r="B1432" s="37"/>
      <c r="C1432" s="175" t="s">
        <v>1659</v>
      </c>
      <c r="D1432" s="175" t="s">
        <v>137</v>
      </c>
      <c r="E1432" s="176" t="s">
        <v>1660</v>
      </c>
      <c r="F1432" s="177" t="s">
        <v>1661</v>
      </c>
      <c r="G1432" s="178" t="s">
        <v>140</v>
      </c>
      <c r="H1432" s="179">
        <v>865.93499999999995</v>
      </c>
      <c r="I1432" s="180"/>
      <c r="J1432" s="181">
        <f>ROUND(I1432*H1432,2)</f>
        <v>0</v>
      </c>
      <c r="K1432" s="177" t="s">
        <v>141</v>
      </c>
      <c r="L1432" s="41"/>
      <c r="M1432" s="182" t="s">
        <v>19</v>
      </c>
      <c r="N1432" s="183" t="s">
        <v>44</v>
      </c>
      <c r="O1432" s="66"/>
      <c r="P1432" s="184">
        <f>O1432*H1432</f>
        <v>0</v>
      </c>
      <c r="Q1432" s="184">
        <v>0</v>
      </c>
      <c r="R1432" s="184">
        <f>Q1432*H1432</f>
        <v>0</v>
      </c>
      <c r="S1432" s="184">
        <v>3.0000000000000001E-3</v>
      </c>
      <c r="T1432" s="185">
        <f>S1432*H1432</f>
        <v>2.5978049999999997</v>
      </c>
      <c r="U1432" s="36"/>
      <c r="V1432" s="36"/>
      <c r="W1432" s="36"/>
      <c r="X1432" s="36"/>
      <c r="Y1432" s="36"/>
      <c r="Z1432" s="36"/>
      <c r="AA1432" s="36"/>
      <c r="AB1432" s="36"/>
      <c r="AC1432" s="36"/>
      <c r="AD1432" s="36"/>
      <c r="AE1432" s="36"/>
      <c r="AR1432" s="186" t="s">
        <v>175</v>
      </c>
      <c r="AT1432" s="186" t="s">
        <v>137</v>
      </c>
      <c r="AU1432" s="186" t="s">
        <v>143</v>
      </c>
      <c r="AY1432" s="19" t="s">
        <v>135</v>
      </c>
      <c r="BE1432" s="187">
        <f>IF(N1432="základní",J1432,0)</f>
        <v>0</v>
      </c>
      <c r="BF1432" s="187">
        <f>IF(N1432="snížená",J1432,0)</f>
        <v>0</v>
      </c>
      <c r="BG1432" s="187">
        <f>IF(N1432="zákl. přenesená",J1432,0)</f>
        <v>0</v>
      </c>
      <c r="BH1432" s="187">
        <f>IF(N1432="sníž. přenesená",J1432,0)</f>
        <v>0</v>
      </c>
      <c r="BI1432" s="187">
        <f>IF(N1432="nulová",J1432,0)</f>
        <v>0</v>
      </c>
      <c r="BJ1432" s="19" t="s">
        <v>143</v>
      </c>
      <c r="BK1432" s="187">
        <f>ROUND(I1432*H1432,2)</f>
        <v>0</v>
      </c>
      <c r="BL1432" s="19" t="s">
        <v>175</v>
      </c>
      <c r="BM1432" s="186" t="s">
        <v>1662</v>
      </c>
    </row>
    <row r="1433" spans="1:65" s="13" customFormat="1" ht="10">
      <c r="B1433" s="193"/>
      <c r="C1433" s="194"/>
      <c r="D1433" s="188" t="s">
        <v>146</v>
      </c>
      <c r="E1433" s="195" t="s">
        <v>19</v>
      </c>
      <c r="F1433" s="196" t="s">
        <v>922</v>
      </c>
      <c r="G1433" s="194"/>
      <c r="H1433" s="197">
        <v>17.39</v>
      </c>
      <c r="I1433" s="198"/>
      <c r="J1433" s="194"/>
      <c r="K1433" s="194"/>
      <c r="L1433" s="199"/>
      <c r="M1433" s="200"/>
      <c r="N1433" s="201"/>
      <c r="O1433" s="201"/>
      <c r="P1433" s="201"/>
      <c r="Q1433" s="201"/>
      <c r="R1433" s="201"/>
      <c r="S1433" s="201"/>
      <c r="T1433" s="202"/>
      <c r="AT1433" s="203" t="s">
        <v>146</v>
      </c>
      <c r="AU1433" s="203" t="s">
        <v>143</v>
      </c>
      <c r="AV1433" s="13" t="s">
        <v>143</v>
      </c>
      <c r="AW1433" s="13" t="s">
        <v>31</v>
      </c>
      <c r="AX1433" s="13" t="s">
        <v>72</v>
      </c>
      <c r="AY1433" s="203" t="s">
        <v>135</v>
      </c>
    </row>
    <row r="1434" spans="1:65" s="13" customFormat="1" ht="10">
      <c r="B1434" s="193"/>
      <c r="C1434" s="194"/>
      <c r="D1434" s="188" t="s">
        <v>146</v>
      </c>
      <c r="E1434" s="195" t="s">
        <v>19</v>
      </c>
      <c r="F1434" s="196" t="s">
        <v>923</v>
      </c>
      <c r="G1434" s="194"/>
      <c r="H1434" s="197">
        <v>14.76</v>
      </c>
      <c r="I1434" s="198"/>
      <c r="J1434" s="194"/>
      <c r="K1434" s="194"/>
      <c r="L1434" s="199"/>
      <c r="M1434" s="200"/>
      <c r="N1434" s="201"/>
      <c r="O1434" s="201"/>
      <c r="P1434" s="201"/>
      <c r="Q1434" s="201"/>
      <c r="R1434" s="201"/>
      <c r="S1434" s="201"/>
      <c r="T1434" s="202"/>
      <c r="AT1434" s="203" t="s">
        <v>146</v>
      </c>
      <c r="AU1434" s="203" t="s">
        <v>143</v>
      </c>
      <c r="AV1434" s="13" t="s">
        <v>143</v>
      </c>
      <c r="AW1434" s="13" t="s">
        <v>31</v>
      </c>
      <c r="AX1434" s="13" t="s">
        <v>72</v>
      </c>
      <c r="AY1434" s="203" t="s">
        <v>135</v>
      </c>
    </row>
    <row r="1435" spans="1:65" s="13" customFormat="1" ht="10">
      <c r="B1435" s="193"/>
      <c r="C1435" s="194"/>
      <c r="D1435" s="188" t="s">
        <v>146</v>
      </c>
      <c r="E1435" s="195" t="s">
        <v>19</v>
      </c>
      <c r="F1435" s="196" t="s">
        <v>924</v>
      </c>
      <c r="G1435" s="194"/>
      <c r="H1435" s="197">
        <v>3.39</v>
      </c>
      <c r="I1435" s="198"/>
      <c r="J1435" s="194"/>
      <c r="K1435" s="194"/>
      <c r="L1435" s="199"/>
      <c r="M1435" s="200"/>
      <c r="N1435" s="201"/>
      <c r="O1435" s="201"/>
      <c r="P1435" s="201"/>
      <c r="Q1435" s="201"/>
      <c r="R1435" s="201"/>
      <c r="S1435" s="201"/>
      <c r="T1435" s="202"/>
      <c r="AT1435" s="203" t="s">
        <v>146</v>
      </c>
      <c r="AU1435" s="203" t="s">
        <v>143</v>
      </c>
      <c r="AV1435" s="13" t="s">
        <v>143</v>
      </c>
      <c r="AW1435" s="13" t="s">
        <v>31</v>
      </c>
      <c r="AX1435" s="13" t="s">
        <v>72</v>
      </c>
      <c r="AY1435" s="203" t="s">
        <v>135</v>
      </c>
    </row>
    <row r="1436" spans="1:65" s="13" customFormat="1" ht="10">
      <c r="B1436" s="193"/>
      <c r="C1436" s="194"/>
      <c r="D1436" s="188" t="s">
        <v>146</v>
      </c>
      <c r="E1436" s="195" t="s">
        <v>19</v>
      </c>
      <c r="F1436" s="196" t="s">
        <v>925</v>
      </c>
      <c r="G1436" s="194"/>
      <c r="H1436" s="197">
        <v>2.2599999999999998</v>
      </c>
      <c r="I1436" s="198"/>
      <c r="J1436" s="194"/>
      <c r="K1436" s="194"/>
      <c r="L1436" s="199"/>
      <c r="M1436" s="200"/>
      <c r="N1436" s="201"/>
      <c r="O1436" s="201"/>
      <c r="P1436" s="201"/>
      <c r="Q1436" s="201"/>
      <c r="R1436" s="201"/>
      <c r="S1436" s="201"/>
      <c r="T1436" s="202"/>
      <c r="AT1436" s="203" t="s">
        <v>146</v>
      </c>
      <c r="AU1436" s="203" t="s">
        <v>143</v>
      </c>
      <c r="AV1436" s="13" t="s">
        <v>143</v>
      </c>
      <c r="AW1436" s="13" t="s">
        <v>31</v>
      </c>
      <c r="AX1436" s="13" t="s">
        <v>72</v>
      </c>
      <c r="AY1436" s="203" t="s">
        <v>135</v>
      </c>
    </row>
    <row r="1437" spans="1:65" s="13" customFormat="1" ht="10">
      <c r="B1437" s="193"/>
      <c r="C1437" s="194"/>
      <c r="D1437" s="188" t="s">
        <v>146</v>
      </c>
      <c r="E1437" s="195" t="s">
        <v>19</v>
      </c>
      <c r="F1437" s="196" t="s">
        <v>926</v>
      </c>
      <c r="G1437" s="194"/>
      <c r="H1437" s="197">
        <v>1.1599999999999999</v>
      </c>
      <c r="I1437" s="198"/>
      <c r="J1437" s="194"/>
      <c r="K1437" s="194"/>
      <c r="L1437" s="199"/>
      <c r="M1437" s="200"/>
      <c r="N1437" s="201"/>
      <c r="O1437" s="201"/>
      <c r="P1437" s="201"/>
      <c r="Q1437" s="201"/>
      <c r="R1437" s="201"/>
      <c r="S1437" s="201"/>
      <c r="T1437" s="202"/>
      <c r="AT1437" s="203" t="s">
        <v>146</v>
      </c>
      <c r="AU1437" s="203" t="s">
        <v>143</v>
      </c>
      <c r="AV1437" s="13" t="s">
        <v>143</v>
      </c>
      <c r="AW1437" s="13" t="s">
        <v>31</v>
      </c>
      <c r="AX1437" s="13" t="s">
        <v>72</v>
      </c>
      <c r="AY1437" s="203" t="s">
        <v>135</v>
      </c>
    </row>
    <row r="1438" spans="1:65" s="13" customFormat="1" ht="10">
      <c r="B1438" s="193"/>
      <c r="C1438" s="194"/>
      <c r="D1438" s="188" t="s">
        <v>146</v>
      </c>
      <c r="E1438" s="195" t="s">
        <v>19</v>
      </c>
      <c r="F1438" s="196" t="s">
        <v>927</v>
      </c>
      <c r="G1438" s="194"/>
      <c r="H1438" s="197">
        <v>6.84</v>
      </c>
      <c r="I1438" s="198"/>
      <c r="J1438" s="194"/>
      <c r="K1438" s="194"/>
      <c r="L1438" s="199"/>
      <c r="M1438" s="200"/>
      <c r="N1438" s="201"/>
      <c r="O1438" s="201"/>
      <c r="P1438" s="201"/>
      <c r="Q1438" s="201"/>
      <c r="R1438" s="201"/>
      <c r="S1438" s="201"/>
      <c r="T1438" s="202"/>
      <c r="AT1438" s="203" t="s">
        <v>146</v>
      </c>
      <c r="AU1438" s="203" t="s">
        <v>143</v>
      </c>
      <c r="AV1438" s="13" t="s">
        <v>143</v>
      </c>
      <c r="AW1438" s="13" t="s">
        <v>31</v>
      </c>
      <c r="AX1438" s="13" t="s">
        <v>72</v>
      </c>
      <c r="AY1438" s="203" t="s">
        <v>135</v>
      </c>
    </row>
    <row r="1439" spans="1:65" s="13" customFormat="1" ht="10">
      <c r="B1439" s="193"/>
      <c r="C1439" s="194"/>
      <c r="D1439" s="188" t="s">
        <v>146</v>
      </c>
      <c r="E1439" s="195" t="s">
        <v>19</v>
      </c>
      <c r="F1439" s="196" t="s">
        <v>928</v>
      </c>
      <c r="G1439" s="194"/>
      <c r="H1439" s="197">
        <v>13.68</v>
      </c>
      <c r="I1439" s="198"/>
      <c r="J1439" s="194"/>
      <c r="K1439" s="194"/>
      <c r="L1439" s="199"/>
      <c r="M1439" s="200"/>
      <c r="N1439" s="201"/>
      <c r="O1439" s="201"/>
      <c r="P1439" s="201"/>
      <c r="Q1439" s="201"/>
      <c r="R1439" s="201"/>
      <c r="S1439" s="201"/>
      <c r="T1439" s="202"/>
      <c r="AT1439" s="203" t="s">
        <v>146</v>
      </c>
      <c r="AU1439" s="203" t="s">
        <v>143</v>
      </c>
      <c r="AV1439" s="13" t="s">
        <v>143</v>
      </c>
      <c r="AW1439" s="13" t="s">
        <v>31</v>
      </c>
      <c r="AX1439" s="13" t="s">
        <v>72</v>
      </c>
      <c r="AY1439" s="203" t="s">
        <v>135</v>
      </c>
    </row>
    <row r="1440" spans="1:65" s="13" customFormat="1" ht="10">
      <c r="B1440" s="193"/>
      <c r="C1440" s="194"/>
      <c r="D1440" s="188" t="s">
        <v>146</v>
      </c>
      <c r="E1440" s="195" t="s">
        <v>19</v>
      </c>
      <c r="F1440" s="196" t="s">
        <v>929</v>
      </c>
      <c r="G1440" s="194"/>
      <c r="H1440" s="197">
        <v>139.65</v>
      </c>
      <c r="I1440" s="198"/>
      <c r="J1440" s="194"/>
      <c r="K1440" s="194"/>
      <c r="L1440" s="199"/>
      <c r="M1440" s="200"/>
      <c r="N1440" s="201"/>
      <c r="O1440" s="201"/>
      <c r="P1440" s="201"/>
      <c r="Q1440" s="201"/>
      <c r="R1440" s="201"/>
      <c r="S1440" s="201"/>
      <c r="T1440" s="202"/>
      <c r="AT1440" s="203" t="s">
        <v>146</v>
      </c>
      <c r="AU1440" s="203" t="s">
        <v>143</v>
      </c>
      <c r="AV1440" s="13" t="s">
        <v>143</v>
      </c>
      <c r="AW1440" s="13" t="s">
        <v>31</v>
      </c>
      <c r="AX1440" s="13" t="s">
        <v>72</v>
      </c>
      <c r="AY1440" s="203" t="s">
        <v>135</v>
      </c>
    </row>
    <row r="1441" spans="2:51" s="13" customFormat="1" ht="10">
      <c r="B1441" s="193"/>
      <c r="C1441" s="194"/>
      <c r="D1441" s="188" t="s">
        <v>146</v>
      </c>
      <c r="E1441" s="195" t="s">
        <v>19</v>
      </c>
      <c r="F1441" s="196" t="s">
        <v>930</v>
      </c>
      <c r="G1441" s="194"/>
      <c r="H1441" s="197">
        <v>0.67500000000000004</v>
      </c>
      <c r="I1441" s="198"/>
      <c r="J1441" s="194"/>
      <c r="K1441" s="194"/>
      <c r="L1441" s="199"/>
      <c r="M1441" s="200"/>
      <c r="N1441" s="201"/>
      <c r="O1441" s="201"/>
      <c r="P1441" s="201"/>
      <c r="Q1441" s="201"/>
      <c r="R1441" s="201"/>
      <c r="S1441" s="201"/>
      <c r="T1441" s="202"/>
      <c r="AT1441" s="203" t="s">
        <v>146</v>
      </c>
      <c r="AU1441" s="203" t="s">
        <v>143</v>
      </c>
      <c r="AV1441" s="13" t="s">
        <v>143</v>
      </c>
      <c r="AW1441" s="13" t="s">
        <v>31</v>
      </c>
      <c r="AX1441" s="13" t="s">
        <v>72</v>
      </c>
      <c r="AY1441" s="203" t="s">
        <v>135</v>
      </c>
    </row>
    <row r="1442" spans="2:51" s="13" customFormat="1" ht="10">
      <c r="B1442" s="193"/>
      <c r="C1442" s="194"/>
      <c r="D1442" s="188" t="s">
        <v>146</v>
      </c>
      <c r="E1442" s="195" t="s">
        <v>19</v>
      </c>
      <c r="F1442" s="196" t="s">
        <v>931</v>
      </c>
      <c r="G1442" s="194"/>
      <c r="H1442" s="197">
        <v>1.125</v>
      </c>
      <c r="I1442" s="198"/>
      <c r="J1442" s="194"/>
      <c r="K1442" s="194"/>
      <c r="L1442" s="199"/>
      <c r="M1442" s="200"/>
      <c r="N1442" s="201"/>
      <c r="O1442" s="201"/>
      <c r="P1442" s="201"/>
      <c r="Q1442" s="201"/>
      <c r="R1442" s="201"/>
      <c r="S1442" s="201"/>
      <c r="T1442" s="202"/>
      <c r="AT1442" s="203" t="s">
        <v>146</v>
      </c>
      <c r="AU1442" s="203" t="s">
        <v>143</v>
      </c>
      <c r="AV1442" s="13" t="s">
        <v>143</v>
      </c>
      <c r="AW1442" s="13" t="s">
        <v>31</v>
      </c>
      <c r="AX1442" s="13" t="s">
        <v>72</v>
      </c>
      <c r="AY1442" s="203" t="s">
        <v>135</v>
      </c>
    </row>
    <row r="1443" spans="2:51" s="13" customFormat="1" ht="10">
      <c r="B1443" s="193"/>
      <c r="C1443" s="194"/>
      <c r="D1443" s="188" t="s">
        <v>146</v>
      </c>
      <c r="E1443" s="195" t="s">
        <v>19</v>
      </c>
      <c r="F1443" s="196" t="s">
        <v>932</v>
      </c>
      <c r="G1443" s="194"/>
      <c r="H1443" s="197">
        <v>15.9</v>
      </c>
      <c r="I1443" s="198"/>
      <c r="J1443" s="194"/>
      <c r="K1443" s="194"/>
      <c r="L1443" s="199"/>
      <c r="M1443" s="200"/>
      <c r="N1443" s="201"/>
      <c r="O1443" s="201"/>
      <c r="P1443" s="201"/>
      <c r="Q1443" s="201"/>
      <c r="R1443" s="201"/>
      <c r="S1443" s="201"/>
      <c r="T1443" s="202"/>
      <c r="AT1443" s="203" t="s">
        <v>146</v>
      </c>
      <c r="AU1443" s="203" t="s">
        <v>143</v>
      </c>
      <c r="AV1443" s="13" t="s">
        <v>143</v>
      </c>
      <c r="AW1443" s="13" t="s">
        <v>31</v>
      </c>
      <c r="AX1443" s="13" t="s">
        <v>72</v>
      </c>
      <c r="AY1443" s="203" t="s">
        <v>135</v>
      </c>
    </row>
    <row r="1444" spans="2:51" s="15" customFormat="1" ht="10">
      <c r="B1444" s="228"/>
      <c r="C1444" s="229"/>
      <c r="D1444" s="188" t="s">
        <v>146</v>
      </c>
      <c r="E1444" s="230" t="s">
        <v>19</v>
      </c>
      <c r="F1444" s="231" t="s">
        <v>499</v>
      </c>
      <c r="G1444" s="229"/>
      <c r="H1444" s="232">
        <v>216.83</v>
      </c>
      <c r="I1444" s="233"/>
      <c r="J1444" s="229"/>
      <c r="K1444" s="229"/>
      <c r="L1444" s="234"/>
      <c r="M1444" s="235"/>
      <c r="N1444" s="236"/>
      <c r="O1444" s="236"/>
      <c r="P1444" s="236"/>
      <c r="Q1444" s="236"/>
      <c r="R1444" s="236"/>
      <c r="S1444" s="236"/>
      <c r="T1444" s="237"/>
      <c r="AT1444" s="238" t="s">
        <v>146</v>
      </c>
      <c r="AU1444" s="238" t="s">
        <v>143</v>
      </c>
      <c r="AV1444" s="15" t="s">
        <v>152</v>
      </c>
      <c r="AW1444" s="15" t="s">
        <v>31</v>
      </c>
      <c r="AX1444" s="15" t="s">
        <v>72</v>
      </c>
      <c r="AY1444" s="238" t="s">
        <v>135</v>
      </c>
    </row>
    <row r="1445" spans="2:51" s="13" customFormat="1" ht="10">
      <c r="B1445" s="193"/>
      <c r="C1445" s="194"/>
      <c r="D1445" s="188" t="s">
        <v>146</v>
      </c>
      <c r="E1445" s="195" t="s">
        <v>19</v>
      </c>
      <c r="F1445" s="196" t="s">
        <v>933</v>
      </c>
      <c r="G1445" s="194"/>
      <c r="H1445" s="197">
        <v>13.78</v>
      </c>
      <c r="I1445" s="198"/>
      <c r="J1445" s="194"/>
      <c r="K1445" s="194"/>
      <c r="L1445" s="199"/>
      <c r="M1445" s="200"/>
      <c r="N1445" s="201"/>
      <c r="O1445" s="201"/>
      <c r="P1445" s="201"/>
      <c r="Q1445" s="201"/>
      <c r="R1445" s="201"/>
      <c r="S1445" s="201"/>
      <c r="T1445" s="202"/>
      <c r="AT1445" s="203" t="s">
        <v>146</v>
      </c>
      <c r="AU1445" s="203" t="s">
        <v>143</v>
      </c>
      <c r="AV1445" s="13" t="s">
        <v>143</v>
      </c>
      <c r="AW1445" s="13" t="s">
        <v>31</v>
      </c>
      <c r="AX1445" s="13" t="s">
        <v>72</v>
      </c>
      <c r="AY1445" s="203" t="s">
        <v>135</v>
      </c>
    </row>
    <row r="1446" spans="2:51" s="13" customFormat="1" ht="10">
      <c r="B1446" s="193"/>
      <c r="C1446" s="194"/>
      <c r="D1446" s="188" t="s">
        <v>146</v>
      </c>
      <c r="E1446" s="195" t="s">
        <v>19</v>
      </c>
      <c r="F1446" s="196" t="s">
        <v>934</v>
      </c>
      <c r="G1446" s="194"/>
      <c r="H1446" s="197">
        <v>6.27</v>
      </c>
      <c r="I1446" s="198"/>
      <c r="J1446" s="194"/>
      <c r="K1446" s="194"/>
      <c r="L1446" s="199"/>
      <c r="M1446" s="200"/>
      <c r="N1446" s="201"/>
      <c r="O1446" s="201"/>
      <c r="P1446" s="201"/>
      <c r="Q1446" s="201"/>
      <c r="R1446" s="201"/>
      <c r="S1446" s="201"/>
      <c r="T1446" s="202"/>
      <c r="AT1446" s="203" t="s">
        <v>146</v>
      </c>
      <c r="AU1446" s="203" t="s">
        <v>143</v>
      </c>
      <c r="AV1446" s="13" t="s">
        <v>143</v>
      </c>
      <c r="AW1446" s="13" t="s">
        <v>31</v>
      </c>
      <c r="AX1446" s="13" t="s">
        <v>72</v>
      </c>
      <c r="AY1446" s="203" t="s">
        <v>135</v>
      </c>
    </row>
    <row r="1447" spans="2:51" s="13" customFormat="1" ht="10">
      <c r="B1447" s="193"/>
      <c r="C1447" s="194"/>
      <c r="D1447" s="188" t="s">
        <v>146</v>
      </c>
      <c r="E1447" s="195" t="s">
        <v>19</v>
      </c>
      <c r="F1447" s="196" t="s">
        <v>935</v>
      </c>
      <c r="G1447" s="194"/>
      <c r="H1447" s="197">
        <v>13.95</v>
      </c>
      <c r="I1447" s="198"/>
      <c r="J1447" s="194"/>
      <c r="K1447" s="194"/>
      <c r="L1447" s="199"/>
      <c r="M1447" s="200"/>
      <c r="N1447" s="201"/>
      <c r="O1447" s="201"/>
      <c r="P1447" s="201"/>
      <c r="Q1447" s="201"/>
      <c r="R1447" s="201"/>
      <c r="S1447" s="201"/>
      <c r="T1447" s="202"/>
      <c r="AT1447" s="203" t="s">
        <v>146</v>
      </c>
      <c r="AU1447" s="203" t="s">
        <v>143</v>
      </c>
      <c r="AV1447" s="13" t="s">
        <v>143</v>
      </c>
      <c r="AW1447" s="13" t="s">
        <v>31</v>
      </c>
      <c r="AX1447" s="13" t="s">
        <v>72</v>
      </c>
      <c r="AY1447" s="203" t="s">
        <v>135</v>
      </c>
    </row>
    <row r="1448" spans="2:51" s="13" customFormat="1" ht="10">
      <c r="B1448" s="193"/>
      <c r="C1448" s="194"/>
      <c r="D1448" s="188" t="s">
        <v>146</v>
      </c>
      <c r="E1448" s="195" t="s">
        <v>19</v>
      </c>
      <c r="F1448" s="196" t="s">
        <v>936</v>
      </c>
      <c r="G1448" s="194"/>
      <c r="H1448" s="197">
        <v>8.11</v>
      </c>
      <c r="I1448" s="198"/>
      <c r="J1448" s="194"/>
      <c r="K1448" s="194"/>
      <c r="L1448" s="199"/>
      <c r="M1448" s="200"/>
      <c r="N1448" s="201"/>
      <c r="O1448" s="201"/>
      <c r="P1448" s="201"/>
      <c r="Q1448" s="201"/>
      <c r="R1448" s="201"/>
      <c r="S1448" s="201"/>
      <c r="T1448" s="202"/>
      <c r="AT1448" s="203" t="s">
        <v>146</v>
      </c>
      <c r="AU1448" s="203" t="s">
        <v>143</v>
      </c>
      <c r="AV1448" s="13" t="s">
        <v>143</v>
      </c>
      <c r="AW1448" s="13" t="s">
        <v>31</v>
      </c>
      <c r="AX1448" s="13" t="s">
        <v>72</v>
      </c>
      <c r="AY1448" s="203" t="s">
        <v>135</v>
      </c>
    </row>
    <row r="1449" spans="2:51" s="13" customFormat="1" ht="10">
      <c r="B1449" s="193"/>
      <c r="C1449" s="194"/>
      <c r="D1449" s="188" t="s">
        <v>146</v>
      </c>
      <c r="E1449" s="195" t="s">
        <v>19</v>
      </c>
      <c r="F1449" s="196" t="s">
        <v>937</v>
      </c>
      <c r="G1449" s="194"/>
      <c r="H1449" s="197">
        <v>14.15</v>
      </c>
      <c r="I1449" s="198"/>
      <c r="J1449" s="194"/>
      <c r="K1449" s="194"/>
      <c r="L1449" s="199"/>
      <c r="M1449" s="200"/>
      <c r="N1449" s="201"/>
      <c r="O1449" s="201"/>
      <c r="P1449" s="201"/>
      <c r="Q1449" s="201"/>
      <c r="R1449" s="201"/>
      <c r="S1449" s="201"/>
      <c r="T1449" s="202"/>
      <c r="AT1449" s="203" t="s">
        <v>146</v>
      </c>
      <c r="AU1449" s="203" t="s">
        <v>143</v>
      </c>
      <c r="AV1449" s="13" t="s">
        <v>143</v>
      </c>
      <c r="AW1449" s="13" t="s">
        <v>31</v>
      </c>
      <c r="AX1449" s="13" t="s">
        <v>72</v>
      </c>
      <c r="AY1449" s="203" t="s">
        <v>135</v>
      </c>
    </row>
    <row r="1450" spans="2:51" s="13" customFormat="1" ht="10">
      <c r="B1450" s="193"/>
      <c r="C1450" s="194"/>
      <c r="D1450" s="188" t="s">
        <v>146</v>
      </c>
      <c r="E1450" s="195" t="s">
        <v>19</v>
      </c>
      <c r="F1450" s="196" t="s">
        <v>938</v>
      </c>
      <c r="G1450" s="194"/>
      <c r="H1450" s="197">
        <v>10.74</v>
      </c>
      <c r="I1450" s="198"/>
      <c r="J1450" s="194"/>
      <c r="K1450" s="194"/>
      <c r="L1450" s="199"/>
      <c r="M1450" s="200"/>
      <c r="N1450" s="201"/>
      <c r="O1450" s="201"/>
      <c r="P1450" s="201"/>
      <c r="Q1450" s="201"/>
      <c r="R1450" s="201"/>
      <c r="S1450" s="201"/>
      <c r="T1450" s="202"/>
      <c r="AT1450" s="203" t="s">
        <v>146</v>
      </c>
      <c r="AU1450" s="203" t="s">
        <v>143</v>
      </c>
      <c r="AV1450" s="13" t="s">
        <v>143</v>
      </c>
      <c r="AW1450" s="13" t="s">
        <v>31</v>
      </c>
      <c r="AX1450" s="13" t="s">
        <v>72</v>
      </c>
      <c r="AY1450" s="203" t="s">
        <v>135</v>
      </c>
    </row>
    <row r="1451" spans="2:51" s="13" customFormat="1" ht="10">
      <c r="B1451" s="193"/>
      <c r="C1451" s="194"/>
      <c r="D1451" s="188" t="s">
        <v>146</v>
      </c>
      <c r="E1451" s="195" t="s">
        <v>19</v>
      </c>
      <c r="F1451" s="196" t="s">
        <v>932</v>
      </c>
      <c r="G1451" s="194"/>
      <c r="H1451" s="197">
        <v>15.9</v>
      </c>
      <c r="I1451" s="198"/>
      <c r="J1451" s="194"/>
      <c r="K1451" s="194"/>
      <c r="L1451" s="199"/>
      <c r="M1451" s="200"/>
      <c r="N1451" s="201"/>
      <c r="O1451" s="201"/>
      <c r="P1451" s="201"/>
      <c r="Q1451" s="201"/>
      <c r="R1451" s="201"/>
      <c r="S1451" s="201"/>
      <c r="T1451" s="202"/>
      <c r="AT1451" s="203" t="s">
        <v>146</v>
      </c>
      <c r="AU1451" s="203" t="s">
        <v>143</v>
      </c>
      <c r="AV1451" s="13" t="s">
        <v>143</v>
      </c>
      <c r="AW1451" s="13" t="s">
        <v>31</v>
      </c>
      <c r="AX1451" s="13" t="s">
        <v>72</v>
      </c>
      <c r="AY1451" s="203" t="s">
        <v>135</v>
      </c>
    </row>
    <row r="1452" spans="2:51" s="13" customFormat="1" ht="10">
      <c r="B1452" s="193"/>
      <c r="C1452" s="194"/>
      <c r="D1452" s="188" t="s">
        <v>146</v>
      </c>
      <c r="E1452" s="195" t="s">
        <v>19</v>
      </c>
      <c r="F1452" s="196" t="s">
        <v>930</v>
      </c>
      <c r="G1452" s="194"/>
      <c r="H1452" s="197">
        <v>0.67500000000000004</v>
      </c>
      <c r="I1452" s="198"/>
      <c r="J1452" s="194"/>
      <c r="K1452" s="194"/>
      <c r="L1452" s="199"/>
      <c r="M1452" s="200"/>
      <c r="N1452" s="201"/>
      <c r="O1452" s="201"/>
      <c r="P1452" s="201"/>
      <c r="Q1452" s="201"/>
      <c r="R1452" s="201"/>
      <c r="S1452" s="201"/>
      <c r="T1452" s="202"/>
      <c r="AT1452" s="203" t="s">
        <v>146</v>
      </c>
      <c r="AU1452" s="203" t="s">
        <v>143</v>
      </c>
      <c r="AV1452" s="13" t="s">
        <v>143</v>
      </c>
      <c r="AW1452" s="13" t="s">
        <v>31</v>
      </c>
      <c r="AX1452" s="13" t="s">
        <v>72</v>
      </c>
      <c r="AY1452" s="203" t="s">
        <v>135</v>
      </c>
    </row>
    <row r="1453" spans="2:51" s="13" customFormat="1" ht="10">
      <c r="B1453" s="193"/>
      <c r="C1453" s="194"/>
      <c r="D1453" s="188" t="s">
        <v>146</v>
      </c>
      <c r="E1453" s="195" t="s">
        <v>19</v>
      </c>
      <c r="F1453" s="196" t="s">
        <v>939</v>
      </c>
      <c r="G1453" s="194"/>
      <c r="H1453" s="197">
        <v>1.08</v>
      </c>
      <c r="I1453" s="198"/>
      <c r="J1453" s="194"/>
      <c r="K1453" s="194"/>
      <c r="L1453" s="199"/>
      <c r="M1453" s="200"/>
      <c r="N1453" s="201"/>
      <c r="O1453" s="201"/>
      <c r="P1453" s="201"/>
      <c r="Q1453" s="201"/>
      <c r="R1453" s="201"/>
      <c r="S1453" s="201"/>
      <c r="T1453" s="202"/>
      <c r="AT1453" s="203" t="s">
        <v>146</v>
      </c>
      <c r="AU1453" s="203" t="s">
        <v>143</v>
      </c>
      <c r="AV1453" s="13" t="s">
        <v>143</v>
      </c>
      <c r="AW1453" s="13" t="s">
        <v>31</v>
      </c>
      <c r="AX1453" s="13" t="s">
        <v>72</v>
      </c>
      <c r="AY1453" s="203" t="s">
        <v>135</v>
      </c>
    </row>
    <row r="1454" spans="2:51" s="13" customFormat="1" ht="10">
      <c r="B1454" s="193"/>
      <c r="C1454" s="194"/>
      <c r="D1454" s="188" t="s">
        <v>146</v>
      </c>
      <c r="E1454" s="195" t="s">
        <v>19</v>
      </c>
      <c r="F1454" s="196" t="s">
        <v>940</v>
      </c>
      <c r="G1454" s="194"/>
      <c r="H1454" s="197">
        <v>5.58</v>
      </c>
      <c r="I1454" s="198"/>
      <c r="J1454" s="194"/>
      <c r="K1454" s="194"/>
      <c r="L1454" s="199"/>
      <c r="M1454" s="200"/>
      <c r="N1454" s="201"/>
      <c r="O1454" s="201"/>
      <c r="P1454" s="201"/>
      <c r="Q1454" s="201"/>
      <c r="R1454" s="201"/>
      <c r="S1454" s="201"/>
      <c r="T1454" s="202"/>
      <c r="AT1454" s="203" t="s">
        <v>146</v>
      </c>
      <c r="AU1454" s="203" t="s">
        <v>143</v>
      </c>
      <c r="AV1454" s="13" t="s">
        <v>143</v>
      </c>
      <c r="AW1454" s="13" t="s">
        <v>31</v>
      </c>
      <c r="AX1454" s="13" t="s">
        <v>72</v>
      </c>
      <c r="AY1454" s="203" t="s">
        <v>135</v>
      </c>
    </row>
    <row r="1455" spans="2:51" s="13" customFormat="1" ht="10">
      <c r="B1455" s="193"/>
      <c r="C1455" s="194"/>
      <c r="D1455" s="188" t="s">
        <v>146</v>
      </c>
      <c r="E1455" s="195" t="s">
        <v>19</v>
      </c>
      <c r="F1455" s="196" t="s">
        <v>941</v>
      </c>
      <c r="G1455" s="194"/>
      <c r="H1455" s="197">
        <v>1.17</v>
      </c>
      <c r="I1455" s="198"/>
      <c r="J1455" s="194"/>
      <c r="K1455" s="194"/>
      <c r="L1455" s="199"/>
      <c r="M1455" s="200"/>
      <c r="N1455" s="201"/>
      <c r="O1455" s="201"/>
      <c r="P1455" s="201"/>
      <c r="Q1455" s="201"/>
      <c r="R1455" s="201"/>
      <c r="S1455" s="201"/>
      <c r="T1455" s="202"/>
      <c r="AT1455" s="203" t="s">
        <v>146</v>
      </c>
      <c r="AU1455" s="203" t="s">
        <v>143</v>
      </c>
      <c r="AV1455" s="13" t="s">
        <v>143</v>
      </c>
      <c r="AW1455" s="13" t="s">
        <v>31</v>
      </c>
      <c r="AX1455" s="13" t="s">
        <v>72</v>
      </c>
      <c r="AY1455" s="203" t="s">
        <v>135</v>
      </c>
    </row>
    <row r="1456" spans="2:51" s="13" customFormat="1" ht="10">
      <c r="B1456" s="193"/>
      <c r="C1456" s="194"/>
      <c r="D1456" s="188" t="s">
        <v>146</v>
      </c>
      <c r="E1456" s="195" t="s">
        <v>19</v>
      </c>
      <c r="F1456" s="196" t="s">
        <v>942</v>
      </c>
      <c r="G1456" s="194"/>
      <c r="H1456" s="197">
        <v>1.0900000000000001</v>
      </c>
      <c r="I1456" s="198"/>
      <c r="J1456" s="194"/>
      <c r="K1456" s="194"/>
      <c r="L1456" s="199"/>
      <c r="M1456" s="200"/>
      <c r="N1456" s="201"/>
      <c r="O1456" s="201"/>
      <c r="P1456" s="201"/>
      <c r="Q1456" s="201"/>
      <c r="R1456" s="201"/>
      <c r="S1456" s="201"/>
      <c r="T1456" s="202"/>
      <c r="AT1456" s="203" t="s">
        <v>146</v>
      </c>
      <c r="AU1456" s="203" t="s">
        <v>143</v>
      </c>
      <c r="AV1456" s="13" t="s">
        <v>143</v>
      </c>
      <c r="AW1456" s="13" t="s">
        <v>31</v>
      </c>
      <c r="AX1456" s="13" t="s">
        <v>72</v>
      </c>
      <c r="AY1456" s="203" t="s">
        <v>135</v>
      </c>
    </row>
    <row r="1457" spans="2:51" s="13" customFormat="1" ht="10">
      <c r="B1457" s="193"/>
      <c r="C1457" s="194"/>
      <c r="D1457" s="188" t="s">
        <v>146</v>
      </c>
      <c r="E1457" s="195" t="s">
        <v>19</v>
      </c>
      <c r="F1457" s="196" t="s">
        <v>943</v>
      </c>
      <c r="G1457" s="194"/>
      <c r="H1457" s="197">
        <v>0.96</v>
      </c>
      <c r="I1457" s="198"/>
      <c r="J1457" s="194"/>
      <c r="K1457" s="194"/>
      <c r="L1457" s="199"/>
      <c r="M1457" s="200"/>
      <c r="N1457" s="201"/>
      <c r="O1457" s="201"/>
      <c r="P1457" s="201"/>
      <c r="Q1457" s="201"/>
      <c r="R1457" s="201"/>
      <c r="S1457" s="201"/>
      <c r="T1457" s="202"/>
      <c r="AT1457" s="203" t="s">
        <v>146</v>
      </c>
      <c r="AU1457" s="203" t="s">
        <v>143</v>
      </c>
      <c r="AV1457" s="13" t="s">
        <v>143</v>
      </c>
      <c r="AW1457" s="13" t="s">
        <v>31</v>
      </c>
      <c r="AX1457" s="13" t="s">
        <v>72</v>
      </c>
      <c r="AY1457" s="203" t="s">
        <v>135</v>
      </c>
    </row>
    <row r="1458" spans="2:51" s="13" customFormat="1" ht="10">
      <c r="B1458" s="193"/>
      <c r="C1458" s="194"/>
      <c r="D1458" s="188" t="s">
        <v>146</v>
      </c>
      <c r="E1458" s="195" t="s">
        <v>19</v>
      </c>
      <c r="F1458" s="196" t="s">
        <v>944</v>
      </c>
      <c r="G1458" s="194"/>
      <c r="H1458" s="197">
        <v>2.75</v>
      </c>
      <c r="I1458" s="198"/>
      <c r="J1458" s="194"/>
      <c r="K1458" s="194"/>
      <c r="L1458" s="199"/>
      <c r="M1458" s="200"/>
      <c r="N1458" s="201"/>
      <c r="O1458" s="201"/>
      <c r="P1458" s="201"/>
      <c r="Q1458" s="201"/>
      <c r="R1458" s="201"/>
      <c r="S1458" s="201"/>
      <c r="T1458" s="202"/>
      <c r="AT1458" s="203" t="s">
        <v>146</v>
      </c>
      <c r="AU1458" s="203" t="s">
        <v>143</v>
      </c>
      <c r="AV1458" s="13" t="s">
        <v>143</v>
      </c>
      <c r="AW1458" s="13" t="s">
        <v>31</v>
      </c>
      <c r="AX1458" s="13" t="s">
        <v>72</v>
      </c>
      <c r="AY1458" s="203" t="s">
        <v>135</v>
      </c>
    </row>
    <row r="1459" spans="2:51" s="13" customFormat="1" ht="10">
      <c r="B1459" s="193"/>
      <c r="C1459" s="194"/>
      <c r="D1459" s="188" t="s">
        <v>146</v>
      </c>
      <c r="E1459" s="195" t="s">
        <v>19</v>
      </c>
      <c r="F1459" s="196" t="s">
        <v>945</v>
      </c>
      <c r="G1459" s="194"/>
      <c r="H1459" s="197">
        <v>110.66</v>
      </c>
      <c r="I1459" s="198"/>
      <c r="J1459" s="194"/>
      <c r="K1459" s="194"/>
      <c r="L1459" s="199"/>
      <c r="M1459" s="200"/>
      <c r="N1459" s="201"/>
      <c r="O1459" s="201"/>
      <c r="P1459" s="201"/>
      <c r="Q1459" s="201"/>
      <c r="R1459" s="201"/>
      <c r="S1459" s="201"/>
      <c r="T1459" s="202"/>
      <c r="AT1459" s="203" t="s">
        <v>146</v>
      </c>
      <c r="AU1459" s="203" t="s">
        <v>143</v>
      </c>
      <c r="AV1459" s="13" t="s">
        <v>143</v>
      </c>
      <c r="AW1459" s="13" t="s">
        <v>31</v>
      </c>
      <c r="AX1459" s="13" t="s">
        <v>72</v>
      </c>
      <c r="AY1459" s="203" t="s">
        <v>135</v>
      </c>
    </row>
    <row r="1460" spans="2:51" s="13" customFormat="1" ht="10">
      <c r="B1460" s="193"/>
      <c r="C1460" s="194"/>
      <c r="D1460" s="188" t="s">
        <v>146</v>
      </c>
      <c r="E1460" s="195" t="s">
        <v>19</v>
      </c>
      <c r="F1460" s="196" t="s">
        <v>946</v>
      </c>
      <c r="G1460" s="194"/>
      <c r="H1460" s="197">
        <v>8.32</v>
      </c>
      <c r="I1460" s="198"/>
      <c r="J1460" s="194"/>
      <c r="K1460" s="194"/>
      <c r="L1460" s="199"/>
      <c r="M1460" s="200"/>
      <c r="N1460" s="201"/>
      <c r="O1460" s="201"/>
      <c r="P1460" s="201"/>
      <c r="Q1460" s="201"/>
      <c r="R1460" s="201"/>
      <c r="S1460" s="201"/>
      <c r="T1460" s="202"/>
      <c r="AT1460" s="203" t="s">
        <v>146</v>
      </c>
      <c r="AU1460" s="203" t="s">
        <v>143</v>
      </c>
      <c r="AV1460" s="13" t="s">
        <v>143</v>
      </c>
      <c r="AW1460" s="13" t="s">
        <v>31</v>
      </c>
      <c r="AX1460" s="13" t="s">
        <v>72</v>
      </c>
      <c r="AY1460" s="203" t="s">
        <v>135</v>
      </c>
    </row>
    <row r="1461" spans="2:51" s="15" customFormat="1" ht="10">
      <c r="B1461" s="228"/>
      <c r="C1461" s="229"/>
      <c r="D1461" s="188" t="s">
        <v>146</v>
      </c>
      <c r="E1461" s="230" t="s">
        <v>19</v>
      </c>
      <c r="F1461" s="231" t="s">
        <v>499</v>
      </c>
      <c r="G1461" s="229"/>
      <c r="H1461" s="232">
        <v>215.185</v>
      </c>
      <c r="I1461" s="233"/>
      <c r="J1461" s="229"/>
      <c r="K1461" s="229"/>
      <c r="L1461" s="234"/>
      <c r="M1461" s="235"/>
      <c r="N1461" s="236"/>
      <c r="O1461" s="236"/>
      <c r="P1461" s="236"/>
      <c r="Q1461" s="236"/>
      <c r="R1461" s="236"/>
      <c r="S1461" s="236"/>
      <c r="T1461" s="237"/>
      <c r="AT1461" s="238" t="s">
        <v>146</v>
      </c>
      <c r="AU1461" s="238" t="s">
        <v>143</v>
      </c>
      <c r="AV1461" s="15" t="s">
        <v>152</v>
      </c>
      <c r="AW1461" s="15" t="s">
        <v>31</v>
      </c>
      <c r="AX1461" s="15" t="s">
        <v>72</v>
      </c>
      <c r="AY1461" s="238" t="s">
        <v>135</v>
      </c>
    </row>
    <row r="1462" spans="2:51" s="13" customFormat="1" ht="10">
      <c r="B1462" s="193"/>
      <c r="C1462" s="194"/>
      <c r="D1462" s="188" t="s">
        <v>146</v>
      </c>
      <c r="E1462" s="195" t="s">
        <v>19</v>
      </c>
      <c r="F1462" s="196" t="s">
        <v>1262</v>
      </c>
      <c r="G1462" s="194"/>
      <c r="H1462" s="197">
        <v>148.94999999999999</v>
      </c>
      <c r="I1462" s="198"/>
      <c r="J1462" s="194"/>
      <c r="K1462" s="194"/>
      <c r="L1462" s="199"/>
      <c r="M1462" s="200"/>
      <c r="N1462" s="201"/>
      <c r="O1462" s="201"/>
      <c r="P1462" s="201"/>
      <c r="Q1462" s="201"/>
      <c r="R1462" s="201"/>
      <c r="S1462" s="201"/>
      <c r="T1462" s="202"/>
      <c r="AT1462" s="203" t="s">
        <v>146</v>
      </c>
      <c r="AU1462" s="203" t="s">
        <v>143</v>
      </c>
      <c r="AV1462" s="13" t="s">
        <v>143</v>
      </c>
      <c r="AW1462" s="13" t="s">
        <v>31</v>
      </c>
      <c r="AX1462" s="13" t="s">
        <v>72</v>
      </c>
      <c r="AY1462" s="203" t="s">
        <v>135</v>
      </c>
    </row>
    <row r="1463" spans="2:51" s="13" customFormat="1" ht="10">
      <c r="B1463" s="193"/>
      <c r="C1463" s="194"/>
      <c r="D1463" s="188" t="s">
        <v>146</v>
      </c>
      <c r="E1463" s="195" t="s">
        <v>19</v>
      </c>
      <c r="F1463" s="196" t="s">
        <v>1263</v>
      </c>
      <c r="G1463" s="194"/>
      <c r="H1463" s="197">
        <v>30.97</v>
      </c>
      <c r="I1463" s="198"/>
      <c r="J1463" s="194"/>
      <c r="K1463" s="194"/>
      <c r="L1463" s="199"/>
      <c r="M1463" s="200"/>
      <c r="N1463" s="201"/>
      <c r="O1463" s="201"/>
      <c r="P1463" s="201"/>
      <c r="Q1463" s="201"/>
      <c r="R1463" s="201"/>
      <c r="S1463" s="201"/>
      <c r="T1463" s="202"/>
      <c r="AT1463" s="203" t="s">
        <v>146</v>
      </c>
      <c r="AU1463" s="203" t="s">
        <v>143</v>
      </c>
      <c r="AV1463" s="13" t="s">
        <v>143</v>
      </c>
      <c r="AW1463" s="13" t="s">
        <v>31</v>
      </c>
      <c r="AX1463" s="13" t="s">
        <v>72</v>
      </c>
      <c r="AY1463" s="203" t="s">
        <v>135</v>
      </c>
    </row>
    <row r="1464" spans="2:51" s="13" customFormat="1" ht="10">
      <c r="B1464" s="193"/>
      <c r="C1464" s="194"/>
      <c r="D1464" s="188" t="s">
        <v>146</v>
      </c>
      <c r="E1464" s="195" t="s">
        <v>19</v>
      </c>
      <c r="F1464" s="196" t="s">
        <v>1264</v>
      </c>
      <c r="G1464" s="194"/>
      <c r="H1464" s="197">
        <v>3.16</v>
      </c>
      <c r="I1464" s="198"/>
      <c r="J1464" s="194"/>
      <c r="K1464" s="194"/>
      <c r="L1464" s="199"/>
      <c r="M1464" s="200"/>
      <c r="N1464" s="201"/>
      <c r="O1464" s="201"/>
      <c r="P1464" s="201"/>
      <c r="Q1464" s="201"/>
      <c r="R1464" s="201"/>
      <c r="S1464" s="201"/>
      <c r="T1464" s="202"/>
      <c r="AT1464" s="203" t="s">
        <v>146</v>
      </c>
      <c r="AU1464" s="203" t="s">
        <v>143</v>
      </c>
      <c r="AV1464" s="13" t="s">
        <v>143</v>
      </c>
      <c r="AW1464" s="13" t="s">
        <v>31</v>
      </c>
      <c r="AX1464" s="13" t="s">
        <v>72</v>
      </c>
      <c r="AY1464" s="203" t="s">
        <v>135</v>
      </c>
    </row>
    <row r="1465" spans="2:51" s="13" customFormat="1" ht="10">
      <c r="B1465" s="193"/>
      <c r="C1465" s="194"/>
      <c r="D1465" s="188" t="s">
        <v>146</v>
      </c>
      <c r="E1465" s="195" t="s">
        <v>19</v>
      </c>
      <c r="F1465" s="196" t="s">
        <v>1265</v>
      </c>
      <c r="G1465" s="194"/>
      <c r="H1465" s="197">
        <v>0.63</v>
      </c>
      <c r="I1465" s="198"/>
      <c r="J1465" s="194"/>
      <c r="K1465" s="194"/>
      <c r="L1465" s="199"/>
      <c r="M1465" s="200"/>
      <c r="N1465" s="201"/>
      <c r="O1465" s="201"/>
      <c r="P1465" s="201"/>
      <c r="Q1465" s="201"/>
      <c r="R1465" s="201"/>
      <c r="S1465" s="201"/>
      <c r="T1465" s="202"/>
      <c r="AT1465" s="203" t="s">
        <v>146</v>
      </c>
      <c r="AU1465" s="203" t="s">
        <v>143</v>
      </c>
      <c r="AV1465" s="13" t="s">
        <v>143</v>
      </c>
      <c r="AW1465" s="13" t="s">
        <v>31</v>
      </c>
      <c r="AX1465" s="13" t="s">
        <v>72</v>
      </c>
      <c r="AY1465" s="203" t="s">
        <v>135</v>
      </c>
    </row>
    <row r="1466" spans="2:51" s="13" customFormat="1" ht="10">
      <c r="B1466" s="193"/>
      <c r="C1466" s="194"/>
      <c r="D1466" s="188" t="s">
        <v>146</v>
      </c>
      <c r="E1466" s="195" t="s">
        <v>19</v>
      </c>
      <c r="F1466" s="196" t="s">
        <v>1266</v>
      </c>
      <c r="G1466" s="194"/>
      <c r="H1466" s="197">
        <v>1.25</v>
      </c>
      <c r="I1466" s="198"/>
      <c r="J1466" s="194"/>
      <c r="K1466" s="194"/>
      <c r="L1466" s="199"/>
      <c r="M1466" s="200"/>
      <c r="N1466" s="201"/>
      <c r="O1466" s="201"/>
      <c r="P1466" s="201"/>
      <c r="Q1466" s="201"/>
      <c r="R1466" s="201"/>
      <c r="S1466" s="201"/>
      <c r="T1466" s="202"/>
      <c r="AT1466" s="203" t="s">
        <v>146</v>
      </c>
      <c r="AU1466" s="203" t="s">
        <v>143</v>
      </c>
      <c r="AV1466" s="13" t="s">
        <v>143</v>
      </c>
      <c r="AW1466" s="13" t="s">
        <v>31</v>
      </c>
      <c r="AX1466" s="13" t="s">
        <v>72</v>
      </c>
      <c r="AY1466" s="203" t="s">
        <v>135</v>
      </c>
    </row>
    <row r="1467" spans="2:51" s="13" customFormat="1" ht="10">
      <c r="B1467" s="193"/>
      <c r="C1467" s="194"/>
      <c r="D1467" s="188" t="s">
        <v>146</v>
      </c>
      <c r="E1467" s="195" t="s">
        <v>19</v>
      </c>
      <c r="F1467" s="196" t="s">
        <v>1267</v>
      </c>
      <c r="G1467" s="194"/>
      <c r="H1467" s="197">
        <v>12.14</v>
      </c>
      <c r="I1467" s="198"/>
      <c r="J1467" s="194"/>
      <c r="K1467" s="194"/>
      <c r="L1467" s="199"/>
      <c r="M1467" s="200"/>
      <c r="N1467" s="201"/>
      <c r="O1467" s="201"/>
      <c r="P1467" s="201"/>
      <c r="Q1467" s="201"/>
      <c r="R1467" s="201"/>
      <c r="S1467" s="201"/>
      <c r="T1467" s="202"/>
      <c r="AT1467" s="203" t="s">
        <v>146</v>
      </c>
      <c r="AU1467" s="203" t="s">
        <v>143</v>
      </c>
      <c r="AV1467" s="13" t="s">
        <v>143</v>
      </c>
      <c r="AW1467" s="13" t="s">
        <v>31</v>
      </c>
      <c r="AX1467" s="13" t="s">
        <v>72</v>
      </c>
      <c r="AY1467" s="203" t="s">
        <v>135</v>
      </c>
    </row>
    <row r="1468" spans="2:51" s="13" customFormat="1" ht="10">
      <c r="B1468" s="193"/>
      <c r="C1468" s="194"/>
      <c r="D1468" s="188" t="s">
        <v>146</v>
      </c>
      <c r="E1468" s="195" t="s">
        <v>19</v>
      </c>
      <c r="F1468" s="196" t="s">
        <v>1268</v>
      </c>
      <c r="G1468" s="194"/>
      <c r="H1468" s="197">
        <v>2.79</v>
      </c>
      <c r="I1468" s="198"/>
      <c r="J1468" s="194"/>
      <c r="K1468" s="194"/>
      <c r="L1468" s="199"/>
      <c r="M1468" s="200"/>
      <c r="N1468" s="201"/>
      <c r="O1468" s="201"/>
      <c r="P1468" s="201"/>
      <c r="Q1468" s="201"/>
      <c r="R1468" s="201"/>
      <c r="S1468" s="201"/>
      <c r="T1468" s="202"/>
      <c r="AT1468" s="203" t="s">
        <v>146</v>
      </c>
      <c r="AU1468" s="203" t="s">
        <v>143</v>
      </c>
      <c r="AV1468" s="13" t="s">
        <v>143</v>
      </c>
      <c r="AW1468" s="13" t="s">
        <v>31</v>
      </c>
      <c r="AX1468" s="13" t="s">
        <v>72</v>
      </c>
      <c r="AY1468" s="203" t="s">
        <v>135</v>
      </c>
    </row>
    <row r="1469" spans="2:51" s="13" customFormat="1" ht="10">
      <c r="B1469" s="193"/>
      <c r="C1469" s="194"/>
      <c r="D1469" s="188" t="s">
        <v>146</v>
      </c>
      <c r="E1469" s="195" t="s">
        <v>19</v>
      </c>
      <c r="F1469" s="196" t="s">
        <v>941</v>
      </c>
      <c r="G1469" s="194"/>
      <c r="H1469" s="197">
        <v>1.17</v>
      </c>
      <c r="I1469" s="198"/>
      <c r="J1469" s="194"/>
      <c r="K1469" s="194"/>
      <c r="L1469" s="199"/>
      <c r="M1469" s="200"/>
      <c r="N1469" s="201"/>
      <c r="O1469" s="201"/>
      <c r="P1469" s="201"/>
      <c r="Q1469" s="201"/>
      <c r="R1469" s="201"/>
      <c r="S1469" s="201"/>
      <c r="T1469" s="202"/>
      <c r="AT1469" s="203" t="s">
        <v>146</v>
      </c>
      <c r="AU1469" s="203" t="s">
        <v>143</v>
      </c>
      <c r="AV1469" s="13" t="s">
        <v>143</v>
      </c>
      <c r="AW1469" s="13" t="s">
        <v>31</v>
      </c>
      <c r="AX1469" s="13" t="s">
        <v>72</v>
      </c>
      <c r="AY1469" s="203" t="s">
        <v>135</v>
      </c>
    </row>
    <row r="1470" spans="2:51" s="13" customFormat="1" ht="10">
      <c r="B1470" s="193"/>
      <c r="C1470" s="194"/>
      <c r="D1470" s="188" t="s">
        <v>146</v>
      </c>
      <c r="E1470" s="195" t="s">
        <v>19</v>
      </c>
      <c r="F1470" s="196" t="s">
        <v>942</v>
      </c>
      <c r="G1470" s="194"/>
      <c r="H1470" s="197">
        <v>1.0900000000000001</v>
      </c>
      <c r="I1470" s="198"/>
      <c r="J1470" s="194"/>
      <c r="K1470" s="194"/>
      <c r="L1470" s="199"/>
      <c r="M1470" s="200"/>
      <c r="N1470" s="201"/>
      <c r="O1470" s="201"/>
      <c r="P1470" s="201"/>
      <c r="Q1470" s="201"/>
      <c r="R1470" s="201"/>
      <c r="S1470" s="201"/>
      <c r="T1470" s="202"/>
      <c r="AT1470" s="203" t="s">
        <v>146</v>
      </c>
      <c r="AU1470" s="203" t="s">
        <v>143</v>
      </c>
      <c r="AV1470" s="13" t="s">
        <v>143</v>
      </c>
      <c r="AW1470" s="13" t="s">
        <v>31</v>
      </c>
      <c r="AX1470" s="13" t="s">
        <v>72</v>
      </c>
      <c r="AY1470" s="203" t="s">
        <v>135</v>
      </c>
    </row>
    <row r="1471" spans="2:51" s="13" customFormat="1" ht="10">
      <c r="B1471" s="193"/>
      <c r="C1471" s="194"/>
      <c r="D1471" s="188" t="s">
        <v>146</v>
      </c>
      <c r="E1471" s="195" t="s">
        <v>19</v>
      </c>
      <c r="F1471" s="196" t="s">
        <v>1269</v>
      </c>
      <c r="G1471" s="194"/>
      <c r="H1471" s="197">
        <v>0.97</v>
      </c>
      <c r="I1471" s="198"/>
      <c r="J1471" s="194"/>
      <c r="K1471" s="194"/>
      <c r="L1471" s="199"/>
      <c r="M1471" s="200"/>
      <c r="N1471" s="201"/>
      <c r="O1471" s="201"/>
      <c r="P1471" s="201"/>
      <c r="Q1471" s="201"/>
      <c r="R1471" s="201"/>
      <c r="S1471" s="201"/>
      <c r="T1471" s="202"/>
      <c r="AT1471" s="203" t="s">
        <v>146</v>
      </c>
      <c r="AU1471" s="203" t="s">
        <v>143</v>
      </c>
      <c r="AV1471" s="13" t="s">
        <v>143</v>
      </c>
      <c r="AW1471" s="13" t="s">
        <v>31</v>
      </c>
      <c r="AX1471" s="13" t="s">
        <v>72</v>
      </c>
      <c r="AY1471" s="203" t="s">
        <v>135</v>
      </c>
    </row>
    <row r="1472" spans="2:51" s="13" customFormat="1" ht="10">
      <c r="B1472" s="193"/>
      <c r="C1472" s="194"/>
      <c r="D1472" s="188" t="s">
        <v>146</v>
      </c>
      <c r="E1472" s="195" t="s">
        <v>19</v>
      </c>
      <c r="F1472" s="196" t="s">
        <v>932</v>
      </c>
      <c r="G1472" s="194"/>
      <c r="H1472" s="197">
        <v>15.9</v>
      </c>
      <c r="I1472" s="198"/>
      <c r="J1472" s="194"/>
      <c r="K1472" s="194"/>
      <c r="L1472" s="199"/>
      <c r="M1472" s="200"/>
      <c r="N1472" s="201"/>
      <c r="O1472" s="201"/>
      <c r="P1472" s="201"/>
      <c r="Q1472" s="201"/>
      <c r="R1472" s="201"/>
      <c r="S1472" s="201"/>
      <c r="T1472" s="202"/>
      <c r="AT1472" s="203" t="s">
        <v>146</v>
      </c>
      <c r="AU1472" s="203" t="s">
        <v>143</v>
      </c>
      <c r="AV1472" s="13" t="s">
        <v>143</v>
      </c>
      <c r="AW1472" s="13" t="s">
        <v>31</v>
      </c>
      <c r="AX1472" s="13" t="s">
        <v>72</v>
      </c>
      <c r="AY1472" s="203" t="s">
        <v>135</v>
      </c>
    </row>
    <row r="1473" spans="2:51" s="15" customFormat="1" ht="10">
      <c r="B1473" s="228"/>
      <c r="C1473" s="229"/>
      <c r="D1473" s="188" t="s">
        <v>146</v>
      </c>
      <c r="E1473" s="230" t="s">
        <v>19</v>
      </c>
      <c r="F1473" s="231" t="s">
        <v>499</v>
      </c>
      <c r="G1473" s="229"/>
      <c r="H1473" s="232">
        <v>219.01999999999995</v>
      </c>
      <c r="I1473" s="233"/>
      <c r="J1473" s="229"/>
      <c r="K1473" s="229"/>
      <c r="L1473" s="234"/>
      <c r="M1473" s="235"/>
      <c r="N1473" s="236"/>
      <c r="O1473" s="236"/>
      <c r="P1473" s="236"/>
      <c r="Q1473" s="236"/>
      <c r="R1473" s="236"/>
      <c r="S1473" s="236"/>
      <c r="T1473" s="237"/>
      <c r="AT1473" s="238" t="s">
        <v>146</v>
      </c>
      <c r="AU1473" s="238" t="s">
        <v>143</v>
      </c>
      <c r="AV1473" s="15" t="s">
        <v>152</v>
      </c>
      <c r="AW1473" s="15" t="s">
        <v>31</v>
      </c>
      <c r="AX1473" s="15" t="s">
        <v>72</v>
      </c>
      <c r="AY1473" s="238" t="s">
        <v>135</v>
      </c>
    </row>
    <row r="1474" spans="2:51" s="13" customFormat="1" ht="10">
      <c r="B1474" s="193"/>
      <c r="C1474" s="194"/>
      <c r="D1474" s="188" t="s">
        <v>146</v>
      </c>
      <c r="E1474" s="195" t="s">
        <v>19</v>
      </c>
      <c r="F1474" s="196" t="s">
        <v>1270</v>
      </c>
      <c r="G1474" s="194"/>
      <c r="H1474" s="197">
        <v>13.87</v>
      </c>
      <c r="I1474" s="198"/>
      <c r="J1474" s="194"/>
      <c r="K1474" s="194"/>
      <c r="L1474" s="199"/>
      <c r="M1474" s="200"/>
      <c r="N1474" s="201"/>
      <c r="O1474" s="201"/>
      <c r="P1474" s="201"/>
      <c r="Q1474" s="201"/>
      <c r="R1474" s="201"/>
      <c r="S1474" s="201"/>
      <c r="T1474" s="202"/>
      <c r="AT1474" s="203" t="s">
        <v>146</v>
      </c>
      <c r="AU1474" s="203" t="s">
        <v>143</v>
      </c>
      <c r="AV1474" s="13" t="s">
        <v>143</v>
      </c>
      <c r="AW1474" s="13" t="s">
        <v>31</v>
      </c>
      <c r="AX1474" s="13" t="s">
        <v>72</v>
      </c>
      <c r="AY1474" s="203" t="s">
        <v>135</v>
      </c>
    </row>
    <row r="1475" spans="2:51" s="13" customFormat="1" ht="10">
      <c r="B1475" s="193"/>
      <c r="C1475" s="194"/>
      <c r="D1475" s="188" t="s">
        <v>146</v>
      </c>
      <c r="E1475" s="195" t="s">
        <v>19</v>
      </c>
      <c r="F1475" s="196" t="s">
        <v>1271</v>
      </c>
      <c r="G1475" s="194"/>
      <c r="H1475" s="197">
        <v>14.98</v>
      </c>
      <c r="I1475" s="198"/>
      <c r="J1475" s="194"/>
      <c r="K1475" s="194"/>
      <c r="L1475" s="199"/>
      <c r="M1475" s="200"/>
      <c r="N1475" s="201"/>
      <c r="O1475" s="201"/>
      <c r="P1475" s="201"/>
      <c r="Q1475" s="201"/>
      <c r="R1475" s="201"/>
      <c r="S1475" s="201"/>
      <c r="T1475" s="202"/>
      <c r="AT1475" s="203" t="s">
        <v>146</v>
      </c>
      <c r="AU1475" s="203" t="s">
        <v>143</v>
      </c>
      <c r="AV1475" s="13" t="s">
        <v>143</v>
      </c>
      <c r="AW1475" s="13" t="s">
        <v>31</v>
      </c>
      <c r="AX1475" s="13" t="s">
        <v>72</v>
      </c>
      <c r="AY1475" s="203" t="s">
        <v>135</v>
      </c>
    </row>
    <row r="1476" spans="2:51" s="13" customFormat="1" ht="10">
      <c r="B1476" s="193"/>
      <c r="C1476" s="194"/>
      <c r="D1476" s="188" t="s">
        <v>146</v>
      </c>
      <c r="E1476" s="195" t="s">
        <v>19</v>
      </c>
      <c r="F1476" s="196" t="s">
        <v>1272</v>
      </c>
      <c r="G1476" s="194"/>
      <c r="H1476" s="197">
        <v>14.95</v>
      </c>
      <c r="I1476" s="198"/>
      <c r="J1476" s="194"/>
      <c r="K1476" s="194"/>
      <c r="L1476" s="199"/>
      <c r="M1476" s="200"/>
      <c r="N1476" s="201"/>
      <c r="O1476" s="201"/>
      <c r="P1476" s="201"/>
      <c r="Q1476" s="201"/>
      <c r="R1476" s="201"/>
      <c r="S1476" s="201"/>
      <c r="T1476" s="202"/>
      <c r="AT1476" s="203" t="s">
        <v>146</v>
      </c>
      <c r="AU1476" s="203" t="s">
        <v>143</v>
      </c>
      <c r="AV1476" s="13" t="s">
        <v>143</v>
      </c>
      <c r="AW1476" s="13" t="s">
        <v>31</v>
      </c>
      <c r="AX1476" s="13" t="s">
        <v>72</v>
      </c>
      <c r="AY1476" s="203" t="s">
        <v>135</v>
      </c>
    </row>
    <row r="1477" spans="2:51" s="13" customFormat="1" ht="10">
      <c r="B1477" s="193"/>
      <c r="C1477" s="194"/>
      <c r="D1477" s="188" t="s">
        <v>146</v>
      </c>
      <c r="E1477" s="195" t="s">
        <v>19</v>
      </c>
      <c r="F1477" s="196" t="s">
        <v>1273</v>
      </c>
      <c r="G1477" s="194"/>
      <c r="H1477" s="197">
        <v>6.96</v>
      </c>
      <c r="I1477" s="198"/>
      <c r="J1477" s="194"/>
      <c r="K1477" s="194"/>
      <c r="L1477" s="199"/>
      <c r="M1477" s="200"/>
      <c r="N1477" s="201"/>
      <c r="O1477" s="201"/>
      <c r="P1477" s="201"/>
      <c r="Q1477" s="201"/>
      <c r="R1477" s="201"/>
      <c r="S1477" s="201"/>
      <c r="T1477" s="202"/>
      <c r="AT1477" s="203" t="s">
        <v>146</v>
      </c>
      <c r="AU1477" s="203" t="s">
        <v>143</v>
      </c>
      <c r="AV1477" s="13" t="s">
        <v>143</v>
      </c>
      <c r="AW1477" s="13" t="s">
        <v>31</v>
      </c>
      <c r="AX1477" s="13" t="s">
        <v>72</v>
      </c>
      <c r="AY1477" s="203" t="s">
        <v>135</v>
      </c>
    </row>
    <row r="1478" spans="2:51" s="13" customFormat="1" ht="10">
      <c r="B1478" s="193"/>
      <c r="C1478" s="194"/>
      <c r="D1478" s="188" t="s">
        <v>146</v>
      </c>
      <c r="E1478" s="195" t="s">
        <v>19</v>
      </c>
      <c r="F1478" s="196" t="s">
        <v>1274</v>
      </c>
      <c r="G1478" s="194"/>
      <c r="H1478" s="197">
        <v>14.14</v>
      </c>
      <c r="I1478" s="198"/>
      <c r="J1478" s="194"/>
      <c r="K1478" s="194"/>
      <c r="L1478" s="199"/>
      <c r="M1478" s="200"/>
      <c r="N1478" s="201"/>
      <c r="O1478" s="201"/>
      <c r="P1478" s="201"/>
      <c r="Q1478" s="201"/>
      <c r="R1478" s="201"/>
      <c r="S1478" s="201"/>
      <c r="T1478" s="202"/>
      <c r="AT1478" s="203" t="s">
        <v>146</v>
      </c>
      <c r="AU1478" s="203" t="s">
        <v>143</v>
      </c>
      <c r="AV1478" s="13" t="s">
        <v>143</v>
      </c>
      <c r="AW1478" s="13" t="s">
        <v>31</v>
      </c>
      <c r="AX1478" s="13" t="s">
        <v>72</v>
      </c>
      <c r="AY1478" s="203" t="s">
        <v>135</v>
      </c>
    </row>
    <row r="1479" spans="2:51" s="13" customFormat="1" ht="10">
      <c r="B1479" s="193"/>
      <c r="C1479" s="194"/>
      <c r="D1479" s="188" t="s">
        <v>146</v>
      </c>
      <c r="E1479" s="195" t="s">
        <v>19</v>
      </c>
      <c r="F1479" s="196" t="s">
        <v>1275</v>
      </c>
      <c r="G1479" s="194"/>
      <c r="H1479" s="197">
        <v>4.2</v>
      </c>
      <c r="I1479" s="198"/>
      <c r="J1479" s="194"/>
      <c r="K1479" s="194"/>
      <c r="L1479" s="199"/>
      <c r="M1479" s="200"/>
      <c r="N1479" s="201"/>
      <c r="O1479" s="201"/>
      <c r="P1479" s="201"/>
      <c r="Q1479" s="201"/>
      <c r="R1479" s="201"/>
      <c r="S1479" s="201"/>
      <c r="T1479" s="202"/>
      <c r="AT1479" s="203" t="s">
        <v>146</v>
      </c>
      <c r="AU1479" s="203" t="s">
        <v>143</v>
      </c>
      <c r="AV1479" s="13" t="s">
        <v>143</v>
      </c>
      <c r="AW1479" s="13" t="s">
        <v>31</v>
      </c>
      <c r="AX1479" s="13" t="s">
        <v>72</v>
      </c>
      <c r="AY1479" s="203" t="s">
        <v>135</v>
      </c>
    </row>
    <row r="1480" spans="2:51" s="13" customFormat="1" ht="10">
      <c r="B1480" s="193"/>
      <c r="C1480" s="194"/>
      <c r="D1480" s="188" t="s">
        <v>146</v>
      </c>
      <c r="E1480" s="195" t="s">
        <v>19</v>
      </c>
      <c r="F1480" s="196" t="s">
        <v>1265</v>
      </c>
      <c r="G1480" s="194"/>
      <c r="H1480" s="197">
        <v>0.63</v>
      </c>
      <c r="I1480" s="198"/>
      <c r="J1480" s="194"/>
      <c r="K1480" s="194"/>
      <c r="L1480" s="199"/>
      <c r="M1480" s="200"/>
      <c r="N1480" s="201"/>
      <c r="O1480" s="201"/>
      <c r="P1480" s="201"/>
      <c r="Q1480" s="201"/>
      <c r="R1480" s="201"/>
      <c r="S1480" s="201"/>
      <c r="T1480" s="202"/>
      <c r="AT1480" s="203" t="s">
        <v>146</v>
      </c>
      <c r="AU1480" s="203" t="s">
        <v>143</v>
      </c>
      <c r="AV1480" s="13" t="s">
        <v>143</v>
      </c>
      <c r="AW1480" s="13" t="s">
        <v>31</v>
      </c>
      <c r="AX1480" s="13" t="s">
        <v>72</v>
      </c>
      <c r="AY1480" s="203" t="s">
        <v>135</v>
      </c>
    </row>
    <row r="1481" spans="2:51" s="13" customFormat="1" ht="10">
      <c r="B1481" s="193"/>
      <c r="C1481" s="194"/>
      <c r="D1481" s="188" t="s">
        <v>146</v>
      </c>
      <c r="E1481" s="195" t="s">
        <v>19</v>
      </c>
      <c r="F1481" s="196" t="s">
        <v>1276</v>
      </c>
      <c r="G1481" s="194"/>
      <c r="H1481" s="197">
        <v>1.2</v>
      </c>
      <c r="I1481" s="198"/>
      <c r="J1481" s="194"/>
      <c r="K1481" s="194"/>
      <c r="L1481" s="199"/>
      <c r="M1481" s="200"/>
      <c r="N1481" s="201"/>
      <c r="O1481" s="201"/>
      <c r="P1481" s="201"/>
      <c r="Q1481" s="201"/>
      <c r="R1481" s="201"/>
      <c r="S1481" s="201"/>
      <c r="T1481" s="202"/>
      <c r="AT1481" s="203" t="s">
        <v>146</v>
      </c>
      <c r="AU1481" s="203" t="s">
        <v>143</v>
      </c>
      <c r="AV1481" s="13" t="s">
        <v>143</v>
      </c>
      <c r="AW1481" s="13" t="s">
        <v>31</v>
      </c>
      <c r="AX1481" s="13" t="s">
        <v>72</v>
      </c>
      <c r="AY1481" s="203" t="s">
        <v>135</v>
      </c>
    </row>
    <row r="1482" spans="2:51" s="13" customFormat="1" ht="10">
      <c r="B1482" s="193"/>
      <c r="C1482" s="194"/>
      <c r="D1482" s="188" t="s">
        <v>146</v>
      </c>
      <c r="E1482" s="195" t="s">
        <v>19</v>
      </c>
      <c r="F1482" s="196" t="s">
        <v>1277</v>
      </c>
      <c r="G1482" s="194"/>
      <c r="H1482" s="197">
        <v>8.25</v>
      </c>
      <c r="I1482" s="198"/>
      <c r="J1482" s="194"/>
      <c r="K1482" s="194"/>
      <c r="L1482" s="199"/>
      <c r="M1482" s="200"/>
      <c r="N1482" s="201"/>
      <c r="O1482" s="201"/>
      <c r="P1482" s="201"/>
      <c r="Q1482" s="201"/>
      <c r="R1482" s="201"/>
      <c r="S1482" s="201"/>
      <c r="T1482" s="202"/>
      <c r="AT1482" s="203" t="s">
        <v>146</v>
      </c>
      <c r="AU1482" s="203" t="s">
        <v>143</v>
      </c>
      <c r="AV1482" s="13" t="s">
        <v>143</v>
      </c>
      <c r="AW1482" s="13" t="s">
        <v>31</v>
      </c>
      <c r="AX1482" s="13" t="s">
        <v>72</v>
      </c>
      <c r="AY1482" s="203" t="s">
        <v>135</v>
      </c>
    </row>
    <row r="1483" spans="2:51" s="13" customFormat="1" ht="10">
      <c r="B1483" s="193"/>
      <c r="C1483" s="194"/>
      <c r="D1483" s="188" t="s">
        <v>146</v>
      </c>
      <c r="E1483" s="195" t="s">
        <v>19</v>
      </c>
      <c r="F1483" s="196" t="s">
        <v>1278</v>
      </c>
      <c r="G1483" s="194"/>
      <c r="H1483" s="197">
        <v>3.4</v>
      </c>
      <c r="I1483" s="198"/>
      <c r="J1483" s="194"/>
      <c r="K1483" s="194"/>
      <c r="L1483" s="199"/>
      <c r="M1483" s="200"/>
      <c r="N1483" s="201"/>
      <c r="O1483" s="201"/>
      <c r="P1483" s="201"/>
      <c r="Q1483" s="201"/>
      <c r="R1483" s="201"/>
      <c r="S1483" s="201"/>
      <c r="T1483" s="202"/>
      <c r="AT1483" s="203" t="s">
        <v>146</v>
      </c>
      <c r="AU1483" s="203" t="s">
        <v>143</v>
      </c>
      <c r="AV1483" s="13" t="s">
        <v>143</v>
      </c>
      <c r="AW1483" s="13" t="s">
        <v>31</v>
      </c>
      <c r="AX1483" s="13" t="s">
        <v>72</v>
      </c>
      <c r="AY1483" s="203" t="s">
        <v>135</v>
      </c>
    </row>
    <row r="1484" spans="2:51" s="13" customFormat="1" ht="10">
      <c r="B1484" s="193"/>
      <c r="C1484" s="194"/>
      <c r="D1484" s="188" t="s">
        <v>146</v>
      </c>
      <c r="E1484" s="195" t="s">
        <v>19</v>
      </c>
      <c r="F1484" s="196" t="s">
        <v>932</v>
      </c>
      <c r="G1484" s="194"/>
      <c r="H1484" s="197">
        <v>15.9</v>
      </c>
      <c r="I1484" s="198"/>
      <c r="J1484" s="194"/>
      <c r="K1484" s="194"/>
      <c r="L1484" s="199"/>
      <c r="M1484" s="200"/>
      <c r="N1484" s="201"/>
      <c r="O1484" s="201"/>
      <c r="P1484" s="201"/>
      <c r="Q1484" s="201"/>
      <c r="R1484" s="201"/>
      <c r="S1484" s="201"/>
      <c r="T1484" s="202"/>
      <c r="AT1484" s="203" t="s">
        <v>146</v>
      </c>
      <c r="AU1484" s="203" t="s">
        <v>143</v>
      </c>
      <c r="AV1484" s="13" t="s">
        <v>143</v>
      </c>
      <c r="AW1484" s="13" t="s">
        <v>31</v>
      </c>
      <c r="AX1484" s="13" t="s">
        <v>72</v>
      </c>
      <c r="AY1484" s="203" t="s">
        <v>135</v>
      </c>
    </row>
    <row r="1485" spans="2:51" s="13" customFormat="1" ht="10">
      <c r="B1485" s="193"/>
      <c r="C1485" s="194"/>
      <c r="D1485" s="188" t="s">
        <v>146</v>
      </c>
      <c r="E1485" s="195" t="s">
        <v>19</v>
      </c>
      <c r="F1485" s="196" t="s">
        <v>944</v>
      </c>
      <c r="G1485" s="194"/>
      <c r="H1485" s="197">
        <v>2.75</v>
      </c>
      <c r="I1485" s="198"/>
      <c r="J1485" s="194"/>
      <c r="K1485" s="194"/>
      <c r="L1485" s="199"/>
      <c r="M1485" s="200"/>
      <c r="N1485" s="201"/>
      <c r="O1485" s="201"/>
      <c r="P1485" s="201"/>
      <c r="Q1485" s="201"/>
      <c r="R1485" s="201"/>
      <c r="S1485" s="201"/>
      <c r="T1485" s="202"/>
      <c r="AT1485" s="203" t="s">
        <v>146</v>
      </c>
      <c r="AU1485" s="203" t="s">
        <v>143</v>
      </c>
      <c r="AV1485" s="13" t="s">
        <v>143</v>
      </c>
      <c r="AW1485" s="13" t="s">
        <v>31</v>
      </c>
      <c r="AX1485" s="13" t="s">
        <v>72</v>
      </c>
      <c r="AY1485" s="203" t="s">
        <v>135</v>
      </c>
    </row>
    <row r="1486" spans="2:51" s="13" customFormat="1" ht="10">
      <c r="B1486" s="193"/>
      <c r="C1486" s="194"/>
      <c r="D1486" s="188" t="s">
        <v>146</v>
      </c>
      <c r="E1486" s="195" t="s">
        <v>19</v>
      </c>
      <c r="F1486" s="196" t="s">
        <v>941</v>
      </c>
      <c r="G1486" s="194"/>
      <c r="H1486" s="197">
        <v>1.17</v>
      </c>
      <c r="I1486" s="198"/>
      <c r="J1486" s="194"/>
      <c r="K1486" s="194"/>
      <c r="L1486" s="199"/>
      <c r="M1486" s="200"/>
      <c r="N1486" s="201"/>
      <c r="O1486" s="201"/>
      <c r="P1486" s="201"/>
      <c r="Q1486" s="201"/>
      <c r="R1486" s="201"/>
      <c r="S1486" s="201"/>
      <c r="T1486" s="202"/>
      <c r="AT1486" s="203" t="s">
        <v>146</v>
      </c>
      <c r="AU1486" s="203" t="s">
        <v>143</v>
      </c>
      <c r="AV1486" s="13" t="s">
        <v>143</v>
      </c>
      <c r="AW1486" s="13" t="s">
        <v>31</v>
      </c>
      <c r="AX1486" s="13" t="s">
        <v>72</v>
      </c>
      <c r="AY1486" s="203" t="s">
        <v>135</v>
      </c>
    </row>
    <row r="1487" spans="2:51" s="13" customFormat="1" ht="10">
      <c r="B1487" s="193"/>
      <c r="C1487" s="194"/>
      <c r="D1487" s="188" t="s">
        <v>146</v>
      </c>
      <c r="E1487" s="195" t="s">
        <v>19</v>
      </c>
      <c r="F1487" s="196" t="s">
        <v>942</v>
      </c>
      <c r="G1487" s="194"/>
      <c r="H1487" s="197">
        <v>1.0900000000000001</v>
      </c>
      <c r="I1487" s="198"/>
      <c r="J1487" s="194"/>
      <c r="K1487" s="194"/>
      <c r="L1487" s="199"/>
      <c r="M1487" s="200"/>
      <c r="N1487" s="201"/>
      <c r="O1487" s="201"/>
      <c r="P1487" s="201"/>
      <c r="Q1487" s="201"/>
      <c r="R1487" s="201"/>
      <c r="S1487" s="201"/>
      <c r="T1487" s="202"/>
      <c r="AT1487" s="203" t="s">
        <v>146</v>
      </c>
      <c r="AU1487" s="203" t="s">
        <v>143</v>
      </c>
      <c r="AV1487" s="13" t="s">
        <v>143</v>
      </c>
      <c r="AW1487" s="13" t="s">
        <v>31</v>
      </c>
      <c r="AX1487" s="13" t="s">
        <v>72</v>
      </c>
      <c r="AY1487" s="203" t="s">
        <v>135</v>
      </c>
    </row>
    <row r="1488" spans="2:51" s="13" customFormat="1" ht="10">
      <c r="B1488" s="193"/>
      <c r="C1488" s="194"/>
      <c r="D1488" s="188" t="s">
        <v>146</v>
      </c>
      <c r="E1488" s="195" t="s">
        <v>19</v>
      </c>
      <c r="F1488" s="196" t="s">
        <v>1269</v>
      </c>
      <c r="G1488" s="194"/>
      <c r="H1488" s="197">
        <v>0.97</v>
      </c>
      <c r="I1488" s="198"/>
      <c r="J1488" s="194"/>
      <c r="K1488" s="194"/>
      <c r="L1488" s="199"/>
      <c r="M1488" s="200"/>
      <c r="N1488" s="201"/>
      <c r="O1488" s="201"/>
      <c r="P1488" s="201"/>
      <c r="Q1488" s="201"/>
      <c r="R1488" s="201"/>
      <c r="S1488" s="201"/>
      <c r="T1488" s="202"/>
      <c r="AT1488" s="203" t="s">
        <v>146</v>
      </c>
      <c r="AU1488" s="203" t="s">
        <v>143</v>
      </c>
      <c r="AV1488" s="13" t="s">
        <v>143</v>
      </c>
      <c r="AW1488" s="13" t="s">
        <v>31</v>
      </c>
      <c r="AX1488" s="13" t="s">
        <v>72</v>
      </c>
      <c r="AY1488" s="203" t="s">
        <v>135</v>
      </c>
    </row>
    <row r="1489" spans="1:65" s="13" customFormat="1" ht="10">
      <c r="B1489" s="193"/>
      <c r="C1489" s="194"/>
      <c r="D1489" s="188" t="s">
        <v>146</v>
      </c>
      <c r="E1489" s="195" t="s">
        <v>19</v>
      </c>
      <c r="F1489" s="196" t="s">
        <v>1279</v>
      </c>
      <c r="G1489" s="194"/>
      <c r="H1489" s="197">
        <v>110.44</v>
      </c>
      <c r="I1489" s="198"/>
      <c r="J1489" s="194"/>
      <c r="K1489" s="194"/>
      <c r="L1489" s="199"/>
      <c r="M1489" s="200"/>
      <c r="N1489" s="201"/>
      <c r="O1489" s="201"/>
      <c r="P1489" s="201"/>
      <c r="Q1489" s="201"/>
      <c r="R1489" s="201"/>
      <c r="S1489" s="201"/>
      <c r="T1489" s="202"/>
      <c r="AT1489" s="203" t="s">
        <v>146</v>
      </c>
      <c r="AU1489" s="203" t="s">
        <v>143</v>
      </c>
      <c r="AV1489" s="13" t="s">
        <v>143</v>
      </c>
      <c r="AW1489" s="13" t="s">
        <v>31</v>
      </c>
      <c r="AX1489" s="13" t="s">
        <v>72</v>
      </c>
      <c r="AY1489" s="203" t="s">
        <v>135</v>
      </c>
    </row>
    <row r="1490" spans="1:65" s="15" customFormat="1" ht="10">
      <c r="B1490" s="228"/>
      <c r="C1490" s="229"/>
      <c r="D1490" s="188" t="s">
        <v>146</v>
      </c>
      <c r="E1490" s="230" t="s">
        <v>19</v>
      </c>
      <c r="F1490" s="231" t="s">
        <v>499</v>
      </c>
      <c r="G1490" s="229"/>
      <c r="H1490" s="232">
        <v>214.90000000000003</v>
      </c>
      <c r="I1490" s="233"/>
      <c r="J1490" s="229"/>
      <c r="K1490" s="229"/>
      <c r="L1490" s="234"/>
      <c r="M1490" s="235"/>
      <c r="N1490" s="236"/>
      <c r="O1490" s="236"/>
      <c r="P1490" s="236"/>
      <c r="Q1490" s="236"/>
      <c r="R1490" s="236"/>
      <c r="S1490" s="236"/>
      <c r="T1490" s="237"/>
      <c r="AT1490" s="238" t="s">
        <v>146</v>
      </c>
      <c r="AU1490" s="238" t="s">
        <v>143</v>
      </c>
      <c r="AV1490" s="15" t="s">
        <v>152</v>
      </c>
      <c r="AW1490" s="15" t="s">
        <v>31</v>
      </c>
      <c r="AX1490" s="15" t="s">
        <v>72</v>
      </c>
      <c r="AY1490" s="238" t="s">
        <v>135</v>
      </c>
    </row>
    <row r="1491" spans="1:65" s="14" customFormat="1" ht="10">
      <c r="B1491" s="204"/>
      <c r="C1491" s="205"/>
      <c r="D1491" s="188" t="s">
        <v>146</v>
      </c>
      <c r="E1491" s="206" t="s">
        <v>19</v>
      </c>
      <c r="F1491" s="207" t="s">
        <v>148</v>
      </c>
      <c r="G1491" s="205"/>
      <c r="H1491" s="208">
        <v>865.93499999999995</v>
      </c>
      <c r="I1491" s="209"/>
      <c r="J1491" s="205"/>
      <c r="K1491" s="205"/>
      <c r="L1491" s="210"/>
      <c r="M1491" s="211"/>
      <c r="N1491" s="212"/>
      <c r="O1491" s="212"/>
      <c r="P1491" s="212"/>
      <c r="Q1491" s="212"/>
      <c r="R1491" s="212"/>
      <c r="S1491" s="212"/>
      <c r="T1491" s="213"/>
      <c r="AT1491" s="214" t="s">
        <v>146</v>
      </c>
      <c r="AU1491" s="214" t="s">
        <v>143</v>
      </c>
      <c r="AV1491" s="14" t="s">
        <v>142</v>
      </c>
      <c r="AW1491" s="14" t="s">
        <v>31</v>
      </c>
      <c r="AX1491" s="14" t="s">
        <v>80</v>
      </c>
      <c r="AY1491" s="214" t="s">
        <v>135</v>
      </c>
    </row>
    <row r="1492" spans="1:65" s="2" customFormat="1" ht="14.4" customHeight="1">
      <c r="A1492" s="36"/>
      <c r="B1492" s="37"/>
      <c r="C1492" s="175" t="s">
        <v>1136</v>
      </c>
      <c r="D1492" s="175" t="s">
        <v>137</v>
      </c>
      <c r="E1492" s="176" t="s">
        <v>1663</v>
      </c>
      <c r="F1492" s="177" t="s">
        <v>1664</v>
      </c>
      <c r="G1492" s="178" t="s">
        <v>140</v>
      </c>
      <c r="H1492" s="179">
        <v>285.06</v>
      </c>
      <c r="I1492" s="180"/>
      <c r="J1492" s="181">
        <f>ROUND(I1492*H1492,2)</f>
        <v>0</v>
      </c>
      <c r="K1492" s="177" t="s">
        <v>19</v>
      </c>
      <c r="L1492" s="41"/>
      <c r="M1492" s="182" t="s">
        <v>19</v>
      </c>
      <c r="N1492" s="183" t="s">
        <v>44</v>
      </c>
      <c r="O1492" s="66"/>
      <c r="P1492" s="184">
        <f>O1492*H1492</f>
        <v>0</v>
      </c>
      <c r="Q1492" s="184">
        <v>0</v>
      </c>
      <c r="R1492" s="184">
        <f>Q1492*H1492</f>
        <v>0</v>
      </c>
      <c r="S1492" s="184">
        <v>0</v>
      </c>
      <c r="T1492" s="185">
        <f>S1492*H1492</f>
        <v>0</v>
      </c>
      <c r="U1492" s="36"/>
      <c r="V1492" s="36"/>
      <c r="W1492" s="36"/>
      <c r="X1492" s="36"/>
      <c r="Y1492" s="36"/>
      <c r="Z1492" s="36"/>
      <c r="AA1492" s="36"/>
      <c r="AB1492" s="36"/>
      <c r="AC1492" s="36"/>
      <c r="AD1492" s="36"/>
      <c r="AE1492" s="36"/>
      <c r="AR1492" s="186" t="s">
        <v>175</v>
      </c>
      <c r="AT1492" s="186" t="s">
        <v>137</v>
      </c>
      <c r="AU1492" s="186" t="s">
        <v>143</v>
      </c>
      <c r="AY1492" s="19" t="s">
        <v>135</v>
      </c>
      <c r="BE1492" s="187">
        <f>IF(N1492="základní",J1492,0)</f>
        <v>0</v>
      </c>
      <c r="BF1492" s="187">
        <f>IF(N1492="snížená",J1492,0)</f>
        <v>0</v>
      </c>
      <c r="BG1492" s="187">
        <f>IF(N1492="zákl. přenesená",J1492,0)</f>
        <v>0</v>
      </c>
      <c r="BH1492" s="187">
        <f>IF(N1492="sníž. přenesená",J1492,0)</f>
        <v>0</v>
      </c>
      <c r="BI1492" s="187">
        <f>IF(N1492="nulová",J1492,0)</f>
        <v>0</v>
      </c>
      <c r="BJ1492" s="19" t="s">
        <v>143</v>
      </c>
      <c r="BK1492" s="187">
        <f>ROUND(I1492*H1492,2)</f>
        <v>0</v>
      </c>
      <c r="BL1492" s="19" t="s">
        <v>175</v>
      </c>
      <c r="BM1492" s="186" t="s">
        <v>1665</v>
      </c>
    </row>
    <row r="1493" spans="1:65" s="2" customFormat="1" ht="27">
      <c r="A1493" s="36"/>
      <c r="B1493" s="37"/>
      <c r="C1493" s="38"/>
      <c r="D1493" s="188" t="s">
        <v>144</v>
      </c>
      <c r="E1493" s="38"/>
      <c r="F1493" s="189" t="s">
        <v>1666</v>
      </c>
      <c r="G1493" s="38"/>
      <c r="H1493" s="38"/>
      <c r="I1493" s="190"/>
      <c r="J1493" s="38"/>
      <c r="K1493" s="38"/>
      <c r="L1493" s="41"/>
      <c r="M1493" s="191"/>
      <c r="N1493" s="192"/>
      <c r="O1493" s="66"/>
      <c r="P1493" s="66"/>
      <c r="Q1493" s="66"/>
      <c r="R1493" s="66"/>
      <c r="S1493" s="66"/>
      <c r="T1493" s="67"/>
      <c r="U1493" s="36"/>
      <c r="V1493" s="36"/>
      <c r="W1493" s="36"/>
      <c r="X1493" s="36"/>
      <c r="Y1493" s="36"/>
      <c r="Z1493" s="36"/>
      <c r="AA1493" s="36"/>
      <c r="AB1493" s="36"/>
      <c r="AC1493" s="36"/>
      <c r="AD1493" s="36"/>
      <c r="AE1493" s="36"/>
      <c r="AT1493" s="19" t="s">
        <v>144</v>
      </c>
      <c r="AU1493" s="19" t="s">
        <v>143</v>
      </c>
    </row>
    <row r="1494" spans="1:65" s="16" customFormat="1" ht="10">
      <c r="B1494" s="239"/>
      <c r="C1494" s="240"/>
      <c r="D1494" s="188" t="s">
        <v>146</v>
      </c>
      <c r="E1494" s="241" t="s">
        <v>19</v>
      </c>
      <c r="F1494" s="242" t="s">
        <v>1203</v>
      </c>
      <c r="G1494" s="240"/>
      <c r="H1494" s="241" t="s">
        <v>19</v>
      </c>
      <c r="I1494" s="243"/>
      <c r="J1494" s="240"/>
      <c r="K1494" s="240"/>
      <c r="L1494" s="244"/>
      <c r="M1494" s="245"/>
      <c r="N1494" s="246"/>
      <c r="O1494" s="246"/>
      <c r="P1494" s="246"/>
      <c r="Q1494" s="246"/>
      <c r="R1494" s="246"/>
      <c r="S1494" s="246"/>
      <c r="T1494" s="247"/>
      <c r="AT1494" s="248" t="s">
        <v>146</v>
      </c>
      <c r="AU1494" s="248" t="s">
        <v>143</v>
      </c>
      <c r="AV1494" s="16" t="s">
        <v>80</v>
      </c>
      <c r="AW1494" s="16" t="s">
        <v>31</v>
      </c>
      <c r="AX1494" s="16" t="s">
        <v>72</v>
      </c>
      <c r="AY1494" s="248" t="s">
        <v>135</v>
      </c>
    </row>
    <row r="1495" spans="1:65" s="13" customFormat="1" ht="10">
      <c r="B1495" s="193"/>
      <c r="C1495" s="194"/>
      <c r="D1495" s="188" t="s">
        <v>146</v>
      </c>
      <c r="E1495" s="195" t="s">
        <v>19</v>
      </c>
      <c r="F1495" s="196" t="s">
        <v>1667</v>
      </c>
      <c r="G1495" s="194"/>
      <c r="H1495" s="197">
        <v>285.06</v>
      </c>
      <c r="I1495" s="198"/>
      <c r="J1495" s="194"/>
      <c r="K1495" s="194"/>
      <c r="L1495" s="199"/>
      <c r="M1495" s="200"/>
      <c r="N1495" s="201"/>
      <c r="O1495" s="201"/>
      <c r="P1495" s="201"/>
      <c r="Q1495" s="201"/>
      <c r="R1495" s="201"/>
      <c r="S1495" s="201"/>
      <c r="T1495" s="202"/>
      <c r="AT1495" s="203" t="s">
        <v>146</v>
      </c>
      <c r="AU1495" s="203" t="s">
        <v>143</v>
      </c>
      <c r="AV1495" s="13" t="s">
        <v>143</v>
      </c>
      <c r="AW1495" s="13" t="s">
        <v>31</v>
      </c>
      <c r="AX1495" s="13" t="s">
        <v>72</v>
      </c>
      <c r="AY1495" s="203" t="s">
        <v>135</v>
      </c>
    </row>
    <row r="1496" spans="1:65" s="14" customFormat="1" ht="10">
      <c r="B1496" s="204"/>
      <c r="C1496" s="205"/>
      <c r="D1496" s="188" t="s">
        <v>146</v>
      </c>
      <c r="E1496" s="206" t="s">
        <v>19</v>
      </c>
      <c r="F1496" s="207" t="s">
        <v>148</v>
      </c>
      <c r="G1496" s="205"/>
      <c r="H1496" s="208">
        <v>285.06</v>
      </c>
      <c r="I1496" s="209"/>
      <c r="J1496" s="205"/>
      <c r="K1496" s="205"/>
      <c r="L1496" s="210"/>
      <c r="M1496" s="211"/>
      <c r="N1496" s="212"/>
      <c r="O1496" s="212"/>
      <c r="P1496" s="212"/>
      <c r="Q1496" s="212"/>
      <c r="R1496" s="212"/>
      <c r="S1496" s="212"/>
      <c r="T1496" s="213"/>
      <c r="AT1496" s="214" t="s">
        <v>146</v>
      </c>
      <c r="AU1496" s="214" t="s">
        <v>143</v>
      </c>
      <c r="AV1496" s="14" t="s">
        <v>142</v>
      </c>
      <c r="AW1496" s="14" t="s">
        <v>31</v>
      </c>
      <c r="AX1496" s="14" t="s">
        <v>80</v>
      </c>
      <c r="AY1496" s="214" t="s">
        <v>135</v>
      </c>
    </row>
    <row r="1497" spans="1:65" s="2" customFormat="1" ht="14.4" customHeight="1">
      <c r="A1497" s="36"/>
      <c r="B1497" s="37"/>
      <c r="C1497" s="175" t="s">
        <v>1668</v>
      </c>
      <c r="D1497" s="175" t="s">
        <v>137</v>
      </c>
      <c r="E1497" s="176" t="s">
        <v>1669</v>
      </c>
      <c r="F1497" s="177" t="s">
        <v>1670</v>
      </c>
      <c r="G1497" s="178" t="s">
        <v>140</v>
      </c>
      <c r="H1497" s="179">
        <v>287.43</v>
      </c>
      <c r="I1497" s="180"/>
      <c r="J1497" s="181">
        <f>ROUND(I1497*H1497,2)</f>
        <v>0</v>
      </c>
      <c r="K1497" s="177" t="s">
        <v>19</v>
      </c>
      <c r="L1497" s="41"/>
      <c r="M1497" s="182" t="s">
        <v>19</v>
      </c>
      <c r="N1497" s="183" t="s">
        <v>44</v>
      </c>
      <c r="O1497" s="66"/>
      <c r="P1497" s="184">
        <f>O1497*H1497</f>
        <v>0</v>
      </c>
      <c r="Q1497" s="184">
        <v>2.9999999999999997E-4</v>
      </c>
      <c r="R1497" s="184">
        <f>Q1497*H1497</f>
        <v>8.6229E-2</v>
      </c>
      <c r="S1497" s="184">
        <v>0</v>
      </c>
      <c r="T1497" s="185">
        <f>S1497*H1497</f>
        <v>0</v>
      </c>
      <c r="U1497" s="36"/>
      <c r="V1497" s="36"/>
      <c r="W1497" s="36"/>
      <c r="X1497" s="36"/>
      <c r="Y1497" s="36"/>
      <c r="Z1497" s="36"/>
      <c r="AA1497" s="36"/>
      <c r="AB1497" s="36"/>
      <c r="AC1497" s="36"/>
      <c r="AD1497" s="36"/>
      <c r="AE1497" s="36"/>
      <c r="AR1497" s="186" t="s">
        <v>175</v>
      </c>
      <c r="AT1497" s="186" t="s">
        <v>137</v>
      </c>
      <c r="AU1497" s="186" t="s">
        <v>143</v>
      </c>
      <c r="AY1497" s="19" t="s">
        <v>135</v>
      </c>
      <c r="BE1497" s="187">
        <f>IF(N1497="základní",J1497,0)</f>
        <v>0</v>
      </c>
      <c r="BF1497" s="187">
        <f>IF(N1497="snížená",J1497,0)</f>
        <v>0</v>
      </c>
      <c r="BG1497" s="187">
        <f>IF(N1497="zákl. přenesená",J1497,0)</f>
        <v>0</v>
      </c>
      <c r="BH1497" s="187">
        <f>IF(N1497="sníž. přenesená",J1497,0)</f>
        <v>0</v>
      </c>
      <c r="BI1497" s="187">
        <f>IF(N1497="nulová",J1497,0)</f>
        <v>0</v>
      </c>
      <c r="BJ1497" s="19" t="s">
        <v>143</v>
      </c>
      <c r="BK1497" s="187">
        <f>ROUND(I1497*H1497,2)</f>
        <v>0</v>
      </c>
      <c r="BL1497" s="19" t="s">
        <v>175</v>
      </c>
      <c r="BM1497" s="186" t="s">
        <v>1671</v>
      </c>
    </row>
    <row r="1498" spans="1:65" s="13" customFormat="1" ht="10">
      <c r="B1498" s="193"/>
      <c r="C1498" s="194"/>
      <c r="D1498" s="188" t="s">
        <v>146</v>
      </c>
      <c r="E1498" s="195" t="s">
        <v>19</v>
      </c>
      <c r="F1498" s="196" t="s">
        <v>1672</v>
      </c>
      <c r="G1498" s="194"/>
      <c r="H1498" s="197">
        <v>287.43</v>
      </c>
      <c r="I1498" s="198"/>
      <c r="J1498" s="194"/>
      <c r="K1498" s="194"/>
      <c r="L1498" s="199"/>
      <c r="M1498" s="200"/>
      <c r="N1498" s="201"/>
      <c r="O1498" s="201"/>
      <c r="P1498" s="201"/>
      <c r="Q1498" s="201"/>
      <c r="R1498" s="201"/>
      <c r="S1498" s="201"/>
      <c r="T1498" s="202"/>
      <c r="AT1498" s="203" t="s">
        <v>146</v>
      </c>
      <c r="AU1498" s="203" t="s">
        <v>143</v>
      </c>
      <c r="AV1498" s="13" t="s">
        <v>143</v>
      </c>
      <c r="AW1498" s="13" t="s">
        <v>31</v>
      </c>
      <c r="AX1498" s="13" t="s">
        <v>72</v>
      </c>
      <c r="AY1498" s="203" t="s">
        <v>135</v>
      </c>
    </row>
    <row r="1499" spans="1:65" s="14" customFormat="1" ht="10">
      <c r="B1499" s="204"/>
      <c r="C1499" s="205"/>
      <c r="D1499" s="188" t="s">
        <v>146</v>
      </c>
      <c r="E1499" s="206" t="s">
        <v>19</v>
      </c>
      <c r="F1499" s="207" t="s">
        <v>148</v>
      </c>
      <c r="G1499" s="205"/>
      <c r="H1499" s="208">
        <v>287.43</v>
      </c>
      <c r="I1499" s="209"/>
      <c r="J1499" s="205"/>
      <c r="K1499" s="205"/>
      <c r="L1499" s="210"/>
      <c r="M1499" s="211"/>
      <c r="N1499" s="212"/>
      <c r="O1499" s="212"/>
      <c r="P1499" s="212"/>
      <c r="Q1499" s="212"/>
      <c r="R1499" s="212"/>
      <c r="S1499" s="212"/>
      <c r="T1499" s="213"/>
      <c r="AT1499" s="214" t="s">
        <v>146</v>
      </c>
      <c r="AU1499" s="214" t="s">
        <v>143</v>
      </c>
      <c r="AV1499" s="14" t="s">
        <v>142</v>
      </c>
      <c r="AW1499" s="14" t="s">
        <v>31</v>
      </c>
      <c r="AX1499" s="14" t="s">
        <v>80</v>
      </c>
      <c r="AY1499" s="214" t="s">
        <v>135</v>
      </c>
    </row>
    <row r="1500" spans="1:65" s="2" customFormat="1" ht="14.4" customHeight="1">
      <c r="A1500" s="36"/>
      <c r="B1500" s="37"/>
      <c r="C1500" s="215" t="s">
        <v>1141</v>
      </c>
      <c r="D1500" s="215" t="s">
        <v>194</v>
      </c>
      <c r="E1500" s="216" t="s">
        <v>1673</v>
      </c>
      <c r="F1500" s="217" t="s">
        <v>1674</v>
      </c>
      <c r="G1500" s="218" t="s">
        <v>140</v>
      </c>
      <c r="H1500" s="219">
        <v>715.61300000000006</v>
      </c>
      <c r="I1500" s="220"/>
      <c r="J1500" s="221">
        <f>ROUND(I1500*H1500,2)</f>
        <v>0</v>
      </c>
      <c r="K1500" s="217" t="s">
        <v>19</v>
      </c>
      <c r="L1500" s="222"/>
      <c r="M1500" s="223" t="s">
        <v>19</v>
      </c>
      <c r="N1500" s="224" t="s">
        <v>44</v>
      </c>
      <c r="O1500" s="66"/>
      <c r="P1500" s="184">
        <f>O1500*H1500</f>
        <v>0</v>
      </c>
      <c r="Q1500" s="184">
        <v>4.2900000000000004E-3</v>
      </c>
      <c r="R1500" s="184">
        <f>Q1500*H1500</f>
        <v>3.0699797700000007</v>
      </c>
      <c r="S1500" s="184">
        <v>0</v>
      </c>
      <c r="T1500" s="185">
        <f>S1500*H1500</f>
        <v>0</v>
      </c>
      <c r="U1500" s="36"/>
      <c r="V1500" s="36"/>
      <c r="W1500" s="36"/>
      <c r="X1500" s="36"/>
      <c r="Y1500" s="36"/>
      <c r="Z1500" s="36"/>
      <c r="AA1500" s="36"/>
      <c r="AB1500" s="36"/>
      <c r="AC1500" s="36"/>
      <c r="AD1500" s="36"/>
      <c r="AE1500" s="36"/>
      <c r="AR1500" s="186" t="s">
        <v>216</v>
      </c>
      <c r="AT1500" s="186" t="s">
        <v>194</v>
      </c>
      <c r="AU1500" s="186" t="s">
        <v>143</v>
      </c>
      <c r="AY1500" s="19" t="s">
        <v>135</v>
      </c>
      <c r="BE1500" s="187">
        <f>IF(N1500="základní",J1500,0)</f>
        <v>0</v>
      </c>
      <c r="BF1500" s="187">
        <f>IF(N1500="snížená",J1500,0)</f>
        <v>0</v>
      </c>
      <c r="BG1500" s="187">
        <f>IF(N1500="zákl. přenesená",J1500,0)</f>
        <v>0</v>
      </c>
      <c r="BH1500" s="187">
        <f>IF(N1500="sníž. přenesená",J1500,0)</f>
        <v>0</v>
      </c>
      <c r="BI1500" s="187">
        <f>IF(N1500="nulová",J1500,0)</f>
        <v>0</v>
      </c>
      <c r="BJ1500" s="19" t="s">
        <v>143</v>
      </c>
      <c r="BK1500" s="187">
        <f>ROUND(I1500*H1500,2)</f>
        <v>0</v>
      </c>
      <c r="BL1500" s="19" t="s">
        <v>175</v>
      </c>
      <c r="BM1500" s="186" t="s">
        <v>1675</v>
      </c>
    </row>
    <row r="1501" spans="1:65" s="13" customFormat="1" ht="10">
      <c r="B1501" s="193"/>
      <c r="C1501" s="194"/>
      <c r="D1501" s="188" t="s">
        <v>146</v>
      </c>
      <c r="E1501" s="195" t="s">
        <v>19</v>
      </c>
      <c r="F1501" s="196" t="s">
        <v>1676</v>
      </c>
      <c r="G1501" s="194"/>
      <c r="H1501" s="197">
        <v>715.61300000000006</v>
      </c>
      <c r="I1501" s="198"/>
      <c r="J1501" s="194"/>
      <c r="K1501" s="194"/>
      <c r="L1501" s="199"/>
      <c r="M1501" s="200"/>
      <c r="N1501" s="201"/>
      <c r="O1501" s="201"/>
      <c r="P1501" s="201"/>
      <c r="Q1501" s="201"/>
      <c r="R1501" s="201"/>
      <c r="S1501" s="201"/>
      <c r="T1501" s="202"/>
      <c r="AT1501" s="203" t="s">
        <v>146</v>
      </c>
      <c r="AU1501" s="203" t="s">
        <v>143</v>
      </c>
      <c r="AV1501" s="13" t="s">
        <v>143</v>
      </c>
      <c r="AW1501" s="13" t="s">
        <v>31</v>
      </c>
      <c r="AX1501" s="13" t="s">
        <v>72</v>
      </c>
      <c r="AY1501" s="203" t="s">
        <v>135</v>
      </c>
    </row>
    <row r="1502" spans="1:65" s="14" customFormat="1" ht="10">
      <c r="B1502" s="204"/>
      <c r="C1502" s="205"/>
      <c r="D1502" s="188" t="s">
        <v>146</v>
      </c>
      <c r="E1502" s="206" t="s">
        <v>19</v>
      </c>
      <c r="F1502" s="207" t="s">
        <v>148</v>
      </c>
      <c r="G1502" s="205"/>
      <c r="H1502" s="208">
        <v>715.61300000000006</v>
      </c>
      <c r="I1502" s="209"/>
      <c r="J1502" s="205"/>
      <c r="K1502" s="205"/>
      <c r="L1502" s="210"/>
      <c r="M1502" s="211"/>
      <c r="N1502" s="212"/>
      <c r="O1502" s="212"/>
      <c r="P1502" s="212"/>
      <c r="Q1502" s="212"/>
      <c r="R1502" s="212"/>
      <c r="S1502" s="212"/>
      <c r="T1502" s="213"/>
      <c r="AT1502" s="214" t="s">
        <v>146</v>
      </c>
      <c r="AU1502" s="214" t="s">
        <v>143</v>
      </c>
      <c r="AV1502" s="14" t="s">
        <v>142</v>
      </c>
      <c r="AW1502" s="14" t="s">
        <v>31</v>
      </c>
      <c r="AX1502" s="14" t="s">
        <v>80</v>
      </c>
      <c r="AY1502" s="214" t="s">
        <v>135</v>
      </c>
    </row>
    <row r="1503" spans="1:65" s="2" customFormat="1" ht="14.4" customHeight="1">
      <c r="A1503" s="36"/>
      <c r="B1503" s="37"/>
      <c r="C1503" s="175" t="s">
        <v>1677</v>
      </c>
      <c r="D1503" s="175" t="s">
        <v>137</v>
      </c>
      <c r="E1503" s="176" t="s">
        <v>1678</v>
      </c>
      <c r="F1503" s="177" t="s">
        <v>1679</v>
      </c>
      <c r="G1503" s="178" t="s">
        <v>169</v>
      </c>
      <c r="H1503" s="179">
        <v>475.71600000000001</v>
      </c>
      <c r="I1503" s="180"/>
      <c r="J1503" s="181">
        <f>ROUND(I1503*H1503,2)</f>
        <v>0</v>
      </c>
      <c r="K1503" s="177" t="s">
        <v>348</v>
      </c>
      <c r="L1503" s="41"/>
      <c r="M1503" s="182" t="s">
        <v>19</v>
      </c>
      <c r="N1503" s="183" t="s">
        <v>44</v>
      </c>
      <c r="O1503" s="66"/>
      <c r="P1503" s="184">
        <f>O1503*H1503</f>
        <v>0</v>
      </c>
      <c r="Q1503" s="184">
        <v>1.0000000000000001E-5</v>
      </c>
      <c r="R1503" s="184">
        <f>Q1503*H1503</f>
        <v>4.7571600000000007E-3</v>
      </c>
      <c r="S1503" s="184">
        <v>0</v>
      </c>
      <c r="T1503" s="185">
        <f>S1503*H1503</f>
        <v>0</v>
      </c>
      <c r="U1503" s="36"/>
      <c r="V1503" s="36"/>
      <c r="W1503" s="36"/>
      <c r="X1503" s="36"/>
      <c r="Y1503" s="36"/>
      <c r="Z1503" s="36"/>
      <c r="AA1503" s="36"/>
      <c r="AB1503" s="36"/>
      <c r="AC1503" s="36"/>
      <c r="AD1503" s="36"/>
      <c r="AE1503" s="36"/>
      <c r="AR1503" s="186" t="s">
        <v>175</v>
      </c>
      <c r="AT1503" s="186" t="s">
        <v>137</v>
      </c>
      <c r="AU1503" s="186" t="s">
        <v>143</v>
      </c>
      <c r="AY1503" s="19" t="s">
        <v>135</v>
      </c>
      <c r="BE1503" s="187">
        <f>IF(N1503="základní",J1503,0)</f>
        <v>0</v>
      </c>
      <c r="BF1503" s="187">
        <f>IF(N1503="snížená",J1503,0)</f>
        <v>0</v>
      </c>
      <c r="BG1503" s="187">
        <f>IF(N1503="zákl. přenesená",J1503,0)</f>
        <v>0</v>
      </c>
      <c r="BH1503" s="187">
        <f>IF(N1503="sníž. přenesená",J1503,0)</f>
        <v>0</v>
      </c>
      <c r="BI1503" s="187">
        <f>IF(N1503="nulová",J1503,0)</f>
        <v>0</v>
      </c>
      <c r="BJ1503" s="19" t="s">
        <v>143</v>
      </c>
      <c r="BK1503" s="187">
        <f>ROUND(I1503*H1503,2)</f>
        <v>0</v>
      </c>
      <c r="BL1503" s="19" t="s">
        <v>175</v>
      </c>
      <c r="BM1503" s="186" t="s">
        <v>1680</v>
      </c>
    </row>
    <row r="1504" spans="1:65" s="16" customFormat="1" ht="10">
      <c r="B1504" s="239"/>
      <c r="C1504" s="240"/>
      <c r="D1504" s="188" t="s">
        <v>146</v>
      </c>
      <c r="E1504" s="241" t="s">
        <v>19</v>
      </c>
      <c r="F1504" s="242" t="s">
        <v>1201</v>
      </c>
      <c r="G1504" s="240"/>
      <c r="H1504" s="241" t="s">
        <v>19</v>
      </c>
      <c r="I1504" s="243"/>
      <c r="J1504" s="240"/>
      <c r="K1504" s="240"/>
      <c r="L1504" s="244"/>
      <c r="M1504" s="245"/>
      <c r="N1504" s="246"/>
      <c r="O1504" s="246"/>
      <c r="P1504" s="246"/>
      <c r="Q1504" s="246"/>
      <c r="R1504" s="246"/>
      <c r="S1504" s="246"/>
      <c r="T1504" s="247"/>
      <c r="AT1504" s="248" t="s">
        <v>146</v>
      </c>
      <c r="AU1504" s="248" t="s">
        <v>143</v>
      </c>
      <c r="AV1504" s="16" t="s">
        <v>80</v>
      </c>
      <c r="AW1504" s="16" t="s">
        <v>31</v>
      </c>
      <c r="AX1504" s="16" t="s">
        <v>72</v>
      </c>
      <c r="AY1504" s="248" t="s">
        <v>135</v>
      </c>
    </row>
    <row r="1505" spans="2:51" s="13" customFormat="1" ht="10">
      <c r="B1505" s="193"/>
      <c r="C1505" s="194"/>
      <c r="D1505" s="188" t="s">
        <v>146</v>
      </c>
      <c r="E1505" s="195" t="s">
        <v>19</v>
      </c>
      <c r="F1505" s="196" t="s">
        <v>1681</v>
      </c>
      <c r="G1505" s="194"/>
      <c r="H1505" s="197">
        <v>13.92</v>
      </c>
      <c r="I1505" s="198"/>
      <c r="J1505" s="194"/>
      <c r="K1505" s="194"/>
      <c r="L1505" s="199"/>
      <c r="M1505" s="200"/>
      <c r="N1505" s="201"/>
      <c r="O1505" s="201"/>
      <c r="P1505" s="201"/>
      <c r="Q1505" s="201"/>
      <c r="R1505" s="201"/>
      <c r="S1505" s="201"/>
      <c r="T1505" s="202"/>
      <c r="AT1505" s="203" t="s">
        <v>146</v>
      </c>
      <c r="AU1505" s="203" t="s">
        <v>143</v>
      </c>
      <c r="AV1505" s="13" t="s">
        <v>143</v>
      </c>
      <c r="AW1505" s="13" t="s">
        <v>31</v>
      </c>
      <c r="AX1505" s="13" t="s">
        <v>72</v>
      </c>
      <c r="AY1505" s="203" t="s">
        <v>135</v>
      </c>
    </row>
    <row r="1506" spans="2:51" s="13" customFormat="1" ht="10">
      <c r="B1506" s="193"/>
      <c r="C1506" s="194"/>
      <c r="D1506" s="188" t="s">
        <v>146</v>
      </c>
      <c r="E1506" s="195" t="s">
        <v>19</v>
      </c>
      <c r="F1506" s="196" t="s">
        <v>1682</v>
      </c>
      <c r="G1506" s="194"/>
      <c r="H1506" s="197">
        <v>13.587999999999999</v>
      </c>
      <c r="I1506" s="198"/>
      <c r="J1506" s="194"/>
      <c r="K1506" s="194"/>
      <c r="L1506" s="199"/>
      <c r="M1506" s="200"/>
      <c r="N1506" s="201"/>
      <c r="O1506" s="201"/>
      <c r="P1506" s="201"/>
      <c r="Q1506" s="201"/>
      <c r="R1506" s="201"/>
      <c r="S1506" s="201"/>
      <c r="T1506" s="202"/>
      <c r="AT1506" s="203" t="s">
        <v>146</v>
      </c>
      <c r="AU1506" s="203" t="s">
        <v>143</v>
      </c>
      <c r="AV1506" s="13" t="s">
        <v>143</v>
      </c>
      <c r="AW1506" s="13" t="s">
        <v>31</v>
      </c>
      <c r="AX1506" s="13" t="s">
        <v>72</v>
      </c>
      <c r="AY1506" s="203" t="s">
        <v>135</v>
      </c>
    </row>
    <row r="1507" spans="2:51" s="13" customFormat="1" ht="10">
      <c r="B1507" s="193"/>
      <c r="C1507" s="194"/>
      <c r="D1507" s="188" t="s">
        <v>146</v>
      </c>
      <c r="E1507" s="195" t="s">
        <v>19</v>
      </c>
      <c r="F1507" s="196" t="s">
        <v>1683</v>
      </c>
      <c r="G1507" s="194"/>
      <c r="H1507" s="197">
        <v>19.395</v>
      </c>
      <c r="I1507" s="198"/>
      <c r="J1507" s="194"/>
      <c r="K1507" s="194"/>
      <c r="L1507" s="199"/>
      <c r="M1507" s="200"/>
      <c r="N1507" s="201"/>
      <c r="O1507" s="201"/>
      <c r="P1507" s="201"/>
      <c r="Q1507" s="201"/>
      <c r="R1507" s="201"/>
      <c r="S1507" s="201"/>
      <c r="T1507" s="202"/>
      <c r="AT1507" s="203" t="s">
        <v>146</v>
      </c>
      <c r="AU1507" s="203" t="s">
        <v>143</v>
      </c>
      <c r="AV1507" s="13" t="s">
        <v>143</v>
      </c>
      <c r="AW1507" s="13" t="s">
        <v>31</v>
      </c>
      <c r="AX1507" s="13" t="s">
        <v>72</v>
      </c>
      <c r="AY1507" s="203" t="s">
        <v>135</v>
      </c>
    </row>
    <row r="1508" spans="2:51" s="13" customFormat="1" ht="10">
      <c r="B1508" s="193"/>
      <c r="C1508" s="194"/>
      <c r="D1508" s="188" t="s">
        <v>146</v>
      </c>
      <c r="E1508" s="195" t="s">
        <v>19</v>
      </c>
      <c r="F1508" s="196" t="s">
        <v>1684</v>
      </c>
      <c r="G1508" s="194"/>
      <c r="H1508" s="197">
        <v>13.907999999999999</v>
      </c>
      <c r="I1508" s="198"/>
      <c r="J1508" s="194"/>
      <c r="K1508" s="194"/>
      <c r="L1508" s="199"/>
      <c r="M1508" s="200"/>
      <c r="N1508" s="201"/>
      <c r="O1508" s="201"/>
      <c r="P1508" s="201"/>
      <c r="Q1508" s="201"/>
      <c r="R1508" s="201"/>
      <c r="S1508" s="201"/>
      <c r="T1508" s="202"/>
      <c r="AT1508" s="203" t="s">
        <v>146</v>
      </c>
      <c r="AU1508" s="203" t="s">
        <v>143</v>
      </c>
      <c r="AV1508" s="13" t="s">
        <v>143</v>
      </c>
      <c r="AW1508" s="13" t="s">
        <v>31</v>
      </c>
      <c r="AX1508" s="13" t="s">
        <v>72</v>
      </c>
      <c r="AY1508" s="203" t="s">
        <v>135</v>
      </c>
    </row>
    <row r="1509" spans="2:51" s="13" customFormat="1" ht="10">
      <c r="B1509" s="193"/>
      <c r="C1509" s="194"/>
      <c r="D1509" s="188" t="s">
        <v>146</v>
      </c>
      <c r="E1509" s="195" t="s">
        <v>19</v>
      </c>
      <c r="F1509" s="196" t="s">
        <v>1683</v>
      </c>
      <c r="G1509" s="194"/>
      <c r="H1509" s="197">
        <v>19.395</v>
      </c>
      <c r="I1509" s="198"/>
      <c r="J1509" s="194"/>
      <c r="K1509" s="194"/>
      <c r="L1509" s="199"/>
      <c r="M1509" s="200"/>
      <c r="N1509" s="201"/>
      <c r="O1509" s="201"/>
      <c r="P1509" s="201"/>
      <c r="Q1509" s="201"/>
      <c r="R1509" s="201"/>
      <c r="S1509" s="201"/>
      <c r="T1509" s="202"/>
      <c r="AT1509" s="203" t="s">
        <v>146</v>
      </c>
      <c r="AU1509" s="203" t="s">
        <v>143</v>
      </c>
      <c r="AV1509" s="13" t="s">
        <v>143</v>
      </c>
      <c r="AW1509" s="13" t="s">
        <v>31</v>
      </c>
      <c r="AX1509" s="13" t="s">
        <v>72</v>
      </c>
      <c r="AY1509" s="203" t="s">
        <v>135</v>
      </c>
    </row>
    <row r="1510" spans="2:51" s="13" customFormat="1" ht="10">
      <c r="B1510" s="193"/>
      <c r="C1510" s="194"/>
      <c r="D1510" s="188" t="s">
        <v>146</v>
      </c>
      <c r="E1510" s="195" t="s">
        <v>19</v>
      </c>
      <c r="F1510" s="196" t="s">
        <v>1685</v>
      </c>
      <c r="G1510" s="194"/>
      <c r="H1510" s="197">
        <v>14.762</v>
      </c>
      <c r="I1510" s="198"/>
      <c r="J1510" s="194"/>
      <c r="K1510" s="194"/>
      <c r="L1510" s="199"/>
      <c r="M1510" s="200"/>
      <c r="N1510" s="201"/>
      <c r="O1510" s="201"/>
      <c r="P1510" s="201"/>
      <c r="Q1510" s="201"/>
      <c r="R1510" s="201"/>
      <c r="S1510" s="201"/>
      <c r="T1510" s="202"/>
      <c r="AT1510" s="203" t="s">
        <v>146</v>
      </c>
      <c r="AU1510" s="203" t="s">
        <v>143</v>
      </c>
      <c r="AV1510" s="13" t="s">
        <v>143</v>
      </c>
      <c r="AW1510" s="13" t="s">
        <v>31</v>
      </c>
      <c r="AX1510" s="13" t="s">
        <v>72</v>
      </c>
      <c r="AY1510" s="203" t="s">
        <v>135</v>
      </c>
    </row>
    <row r="1511" spans="2:51" s="13" customFormat="1" ht="10">
      <c r="B1511" s="193"/>
      <c r="C1511" s="194"/>
      <c r="D1511" s="188" t="s">
        <v>146</v>
      </c>
      <c r="E1511" s="195" t="s">
        <v>19</v>
      </c>
      <c r="F1511" s="196" t="s">
        <v>1686</v>
      </c>
      <c r="G1511" s="194"/>
      <c r="H1511" s="197">
        <v>25.472000000000001</v>
      </c>
      <c r="I1511" s="198"/>
      <c r="J1511" s="194"/>
      <c r="K1511" s="194"/>
      <c r="L1511" s="199"/>
      <c r="M1511" s="200"/>
      <c r="N1511" s="201"/>
      <c r="O1511" s="201"/>
      <c r="P1511" s="201"/>
      <c r="Q1511" s="201"/>
      <c r="R1511" s="201"/>
      <c r="S1511" s="201"/>
      <c r="T1511" s="202"/>
      <c r="AT1511" s="203" t="s">
        <v>146</v>
      </c>
      <c r="AU1511" s="203" t="s">
        <v>143</v>
      </c>
      <c r="AV1511" s="13" t="s">
        <v>143</v>
      </c>
      <c r="AW1511" s="13" t="s">
        <v>31</v>
      </c>
      <c r="AX1511" s="13" t="s">
        <v>72</v>
      </c>
      <c r="AY1511" s="203" t="s">
        <v>135</v>
      </c>
    </row>
    <row r="1512" spans="2:51" s="13" customFormat="1" ht="10">
      <c r="B1512" s="193"/>
      <c r="C1512" s="194"/>
      <c r="D1512" s="188" t="s">
        <v>146</v>
      </c>
      <c r="E1512" s="195" t="s">
        <v>19</v>
      </c>
      <c r="F1512" s="196" t="s">
        <v>1687</v>
      </c>
      <c r="G1512" s="194"/>
      <c r="H1512" s="197">
        <v>9.2260000000000009</v>
      </c>
      <c r="I1512" s="198"/>
      <c r="J1512" s="194"/>
      <c r="K1512" s="194"/>
      <c r="L1512" s="199"/>
      <c r="M1512" s="200"/>
      <c r="N1512" s="201"/>
      <c r="O1512" s="201"/>
      <c r="P1512" s="201"/>
      <c r="Q1512" s="201"/>
      <c r="R1512" s="201"/>
      <c r="S1512" s="201"/>
      <c r="T1512" s="202"/>
      <c r="AT1512" s="203" t="s">
        <v>146</v>
      </c>
      <c r="AU1512" s="203" t="s">
        <v>143</v>
      </c>
      <c r="AV1512" s="13" t="s">
        <v>143</v>
      </c>
      <c r="AW1512" s="13" t="s">
        <v>31</v>
      </c>
      <c r="AX1512" s="13" t="s">
        <v>72</v>
      </c>
      <c r="AY1512" s="203" t="s">
        <v>135</v>
      </c>
    </row>
    <row r="1513" spans="2:51" s="13" customFormat="1" ht="10">
      <c r="B1513" s="193"/>
      <c r="C1513" s="194"/>
      <c r="D1513" s="188" t="s">
        <v>146</v>
      </c>
      <c r="E1513" s="195" t="s">
        <v>19</v>
      </c>
      <c r="F1513" s="196" t="s">
        <v>1688</v>
      </c>
      <c r="G1513" s="194"/>
      <c r="H1513" s="197">
        <v>24.387</v>
      </c>
      <c r="I1513" s="198"/>
      <c r="J1513" s="194"/>
      <c r="K1513" s="194"/>
      <c r="L1513" s="199"/>
      <c r="M1513" s="200"/>
      <c r="N1513" s="201"/>
      <c r="O1513" s="201"/>
      <c r="P1513" s="201"/>
      <c r="Q1513" s="201"/>
      <c r="R1513" s="201"/>
      <c r="S1513" s="201"/>
      <c r="T1513" s="202"/>
      <c r="AT1513" s="203" t="s">
        <v>146</v>
      </c>
      <c r="AU1513" s="203" t="s">
        <v>143</v>
      </c>
      <c r="AV1513" s="13" t="s">
        <v>143</v>
      </c>
      <c r="AW1513" s="13" t="s">
        <v>31</v>
      </c>
      <c r="AX1513" s="13" t="s">
        <v>72</v>
      </c>
      <c r="AY1513" s="203" t="s">
        <v>135</v>
      </c>
    </row>
    <row r="1514" spans="2:51" s="13" customFormat="1" ht="10">
      <c r="B1514" s="193"/>
      <c r="C1514" s="194"/>
      <c r="D1514" s="188" t="s">
        <v>146</v>
      </c>
      <c r="E1514" s="195" t="s">
        <v>19</v>
      </c>
      <c r="F1514" s="196" t="s">
        <v>1685</v>
      </c>
      <c r="G1514" s="194"/>
      <c r="H1514" s="197">
        <v>14.762</v>
      </c>
      <c r="I1514" s="198"/>
      <c r="J1514" s="194"/>
      <c r="K1514" s="194"/>
      <c r="L1514" s="199"/>
      <c r="M1514" s="200"/>
      <c r="N1514" s="201"/>
      <c r="O1514" s="201"/>
      <c r="P1514" s="201"/>
      <c r="Q1514" s="201"/>
      <c r="R1514" s="201"/>
      <c r="S1514" s="201"/>
      <c r="T1514" s="202"/>
      <c r="AT1514" s="203" t="s">
        <v>146</v>
      </c>
      <c r="AU1514" s="203" t="s">
        <v>143</v>
      </c>
      <c r="AV1514" s="13" t="s">
        <v>143</v>
      </c>
      <c r="AW1514" s="13" t="s">
        <v>31</v>
      </c>
      <c r="AX1514" s="13" t="s">
        <v>72</v>
      </c>
      <c r="AY1514" s="203" t="s">
        <v>135</v>
      </c>
    </row>
    <row r="1515" spans="2:51" s="13" customFormat="1" ht="10">
      <c r="B1515" s="193"/>
      <c r="C1515" s="194"/>
      <c r="D1515" s="188" t="s">
        <v>146</v>
      </c>
      <c r="E1515" s="195" t="s">
        <v>19</v>
      </c>
      <c r="F1515" s="196" t="s">
        <v>1686</v>
      </c>
      <c r="G1515" s="194"/>
      <c r="H1515" s="197">
        <v>25.472000000000001</v>
      </c>
      <c r="I1515" s="198"/>
      <c r="J1515" s="194"/>
      <c r="K1515" s="194"/>
      <c r="L1515" s="199"/>
      <c r="M1515" s="200"/>
      <c r="N1515" s="201"/>
      <c r="O1515" s="201"/>
      <c r="P1515" s="201"/>
      <c r="Q1515" s="201"/>
      <c r="R1515" s="201"/>
      <c r="S1515" s="201"/>
      <c r="T1515" s="202"/>
      <c r="AT1515" s="203" t="s">
        <v>146</v>
      </c>
      <c r="AU1515" s="203" t="s">
        <v>143</v>
      </c>
      <c r="AV1515" s="13" t="s">
        <v>143</v>
      </c>
      <c r="AW1515" s="13" t="s">
        <v>31</v>
      </c>
      <c r="AX1515" s="13" t="s">
        <v>72</v>
      </c>
      <c r="AY1515" s="203" t="s">
        <v>135</v>
      </c>
    </row>
    <row r="1516" spans="2:51" s="13" customFormat="1" ht="10">
      <c r="B1516" s="193"/>
      <c r="C1516" s="194"/>
      <c r="D1516" s="188" t="s">
        <v>146</v>
      </c>
      <c r="E1516" s="195" t="s">
        <v>19</v>
      </c>
      <c r="F1516" s="196" t="s">
        <v>1689</v>
      </c>
      <c r="G1516" s="194"/>
      <c r="H1516" s="197">
        <v>14.778</v>
      </c>
      <c r="I1516" s="198"/>
      <c r="J1516" s="194"/>
      <c r="K1516" s="194"/>
      <c r="L1516" s="199"/>
      <c r="M1516" s="200"/>
      <c r="N1516" s="201"/>
      <c r="O1516" s="201"/>
      <c r="P1516" s="201"/>
      <c r="Q1516" s="201"/>
      <c r="R1516" s="201"/>
      <c r="S1516" s="201"/>
      <c r="T1516" s="202"/>
      <c r="AT1516" s="203" t="s">
        <v>146</v>
      </c>
      <c r="AU1516" s="203" t="s">
        <v>143</v>
      </c>
      <c r="AV1516" s="13" t="s">
        <v>143</v>
      </c>
      <c r="AW1516" s="13" t="s">
        <v>31</v>
      </c>
      <c r="AX1516" s="13" t="s">
        <v>72</v>
      </c>
      <c r="AY1516" s="203" t="s">
        <v>135</v>
      </c>
    </row>
    <row r="1517" spans="2:51" s="13" customFormat="1" ht="10">
      <c r="B1517" s="193"/>
      <c r="C1517" s="194"/>
      <c r="D1517" s="188" t="s">
        <v>146</v>
      </c>
      <c r="E1517" s="195" t="s">
        <v>19</v>
      </c>
      <c r="F1517" s="196" t="s">
        <v>1690</v>
      </c>
      <c r="G1517" s="194"/>
      <c r="H1517" s="197">
        <v>25.358000000000001</v>
      </c>
      <c r="I1517" s="198"/>
      <c r="J1517" s="194"/>
      <c r="K1517" s="194"/>
      <c r="L1517" s="199"/>
      <c r="M1517" s="200"/>
      <c r="N1517" s="201"/>
      <c r="O1517" s="201"/>
      <c r="P1517" s="201"/>
      <c r="Q1517" s="201"/>
      <c r="R1517" s="201"/>
      <c r="S1517" s="201"/>
      <c r="T1517" s="202"/>
      <c r="AT1517" s="203" t="s">
        <v>146</v>
      </c>
      <c r="AU1517" s="203" t="s">
        <v>143</v>
      </c>
      <c r="AV1517" s="13" t="s">
        <v>143</v>
      </c>
      <c r="AW1517" s="13" t="s">
        <v>31</v>
      </c>
      <c r="AX1517" s="13" t="s">
        <v>72</v>
      </c>
      <c r="AY1517" s="203" t="s">
        <v>135</v>
      </c>
    </row>
    <row r="1518" spans="2:51" s="15" customFormat="1" ht="10">
      <c r="B1518" s="228"/>
      <c r="C1518" s="229"/>
      <c r="D1518" s="188" t="s">
        <v>146</v>
      </c>
      <c r="E1518" s="230" t="s">
        <v>19</v>
      </c>
      <c r="F1518" s="231" t="s">
        <v>499</v>
      </c>
      <c r="G1518" s="229"/>
      <c r="H1518" s="232">
        <v>234.423</v>
      </c>
      <c r="I1518" s="233"/>
      <c r="J1518" s="229"/>
      <c r="K1518" s="229"/>
      <c r="L1518" s="234"/>
      <c r="M1518" s="235"/>
      <c r="N1518" s="236"/>
      <c r="O1518" s="236"/>
      <c r="P1518" s="236"/>
      <c r="Q1518" s="236"/>
      <c r="R1518" s="236"/>
      <c r="S1518" s="236"/>
      <c r="T1518" s="237"/>
      <c r="AT1518" s="238" t="s">
        <v>146</v>
      </c>
      <c r="AU1518" s="238" t="s">
        <v>143</v>
      </c>
      <c r="AV1518" s="15" t="s">
        <v>152</v>
      </c>
      <c r="AW1518" s="15" t="s">
        <v>31</v>
      </c>
      <c r="AX1518" s="15" t="s">
        <v>72</v>
      </c>
      <c r="AY1518" s="238" t="s">
        <v>135</v>
      </c>
    </row>
    <row r="1519" spans="2:51" s="16" customFormat="1" ht="10">
      <c r="B1519" s="239"/>
      <c r="C1519" s="240"/>
      <c r="D1519" s="188" t="s">
        <v>146</v>
      </c>
      <c r="E1519" s="241" t="s">
        <v>19</v>
      </c>
      <c r="F1519" s="242" t="s">
        <v>1203</v>
      </c>
      <c r="G1519" s="240"/>
      <c r="H1519" s="241" t="s">
        <v>19</v>
      </c>
      <c r="I1519" s="243"/>
      <c r="J1519" s="240"/>
      <c r="K1519" s="240"/>
      <c r="L1519" s="244"/>
      <c r="M1519" s="245"/>
      <c r="N1519" s="246"/>
      <c r="O1519" s="246"/>
      <c r="P1519" s="246"/>
      <c r="Q1519" s="246"/>
      <c r="R1519" s="246"/>
      <c r="S1519" s="246"/>
      <c r="T1519" s="247"/>
      <c r="AT1519" s="248" t="s">
        <v>146</v>
      </c>
      <c r="AU1519" s="248" t="s">
        <v>143</v>
      </c>
      <c r="AV1519" s="16" t="s">
        <v>80</v>
      </c>
      <c r="AW1519" s="16" t="s">
        <v>31</v>
      </c>
      <c r="AX1519" s="16" t="s">
        <v>72</v>
      </c>
      <c r="AY1519" s="248" t="s">
        <v>135</v>
      </c>
    </row>
    <row r="1520" spans="2:51" s="13" customFormat="1" ht="10">
      <c r="B1520" s="193"/>
      <c r="C1520" s="194"/>
      <c r="D1520" s="188" t="s">
        <v>146</v>
      </c>
      <c r="E1520" s="195" t="s">
        <v>19</v>
      </c>
      <c r="F1520" s="196" t="s">
        <v>1691</v>
      </c>
      <c r="G1520" s="194"/>
      <c r="H1520" s="197">
        <v>13.010999999999999</v>
      </c>
      <c r="I1520" s="198"/>
      <c r="J1520" s="194"/>
      <c r="K1520" s="194"/>
      <c r="L1520" s="199"/>
      <c r="M1520" s="200"/>
      <c r="N1520" s="201"/>
      <c r="O1520" s="201"/>
      <c r="P1520" s="201"/>
      <c r="Q1520" s="201"/>
      <c r="R1520" s="201"/>
      <c r="S1520" s="201"/>
      <c r="T1520" s="202"/>
      <c r="AT1520" s="203" t="s">
        <v>146</v>
      </c>
      <c r="AU1520" s="203" t="s">
        <v>143</v>
      </c>
      <c r="AV1520" s="13" t="s">
        <v>143</v>
      </c>
      <c r="AW1520" s="13" t="s">
        <v>31</v>
      </c>
      <c r="AX1520" s="13" t="s">
        <v>72</v>
      </c>
      <c r="AY1520" s="203" t="s">
        <v>135</v>
      </c>
    </row>
    <row r="1521" spans="2:51" s="13" customFormat="1" ht="10">
      <c r="B1521" s="193"/>
      <c r="C1521" s="194"/>
      <c r="D1521" s="188" t="s">
        <v>146</v>
      </c>
      <c r="E1521" s="195" t="s">
        <v>19</v>
      </c>
      <c r="F1521" s="196" t="s">
        <v>1692</v>
      </c>
      <c r="G1521" s="194"/>
      <c r="H1521" s="197">
        <v>6.9630000000000001</v>
      </c>
      <c r="I1521" s="198"/>
      <c r="J1521" s="194"/>
      <c r="K1521" s="194"/>
      <c r="L1521" s="199"/>
      <c r="M1521" s="200"/>
      <c r="N1521" s="201"/>
      <c r="O1521" s="201"/>
      <c r="P1521" s="201"/>
      <c r="Q1521" s="201"/>
      <c r="R1521" s="201"/>
      <c r="S1521" s="201"/>
      <c r="T1521" s="202"/>
      <c r="AT1521" s="203" t="s">
        <v>146</v>
      </c>
      <c r="AU1521" s="203" t="s">
        <v>143</v>
      </c>
      <c r="AV1521" s="13" t="s">
        <v>143</v>
      </c>
      <c r="AW1521" s="13" t="s">
        <v>31</v>
      </c>
      <c r="AX1521" s="13" t="s">
        <v>72</v>
      </c>
      <c r="AY1521" s="203" t="s">
        <v>135</v>
      </c>
    </row>
    <row r="1522" spans="2:51" s="13" customFormat="1" ht="10">
      <c r="B1522" s="193"/>
      <c r="C1522" s="194"/>
      <c r="D1522" s="188" t="s">
        <v>146</v>
      </c>
      <c r="E1522" s="195" t="s">
        <v>19</v>
      </c>
      <c r="F1522" s="196" t="s">
        <v>1693</v>
      </c>
      <c r="G1522" s="194"/>
      <c r="H1522" s="197">
        <v>10.733000000000001</v>
      </c>
      <c r="I1522" s="198"/>
      <c r="J1522" s="194"/>
      <c r="K1522" s="194"/>
      <c r="L1522" s="199"/>
      <c r="M1522" s="200"/>
      <c r="N1522" s="201"/>
      <c r="O1522" s="201"/>
      <c r="P1522" s="201"/>
      <c r="Q1522" s="201"/>
      <c r="R1522" s="201"/>
      <c r="S1522" s="201"/>
      <c r="T1522" s="202"/>
      <c r="AT1522" s="203" t="s">
        <v>146</v>
      </c>
      <c r="AU1522" s="203" t="s">
        <v>143</v>
      </c>
      <c r="AV1522" s="13" t="s">
        <v>143</v>
      </c>
      <c r="AW1522" s="13" t="s">
        <v>31</v>
      </c>
      <c r="AX1522" s="13" t="s">
        <v>72</v>
      </c>
      <c r="AY1522" s="203" t="s">
        <v>135</v>
      </c>
    </row>
    <row r="1523" spans="2:51" s="13" customFormat="1" ht="10">
      <c r="B1523" s="193"/>
      <c r="C1523" s="194"/>
      <c r="D1523" s="188" t="s">
        <v>146</v>
      </c>
      <c r="E1523" s="195" t="s">
        <v>19</v>
      </c>
      <c r="F1523" s="196" t="s">
        <v>1694</v>
      </c>
      <c r="G1523" s="194"/>
      <c r="H1523" s="197">
        <v>5.367</v>
      </c>
      <c r="I1523" s="198"/>
      <c r="J1523" s="194"/>
      <c r="K1523" s="194"/>
      <c r="L1523" s="199"/>
      <c r="M1523" s="200"/>
      <c r="N1523" s="201"/>
      <c r="O1523" s="201"/>
      <c r="P1523" s="201"/>
      <c r="Q1523" s="201"/>
      <c r="R1523" s="201"/>
      <c r="S1523" s="201"/>
      <c r="T1523" s="202"/>
      <c r="AT1523" s="203" t="s">
        <v>146</v>
      </c>
      <c r="AU1523" s="203" t="s">
        <v>143</v>
      </c>
      <c r="AV1523" s="13" t="s">
        <v>143</v>
      </c>
      <c r="AW1523" s="13" t="s">
        <v>31</v>
      </c>
      <c r="AX1523" s="13" t="s">
        <v>72</v>
      </c>
      <c r="AY1523" s="203" t="s">
        <v>135</v>
      </c>
    </row>
    <row r="1524" spans="2:51" s="13" customFormat="1" ht="10">
      <c r="B1524" s="193"/>
      <c r="C1524" s="194"/>
      <c r="D1524" s="188" t="s">
        <v>146</v>
      </c>
      <c r="E1524" s="195" t="s">
        <v>19</v>
      </c>
      <c r="F1524" s="196" t="s">
        <v>1695</v>
      </c>
      <c r="G1524" s="194"/>
      <c r="H1524" s="197">
        <v>14.494</v>
      </c>
      <c r="I1524" s="198"/>
      <c r="J1524" s="194"/>
      <c r="K1524" s="194"/>
      <c r="L1524" s="199"/>
      <c r="M1524" s="200"/>
      <c r="N1524" s="201"/>
      <c r="O1524" s="201"/>
      <c r="P1524" s="201"/>
      <c r="Q1524" s="201"/>
      <c r="R1524" s="201"/>
      <c r="S1524" s="201"/>
      <c r="T1524" s="202"/>
      <c r="AT1524" s="203" t="s">
        <v>146</v>
      </c>
      <c r="AU1524" s="203" t="s">
        <v>143</v>
      </c>
      <c r="AV1524" s="13" t="s">
        <v>143</v>
      </c>
      <c r="AW1524" s="13" t="s">
        <v>31</v>
      </c>
      <c r="AX1524" s="13" t="s">
        <v>72</v>
      </c>
      <c r="AY1524" s="203" t="s">
        <v>135</v>
      </c>
    </row>
    <row r="1525" spans="2:51" s="13" customFormat="1" ht="10">
      <c r="B1525" s="193"/>
      <c r="C1525" s="194"/>
      <c r="D1525" s="188" t="s">
        <v>146</v>
      </c>
      <c r="E1525" s="195" t="s">
        <v>19</v>
      </c>
      <c r="F1525" s="196" t="s">
        <v>1696</v>
      </c>
      <c r="G1525" s="194"/>
      <c r="H1525" s="197">
        <v>29.995000000000001</v>
      </c>
      <c r="I1525" s="198"/>
      <c r="J1525" s="194"/>
      <c r="K1525" s="194"/>
      <c r="L1525" s="199"/>
      <c r="M1525" s="200"/>
      <c r="N1525" s="201"/>
      <c r="O1525" s="201"/>
      <c r="P1525" s="201"/>
      <c r="Q1525" s="201"/>
      <c r="R1525" s="201"/>
      <c r="S1525" s="201"/>
      <c r="T1525" s="202"/>
      <c r="AT1525" s="203" t="s">
        <v>146</v>
      </c>
      <c r="AU1525" s="203" t="s">
        <v>143</v>
      </c>
      <c r="AV1525" s="13" t="s">
        <v>143</v>
      </c>
      <c r="AW1525" s="13" t="s">
        <v>31</v>
      </c>
      <c r="AX1525" s="13" t="s">
        <v>72</v>
      </c>
      <c r="AY1525" s="203" t="s">
        <v>135</v>
      </c>
    </row>
    <row r="1526" spans="2:51" s="13" customFormat="1" ht="10">
      <c r="B1526" s="193"/>
      <c r="C1526" s="194"/>
      <c r="D1526" s="188" t="s">
        <v>146</v>
      </c>
      <c r="E1526" s="195" t="s">
        <v>19</v>
      </c>
      <c r="F1526" s="196" t="s">
        <v>1697</v>
      </c>
      <c r="G1526" s="194"/>
      <c r="H1526" s="197">
        <v>11.314</v>
      </c>
      <c r="I1526" s="198"/>
      <c r="J1526" s="194"/>
      <c r="K1526" s="194"/>
      <c r="L1526" s="199"/>
      <c r="M1526" s="200"/>
      <c r="N1526" s="201"/>
      <c r="O1526" s="201"/>
      <c r="P1526" s="201"/>
      <c r="Q1526" s="201"/>
      <c r="R1526" s="201"/>
      <c r="S1526" s="201"/>
      <c r="T1526" s="202"/>
      <c r="AT1526" s="203" t="s">
        <v>146</v>
      </c>
      <c r="AU1526" s="203" t="s">
        <v>143</v>
      </c>
      <c r="AV1526" s="13" t="s">
        <v>143</v>
      </c>
      <c r="AW1526" s="13" t="s">
        <v>31</v>
      </c>
      <c r="AX1526" s="13" t="s">
        <v>72</v>
      </c>
      <c r="AY1526" s="203" t="s">
        <v>135</v>
      </c>
    </row>
    <row r="1527" spans="2:51" s="13" customFormat="1" ht="10">
      <c r="B1527" s="193"/>
      <c r="C1527" s="194"/>
      <c r="D1527" s="188" t="s">
        <v>146</v>
      </c>
      <c r="E1527" s="195" t="s">
        <v>19</v>
      </c>
      <c r="F1527" s="196" t="s">
        <v>1698</v>
      </c>
      <c r="G1527" s="194"/>
      <c r="H1527" s="197">
        <v>21.184999999999999</v>
      </c>
      <c r="I1527" s="198"/>
      <c r="J1527" s="194"/>
      <c r="K1527" s="194"/>
      <c r="L1527" s="199"/>
      <c r="M1527" s="200"/>
      <c r="N1527" s="201"/>
      <c r="O1527" s="201"/>
      <c r="P1527" s="201"/>
      <c r="Q1527" s="201"/>
      <c r="R1527" s="201"/>
      <c r="S1527" s="201"/>
      <c r="T1527" s="202"/>
      <c r="AT1527" s="203" t="s">
        <v>146</v>
      </c>
      <c r="AU1527" s="203" t="s">
        <v>143</v>
      </c>
      <c r="AV1527" s="13" t="s">
        <v>143</v>
      </c>
      <c r="AW1527" s="13" t="s">
        <v>31</v>
      </c>
      <c r="AX1527" s="13" t="s">
        <v>72</v>
      </c>
      <c r="AY1527" s="203" t="s">
        <v>135</v>
      </c>
    </row>
    <row r="1528" spans="2:51" s="13" customFormat="1" ht="10">
      <c r="B1528" s="193"/>
      <c r="C1528" s="194"/>
      <c r="D1528" s="188" t="s">
        <v>146</v>
      </c>
      <c r="E1528" s="195" t="s">
        <v>19</v>
      </c>
      <c r="F1528" s="196" t="s">
        <v>1699</v>
      </c>
      <c r="G1528" s="194"/>
      <c r="H1528" s="197">
        <v>13.717000000000001</v>
      </c>
      <c r="I1528" s="198"/>
      <c r="J1528" s="194"/>
      <c r="K1528" s="194"/>
      <c r="L1528" s="199"/>
      <c r="M1528" s="200"/>
      <c r="N1528" s="201"/>
      <c r="O1528" s="201"/>
      <c r="P1528" s="201"/>
      <c r="Q1528" s="201"/>
      <c r="R1528" s="201"/>
      <c r="S1528" s="201"/>
      <c r="T1528" s="202"/>
      <c r="AT1528" s="203" t="s">
        <v>146</v>
      </c>
      <c r="AU1528" s="203" t="s">
        <v>143</v>
      </c>
      <c r="AV1528" s="13" t="s">
        <v>143</v>
      </c>
      <c r="AW1528" s="13" t="s">
        <v>31</v>
      </c>
      <c r="AX1528" s="13" t="s">
        <v>72</v>
      </c>
      <c r="AY1528" s="203" t="s">
        <v>135</v>
      </c>
    </row>
    <row r="1529" spans="2:51" s="13" customFormat="1" ht="10">
      <c r="B1529" s="193"/>
      <c r="C1529" s="194"/>
      <c r="D1529" s="188" t="s">
        <v>146</v>
      </c>
      <c r="E1529" s="195" t="s">
        <v>19</v>
      </c>
      <c r="F1529" s="196" t="s">
        <v>1700</v>
      </c>
      <c r="G1529" s="194"/>
      <c r="H1529" s="197">
        <v>19.725999999999999</v>
      </c>
      <c r="I1529" s="198"/>
      <c r="J1529" s="194"/>
      <c r="K1529" s="194"/>
      <c r="L1529" s="199"/>
      <c r="M1529" s="200"/>
      <c r="N1529" s="201"/>
      <c r="O1529" s="201"/>
      <c r="P1529" s="201"/>
      <c r="Q1529" s="201"/>
      <c r="R1529" s="201"/>
      <c r="S1529" s="201"/>
      <c r="T1529" s="202"/>
      <c r="AT1529" s="203" t="s">
        <v>146</v>
      </c>
      <c r="AU1529" s="203" t="s">
        <v>143</v>
      </c>
      <c r="AV1529" s="13" t="s">
        <v>143</v>
      </c>
      <c r="AW1529" s="13" t="s">
        <v>31</v>
      </c>
      <c r="AX1529" s="13" t="s">
        <v>72</v>
      </c>
      <c r="AY1529" s="203" t="s">
        <v>135</v>
      </c>
    </row>
    <row r="1530" spans="2:51" s="13" customFormat="1" ht="10">
      <c r="B1530" s="193"/>
      <c r="C1530" s="194"/>
      <c r="D1530" s="188" t="s">
        <v>146</v>
      </c>
      <c r="E1530" s="195" t="s">
        <v>19</v>
      </c>
      <c r="F1530" s="196" t="s">
        <v>1681</v>
      </c>
      <c r="G1530" s="194"/>
      <c r="H1530" s="197">
        <v>13.92</v>
      </c>
      <c r="I1530" s="198"/>
      <c r="J1530" s="194"/>
      <c r="K1530" s="194"/>
      <c r="L1530" s="199"/>
      <c r="M1530" s="200"/>
      <c r="N1530" s="201"/>
      <c r="O1530" s="201"/>
      <c r="P1530" s="201"/>
      <c r="Q1530" s="201"/>
      <c r="R1530" s="201"/>
      <c r="S1530" s="201"/>
      <c r="T1530" s="202"/>
      <c r="AT1530" s="203" t="s">
        <v>146</v>
      </c>
      <c r="AU1530" s="203" t="s">
        <v>143</v>
      </c>
      <c r="AV1530" s="13" t="s">
        <v>143</v>
      </c>
      <c r="AW1530" s="13" t="s">
        <v>31</v>
      </c>
      <c r="AX1530" s="13" t="s">
        <v>72</v>
      </c>
      <c r="AY1530" s="203" t="s">
        <v>135</v>
      </c>
    </row>
    <row r="1531" spans="2:51" s="13" customFormat="1" ht="10">
      <c r="B1531" s="193"/>
      <c r="C1531" s="194"/>
      <c r="D1531" s="188" t="s">
        <v>146</v>
      </c>
      <c r="E1531" s="195" t="s">
        <v>19</v>
      </c>
      <c r="F1531" s="196" t="s">
        <v>1701</v>
      </c>
      <c r="G1531" s="194"/>
      <c r="H1531" s="197">
        <v>15.052</v>
      </c>
      <c r="I1531" s="198"/>
      <c r="J1531" s="194"/>
      <c r="K1531" s="194"/>
      <c r="L1531" s="199"/>
      <c r="M1531" s="200"/>
      <c r="N1531" s="201"/>
      <c r="O1531" s="201"/>
      <c r="P1531" s="201"/>
      <c r="Q1531" s="201"/>
      <c r="R1531" s="201"/>
      <c r="S1531" s="201"/>
      <c r="T1531" s="202"/>
      <c r="AT1531" s="203" t="s">
        <v>146</v>
      </c>
      <c r="AU1531" s="203" t="s">
        <v>143</v>
      </c>
      <c r="AV1531" s="13" t="s">
        <v>143</v>
      </c>
      <c r="AW1531" s="13" t="s">
        <v>31</v>
      </c>
      <c r="AX1531" s="13" t="s">
        <v>72</v>
      </c>
      <c r="AY1531" s="203" t="s">
        <v>135</v>
      </c>
    </row>
    <row r="1532" spans="2:51" s="13" customFormat="1" ht="10">
      <c r="B1532" s="193"/>
      <c r="C1532" s="194"/>
      <c r="D1532" s="188" t="s">
        <v>146</v>
      </c>
      <c r="E1532" s="195" t="s">
        <v>19</v>
      </c>
      <c r="F1532" s="196" t="s">
        <v>1702</v>
      </c>
      <c r="G1532" s="194"/>
      <c r="H1532" s="197">
        <v>25.327000000000002</v>
      </c>
      <c r="I1532" s="198"/>
      <c r="J1532" s="194"/>
      <c r="K1532" s="194"/>
      <c r="L1532" s="199"/>
      <c r="M1532" s="200"/>
      <c r="N1532" s="201"/>
      <c r="O1532" s="201"/>
      <c r="P1532" s="201"/>
      <c r="Q1532" s="201"/>
      <c r="R1532" s="201"/>
      <c r="S1532" s="201"/>
      <c r="T1532" s="202"/>
      <c r="AT1532" s="203" t="s">
        <v>146</v>
      </c>
      <c r="AU1532" s="203" t="s">
        <v>143</v>
      </c>
      <c r="AV1532" s="13" t="s">
        <v>143</v>
      </c>
      <c r="AW1532" s="13" t="s">
        <v>31</v>
      </c>
      <c r="AX1532" s="13" t="s">
        <v>72</v>
      </c>
      <c r="AY1532" s="203" t="s">
        <v>135</v>
      </c>
    </row>
    <row r="1533" spans="2:51" s="13" customFormat="1" ht="10">
      <c r="B1533" s="193"/>
      <c r="C1533" s="194"/>
      <c r="D1533" s="188" t="s">
        <v>146</v>
      </c>
      <c r="E1533" s="195" t="s">
        <v>19</v>
      </c>
      <c r="F1533" s="196" t="s">
        <v>1701</v>
      </c>
      <c r="G1533" s="194"/>
      <c r="H1533" s="197">
        <v>15.052</v>
      </c>
      <c r="I1533" s="198"/>
      <c r="J1533" s="194"/>
      <c r="K1533" s="194"/>
      <c r="L1533" s="199"/>
      <c r="M1533" s="200"/>
      <c r="N1533" s="201"/>
      <c r="O1533" s="201"/>
      <c r="P1533" s="201"/>
      <c r="Q1533" s="201"/>
      <c r="R1533" s="201"/>
      <c r="S1533" s="201"/>
      <c r="T1533" s="202"/>
      <c r="AT1533" s="203" t="s">
        <v>146</v>
      </c>
      <c r="AU1533" s="203" t="s">
        <v>143</v>
      </c>
      <c r="AV1533" s="13" t="s">
        <v>143</v>
      </c>
      <c r="AW1533" s="13" t="s">
        <v>31</v>
      </c>
      <c r="AX1533" s="13" t="s">
        <v>72</v>
      </c>
      <c r="AY1533" s="203" t="s">
        <v>135</v>
      </c>
    </row>
    <row r="1534" spans="2:51" s="13" customFormat="1" ht="10">
      <c r="B1534" s="193"/>
      <c r="C1534" s="194"/>
      <c r="D1534" s="188" t="s">
        <v>146</v>
      </c>
      <c r="E1534" s="195" t="s">
        <v>19</v>
      </c>
      <c r="F1534" s="196" t="s">
        <v>1703</v>
      </c>
      <c r="G1534" s="194"/>
      <c r="H1534" s="197">
        <v>25.437000000000001</v>
      </c>
      <c r="I1534" s="198"/>
      <c r="J1534" s="194"/>
      <c r="K1534" s="194"/>
      <c r="L1534" s="199"/>
      <c r="M1534" s="200"/>
      <c r="N1534" s="201"/>
      <c r="O1534" s="201"/>
      <c r="P1534" s="201"/>
      <c r="Q1534" s="201"/>
      <c r="R1534" s="201"/>
      <c r="S1534" s="201"/>
      <c r="T1534" s="202"/>
      <c r="AT1534" s="203" t="s">
        <v>146</v>
      </c>
      <c r="AU1534" s="203" t="s">
        <v>143</v>
      </c>
      <c r="AV1534" s="13" t="s">
        <v>143</v>
      </c>
      <c r="AW1534" s="13" t="s">
        <v>31</v>
      </c>
      <c r="AX1534" s="13" t="s">
        <v>72</v>
      </c>
      <c r="AY1534" s="203" t="s">
        <v>135</v>
      </c>
    </row>
    <row r="1535" spans="2:51" s="15" customFormat="1" ht="10">
      <c r="B1535" s="228"/>
      <c r="C1535" s="229"/>
      <c r="D1535" s="188" t="s">
        <v>146</v>
      </c>
      <c r="E1535" s="230" t="s">
        <v>19</v>
      </c>
      <c r="F1535" s="231" t="s">
        <v>499</v>
      </c>
      <c r="G1535" s="229"/>
      <c r="H1535" s="232">
        <v>241.29299999999998</v>
      </c>
      <c r="I1535" s="233"/>
      <c r="J1535" s="229"/>
      <c r="K1535" s="229"/>
      <c r="L1535" s="234"/>
      <c r="M1535" s="235"/>
      <c r="N1535" s="236"/>
      <c r="O1535" s="236"/>
      <c r="P1535" s="236"/>
      <c r="Q1535" s="236"/>
      <c r="R1535" s="236"/>
      <c r="S1535" s="236"/>
      <c r="T1535" s="237"/>
      <c r="AT1535" s="238" t="s">
        <v>146</v>
      </c>
      <c r="AU1535" s="238" t="s">
        <v>143</v>
      </c>
      <c r="AV1535" s="15" t="s">
        <v>152</v>
      </c>
      <c r="AW1535" s="15" t="s">
        <v>31</v>
      </c>
      <c r="AX1535" s="15" t="s">
        <v>72</v>
      </c>
      <c r="AY1535" s="238" t="s">
        <v>135</v>
      </c>
    </row>
    <row r="1536" spans="2:51" s="14" customFormat="1" ht="10">
      <c r="B1536" s="204"/>
      <c r="C1536" s="205"/>
      <c r="D1536" s="188" t="s">
        <v>146</v>
      </c>
      <c r="E1536" s="206" t="s">
        <v>19</v>
      </c>
      <c r="F1536" s="207" t="s">
        <v>148</v>
      </c>
      <c r="G1536" s="205"/>
      <c r="H1536" s="208">
        <v>475.71600000000007</v>
      </c>
      <c r="I1536" s="209"/>
      <c r="J1536" s="205"/>
      <c r="K1536" s="205"/>
      <c r="L1536" s="210"/>
      <c r="M1536" s="211"/>
      <c r="N1536" s="212"/>
      <c r="O1536" s="212"/>
      <c r="P1536" s="212"/>
      <c r="Q1536" s="212"/>
      <c r="R1536" s="212"/>
      <c r="S1536" s="212"/>
      <c r="T1536" s="213"/>
      <c r="AT1536" s="214" t="s">
        <v>146</v>
      </c>
      <c r="AU1536" s="214" t="s">
        <v>143</v>
      </c>
      <c r="AV1536" s="14" t="s">
        <v>142</v>
      </c>
      <c r="AW1536" s="14" t="s">
        <v>31</v>
      </c>
      <c r="AX1536" s="14" t="s">
        <v>80</v>
      </c>
      <c r="AY1536" s="214" t="s">
        <v>135</v>
      </c>
    </row>
    <row r="1537" spans="1:65" s="2" customFormat="1" ht="14.4" customHeight="1">
      <c r="A1537" s="36"/>
      <c r="B1537" s="37"/>
      <c r="C1537" s="215" t="s">
        <v>1145</v>
      </c>
      <c r="D1537" s="215" t="s">
        <v>194</v>
      </c>
      <c r="E1537" s="216" t="s">
        <v>1704</v>
      </c>
      <c r="F1537" s="217" t="s">
        <v>1705</v>
      </c>
      <c r="G1537" s="218" t="s">
        <v>169</v>
      </c>
      <c r="H1537" s="219">
        <v>485.23</v>
      </c>
      <c r="I1537" s="220"/>
      <c r="J1537" s="221">
        <f>ROUND(I1537*H1537,2)</f>
        <v>0</v>
      </c>
      <c r="K1537" s="217" t="s">
        <v>348</v>
      </c>
      <c r="L1537" s="222"/>
      <c r="M1537" s="223" t="s">
        <v>19</v>
      </c>
      <c r="N1537" s="224" t="s">
        <v>44</v>
      </c>
      <c r="O1537" s="66"/>
      <c r="P1537" s="184">
        <f>O1537*H1537</f>
        <v>0</v>
      </c>
      <c r="Q1537" s="184">
        <v>3.5E-4</v>
      </c>
      <c r="R1537" s="184">
        <f>Q1537*H1537</f>
        <v>0.1698305</v>
      </c>
      <c r="S1537" s="184">
        <v>0</v>
      </c>
      <c r="T1537" s="185">
        <f>S1537*H1537</f>
        <v>0</v>
      </c>
      <c r="U1537" s="36"/>
      <c r="V1537" s="36"/>
      <c r="W1537" s="36"/>
      <c r="X1537" s="36"/>
      <c r="Y1537" s="36"/>
      <c r="Z1537" s="36"/>
      <c r="AA1537" s="36"/>
      <c r="AB1537" s="36"/>
      <c r="AC1537" s="36"/>
      <c r="AD1537" s="36"/>
      <c r="AE1537" s="36"/>
      <c r="AR1537" s="186" t="s">
        <v>216</v>
      </c>
      <c r="AT1537" s="186" t="s">
        <v>194</v>
      </c>
      <c r="AU1537" s="186" t="s">
        <v>143</v>
      </c>
      <c r="AY1537" s="19" t="s">
        <v>135</v>
      </c>
      <c r="BE1537" s="187">
        <f>IF(N1537="základní",J1537,0)</f>
        <v>0</v>
      </c>
      <c r="BF1537" s="187">
        <f>IF(N1537="snížená",J1537,0)</f>
        <v>0</v>
      </c>
      <c r="BG1537" s="187">
        <f>IF(N1537="zákl. přenesená",J1537,0)</f>
        <v>0</v>
      </c>
      <c r="BH1537" s="187">
        <f>IF(N1537="sníž. přenesená",J1537,0)</f>
        <v>0</v>
      </c>
      <c r="BI1537" s="187">
        <f>IF(N1537="nulová",J1537,0)</f>
        <v>0</v>
      </c>
      <c r="BJ1537" s="19" t="s">
        <v>143</v>
      </c>
      <c r="BK1537" s="187">
        <f>ROUND(I1537*H1537,2)</f>
        <v>0</v>
      </c>
      <c r="BL1537" s="19" t="s">
        <v>175</v>
      </c>
      <c r="BM1537" s="186" t="s">
        <v>1706</v>
      </c>
    </row>
    <row r="1538" spans="1:65" s="13" customFormat="1" ht="10">
      <c r="B1538" s="193"/>
      <c r="C1538" s="194"/>
      <c r="D1538" s="188" t="s">
        <v>146</v>
      </c>
      <c r="E1538" s="194"/>
      <c r="F1538" s="196" t="s">
        <v>1707</v>
      </c>
      <c r="G1538" s="194"/>
      <c r="H1538" s="197">
        <v>485.23</v>
      </c>
      <c r="I1538" s="198"/>
      <c r="J1538" s="194"/>
      <c r="K1538" s="194"/>
      <c r="L1538" s="199"/>
      <c r="M1538" s="200"/>
      <c r="N1538" s="201"/>
      <c r="O1538" s="201"/>
      <c r="P1538" s="201"/>
      <c r="Q1538" s="201"/>
      <c r="R1538" s="201"/>
      <c r="S1538" s="201"/>
      <c r="T1538" s="202"/>
      <c r="AT1538" s="203" t="s">
        <v>146</v>
      </c>
      <c r="AU1538" s="203" t="s">
        <v>143</v>
      </c>
      <c r="AV1538" s="13" t="s">
        <v>143</v>
      </c>
      <c r="AW1538" s="13" t="s">
        <v>4</v>
      </c>
      <c r="AX1538" s="13" t="s">
        <v>80</v>
      </c>
      <c r="AY1538" s="203" t="s">
        <v>135</v>
      </c>
    </row>
    <row r="1539" spans="1:65" s="2" customFormat="1" ht="24.15" customHeight="1">
      <c r="A1539" s="36"/>
      <c r="B1539" s="37"/>
      <c r="C1539" s="175" t="s">
        <v>1708</v>
      </c>
      <c r="D1539" s="175" t="s">
        <v>137</v>
      </c>
      <c r="E1539" s="176" t="s">
        <v>1709</v>
      </c>
      <c r="F1539" s="177" t="s">
        <v>1710</v>
      </c>
      <c r="G1539" s="178" t="s">
        <v>197</v>
      </c>
      <c r="H1539" s="179">
        <v>7.3360000000000003</v>
      </c>
      <c r="I1539" s="180"/>
      <c r="J1539" s="181">
        <f>ROUND(I1539*H1539,2)</f>
        <v>0</v>
      </c>
      <c r="K1539" s="177" t="s">
        <v>141</v>
      </c>
      <c r="L1539" s="41"/>
      <c r="M1539" s="182" t="s">
        <v>19</v>
      </c>
      <c r="N1539" s="183" t="s">
        <v>44</v>
      </c>
      <c r="O1539" s="66"/>
      <c r="P1539" s="184">
        <f>O1539*H1539</f>
        <v>0</v>
      </c>
      <c r="Q1539" s="184">
        <v>0</v>
      </c>
      <c r="R1539" s="184">
        <f>Q1539*H1539</f>
        <v>0</v>
      </c>
      <c r="S1539" s="184">
        <v>0</v>
      </c>
      <c r="T1539" s="185">
        <f>S1539*H1539</f>
        <v>0</v>
      </c>
      <c r="U1539" s="36"/>
      <c r="V1539" s="36"/>
      <c r="W1539" s="36"/>
      <c r="X1539" s="36"/>
      <c r="Y1539" s="36"/>
      <c r="Z1539" s="36"/>
      <c r="AA1539" s="36"/>
      <c r="AB1539" s="36"/>
      <c r="AC1539" s="36"/>
      <c r="AD1539" s="36"/>
      <c r="AE1539" s="36"/>
      <c r="AR1539" s="186" t="s">
        <v>175</v>
      </c>
      <c r="AT1539" s="186" t="s">
        <v>137</v>
      </c>
      <c r="AU1539" s="186" t="s">
        <v>143</v>
      </c>
      <c r="AY1539" s="19" t="s">
        <v>135</v>
      </c>
      <c r="BE1539" s="187">
        <f>IF(N1539="základní",J1539,0)</f>
        <v>0</v>
      </c>
      <c r="BF1539" s="187">
        <f>IF(N1539="snížená",J1539,0)</f>
        <v>0</v>
      </c>
      <c r="BG1539" s="187">
        <f>IF(N1539="zákl. přenesená",J1539,0)</f>
        <v>0</v>
      </c>
      <c r="BH1539" s="187">
        <f>IF(N1539="sníž. přenesená",J1539,0)</f>
        <v>0</v>
      </c>
      <c r="BI1539" s="187">
        <f>IF(N1539="nulová",J1539,0)</f>
        <v>0</v>
      </c>
      <c r="BJ1539" s="19" t="s">
        <v>143</v>
      </c>
      <c r="BK1539" s="187">
        <f>ROUND(I1539*H1539,2)</f>
        <v>0</v>
      </c>
      <c r="BL1539" s="19" t="s">
        <v>175</v>
      </c>
      <c r="BM1539" s="186" t="s">
        <v>1711</v>
      </c>
    </row>
    <row r="1540" spans="1:65" s="2" customFormat="1" ht="63">
      <c r="A1540" s="36"/>
      <c r="B1540" s="37"/>
      <c r="C1540" s="38"/>
      <c r="D1540" s="188" t="s">
        <v>144</v>
      </c>
      <c r="E1540" s="38"/>
      <c r="F1540" s="189" t="s">
        <v>1511</v>
      </c>
      <c r="G1540" s="38"/>
      <c r="H1540" s="38"/>
      <c r="I1540" s="190"/>
      <c r="J1540" s="38"/>
      <c r="K1540" s="38"/>
      <c r="L1540" s="41"/>
      <c r="M1540" s="191"/>
      <c r="N1540" s="192"/>
      <c r="O1540" s="66"/>
      <c r="P1540" s="66"/>
      <c r="Q1540" s="66"/>
      <c r="R1540" s="66"/>
      <c r="S1540" s="66"/>
      <c r="T1540" s="67"/>
      <c r="U1540" s="36"/>
      <c r="V1540" s="36"/>
      <c r="W1540" s="36"/>
      <c r="X1540" s="36"/>
      <c r="Y1540" s="36"/>
      <c r="Z1540" s="36"/>
      <c r="AA1540" s="36"/>
      <c r="AB1540" s="36"/>
      <c r="AC1540" s="36"/>
      <c r="AD1540" s="36"/>
      <c r="AE1540" s="36"/>
      <c r="AT1540" s="19" t="s">
        <v>144</v>
      </c>
      <c r="AU1540" s="19" t="s">
        <v>143</v>
      </c>
    </row>
    <row r="1541" spans="1:65" s="2" customFormat="1" ht="24.15" customHeight="1">
      <c r="A1541" s="36"/>
      <c r="B1541" s="37"/>
      <c r="C1541" s="175" t="s">
        <v>1163</v>
      </c>
      <c r="D1541" s="175" t="s">
        <v>137</v>
      </c>
      <c r="E1541" s="176" t="s">
        <v>1712</v>
      </c>
      <c r="F1541" s="177" t="s">
        <v>1713</v>
      </c>
      <c r="G1541" s="178" t="s">
        <v>197</v>
      </c>
      <c r="H1541" s="179">
        <v>7.3360000000000003</v>
      </c>
      <c r="I1541" s="180"/>
      <c r="J1541" s="181">
        <f>ROUND(I1541*H1541,2)</f>
        <v>0</v>
      </c>
      <c r="K1541" s="177" t="s">
        <v>141</v>
      </c>
      <c r="L1541" s="41"/>
      <c r="M1541" s="182" t="s">
        <v>19</v>
      </c>
      <c r="N1541" s="183" t="s">
        <v>44</v>
      </c>
      <c r="O1541" s="66"/>
      <c r="P1541" s="184">
        <f>O1541*H1541</f>
        <v>0</v>
      </c>
      <c r="Q1541" s="184">
        <v>0</v>
      </c>
      <c r="R1541" s="184">
        <f>Q1541*H1541</f>
        <v>0</v>
      </c>
      <c r="S1541" s="184">
        <v>0</v>
      </c>
      <c r="T1541" s="185">
        <f>S1541*H1541</f>
        <v>0</v>
      </c>
      <c r="U1541" s="36"/>
      <c r="V1541" s="36"/>
      <c r="W1541" s="36"/>
      <c r="X1541" s="36"/>
      <c r="Y1541" s="36"/>
      <c r="Z1541" s="36"/>
      <c r="AA1541" s="36"/>
      <c r="AB1541" s="36"/>
      <c r="AC1541" s="36"/>
      <c r="AD1541" s="36"/>
      <c r="AE1541" s="36"/>
      <c r="AR1541" s="186" t="s">
        <v>175</v>
      </c>
      <c r="AT1541" s="186" t="s">
        <v>137</v>
      </c>
      <c r="AU1541" s="186" t="s">
        <v>143</v>
      </c>
      <c r="AY1541" s="19" t="s">
        <v>135</v>
      </c>
      <c r="BE1541" s="187">
        <f>IF(N1541="základní",J1541,0)</f>
        <v>0</v>
      </c>
      <c r="BF1541" s="187">
        <f>IF(N1541="snížená",J1541,0)</f>
        <v>0</v>
      </c>
      <c r="BG1541" s="187">
        <f>IF(N1541="zákl. přenesená",J1541,0)</f>
        <v>0</v>
      </c>
      <c r="BH1541" s="187">
        <f>IF(N1541="sníž. přenesená",J1541,0)</f>
        <v>0</v>
      </c>
      <c r="BI1541" s="187">
        <f>IF(N1541="nulová",J1541,0)</f>
        <v>0</v>
      </c>
      <c r="BJ1541" s="19" t="s">
        <v>143</v>
      </c>
      <c r="BK1541" s="187">
        <f>ROUND(I1541*H1541,2)</f>
        <v>0</v>
      </c>
      <c r="BL1541" s="19" t="s">
        <v>175</v>
      </c>
      <c r="BM1541" s="186" t="s">
        <v>1714</v>
      </c>
    </row>
    <row r="1542" spans="1:65" s="2" customFormat="1" ht="63">
      <c r="A1542" s="36"/>
      <c r="B1542" s="37"/>
      <c r="C1542" s="38"/>
      <c r="D1542" s="188" t="s">
        <v>144</v>
      </c>
      <c r="E1542" s="38"/>
      <c r="F1542" s="189" t="s">
        <v>1511</v>
      </c>
      <c r="G1542" s="38"/>
      <c r="H1542" s="38"/>
      <c r="I1542" s="190"/>
      <c r="J1542" s="38"/>
      <c r="K1542" s="38"/>
      <c r="L1542" s="41"/>
      <c r="M1542" s="191"/>
      <c r="N1542" s="192"/>
      <c r="O1542" s="66"/>
      <c r="P1542" s="66"/>
      <c r="Q1542" s="66"/>
      <c r="R1542" s="66"/>
      <c r="S1542" s="66"/>
      <c r="T1542" s="67"/>
      <c r="U1542" s="36"/>
      <c r="V1542" s="36"/>
      <c r="W1542" s="36"/>
      <c r="X1542" s="36"/>
      <c r="Y1542" s="36"/>
      <c r="Z1542" s="36"/>
      <c r="AA1542" s="36"/>
      <c r="AB1542" s="36"/>
      <c r="AC1542" s="36"/>
      <c r="AD1542" s="36"/>
      <c r="AE1542" s="36"/>
      <c r="AT1542" s="19" t="s">
        <v>144</v>
      </c>
      <c r="AU1542" s="19" t="s">
        <v>143</v>
      </c>
    </row>
    <row r="1543" spans="1:65" s="12" customFormat="1" ht="22.75" customHeight="1">
      <c r="B1543" s="159"/>
      <c r="C1543" s="160"/>
      <c r="D1543" s="161" t="s">
        <v>71</v>
      </c>
      <c r="E1543" s="173" t="s">
        <v>1715</v>
      </c>
      <c r="F1543" s="173" t="s">
        <v>1716</v>
      </c>
      <c r="G1543" s="160"/>
      <c r="H1543" s="160"/>
      <c r="I1543" s="163"/>
      <c r="J1543" s="174">
        <f>BK1543</f>
        <v>0</v>
      </c>
      <c r="K1543" s="160"/>
      <c r="L1543" s="165"/>
      <c r="M1543" s="166"/>
      <c r="N1543" s="167"/>
      <c r="O1543" s="167"/>
      <c r="P1543" s="168">
        <f>SUM(P1544:P1610)</f>
        <v>0</v>
      </c>
      <c r="Q1543" s="167"/>
      <c r="R1543" s="168">
        <f>SUM(R1544:R1610)</f>
        <v>5.1888782300000003</v>
      </c>
      <c r="S1543" s="167"/>
      <c r="T1543" s="169">
        <f>SUM(T1544:T1610)</f>
        <v>0</v>
      </c>
      <c r="AR1543" s="170" t="s">
        <v>143</v>
      </c>
      <c r="AT1543" s="171" t="s">
        <v>71</v>
      </c>
      <c r="AU1543" s="171" t="s">
        <v>80</v>
      </c>
      <c r="AY1543" s="170" t="s">
        <v>135</v>
      </c>
      <c r="BK1543" s="172">
        <f>SUM(BK1544:BK1610)</f>
        <v>0</v>
      </c>
    </row>
    <row r="1544" spans="1:65" s="2" customFormat="1" ht="14.4" customHeight="1">
      <c r="A1544" s="36"/>
      <c r="B1544" s="37"/>
      <c r="C1544" s="175" t="s">
        <v>1717</v>
      </c>
      <c r="D1544" s="175" t="s">
        <v>137</v>
      </c>
      <c r="E1544" s="176" t="s">
        <v>1718</v>
      </c>
      <c r="F1544" s="177" t="s">
        <v>1719</v>
      </c>
      <c r="G1544" s="178" t="s">
        <v>140</v>
      </c>
      <c r="H1544" s="179">
        <v>249.52500000000001</v>
      </c>
      <c r="I1544" s="180"/>
      <c r="J1544" s="181">
        <f>ROUND(I1544*H1544,2)</f>
        <v>0</v>
      </c>
      <c r="K1544" s="177" t="s">
        <v>141</v>
      </c>
      <c r="L1544" s="41"/>
      <c r="M1544" s="182" t="s">
        <v>19</v>
      </c>
      <c r="N1544" s="183" t="s">
        <v>44</v>
      </c>
      <c r="O1544" s="66"/>
      <c r="P1544" s="184">
        <f>O1544*H1544</f>
        <v>0</v>
      </c>
      <c r="Q1544" s="184">
        <v>2.9999999999999997E-4</v>
      </c>
      <c r="R1544" s="184">
        <f>Q1544*H1544</f>
        <v>7.4857499999999993E-2</v>
      </c>
      <c r="S1544" s="184">
        <v>0</v>
      </c>
      <c r="T1544" s="185">
        <f>S1544*H1544</f>
        <v>0</v>
      </c>
      <c r="U1544" s="36"/>
      <c r="V1544" s="36"/>
      <c r="W1544" s="36"/>
      <c r="X1544" s="36"/>
      <c r="Y1544" s="36"/>
      <c r="Z1544" s="36"/>
      <c r="AA1544" s="36"/>
      <c r="AB1544" s="36"/>
      <c r="AC1544" s="36"/>
      <c r="AD1544" s="36"/>
      <c r="AE1544" s="36"/>
      <c r="AR1544" s="186" t="s">
        <v>175</v>
      </c>
      <c r="AT1544" s="186" t="s">
        <v>137</v>
      </c>
      <c r="AU1544" s="186" t="s">
        <v>143</v>
      </c>
      <c r="AY1544" s="19" t="s">
        <v>135</v>
      </c>
      <c r="BE1544" s="187">
        <f>IF(N1544="základní",J1544,0)</f>
        <v>0</v>
      </c>
      <c r="BF1544" s="187">
        <f>IF(N1544="snížená",J1544,0)</f>
        <v>0</v>
      </c>
      <c r="BG1544" s="187">
        <f>IF(N1544="zákl. přenesená",J1544,0)</f>
        <v>0</v>
      </c>
      <c r="BH1544" s="187">
        <f>IF(N1544="sníž. přenesená",J1544,0)</f>
        <v>0</v>
      </c>
      <c r="BI1544" s="187">
        <f>IF(N1544="nulová",J1544,0)</f>
        <v>0</v>
      </c>
      <c r="BJ1544" s="19" t="s">
        <v>143</v>
      </c>
      <c r="BK1544" s="187">
        <f>ROUND(I1544*H1544,2)</f>
        <v>0</v>
      </c>
      <c r="BL1544" s="19" t="s">
        <v>175</v>
      </c>
      <c r="BM1544" s="186" t="s">
        <v>1720</v>
      </c>
    </row>
    <row r="1545" spans="1:65" s="2" customFormat="1" ht="27">
      <c r="A1545" s="36"/>
      <c r="B1545" s="37"/>
      <c r="C1545" s="38"/>
      <c r="D1545" s="188" t="s">
        <v>144</v>
      </c>
      <c r="E1545" s="38"/>
      <c r="F1545" s="189" t="s">
        <v>1721</v>
      </c>
      <c r="G1545" s="38"/>
      <c r="H1545" s="38"/>
      <c r="I1545" s="190"/>
      <c r="J1545" s="38"/>
      <c r="K1545" s="38"/>
      <c r="L1545" s="41"/>
      <c r="M1545" s="191"/>
      <c r="N1545" s="192"/>
      <c r="O1545" s="66"/>
      <c r="P1545" s="66"/>
      <c r="Q1545" s="66"/>
      <c r="R1545" s="66"/>
      <c r="S1545" s="66"/>
      <c r="T1545" s="67"/>
      <c r="U1545" s="36"/>
      <c r="V1545" s="36"/>
      <c r="W1545" s="36"/>
      <c r="X1545" s="36"/>
      <c r="Y1545" s="36"/>
      <c r="Z1545" s="36"/>
      <c r="AA1545" s="36"/>
      <c r="AB1545" s="36"/>
      <c r="AC1545" s="36"/>
      <c r="AD1545" s="36"/>
      <c r="AE1545" s="36"/>
      <c r="AT1545" s="19" t="s">
        <v>144</v>
      </c>
      <c r="AU1545" s="19" t="s">
        <v>143</v>
      </c>
    </row>
    <row r="1546" spans="1:65" s="13" customFormat="1" ht="10">
      <c r="B1546" s="193"/>
      <c r="C1546" s="194"/>
      <c r="D1546" s="188" t="s">
        <v>146</v>
      </c>
      <c r="E1546" s="195" t="s">
        <v>19</v>
      </c>
      <c r="F1546" s="196" t="s">
        <v>1722</v>
      </c>
      <c r="G1546" s="194"/>
      <c r="H1546" s="197">
        <v>8.8360000000000003</v>
      </c>
      <c r="I1546" s="198"/>
      <c r="J1546" s="194"/>
      <c r="K1546" s="194"/>
      <c r="L1546" s="199"/>
      <c r="M1546" s="200"/>
      <c r="N1546" s="201"/>
      <c r="O1546" s="201"/>
      <c r="P1546" s="201"/>
      <c r="Q1546" s="201"/>
      <c r="R1546" s="201"/>
      <c r="S1546" s="201"/>
      <c r="T1546" s="202"/>
      <c r="AT1546" s="203" t="s">
        <v>146</v>
      </c>
      <c r="AU1546" s="203" t="s">
        <v>143</v>
      </c>
      <c r="AV1546" s="13" t="s">
        <v>143</v>
      </c>
      <c r="AW1546" s="13" t="s">
        <v>31</v>
      </c>
      <c r="AX1546" s="13" t="s">
        <v>72</v>
      </c>
      <c r="AY1546" s="203" t="s">
        <v>135</v>
      </c>
    </row>
    <row r="1547" spans="1:65" s="13" customFormat="1" ht="10">
      <c r="B1547" s="193"/>
      <c r="C1547" s="194"/>
      <c r="D1547" s="188" t="s">
        <v>146</v>
      </c>
      <c r="E1547" s="195" t="s">
        <v>19</v>
      </c>
      <c r="F1547" s="196" t="s">
        <v>1723</v>
      </c>
      <c r="G1547" s="194"/>
      <c r="H1547" s="197">
        <v>18.625</v>
      </c>
      <c r="I1547" s="198"/>
      <c r="J1547" s="194"/>
      <c r="K1547" s="194"/>
      <c r="L1547" s="199"/>
      <c r="M1547" s="200"/>
      <c r="N1547" s="201"/>
      <c r="O1547" s="201"/>
      <c r="P1547" s="201"/>
      <c r="Q1547" s="201"/>
      <c r="R1547" s="201"/>
      <c r="S1547" s="201"/>
      <c r="T1547" s="202"/>
      <c r="AT1547" s="203" t="s">
        <v>146</v>
      </c>
      <c r="AU1547" s="203" t="s">
        <v>143</v>
      </c>
      <c r="AV1547" s="13" t="s">
        <v>143</v>
      </c>
      <c r="AW1547" s="13" t="s">
        <v>31</v>
      </c>
      <c r="AX1547" s="13" t="s">
        <v>72</v>
      </c>
      <c r="AY1547" s="203" t="s">
        <v>135</v>
      </c>
    </row>
    <row r="1548" spans="1:65" s="13" customFormat="1" ht="10">
      <c r="B1548" s="193"/>
      <c r="C1548" s="194"/>
      <c r="D1548" s="188" t="s">
        <v>146</v>
      </c>
      <c r="E1548" s="195" t="s">
        <v>19</v>
      </c>
      <c r="F1548" s="196" t="s">
        <v>1724</v>
      </c>
      <c r="G1548" s="194"/>
      <c r="H1548" s="197">
        <v>18.382999999999999</v>
      </c>
      <c r="I1548" s="198"/>
      <c r="J1548" s="194"/>
      <c r="K1548" s="194"/>
      <c r="L1548" s="199"/>
      <c r="M1548" s="200"/>
      <c r="N1548" s="201"/>
      <c r="O1548" s="201"/>
      <c r="P1548" s="201"/>
      <c r="Q1548" s="201"/>
      <c r="R1548" s="201"/>
      <c r="S1548" s="201"/>
      <c r="T1548" s="202"/>
      <c r="AT1548" s="203" t="s">
        <v>146</v>
      </c>
      <c r="AU1548" s="203" t="s">
        <v>143</v>
      </c>
      <c r="AV1548" s="13" t="s">
        <v>143</v>
      </c>
      <c r="AW1548" s="13" t="s">
        <v>31</v>
      </c>
      <c r="AX1548" s="13" t="s">
        <v>72</v>
      </c>
      <c r="AY1548" s="203" t="s">
        <v>135</v>
      </c>
    </row>
    <row r="1549" spans="1:65" s="13" customFormat="1" ht="10">
      <c r="B1549" s="193"/>
      <c r="C1549" s="194"/>
      <c r="D1549" s="188" t="s">
        <v>146</v>
      </c>
      <c r="E1549" s="195" t="s">
        <v>19</v>
      </c>
      <c r="F1549" s="196" t="s">
        <v>1725</v>
      </c>
      <c r="G1549" s="194"/>
      <c r="H1549" s="197">
        <v>21.466000000000001</v>
      </c>
      <c r="I1549" s="198"/>
      <c r="J1549" s="194"/>
      <c r="K1549" s="194"/>
      <c r="L1549" s="199"/>
      <c r="M1549" s="200"/>
      <c r="N1549" s="201"/>
      <c r="O1549" s="201"/>
      <c r="P1549" s="201"/>
      <c r="Q1549" s="201"/>
      <c r="R1549" s="201"/>
      <c r="S1549" s="201"/>
      <c r="T1549" s="202"/>
      <c r="AT1549" s="203" t="s">
        <v>146</v>
      </c>
      <c r="AU1549" s="203" t="s">
        <v>143</v>
      </c>
      <c r="AV1549" s="13" t="s">
        <v>143</v>
      </c>
      <c r="AW1549" s="13" t="s">
        <v>31</v>
      </c>
      <c r="AX1549" s="13" t="s">
        <v>72</v>
      </c>
      <c r="AY1549" s="203" t="s">
        <v>135</v>
      </c>
    </row>
    <row r="1550" spans="1:65" s="13" customFormat="1" ht="10">
      <c r="B1550" s="193"/>
      <c r="C1550" s="194"/>
      <c r="D1550" s="188" t="s">
        <v>146</v>
      </c>
      <c r="E1550" s="195" t="s">
        <v>19</v>
      </c>
      <c r="F1550" s="196" t="s">
        <v>1726</v>
      </c>
      <c r="G1550" s="194"/>
      <c r="H1550" s="197">
        <v>22.585000000000001</v>
      </c>
      <c r="I1550" s="198"/>
      <c r="J1550" s="194"/>
      <c r="K1550" s="194"/>
      <c r="L1550" s="199"/>
      <c r="M1550" s="200"/>
      <c r="N1550" s="201"/>
      <c r="O1550" s="201"/>
      <c r="P1550" s="201"/>
      <c r="Q1550" s="201"/>
      <c r="R1550" s="201"/>
      <c r="S1550" s="201"/>
      <c r="T1550" s="202"/>
      <c r="AT1550" s="203" t="s">
        <v>146</v>
      </c>
      <c r="AU1550" s="203" t="s">
        <v>143</v>
      </c>
      <c r="AV1550" s="13" t="s">
        <v>143</v>
      </c>
      <c r="AW1550" s="13" t="s">
        <v>31</v>
      </c>
      <c r="AX1550" s="13" t="s">
        <v>72</v>
      </c>
      <c r="AY1550" s="203" t="s">
        <v>135</v>
      </c>
    </row>
    <row r="1551" spans="1:65" s="13" customFormat="1" ht="10">
      <c r="B1551" s="193"/>
      <c r="C1551" s="194"/>
      <c r="D1551" s="188" t="s">
        <v>146</v>
      </c>
      <c r="E1551" s="195" t="s">
        <v>19</v>
      </c>
      <c r="F1551" s="196" t="s">
        <v>1725</v>
      </c>
      <c r="G1551" s="194"/>
      <c r="H1551" s="197">
        <v>21.466000000000001</v>
      </c>
      <c r="I1551" s="198"/>
      <c r="J1551" s="194"/>
      <c r="K1551" s="194"/>
      <c r="L1551" s="199"/>
      <c r="M1551" s="200"/>
      <c r="N1551" s="201"/>
      <c r="O1551" s="201"/>
      <c r="P1551" s="201"/>
      <c r="Q1551" s="201"/>
      <c r="R1551" s="201"/>
      <c r="S1551" s="201"/>
      <c r="T1551" s="202"/>
      <c r="AT1551" s="203" t="s">
        <v>146</v>
      </c>
      <c r="AU1551" s="203" t="s">
        <v>143</v>
      </c>
      <c r="AV1551" s="13" t="s">
        <v>143</v>
      </c>
      <c r="AW1551" s="13" t="s">
        <v>31</v>
      </c>
      <c r="AX1551" s="13" t="s">
        <v>72</v>
      </c>
      <c r="AY1551" s="203" t="s">
        <v>135</v>
      </c>
    </row>
    <row r="1552" spans="1:65" s="13" customFormat="1" ht="10">
      <c r="B1552" s="193"/>
      <c r="C1552" s="194"/>
      <c r="D1552" s="188" t="s">
        <v>146</v>
      </c>
      <c r="E1552" s="195" t="s">
        <v>19</v>
      </c>
      <c r="F1552" s="196" t="s">
        <v>1725</v>
      </c>
      <c r="G1552" s="194"/>
      <c r="H1552" s="197">
        <v>21.466000000000001</v>
      </c>
      <c r="I1552" s="198"/>
      <c r="J1552" s="194"/>
      <c r="K1552" s="194"/>
      <c r="L1552" s="199"/>
      <c r="M1552" s="200"/>
      <c r="N1552" s="201"/>
      <c r="O1552" s="201"/>
      <c r="P1552" s="201"/>
      <c r="Q1552" s="201"/>
      <c r="R1552" s="201"/>
      <c r="S1552" s="201"/>
      <c r="T1552" s="202"/>
      <c r="AT1552" s="203" t="s">
        <v>146</v>
      </c>
      <c r="AU1552" s="203" t="s">
        <v>143</v>
      </c>
      <c r="AV1552" s="13" t="s">
        <v>143</v>
      </c>
      <c r="AW1552" s="13" t="s">
        <v>31</v>
      </c>
      <c r="AX1552" s="13" t="s">
        <v>72</v>
      </c>
      <c r="AY1552" s="203" t="s">
        <v>135</v>
      </c>
    </row>
    <row r="1553" spans="1:65" s="15" customFormat="1" ht="10">
      <c r="B1553" s="228"/>
      <c r="C1553" s="229"/>
      <c r="D1553" s="188" t="s">
        <v>146</v>
      </c>
      <c r="E1553" s="230" t="s">
        <v>19</v>
      </c>
      <c r="F1553" s="231" t="s">
        <v>499</v>
      </c>
      <c r="G1553" s="229"/>
      <c r="H1553" s="232">
        <v>132.82700000000003</v>
      </c>
      <c r="I1553" s="233"/>
      <c r="J1553" s="229"/>
      <c r="K1553" s="229"/>
      <c r="L1553" s="234"/>
      <c r="M1553" s="235"/>
      <c r="N1553" s="236"/>
      <c r="O1553" s="236"/>
      <c r="P1553" s="236"/>
      <c r="Q1553" s="236"/>
      <c r="R1553" s="236"/>
      <c r="S1553" s="236"/>
      <c r="T1553" s="237"/>
      <c r="AT1553" s="238" t="s">
        <v>146</v>
      </c>
      <c r="AU1553" s="238" t="s">
        <v>143</v>
      </c>
      <c r="AV1553" s="15" t="s">
        <v>152</v>
      </c>
      <c r="AW1553" s="15" t="s">
        <v>31</v>
      </c>
      <c r="AX1553" s="15" t="s">
        <v>72</v>
      </c>
      <c r="AY1553" s="238" t="s">
        <v>135</v>
      </c>
    </row>
    <row r="1554" spans="1:65" s="13" customFormat="1" ht="10">
      <c r="B1554" s="193"/>
      <c r="C1554" s="194"/>
      <c r="D1554" s="188" t="s">
        <v>146</v>
      </c>
      <c r="E1554" s="195" t="s">
        <v>19</v>
      </c>
      <c r="F1554" s="196" t="s">
        <v>1725</v>
      </c>
      <c r="G1554" s="194"/>
      <c r="H1554" s="197">
        <v>21.466000000000001</v>
      </c>
      <c r="I1554" s="198"/>
      <c r="J1554" s="194"/>
      <c r="K1554" s="194"/>
      <c r="L1554" s="199"/>
      <c r="M1554" s="200"/>
      <c r="N1554" s="201"/>
      <c r="O1554" s="201"/>
      <c r="P1554" s="201"/>
      <c r="Q1554" s="201"/>
      <c r="R1554" s="201"/>
      <c r="S1554" s="201"/>
      <c r="T1554" s="202"/>
      <c r="AT1554" s="203" t="s">
        <v>146</v>
      </c>
      <c r="AU1554" s="203" t="s">
        <v>143</v>
      </c>
      <c r="AV1554" s="13" t="s">
        <v>143</v>
      </c>
      <c r="AW1554" s="13" t="s">
        <v>31</v>
      </c>
      <c r="AX1554" s="13" t="s">
        <v>72</v>
      </c>
      <c r="AY1554" s="203" t="s">
        <v>135</v>
      </c>
    </row>
    <row r="1555" spans="1:65" s="13" customFormat="1" ht="10">
      <c r="B1555" s="193"/>
      <c r="C1555" s="194"/>
      <c r="D1555" s="188" t="s">
        <v>146</v>
      </c>
      <c r="E1555" s="195" t="s">
        <v>19</v>
      </c>
      <c r="F1555" s="196" t="s">
        <v>1727</v>
      </c>
      <c r="G1555" s="194"/>
      <c r="H1555" s="197">
        <v>10.733000000000001</v>
      </c>
      <c r="I1555" s="198"/>
      <c r="J1555" s="194"/>
      <c r="K1555" s="194"/>
      <c r="L1555" s="199"/>
      <c r="M1555" s="200"/>
      <c r="N1555" s="201"/>
      <c r="O1555" s="201"/>
      <c r="P1555" s="201"/>
      <c r="Q1555" s="201"/>
      <c r="R1555" s="201"/>
      <c r="S1555" s="201"/>
      <c r="T1555" s="202"/>
      <c r="AT1555" s="203" t="s">
        <v>146</v>
      </c>
      <c r="AU1555" s="203" t="s">
        <v>143</v>
      </c>
      <c r="AV1555" s="13" t="s">
        <v>143</v>
      </c>
      <c r="AW1555" s="13" t="s">
        <v>31</v>
      </c>
      <c r="AX1555" s="13" t="s">
        <v>72</v>
      </c>
      <c r="AY1555" s="203" t="s">
        <v>135</v>
      </c>
    </row>
    <row r="1556" spans="1:65" s="13" customFormat="1" ht="10">
      <c r="B1556" s="193"/>
      <c r="C1556" s="194"/>
      <c r="D1556" s="188" t="s">
        <v>146</v>
      </c>
      <c r="E1556" s="195" t="s">
        <v>19</v>
      </c>
      <c r="F1556" s="196" t="s">
        <v>1728</v>
      </c>
      <c r="G1556" s="194"/>
      <c r="H1556" s="197">
        <v>21.762</v>
      </c>
      <c r="I1556" s="198"/>
      <c r="J1556" s="194"/>
      <c r="K1556" s="194"/>
      <c r="L1556" s="199"/>
      <c r="M1556" s="200"/>
      <c r="N1556" s="201"/>
      <c r="O1556" s="201"/>
      <c r="P1556" s="201"/>
      <c r="Q1556" s="201"/>
      <c r="R1556" s="201"/>
      <c r="S1556" s="201"/>
      <c r="T1556" s="202"/>
      <c r="AT1556" s="203" t="s">
        <v>146</v>
      </c>
      <c r="AU1556" s="203" t="s">
        <v>143</v>
      </c>
      <c r="AV1556" s="13" t="s">
        <v>143</v>
      </c>
      <c r="AW1556" s="13" t="s">
        <v>31</v>
      </c>
      <c r="AX1556" s="13" t="s">
        <v>72</v>
      </c>
      <c r="AY1556" s="203" t="s">
        <v>135</v>
      </c>
    </row>
    <row r="1557" spans="1:65" s="13" customFormat="1" ht="10">
      <c r="B1557" s="193"/>
      <c r="C1557" s="194"/>
      <c r="D1557" s="188" t="s">
        <v>146</v>
      </c>
      <c r="E1557" s="195" t="s">
        <v>19</v>
      </c>
      <c r="F1557" s="196" t="s">
        <v>1729</v>
      </c>
      <c r="G1557" s="194"/>
      <c r="H1557" s="197">
        <v>18.745000000000001</v>
      </c>
      <c r="I1557" s="198"/>
      <c r="J1557" s="194"/>
      <c r="K1557" s="194"/>
      <c r="L1557" s="199"/>
      <c r="M1557" s="200"/>
      <c r="N1557" s="201"/>
      <c r="O1557" s="201"/>
      <c r="P1557" s="201"/>
      <c r="Q1557" s="201"/>
      <c r="R1557" s="201"/>
      <c r="S1557" s="201"/>
      <c r="T1557" s="202"/>
      <c r="AT1557" s="203" t="s">
        <v>146</v>
      </c>
      <c r="AU1557" s="203" t="s">
        <v>143</v>
      </c>
      <c r="AV1557" s="13" t="s">
        <v>143</v>
      </c>
      <c r="AW1557" s="13" t="s">
        <v>31</v>
      </c>
      <c r="AX1557" s="13" t="s">
        <v>72</v>
      </c>
      <c r="AY1557" s="203" t="s">
        <v>135</v>
      </c>
    </row>
    <row r="1558" spans="1:65" s="13" customFormat="1" ht="10">
      <c r="B1558" s="193"/>
      <c r="C1558" s="194"/>
      <c r="D1558" s="188" t="s">
        <v>146</v>
      </c>
      <c r="E1558" s="195" t="s">
        <v>19</v>
      </c>
      <c r="F1558" s="196" t="s">
        <v>1730</v>
      </c>
      <c r="G1558" s="194"/>
      <c r="H1558" s="197">
        <v>21.995999999999999</v>
      </c>
      <c r="I1558" s="198"/>
      <c r="J1558" s="194"/>
      <c r="K1558" s="194"/>
      <c r="L1558" s="199"/>
      <c r="M1558" s="200"/>
      <c r="N1558" s="201"/>
      <c r="O1558" s="201"/>
      <c r="P1558" s="201"/>
      <c r="Q1558" s="201"/>
      <c r="R1558" s="201"/>
      <c r="S1558" s="201"/>
      <c r="T1558" s="202"/>
      <c r="AT1558" s="203" t="s">
        <v>146</v>
      </c>
      <c r="AU1558" s="203" t="s">
        <v>143</v>
      </c>
      <c r="AV1558" s="13" t="s">
        <v>143</v>
      </c>
      <c r="AW1558" s="13" t="s">
        <v>31</v>
      </c>
      <c r="AX1558" s="13" t="s">
        <v>72</v>
      </c>
      <c r="AY1558" s="203" t="s">
        <v>135</v>
      </c>
    </row>
    <row r="1559" spans="1:65" s="13" customFormat="1" ht="10">
      <c r="B1559" s="193"/>
      <c r="C1559" s="194"/>
      <c r="D1559" s="188" t="s">
        <v>146</v>
      </c>
      <c r="E1559" s="195" t="s">
        <v>19</v>
      </c>
      <c r="F1559" s="196" t="s">
        <v>1730</v>
      </c>
      <c r="G1559" s="194"/>
      <c r="H1559" s="197">
        <v>21.995999999999999</v>
      </c>
      <c r="I1559" s="198"/>
      <c r="J1559" s="194"/>
      <c r="K1559" s="194"/>
      <c r="L1559" s="199"/>
      <c r="M1559" s="200"/>
      <c r="N1559" s="201"/>
      <c r="O1559" s="201"/>
      <c r="P1559" s="201"/>
      <c r="Q1559" s="201"/>
      <c r="R1559" s="201"/>
      <c r="S1559" s="201"/>
      <c r="T1559" s="202"/>
      <c r="AT1559" s="203" t="s">
        <v>146</v>
      </c>
      <c r="AU1559" s="203" t="s">
        <v>143</v>
      </c>
      <c r="AV1559" s="13" t="s">
        <v>143</v>
      </c>
      <c r="AW1559" s="13" t="s">
        <v>31</v>
      </c>
      <c r="AX1559" s="13" t="s">
        <v>72</v>
      </c>
      <c r="AY1559" s="203" t="s">
        <v>135</v>
      </c>
    </row>
    <row r="1560" spans="1:65" s="15" customFormat="1" ht="10">
      <c r="B1560" s="228"/>
      <c r="C1560" s="229"/>
      <c r="D1560" s="188" t="s">
        <v>146</v>
      </c>
      <c r="E1560" s="230" t="s">
        <v>19</v>
      </c>
      <c r="F1560" s="231" t="s">
        <v>499</v>
      </c>
      <c r="G1560" s="229"/>
      <c r="H1560" s="232">
        <v>116.69799999999999</v>
      </c>
      <c r="I1560" s="233"/>
      <c r="J1560" s="229"/>
      <c r="K1560" s="229"/>
      <c r="L1560" s="234"/>
      <c r="M1560" s="235"/>
      <c r="N1560" s="236"/>
      <c r="O1560" s="236"/>
      <c r="P1560" s="236"/>
      <c r="Q1560" s="236"/>
      <c r="R1560" s="236"/>
      <c r="S1560" s="236"/>
      <c r="T1560" s="237"/>
      <c r="AT1560" s="238" t="s">
        <v>146</v>
      </c>
      <c r="AU1560" s="238" t="s">
        <v>143</v>
      </c>
      <c r="AV1560" s="15" t="s">
        <v>152</v>
      </c>
      <c r="AW1560" s="15" t="s">
        <v>31</v>
      </c>
      <c r="AX1560" s="15" t="s">
        <v>72</v>
      </c>
      <c r="AY1560" s="238" t="s">
        <v>135</v>
      </c>
    </row>
    <row r="1561" spans="1:65" s="14" customFormat="1" ht="10">
      <c r="B1561" s="204"/>
      <c r="C1561" s="205"/>
      <c r="D1561" s="188" t="s">
        <v>146</v>
      </c>
      <c r="E1561" s="206" t="s">
        <v>19</v>
      </c>
      <c r="F1561" s="207" t="s">
        <v>148</v>
      </c>
      <c r="G1561" s="205"/>
      <c r="H1561" s="208">
        <v>249.52500000000006</v>
      </c>
      <c r="I1561" s="209"/>
      <c r="J1561" s="205"/>
      <c r="K1561" s="205"/>
      <c r="L1561" s="210"/>
      <c r="M1561" s="211"/>
      <c r="N1561" s="212"/>
      <c r="O1561" s="212"/>
      <c r="P1561" s="212"/>
      <c r="Q1561" s="212"/>
      <c r="R1561" s="212"/>
      <c r="S1561" s="212"/>
      <c r="T1561" s="213"/>
      <c r="AT1561" s="214" t="s">
        <v>146</v>
      </c>
      <c r="AU1561" s="214" t="s">
        <v>143</v>
      </c>
      <c r="AV1561" s="14" t="s">
        <v>142</v>
      </c>
      <c r="AW1561" s="14" t="s">
        <v>31</v>
      </c>
      <c r="AX1561" s="14" t="s">
        <v>80</v>
      </c>
      <c r="AY1561" s="214" t="s">
        <v>135</v>
      </c>
    </row>
    <row r="1562" spans="1:65" s="2" customFormat="1" ht="14.4" customHeight="1">
      <c r="A1562" s="36"/>
      <c r="B1562" s="37"/>
      <c r="C1562" s="175" t="s">
        <v>1167</v>
      </c>
      <c r="D1562" s="175" t="s">
        <v>137</v>
      </c>
      <c r="E1562" s="176" t="s">
        <v>1731</v>
      </c>
      <c r="F1562" s="177" t="s">
        <v>1732</v>
      </c>
      <c r="G1562" s="178" t="s">
        <v>140</v>
      </c>
      <c r="H1562" s="179">
        <v>249.52500000000001</v>
      </c>
      <c r="I1562" s="180"/>
      <c r="J1562" s="181">
        <f>ROUND(I1562*H1562,2)</f>
        <v>0</v>
      </c>
      <c r="K1562" s="177" t="s">
        <v>141</v>
      </c>
      <c r="L1562" s="41"/>
      <c r="M1562" s="182" t="s">
        <v>19</v>
      </c>
      <c r="N1562" s="183" t="s">
        <v>44</v>
      </c>
      <c r="O1562" s="66"/>
      <c r="P1562" s="184">
        <f>O1562*H1562</f>
        <v>0</v>
      </c>
      <c r="Q1562" s="184">
        <v>1.5E-3</v>
      </c>
      <c r="R1562" s="184">
        <f>Q1562*H1562</f>
        <v>0.3742875</v>
      </c>
      <c r="S1562" s="184">
        <v>0</v>
      </c>
      <c r="T1562" s="185">
        <f>S1562*H1562</f>
        <v>0</v>
      </c>
      <c r="U1562" s="36"/>
      <c r="V1562" s="36"/>
      <c r="W1562" s="36"/>
      <c r="X1562" s="36"/>
      <c r="Y1562" s="36"/>
      <c r="Z1562" s="36"/>
      <c r="AA1562" s="36"/>
      <c r="AB1562" s="36"/>
      <c r="AC1562" s="36"/>
      <c r="AD1562" s="36"/>
      <c r="AE1562" s="36"/>
      <c r="AR1562" s="186" t="s">
        <v>175</v>
      </c>
      <c r="AT1562" s="186" t="s">
        <v>137</v>
      </c>
      <c r="AU1562" s="186" t="s">
        <v>143</v>
      </c>
      <c r="AY1562" s="19" t="s">
        <v>135</v>
      </c>
      <c r="BE1562" s="187">
        <f>IF(N1562="základní",J1562,0)</f>
        <v>0</v>
      </c>
      <c r="BF1562" s="187">
        <f>IF(N1562="snížená",J1562,0)</f>
        <v>0</v>
      </c>
      <c r="BG1562" s="187">
        <f>IF(N1562="zákl. přenesená",J1562,0)</f>
        <v>0</v>
      </c>
      <c r="BH1562" s="187">
        <f>IF(N1562="sníž. přenesená",J1562,0)</f>
        <v>0</v>
      </c>
      <c r="BI1562" s="187">
        <f>IF(N1562="nulová",J1562,0)</f>
        <v>0</v>
      </c>
      <c r="BJ1562" s="19" t="s">
        <v>143</v>
      </c>
      <c r="BK1562" s="187">
        <f>ROUND(I1562*H1562,2)</f>
        <v>0</v>
      </c>
      <c r="BL1562" s="19" t="s">
        <v>175</v>
      </c>
      <c r="BM1562" s="186" t="s">
        <v>1733</v>
      </c>
    </row>
    <row r="1563" spans="1:65" s="2" customFormat="1" ht="36">
      <c r="A1563" s="36"/>
      <c r="B1563" s="37"/>
      <c r="C1563" s="38"/>
      <c r="D1563" s="188" t="s">
        <v>144</v>
      </c>
      <c r="E1563" s="38"/>
      <c r="F1563" s="189" t="s">
        <v>1734</v>
      </c>
      <c r="G1563" s="38"/>
      <c r="H1563" s="38"/>
      <c r="I1563" s="190"/>
      <c r="J1563" s="38"/>
      <c r="K1563" s="38"/>
      <c r="L1563" s="41"/>
      <c r="M1563" s="191"/>
      <c r="N1563" s="192"/>
      <c r="O1563" s="66"/>
      <c r="P1563" s="66"/>
      <c r="Q1563" s="66"/>
      <c r="R1563" s="66"/>
      <c r="S1563" s="66"/>
      <c r="T1563" s="67"/>
      <c r="U1563" s="36"/>
      <c r="V1563" s="36"/>
      <c r="W1563" s="36"/>
      <c r="X1563" s="36"/>
      <c r="Y1563" s="36"/>
      <c r="Z1563" s="36"/>
      <c r="AA1563" s="36"/>
      <c r="AB1563" s="36"/>
      <c r="AC1563" s="36"/>
      <c r="AD1563" s="36"/>
      <c r="AE1563" s="36"/>
      <c r="AT1563" s="19" t="s">
        <v>144</v>
      </c>
      <c r="AU1563" s="19" t="s">
        <v>143</v>
      </c>
    </row>
    <row r="1564" spans="1:65" s="13" customFormat="1" ht="10">
      <c r="B1564" s="193"/>
      <c r="C1564" s="194"/>
      <c r="D1564" s="188" t="s">
        <v>146</v>
      </c>
      <c r="E1564" s="195" t="s">
        <v>19</v>
      </c>
      <c r="F1564" s="196" t="s">
        <v>1722</v>
      </c>
      <c r="G1564" s="194"/>
      <c r="H1564" s="197">
        <v>8.8360000000000003</v>
      </c>
      <c r="I1564" s="198"/>
      <c r="J1564" s="194"/>
      <c r="K1564" s="194"/>
      <c r="L1564" s="199"/>
      <c r="M1564" s="200"/>
      <c r="N1564" s="201"/>
      <c r="O1564" s="201"/>
      <c r="P1564" s="201"/>
      <c r="Q1564" s="201"/>
      <c r="R1564" s="201"/>
      <c r="S1564" s="201"/>
      <c r="T1564" s="202"/>
      <c r="AT1564" s="203" t="s">
        <v>146</v>
      </c>
      <c r="AU1564" s="203" t="s">
        <v>143</v>
      </c>
      <c r="AV1564" s="13" t="s">
        <v>143</v>
      </c>
      <c r="AW1564" s="13" t="s">
        <v>31</v>
      </c>
      <c r="AX1564" s="13" t="s">
        <v>72</v>
      </c>
      <c r="AY1564" s="203" t="s">
        <v>135</v>
      </c>
    </row>
    <row r="1565" spans="1:65" s="13" customFormat="1" ht="10">
      <c r="B1565" s="193"/>
      <c r="C1565" s="194"/>
      <c r="D1565" s="188" t="s">
        <v>146</v>
      </c>
      <c r="E1565" s="195" t="s">
        <v>19</v>
      </c>
      <c r="F1565" s="196" t="s">
        <v>1723</v>
      </c>
      <c r="G1565" s="194"/>
      <c r="H1565" s="197">
        <v>18.625</v>
      </c>
      <c r="I1565" s="198"/>
      <c r="J1565" s="194"/>
      <c r="K1565" s="194"/>
      <c r="L1565" s="199"/>
      <c r="M1565" s="200"/>
      <c r="N1565" s="201"/>
      <c r="O1565" s="201"/>
      <c r="P1565" s="201"/>
      <c r="Q1565" s="201"/>
      <c r="R1565" s="201"/>
      <c r="S1565" s="201"/>
      <c r="T1565" s="202"/>
      <c r="AT1565" s="203" t="s">
        <v>146</v>
      </c>
      <c r="AU1565" s="203" t="s">
        <v>143</v>
      </c>
      <c r="AV1565" s="13" t="s">
        <v>143</v>
      </c>
      <c r="AW1565" s="13" t="s">
        <v>31</v>
      </c>
      <c r="AX1565" s="13" t="s">
        <v>72</v>
      </c>
      <c r="AY1565" s="203" t="s">
        <v>135</v>
      </c>
    </row>
    <row r="1566" spans="1:65" s="13" customFormat="1" ht="10">
      <c r="B1566" s="193"/>
      <c r="C1566" s="194"/>
      <c r="D1566" s="188" t="s">
        <v>146</v>
      </c>
      <c r="E1566" s="195" t="s">
        <v>19</v>
      </c>
      <c r="F1566" s="196" t="s">
        <v>1724</v>
      </c>
      <c r="G1566" s="194"/>
      <c r="H1566" s="197">
        <v>18.382999999999999</v>
      </c>
      <c r="I1566" s="198"/>
      <c r="J1566" s="194"/>
      <c r="K1566" s="194"/>
      <c r="L1566" s="199"/>
      <c r="M1566" s="200"/>
      <c r="N1566" s="201"/>
      <c r="O1566" s="201"/>
      <c r="P1566" s="201"/>
      <c r="Q1566" s="201"/>
      <c r="R1566" s="201"/>
      <c r="S1566" s="201"/>
      <c r="T1566" s="202"/>
      <c r="AT1566" s="203" t="s">
        <v>146</v>
      </c>
      <c r="AU1566" s="203" t="s">
        <v>143</v>
      </c>
      <c r="AV1566" s="13" t="s">
        <v>143</v>
      </c>
      <c r="AW1566" s="13" t="s">
        <v>31</v>
      </c>
      <c r="AX1566" s="13" t="s">
        <v>72</v>
      </c>
      <c r="AY1566" s="203" t="s">
        <v>135</v>
      </c>
    </row>
    <row r="1567" spans="1:65" s="13" customFormat="1" ht="10">
      <c r="B1567" s="193"/>
      <c r="C1567" s="194"/>
      <c r="D1567" s="188" t="s">
        <v>146</v>
      </c>
      <c r="E1567" s="195" t="s">
        <v>19</v>
      </c>
      <c r="F1567" s="196" t="s">
        <v>1725</v>
      </c>
      <c r="G1567" s="194"/>
      <c r="H1567" s="197">
        <v>21.466000000000001</v>
      </c>
      <c r="I1567" s="198"/>
      <c r="J1567" s="194"/>
      <c r="K1567" s="194"/>
      <c r="L1567" s="199"/>
      <c r="M1567" s="200"/>
      <c r="N1567" s="201"/>
      <c r="O1567" s="201"/>
      <c r="P1567" s="201"/>
      <c r="Q1567" s="201"/>
      <c r="R1567" s="201"/>
      <c r="S1567" s="201"/>
      <c r="T1567" s="202"/>
      <c r="AT1567" s="203" t="s">
        <v>146</v>
      </c>
      <c r="AU1567" s="203" t="s">
        <v>143</v>
      </c>
      <c r="AV1567" s="13" t="s">
        <v>143</v>
      </c>
      <c r="AW1567" s="13" t="s">
        <v>31</v>
      </c>
      <c r="AX1567" s="13" t="s">
        <v>72</v>
      </c>
      <c r="AY1567" s="203" t="s">
        <v>135</v>
      </c>
    </row>
    <row r="1568" spans="1:65" s="13" customFormat="1" ht="10">
      <c r="B1568" s="193"/>
      <c r="C1568" s="194"/>
      <c r="D1568" s="188" t="s">
        <v>146</v>
      </c>
      <c r="E1568" s="195" t="s">
        <v>19</v>
      </c>
      <c r="F1568" s="196" t="s">
        <v>1726</v>
      </c>
      <c r="G1568" s="194"/>
      <c r="H1568" s="197">
        <v>22.585000000000001</v>
      </c>
      <c r="I1568" s="198"/>
      <c r="J1568" s="194"/>
      <c r="K1568" s="194"/>
      <c r="L1568" s="199"/>
      <c r="M1568" s="200"/>
      <c r="N1568" s="201"/>
      <c r="O1568" s="201"/>
      <c r="P1568" s="201"/>
      <c r="Q1568" s="201"/>
      <c r="R1568" s="201"/>
      <c r="S1568" s="201"/>
      <c r="T1568" s="202"/>
      <c r="AT1568" s="203" t="s">
        <v>146</v>
      </c>
      <c r="AU1568" s="203" t="s">
        <v>143</v>
      </c>
      <c r="AV1568" s="13" t="s">
        <v>143</v>
      </c>
      <c r="AW1568" s="13" t="s">
        <v>31</v>
      </c>
      <c r="AX1568" s="13" t="s">
        <v>72</v>
      </c>
      <c r="AY1568" s="203" t="s">
        <v>135</v>
      </c>
    </row>
    <row r="1569" spans="1:65" s="13" customFormat="1" ht="10">
      <c r="B1569" s="193"/>
      <c r="C1569" s="194"/>
      <c r="D1569" s="188" t="s">
        <v>146</v>
      </c>
      <c r="E1569" s="195" t="s">
        <v>19</v>
      </c>
      <c r="F1569" s="196" t="s">
        <v>1725</v>
      </c>
      <c r="G1569" s="194"/>
      <c r="H1569" s="197">
        <v>21.466000000000001</v>
      </c>
      <c r="I1569" s="198"/>
      <c r="J1569" s="194"/>
      <c r="K1569" s="194"/>
      <c r="L1569" s="199"/>
      <c r="M1569" s="200"/>
      <c r="N1569" s="201"/>
      <c r="O1569" s="201"/>
      <c r="P1569" s="201"/>
      <c r="Q1569" s="201"/>
      <c r="R1569" s="201"/>
      <c r="S1569" s="201"/>
      <c r="T1569" s="202"/>
      <c r="AT1569" s="203" t="s">
        <v>146</v>
      </c>
      <c r="AU1569" s="203" t="s">
        <v>143</v>
      </c>
      <c r="AV1569" s="13" t="s">
        <v>143</v>
      </c>
      <c r="AW1569" s="13" t="s">
        <v>31</v>
      </c>
      <c r="AX1569" s="13" t="s">
        <v>72</v>
      </c>
      <c r="AY1569" s="203" t="s">
        <v>135</v>
      </c>
    </row>
    <row r="1570" spans="1:65" s="13" customFormat="1" ht="10">
      <c r="B1570" s="193"/>
      <c r="C1570" s="194"/>
      <c r="D1570" s="188" t="s">
        <v>146</v>
      </c>
      <c r="E1570" s="195" t="s">
        <v>19</v>
      </c>
      <c r="F1570" s="196" t="s">
        <v>1725</v>
      </c>
      <c r="G1570" s="194"/>
      <c r="H1570" s="197">
        <v>21.466000000000001</v>
      </c>
      <c r="I1570" s="198"/>
      <c r="J1570" s="194"/>
      <c r="K1570" s="194"/>
      <c r="L1570" s="199"/>
      <c r="M1570" s="200"/>
      <c r="N1570" s="201"/>
      <c r="O1570" s="201"/>
      <c r="P1570" s="201"/>
      <c r="Q1570" s="201"/>
      <c r="R1570" s="201"/>
      <c r="S1570" s="201"/>
      <c r="T1570" s="202"/>
      <c r="AT1570" s="203" t="s">
        <v>146</v>
      </c>
      <c r="AU1570" s="203" t="s">
        <v>143</v>
      </c>
      <c r="AV1570" s="13" t="s">
        <v>143</v>
      </c>
      <c r="AW1570" s="13" t="s">
        <v>31</v>
      </c>
      <c r="AX1570" s="13" t="s">
        <v>72</v>
      </c>
      <c r="AY1570" s="203" t="s">
        <v>135</v>
      </c>
    </row>
    <row r="1571" spans="1:65" s="15" customFormat="1" ht="10">
      <c r="B1571" s="228"/>
      <c r="C1571" s="229"/>
      <c r="D1571" s="188" t="s">
        <v>146</v>
      </c>
      <c r="E1571" s="230" t="s">
        <v>19</v>
      </c>
      <c r="F1571" s="231" t="s">
        <v>499</v>
      </c>
      <c r="G1571" s="229"/>
      <c r="H1571" s="232">
        <v>132.82700000000003</v>
      </c>
      <c r="I1571" s="233"/>
      <c r="J1571" s="229"/>
      <c r="K1571" s="229"/>
      <c r="L1571" s="234"/>
      <c r="M1571" s="235"/>
      <c r="N1571" s="236"/>
      <c r="O1571" s="236"/>
      <c r="P1571" s="236"/>
      <c r="Q1571" s="236"/>
      <c r="R1571" s="236"/>
      <c r="S1571" s="236"/>
      <c r="T1571" s="237"/>
      <c r="AT1571" s="238" t="s">
        <v>146</v>
      </c>
      <c r="AU1571" s="238" t="s">
        <v>143</v>
      </c>
      <c r="AV1571" s="15" t="s">
        <v>152</v>
      </c>
      <c r="AW1571" s="15" t="s">
        <v>31</v>
      </c>
      <c r="AX1571" s="15" t="s">
        <v>72</v>
      </c>
      <c r="AY1571" s="238" t="s">
        <v>135</v>
      </c>
    </row>
    <row r="1572" spans="1:65" s="13" customFormat="1" ht="10">
      <c r="B1572" s="193"/>
      <c r="C1572" s="194"/>
      <c r="D1572" s="188" t="s">
        <v>146</v>
      </c>
      <c r="E1572" s="195" t="s">
        <v>19</v>
      </c>
      <c r="F1572" s="196" t="s">
        <v>1725</v>
      </c>
      <c r="G1572" s="194"/>
      <c r="H1572" s="197">
        <v>21.466000000000001</v>
      </c>
      <c r="I1572" s="198"/>
      <c r="J1572" s="194"/>
      <c r="K1572" s="194"/>
      <c r="L1572" s="199"/>
      <c r="M1572" s="200"/>
      <c r="N1572" s="201"/>
      <c r="O1572" s="201"/>
      <c r="P1572" s="201"/>
      <c r="Q1572" s="201"/>
      <c r="R1572" s="201"/>
      <c r="S1572" s="201"/>
      <c r="T1572" s="202"/>
      <c r="AT1572" s="203" t="s">
        <v>146</v>
      </c>
      <c r="AU1572" s="203" t="s">
        <v>143</v>
      </c>
      <c r="AV1572" s="13" t="s">
        <v>143</v>
      </c>
      <c r="AW1572" s="13" t="s">
        <v>31</v>
      </c>
      <c r="AX1572" s="13" t="s">
        <v>72</v>
      </c>
      <c r="AY1572" s="203" t="s">
        <v>135</v>
      </c>
    </row>
    <row r="1573" spans="1:65" s="13" customFormat="1" ht="10">
      <c r="B1573" s="193"/>
      <c r="C1573" s="194"/>
      <c r="D1573" s="188" t="s">
        <v>146</v>
      </c>
      <c r="E1573" s="195" t="s">
        <v>19</v>
      </c>
      <c r="F1573" s="196" t="s">
        <v>1727</v>
      </c>
      <c r="G1573" s="194"/>
      <c r="H1573" s="197">
        <v>10.733000000000001</v>
      </c>
      <c r="I1573" s="198"/>
      <c r="J1573" s="194"/>
      <c r="K1573" s="194"/>
      <c r="L1573" s="199"/>
      <c r="M1573" s="200"/>
      <c r="N1573" s="201"/>
      <c r="O1573" s="201"/>
      <c r="P1573" s="201"/>
      <c r="Q1573" s="201"/>
      <c r="R1573" s="201"/>
      <c r="S1573" s="201"/>
      <c r="T1573" s="202"/>
      <c r="AT1573" s="203" t="s">
        <v>146</v>
      </c>
      <c r="AU1573" s="203" t="s">
        <v>143</v>
      </c>
      <c r="AV1573" s="13" t="s">
        <v>143</v>
      </c>
      <c r="AW1573" s="13" t="s">
        <v>31</v>
      </c>
      <c r="AX1573" s="13" t="s">
        <v>72</v>
      </c>
      <c r="AY1573" s="203" t="s">
        <v>135</v>
      </c>
    </row>
    <row r="1574" spans="1:65" s="13" customFormat="1" ht="10">
      <c r="B1574" s="193"/>
      <c r="C1574" s="194"/>
      <c r="D1574" s="188" t="s">
        <v>146</v>
      </c>
      <c r="E1574" s="195" t="s">
        <v>19</v>
      </c>
      <c r="F1574" s="196" t="s">
        <v>1728</v>
      </c>
      <c r="G1574" s="194"/>
      <c r="H1574" s="197">
        <v>21.762</v>
      </c>
      <c r="I1574" s="198"/>
      <c r="J1574" s="194"/>
      <c r="K1574" s="194"/>
      <c r="L1574" s="199"/>
      <c r="M1574" s="200"/>
      <c r="N1574" s="201"/>
      <c r="O1574" s="201"/>
      <c r="P1574" s="201"/>
      <c r="Q1574" s="201"/>
      <c r="R1574" s="201"/>
      <c r="S1574" s="201"/>
      <c r="T1574" s="202"/>
      <c r="AT1574" s="203" t="s">
        <v>146</v>
      </c>
      <c r="AU1574" s="203" t="s">
        <v>143</v>
      </c>
      <c r="AV1574" s="13" t="s">
        <v>143</v>
      </c>
      <c r="AW1574" s="13" t="s">
        <v>31</v>
      </c>
      <c r="AX1574" s="13" t="s">
        <v>72</v>
      </c>
      <c r="AY1574" s="203" t="s">
        <v>135</v>
      </c>
    </row>
    <row r="1575" spans="1:65" s="13" customFormat="1" ht="10">
      <c r="B1575" s="193"/>
      <c r="C1575" s="194"/>
      <c r="D1575" s="188" t="s">
        <v>146</v>
      </c>
      <c r="E1575" s="195" t="s">
        <v>19</v>
      </c>
      <c r="F1575" s="196" t="s">
        <v>1729</v>
      </c>
      <c r="G1575" s="194"/>
      <c r="H1575" s="197">
        <v>18.745000000000001</v>
      </c>
      <c r="I1575" s="198"/>
      <c r="J1575" s="194"/>
      <c r="K1575" s="194"/>
      <c r="L1575" s="199"/>
      <c r="M1575" s="200"/>
      <c r="N1575" s="201"/>
      <c r="O1575" s="201"/>
      <c r="P1575" s="201"/>
      <c r="Q1575" s="201"/>
      <c r="R1575" s="201"/>
      <c r="S1575" s="201"/>
      <c r="T1575" s="202"/>
      <c r="AT1575" s="203" t="s">
        <v>146</v>
      </c>
      <c r="AU1575" s="203" t="s">
        <v>143</v>
      </c>
      <c r="AV1575" s="13" t="s">
        <v>143</v>
      </c>
      <c r="AW1575" s="13" t="s">
        <v>31</v>
      </c>
      <c r="AX1575" s="13" t="s">
        <v>72</v>
      </c>
      <c r="AY1575" s="203" t="s">
        <v>135</v>
      </c>
    </row>
    <row r="1576" spans="1:65" s="13" customFormat="1" ht="10">
      <c r="B1576" s="193"/>
      <c r="C1576" s="194"/>
      <c r="D1576" s="188" t="s">
        <v>146</v>
      </c>
      <c r="E1576" s="195" t="s">
        <v>19</v>
      </c>
      <c r="F1576" s="196" t="s">
        <v>1730</v>
      </c>
      <c r="G1576" s="194"/>
      <c r="H1576" s="197">
        <v>21.995999999999999</v>
      </c>
      <c r="I1576" s="198"/>
      <c r="J1576" s="194"/>
      <c r="K1576" s="194"/>
      <c r="L1576" s="199"/>
      <c r="M1576" s="200"/>
      <c r="N1576" s="201"/>
      <c r="O1576" s="201"/>
      <c r="P1576" s="201"/>
      <c r="Q1576" s="201"/>
      <c r="R1576" s="201"/>
      <c r="S1576" s="201"/>
      <c r="T1576" s="202"/>
      <c r="AT1576" s="203" t="s">
        <v>146</v>
      </c>
      <c r="AU1576" s="203" t="s">
        <v>143</v>
      </c>
      <c r="AV1576" s="13" t="s">
        <v>143</v>
      </c>
      <c r="AW1576" s="13" t="s">
        <v>31</v>
      </c>
      <c r="AX1576" s="13" t="s">
        <v>72</v>
      </c>
      <c r="AY1576" s="203" t="s">
        <v>135</v>
      </c>
    </row>
    <row r="1577" spans="1:65" s="13" customFormat="1" ht="10">
      <c r="B1577" s="193"/>
      <c r="C1577" s="194"/>
      <c r="D1577" s="188" t="s">
        <v>146</v>
      </c>
      <c r="E1577" s="195" t="s">
        <v>19</v>
      </c>
      <c r="F1577" s="196" t="s">
        <v>1730</v>
      </c>
      <c r="G1577" s="194"/>
      <c r="H1577" s="197">
        <v>21.995999999999999</v>
      </c>
      <c r="I1577" s="198"/>
      <c r="J1577" s="194"/>
      <c r="K1577" s="194"/>
      <c r="L1577" s="199"/>
      <c r="M1577" s="200"/>
      <c r="N1577" s="201"/>
      <c r="O1577" s="201"/>
      <c r="P1577" s="201"/>
      <c r="Q1577" s="201"/>
      <c r="R1577" s="201"/>
      <c r="S1577" s="201"/>
      <c r="T1577" s="202"/>
      <c r="AT1577" s="203" t="s">
        <v>146</v>
      </c>
      <c r="AU1577" s="203" t="s">
        <v>143</v>
      </c>
      <c r="AV1577" s="13" t="s">
        <v>143</v>
      </c>
      <c r="AW1577" s="13" t="s">
        <v>31</v>
      </c>
      <c r="AX1577" s="13" t="s">
        <v>72</v>
      </c>
      <c r="AY1577" s="203" t="s">
        <v>135</v>
      </c>
    </row>
    <row r="1578" spans="1:65" s="15" customFormat="1" ht="10">
      <c r="B1578" s="228"/>
      <c r="C1578" s="229"/>
      <c r="D1578" s="188" t="s">
        <v>146</v>
      </c>
      <c r="E1578" s="230" t="s">
        <v>19</v>
      </c>
      <c r="F1578" s="231" t="s">
        <v>499</v>
      </c>
      <c r="G1578" s="229"/>
      <c r="H1578" s="232">
        <v>116.69799999999999</v>
      </c>
      <c r="I1578" s="233"/>
      <c r="J1578" s="229"/>
      <c r="K1578" s="229"/>
      <c r="L1578" s="234"/>
      <c r="M1578" s="235"/>
      <c r="N1578" s="236"/>
      <c r="O1578" s="236"/>
      <c r="P1578" s="236"/>
      <c r="Q1578" s="236"/>
      <c r="R1578" s="236"/>
      <c r="S1578" s="236"/>
      <c r="T1578" s="237"/>
      <c r="AT1578" s="238" t="s">
        <v>146</v>
      </c>
      <c r="AU1578" s="238" t="s">
        <v>143</v>
      </c>
      <c r="AV1578" s="15" t="s">
        <v>152</v>
      </c>
      <c r="AW1578" s="15" t="s">
        <v>31</v>
      </c>
      <c r="AX1578" s="15" t="s">
        <v>72</v>
      </c>
      <c r="AY1578" s="238" t="s">
        <v>135</v>
      </c>
    </row>
    <row r="1579" spans="1:65" s="14" customFormat="1" ht="10">
      <c r="B1579" s="204"/>
      <c r="C1579" s="205"/>
      <c r="D1579" s="188" t="s">
        <v>146</v>
      </c>
      <c r="E1579" s="206" t="s">
        <v>19</v>
      </c>
      <c r="F1579" s="207" t="s">
        <v>148</v>
      </c>
      <c r="G1579" s="205"/>
      <c r="H1579" s="208">
        <v>249.52500000000006</v>
      </c>
      <c r="I1579" s="209"/>
      <c r="J1579" s="205"/>
      <c r="K1579" s="205"/>
      <c r="L1579" s="210"/>
      <c r="M1579" s="211"/>
      <c r="N1579" s="212"/>
      <c r="O1579" s="212"/>
      <c r="P1579" s="212"/>
      <c r="Q1579" s="212"/>
      <c r="R1579" s="212"/>
      <c r="S1579" s="212"/>
      <c r="T1579" s="213"/>
      <c r="AT1579" s="214" t="s">
        <v>146</v>
      </c>
      <c r="AU1579" s="214" t="s">
        <v>143</v>
      </c>
      <c r="AV1579" s="14" t="s">
        <v>142</v>
      </c>
      <c r="AW1579" s="14" t="s">
        <v>31</v>
      </c>
      <c r="AX1579" s="14" t="s">
        <v>80</v>
      </c>
      <c r="AY1579" s="214" t="s">
        <v>135</v>
      </c>
    </row>
    <row r="1580" spans="1:65" s="2" customFormat="1" ht="24.15" customHeight="1">
      <c r="A1580" s="36"/>
      <c r="B1580" s="37"/>
      <c r="C1580" s="175" t="s">
        <v>1735</v>
      </c>
      <c r="D1580" s="175" t="s">
        <v>137</v>
      </c>
      <c r="E1580" s="176" t="s">
        <v>1736</v>
      </c>
      <c r="F1580" s="177" t="s">
        <v>1737</v>
      </c>
      <c r="G1580" s="178" t="s">
        <v>140</v>
      </c>
      <c r="H1580" s="179">
        <v>249.52500000000001</v>
      </c>
      <c r="I1580" s="180"/>
      <c r="J1580" s="181">
        <f>ROUND(I1580*H1580,2)</f>
        <v>0</v>
      </c>
      <c r="K1580" s="177" t="s">
        <v>141</v>
      </c>
      <c r="L1580" s="41"/>
      <c r="M1580" s="182" t="s">
        <v>19</v>
      </c>
      <c r="N1580" s="183" t="s">
        <v>44</v>
      </c>
      <c r="O1580" s="66"/>
      <c r="P1580" s="184">
        <f>O1580*H1580</f>
        <v>0</v>
      </c>
      <c r="Q1580" s="184">
        <v>6.0000000000000001E-3</v>
      </c>
      <c r="R1580" s="184">
        <f>Q1580*H1580</f>
        <v>1.49715</v>
      </c>
      <c r="S1580" s="184">
        <v>0</v>
      </c>
      <c r="T1580" s="185">
        <f>S1580*H1580</f>
        <v>0</v>
      </c>
      <c r="U1580" s="36"/>
      <c r="V1580" s="36"/>
      <c r="W1580" s="36"/>
      <c r="X1580" s="36"/>
      <c r="Y1580" s="36"/>
      <c r="Z1580" s="36"/>
      <c r="AA1580" s="36"/>
      <c r="AB1580" s="36"/>
      <c r="AC1580" s="36"/>
      <c r="AD1580" s="36"/>
      <c r="AE1580" s="36"/>
      <c r="AR1580" s="186" t="s">
        <v>175</v>
      </c>
      <c r="AT1580" s="186" t="s">
        <v>137</v>
      </c>
      <c r="AU1580" s="186" t="s">
        <v>143</v>
      </c>
      <c r="AY1580" s="19" t="s">
        <v>135</v>
      </c>
      <c r="BE1580" s="187">
        <f>IF(N1580="základní",J1580,0)</f>
        <v>0</v>
      </c>
      <c r="BF1580" s="187">
        <f>IF(N1580="snížená",J1580,0)</f>
        <v>0</v>
      </c>
      <c r="BG1580" s="187">
        <f>IF(N1580="zákl. přenesená",J1580,0)</f>
        <v>0</v>
      </c>
      <c r="BH1580" s="187">
        <f>IF(N1580="sníž. přenesená",J1580,0)</f>
        <v>0</v>
      </c>
      <c r="BI1580" s="187">
        <f>IF(N1580="nulová",J1580,0)</f>
        <v>0</v>
      </c>
      <c r="BJ1580" s="19" t="s">
        <v>143</v>
      </c>
      <c r="BK1580" s="187">
        <f>ROUND(I1580*H1580,2)</f>
        <v>0</v>
      </c>
      <c r="BL1580" s="19" t="s">
        <v>175</v>
      </c>
      <c r="BM1580" s="186" t="s">
        <v>1738</v>
      </c>
    </row>
    <row r="1581" spans="1:65" s="2" customFormat="1" ht="18">
      <c r="A1581" s="36"/>
      <c r="B1581" s="37"/>
      <c r="C1581" s="38"/>
      <c r="D1581" s="188" t="s">
        <v>144</v>
      </c>
      <c r="E1581" s="38"/>
      <c r="F1581" s="189" t="s">
        <v>1739</v>
      </c>
      <c r="G1581" s="38"/>
      <c r="H1581" s="38"/>
      <c r="I1581" s="190"/>
      <c r="J1581" s="38"/>
      <c r="K1581" s="38"/>
      <c r="L1581" s="41"/>
      <c r="M1581" s="191"/>
      <c r="N1581" s="192"/>
      <c r="O1581" s="66"/>
      <c r="P1581" s="66"/>
      <c r="Q1581" s="66"/>
      <c r="R1581" s="66"/>
      <c r="S1581" s="66"/>
      <c r="T1581" s="67"/>
      <c r="U1581" s="36"/>
      <c r="V1581" s="36"/>
      <c r="W1581" s="36"/>
      <c r="X1581" s="36"/>
      <c r="Y1581" s="36"/>
      <c r="Z1581" s="36"/>
      <c r="AA1581" s="36"/>
      <c r="AB1581" s="36"/>
      <c r="AC1581" s="36"/>
      <c r="AD1581" s="36"/>
      <c r="AE1581" s="36"/>
      <c r="AT1581" s="19" t="s">
        <v>144</v>
      </c>
      <c r="AU1581" s="19" t="s">
        <v>143</v>
      </c>
    </row>
    <row r="1582" spans="1:65" s="2" customFormat="1" ht="14.4" customHeight="1">
      <c r="A1582" s="36"/>
      <c r="B1582" s="37"/>
      <c r="C1582" s="215" t="s">
        <v>1171</v>
      </c>
      <c r="D1582" s="215" t="s">
        <v>194</v>
      </c>
      <c r="E1582" s="216" t="s">
        <v>1740</v>
      </c>
      <c r="F1582" s="217" t="s">
        <v>1741</v>
      </c>
      <c r="G1582" s="218" t="s">
        <v>140</v>
      </c>
      <c r="H1582" s="219">
        <v>274.47800000000001</v>
      </c>
      <c r="I1582" s="220"/>
      <c r="J1582" s="221">
        <f>ROUND(I1582*H1582,2)</f>
        <v>0</v>
      </c>
      <c r="K1582" s="217" t="s">
        <v>141</v>
      </c>
      <c r="L1582" s="222"/>
      <c r="M1582" s="223" t="s">
        <v>19</v>
      </c>
      <c r="N1582" s="224" t="s">
        <v>44</v>
      </c>
      <c r="O1582" s="66"/>
      <c r="P1582" s="184">
        <f>O1582*H1582</f>
        <v>0</v>
      </c>
      <c r="Q1582" s="184">
        <v>1.18E-2</v>
      </c>
      <c r="R1582" s="184">
        <f>Q1582*H1582</f>
        <v>3.2388404</v>
      </c>
      <c r="S1582" s="184">
        <v>0</v>
      </c>
      <c r="T1582" s="185">
        <f>S1582*H1582</f>
        <v>0</v>
      </c>
      <c r="U1582" s="36"/>
      <c r="V1582" s="36"/>
      <c r="W1582" s="36"/>
      <c r="X1582" s="36"/>
      <c r="Y1582" s="36"/>
      <c r="Z1582" s="36"/>
      <c r="AA1582" s="36"/>
      <c r="AB1582" s="36"/>
      <c r="AC1582" s="36"/>
      <c r="AD1582" s="36"/>
      <c r="AE1582" s="36"/>
      <c r="AR1582" s="186" t="s">
        <v>216</v>
      </c>
      <c r="AT1582" s="186" t="s">
        <v>194</v>
      </c>
      <c r="AU1582" s="186" t="s">
        <v>143</v>
      </c>
      <c r="AY1582" s="19" t="s">
        <v>135</v>
      </c>
      <c r="BE1582" s="187">
        <f>IF(N1582="základní",J1582,0)</f>
        <v>0</v>
      </c>
      <c r="BF1582" s="187">
        <f>IF(N1582="snížená",J1582,0)</f>
        <v>0</v>
      </c>
      <c r="BG1582" s="187">
        <f>IF(N1582="zákl. přenesená",J1582,0)</f>
        <v>0</v>
      </c>
      <c r="BH1582" s="187">
        <f>IF(N1582="sníž. přenesená",J1582,0)</f>
        <v>0</v>
      </c>
      <c r="BI1582" s="187">
        <f>IF(N1582="nulová",J1582,0)</f>
        <v>0</v>
      </c>
      <c r="BJ1582" s="19" t="s">
        <v>143</v>
      </c>
      <c r="BK1582" s="187">
        <f>ROUND(I1582*H1582,2)</f>
        <v>0</v>
      </c>
      <c r="BL1582" s="19" t="s">
        <v>175</v>
      </c>
      <c r="BM1582" s="186" t="s">
        <v>1742</v>
      </c>
    </row>
    <row r="1583" spans="1:65" s="13" customFormat="1" ht="10">
      <c r="B1583" s="193"/>
      <c r="C1583" s="194"/>
      <c r="D1583" s="188" t="s">
        <v>146</v>
      </c>
      <c r="E1583" s="195" t="s">
        <v>19</v>
      </c>
      <c r="F1583" s="196" t="s">
        <v>1743</v>
      </c>
      <c r="G1583" s="194"/>
      <c r="H1583" s="197">
        <v>274.47800000000001</v>
      </c>
      <c r="I1583" s="198"/>
      <c r="J1583" s="194"/>
      <c r="K1583" s="194"/>
      <c r="L1583" s="199"/>
      <c r="M1583" s="200"/>
      <c r="N1583" s="201"/>
      <c r="O1583" s="201"/>
      <c r="P1583" s="201"/>
      <c r="Q1583" s="201"/>
      <c r="R1583" s="201"/>
      <c r="S1583" s="201"/>
      <c r="T1583" s="202"/>
      <c r="AT1583" s="203" t="s">
        <v>146</v>
      </c>
      <c r="AU1583" s="203" t="s">
        <v>143</v>
      </c>
      <c r="AV1583" s="13" t="s">
        <v>143</v>
      </c>
      <c r="AW1583" s="13" t="s">
        <v>31</v>
      </c>
      <c r="AX1583" s="13" t="s">
        <v>72</v>
      </c>
      <c r="AY1583" s="203" t="s">
        <v>135</v>
      </c>
    </row>
    <row r="1584" spans="1:65" s="14" customFormat="1" ht="10">
      <c r="B1584" s="204"/>
      <c r="C1584" s="205"/>
      <c r="D1584" s="188" t="s">
        <v>146</v>
      </c>
      <c r="E1584" s="206" t="s">
        <v>19</v>
      </c>
      <c r="F1584" s="207" t="s">
        <v>148</v>
      </c>
      <c r="G1584" s="205"/>
      <c r="H1584" s="208">
        <v>274.47800000000001</v>
      </c>
      <c r="I1584" s="209"/>
      <c r="J1584" s="205"/>
      <c r="K1584" s="205"/>
      <c r="L1584" s="210"/>
      <c r="M1584" s="211"/>
      <c r="N1584" s="212"/>
      <c r="O1584" s="212"/>
      <c r="P1584" s="212"/>
      <c r="Q1584" s="212"/>
      <c r="R1584" s="212"/>
      <c r="S1584" s="212"/>
      <c r="T1584" s="213"/>
      <c r="AT1584" s="214" t="s">
        <v>146</v>
      </c>
      <c r="AU1584" s="214" t="s">
        <v>143</v>
      </c>
      <c r="AV1584" s="14" t="s">
        <v>142</v>
      </c>
      <c r="AW1584" s="14" t="s">
        <v>31</v>
      </c>
      <c r="AX1584" s="14" t="s">
        <v>80</v>
      </c>
      <c r="AY1584" s="214" t="s">
        <v>135</v>
      </c>
    </row>
    <row r="1585" spans="1:65" s="2" customFormat="1" ht="14.4" customHeight="1">
      <c r="A1585" s="36"/>
      <c r="B1585" s="37"/>
      <c r="C1585" s="175" t="s">
        <v>1744</v>
      </c>
      <c r="D1585" s="175" t="s">
        <v>137</v>
      </c>
      <c r="E1585" s="176" t="s">
        <v>1745</v>
      </c>
      <c r="F1585" s="177" t="s">
        <v>1746</v>
      </c>
      <c r="G1585" s="178" t="s">
        <v>140</v>
      </c>
      <c r="H1585" s="179">
        <v>8.8360000000000003</v>
      </c>
      <c r="I1585" s="180"/>
      <c r="J1585" s="181">
        <f>ROUND(I1585*H1585,2)</f>
        <v>0</v>
      </c>
      <c r="K1585" s="177" t="s">
        <v>141</v>
      </c>
      <c r="L1585" s="41"/>
      <c r="M1585" s="182" t="s">
        <v>19</v>
      </c>
      <c r="N1585" s="183" t="s">
        <v>44</v>
      </c>
      <c r="O1585" s="66"/>
      <c r="P1585" s="184">
        <f>O1585*H1585</f>
        <v>0</v>
      </c>
      <c r="Q1585" s="184">
        <v>0</v>
      </c>
      <c r="R1585" s="184">
        <f>Q1585*H1585</f>
        <v>0</v>
      </c>
      <c r="S1585" s="184">
        <v>0</v>
      </c>
      <c r="T1585" s="185">
        <f>S1585*H1585</f>
        <v>0</v>
      </c>
      <c r="U1585" s="36"/>
      <c r="V1585" s="36"/>
      <c r="W1585" s="36"/>
      <c r="X1585" s="36"/>
      <c r="Y1585" s="36"/>
      <c r="Z1585" s="36"/>
      <c r="AA1585" s="36"/>
      <c r="AB1585" s="36"/>
      <c r="AC1585" s="36"/>
      <c r="AD1585" s="36"/>
      <c r="AE1585" s="36"/>
      <c r="AR1585" s="186" t="s">
        <v>175</v>
      </c>
      <c r="AT1585" s="186" t="s">
        <v>137</v>
      </c>
      <c r="AU1585" s="186" t="s">
        <v>143</v>
      </c>
      <c r="AY1585" s="19" t="s">
        <v>135</v>
      </c>
      <c r="BE1585" s="187">
        <f>IF(N1585="základní",J1585,0)</f>
        <v>0</v>
      </c>
      <c r="BF1585" s="187">
        <f>IF(N1585="snížená",J1585,0)</f>
        <v>0</v>
      </c>
      <c r="BG1585" s="187">
        <f>IF(N1585="zákl. přenesená",J1585,0)</f>
        <v>0</v>
      </c>
      <c r="BH1585" s="187">
        <f>IF(N1585="sníž. přenesená",J1585,0)</f>
        <v>0</v>
      </c>
      <c r="BI1585" s="187">
        <f>IF(N1585="nulová",J1585,0)</f>
        <v>0</v>
      </c>
      <c r="BJ1585" s="19" t="s">
        <v>143</v>
      </c>
      <c r="BK1585" s="187">
        <f>ROUND(I1585*H1585,2)</f>
        <v>0</v>
      </c>
      <c r="BL1585" s="19" t="s">
        <v>175</v>
      </c>
      <c r="BM1585" s="186" t="s">
        <v>1747</v>
      </c>
    </row>
    <row r="1586" spans="1:65" s="2" customFormat="1" ht="18">
      <c r="A1586" s="36"/>
      <c r="B1586" s="37"/>
      <c r="C1586" s="38"/>
      <c r="D1586" s="188" t="s">
        <v>144</v>
      </c>
      <c r="E1586" s="38"/>
      <c r="F1586" s="189" t="s">
        <v>1739</v>
      </c>
      <c r="G1586" s="38"/>
      <c r="H1586" s="38"/>
      <c r="I1586" s="190"/>
      <c r="J1586" s="38"/>
      <c r="K1586" s="38"/>
      <c r="L1586" s="41"/>
      <c r="M1586" s="191"/>
      <c r="N1586" s="192"/>
      <c r="O1586" s="66"/>
      <c r="P1586" s="66"/>
      <c r="Q1586" s="66"/>
      <c r="R1586" s="66"/>
      <c r="S1586" s="66"/>
      <c r="T1586" s="67"/>
      <c r="U1586" s="36"/>
      <c r="V1586" s="36"/>
      <c r="W1586" s="36"/>
      <c r="X1586" s="36"/>
      <c r="Y1586" s="36"/>
      <c r="Z1586" s="36"/>
      <c r="AA1586" s="36"/>
      <c r="AB1586" s="36"/>
      <c r="AC1586" s="36"/>
      <c r="AD1586" s="36"/>
      <c r="AE1586" s="36"/>
      <c r="AT1586" s="19" t="s">
        <v>144</v>
      </c>
      <c r="AU1586" s="19" t="s">
        <v>143</v>
      </c>
    </row>
    <row r="1587" spans="1:65" s="13" customFormat="1" ht="10">
      <c r="B1587" s="193"/>
      <c r="C1587" s="194"/>
      <c r="D1587" s="188" t="s">
        <v>146</v>
      </c>
      <c r="E1587" s="195" t="s">
        <v>19</v>
      </c>
      <c r="F1587" s="196" t="s">
        <v>1722</v>
      </c>
      <c r="G1587" s="194"/>
      <c r="H1587" s="197">
        <v>8.8360000000000003</v>
      </c>
      <c r="I1587" s="198"/>
      <c r="J1587" s="194"/>
      <c r="K1587" s="194"/>
      <c r="L1587" s="199"/>
      <c r="M1587" s="200"/>
      <c r="N1587" s="201"/>
      <c r="O1587" s="201"/>
      <c r="P1587" s="201"/>
      <c r="Q1587" s="201"/>
      <c r="R1587" s="201"/>
      <c r="S1587" s="201"/>
      <c r="T1587" s="202"/>
      <c r="AT1587" s="203" t="s">
        <v>146</v>
      </c>
      <c r="AU1587" s="203" t="s">
        <v>143</v>
      </c>
      <c r="AV1587" s="13" t="s">
        <v>143</v>
      </c>
      <c r="AW1587" s="13" t="s">
        <v>31</v>
      </c>
      <c r="AX1587" s="13" t="s">
        <v>72</v>
      </c>
      <c r="AY1587" s="203" t="s">
        <v>135</v>
      </c>
    </row>
    <row r="1588" spans="1:65" s="14" customFormat="1" ht="10">
      <c r="B1588" s="204"/>
      <c r="C1588" s="205"/>
      <c r="D1588" s="188" t="s">
        <v>146</v>
      </c>
      <c r="E1588" s="206" t="s">
        <v>19</v>
      </c>
      <c r="F1588" s="207" t="s">
        <v>148</v>
      </c>
      <c r="G1588" s="205"/>
      <c r="H1588" s="208">
        <v>8.8360000000000003</v>
      </c>
      <c r="I1588" s="209"/>
      <c r="J1588" s="205"/>
      <c r="K1588" s="205"/>
      <c r="L1588" s="210"/>
      <c r="M1588" s="211"/>
      <c r="N1588" s="212"/>
      <c r="O1588" s="212"/>
      <c r="P1588" s="212"/>
      <c r="Q1588" s="212"/>
      <c r="R1588" s="212"/>
      <c r="S1588" s="212"/>
      <c r="T1588" s="213"/>
      <c r="AT1588" s="214" t="s">
        <v>146</v>
      </c>
      <c r="AU1588" s="214" t="s">
        <v>143</v>
      </c>
      <c r="AV1588" s="14" t="s">
        <v>142</v>
      </c>
      <c r="AW1588" s="14" t="s">
        <v>31</v>
      </c>
      <c r="AX1588" s="14" t="s">
        <v>80</v>
      </c>
      <c r="AY1588" s="214" t="s">
        <v>135</v>
      </c>
    </row>
    <row r="1589" spans="1:65" s="2" customFormat="1" ht="14.4" customHeight="1">
      <c r="A1589" s="36"/>
      <c r="B1589" s="37"/>
      <c r="C1589" s="175" t="s">
        <v>1176</v>
      </c>
      <c r="D1589" s="175" t="s">
        <v>137</v>
      </c>
      <c r="E1589" s="176" t="s">
        <v>1748</v>
      </c>
      <c r="F1589" s="177" t="s">
        <v>1749</v>
      </c>
      <c r="G1589" s="178" t="s">
        <v>169</v>
      </c>
      <c r="H1589" s="179">
        <v>124.761</v>
      </c>
      <c r="I1589" s="180"/>
      <c r="J1589" s="181">
        <f>ROUND(I1589*H1589,2)</f>
        <v>0</v>
      </c>
      <c r="K1589" s="177" t="s">
        <v>141</v>
      </c>
      <c r="L1589" s="41"/>
      <c r="M1589" s="182" t="s">
        <v>19</v>
      </c>
      <c r="N1589" s="183" t="s">
        <v>44</v>
      </c>
      <c r="O1589" s="66"/>
      <c r="P1589" s="184">
        <f>O1589*H1589</f>
        <v>0</v>
      </c>
      <c r="Q1589" s="184">
        <v>3.0000000000000001E-5</v>
      </c>
      <c r="R1589" s="184">
        <f>Q1589*H1589</f>
        <v>3.7428299999999999E-3</v>
      </c>
      <c r="S1589" s="184">
        <v>0</v>
      </c>
      <c r="T1589" s="185">
        <f>S1589*H1589</f>
        <v>0</v>
      </c>
      <c r="U1589" s="36"/>
      <c r="V1589" s="36"/>
      <c r="W1589" s="36"/>
      <c r="X1589" s="36"/>
      <c r="Y1589" s="36"/>
      <c r="Z1589" s="36"/>
      <c r="AA1589" s="36"/>
      <c r="AB1589" s="36"/>
      <c r="AC1589" s="36"/>
      <c r="AD1589" s="36"/>
      <c r="AE1589" s="36"/>
      <c r="AR1589" s="186" t="s">
        <v>175</v>
      </c>
      <c r="AT1589" s="186" t="s">
        <v>137</v>
      </c>
      <c r="AU1589" s="186" t="s">
        <v>143</v>
      </c>
      <c r="AY1589" s="19" t="s">
        <v>135</v>
      </c>
      <c r="BE1589" s="187">
        <f>IF(N1589="základní",J1589,0)</f>
        <v>0</v>
      </c>
      <c r="BF1589" s="187">
        <f>IF(N1589="snížená",J1589,0)</f>
        <v>0</v>
      </c>
      <c r="BG1589" s="187">
        <f>IF(N1589="zákl. přenesená",J1589,0)</f>
        <v>0</v>
      </c>
      <c r="BH1589" s="187">
        <f>IF(N1589="sníž. přenesená",J1589,0)</f>
        <v>0</v>
      </c>
      <c r="BI1589" s="187">
        <f>IF(N1589="nulová",J1589,0)</f>
        <v>0</v>
      </c>
      <c r="BJ1589" s="19" t="s">
        <v>143</v>
      </c>
      <c r="BK1589" s="187">
        <f>ROUND(I1589*H1589,2)</f>
        <v>0</v>
      </c>
      <c r="BL1589" s="19" t="s">
        <v>175</v>
      </c>
      <c r="BM1589" s="186" t="s">
        <v>1750</v>
      </c>
    </row>
    <row r="1590" spans="1:65" s="2" customFormat="1" ht="27">
      <c r="A1590" s="36"/>
      <c r="B1590" s="37"/>
      <c r="C1590" s="38"/>
      <c r="D1590" s="188" t="s">
        <v>144</v>
      </c>
      <c r="E1590" s="38"/>
      <c r="F1590" s="189" t="s">
        <v>1751</v>
      </c>
      <c r="G1590" s="38"/>
      <c r="H1590" s="38"/>
      <c r="I1590" s="190"/>
      <c r="J1590" s="38"/>
      <c r="K1590" s="38"/>
      <c r="L1590" s="41"/>
      <c r="M1590" s="191"/>
      <c r="N1590" s="192"/>
      <c r="O1590" s="66"/>
      <c r="P1590" s="66"/>
      <c r="Q1590" s="66"/>
      <c r="R1590" s="66"/>
      <c r="S1590" s="66"/>
      <c r="T1590" s="67"/>
      <c r="U1590" s="36"/>
      <c r="V1590" s="36"/>
      <c r="W1590" s="36"/>
      <c r="X1590" s="36"/>
      <c r="Y1590" s="36"/>
      <c r="Z1590" s="36"/>
      <c r="AA1590" s="36"/>
      <c r="AB1590" s="36"/>
      <c r="AC1590" s="36"/>
      <c r="AD1590" s="36"/>
      <c r="AE1590" s="36"/>
      <c r="AT1590" s="19" t="s">
        <v>144</v>
      </c>
      <c r="AU1590" s="19" t="s">
        <v>143</v>
      </c>
    </row>
    <row r="1591" spans="1:65" s="13" customFormat="1" ht="10">
      <c r="B1591" s="193"/>
      <c r="C1591" s="194"/>
      <c r="D1591" s="188" t="s">
        <v>146</v>
      </c>
      <c r="E1591" s="195" t="s">
        <v>19</v>
      </c>
      <c r="F1591" s="196" t="s">
        <v>1752</v>
      </c>
      <c r="G1591" s="194"/>
      <c r="H1591" s="197">
        <v>4.4180000000000001</v>
      </c>
      <c r="I1591" s="198"/>
      <c r="J1591" s="194"/>
      <c r="K1591" s="194"/>
      <c r="L1591" s="199"/>
      <c r="M1591" s="200"/>
      <c r="N1591" s="201"/>
      <c r="O1591" s="201"/>
      <c r="P1591" s="201"/>
      <c r="Q1591" s="201"/>
      <c r="R1591" s="201"/>
      <c r="S1591" s="201"/>
      <c r="T1591" s="202"/>
      <c r="AT1591" s="203" t="s">
        <v>146</v>
      </c>
      <c r="AU1591" s="203" t="s">
        <v>143</v>
      </c>
      <c r="AV1591" s="13" t="s">
        <v>143</v>
      </c>
      <c r="AW1591" s="13" t="s">
        <v>31</v>
      </c>
      <c r="AX1591" s="13" t="s">
        <v>72</v>
      </c>
      <c r="AY1591" s="203" t="s">
        <v>135</v>
      </c>
    </row>
    <row r="1592" spans="1:65" s="13" customFormat="1" ht="10">
      <c r="B1592" s="193"/>
      <c r="C1592" s="194"/>
      <c r="D1592" s="188" t="s">
        <v>146</v>
      </c>
      <c r="E1592" s="195" t="s">
        <v>19</v>
      </c>
      <c r="F1592" s="196" t="s">
        <v>1753</v>
      </c>
      <c r="G1592" s="194"/>
      <c r="H1592" s="197">
        <v>9.3119999999999994</v>
      </c>
      <c r="I1592" s="198"/>
      <c r="J1592" s="194"/>
      <c r="K1592" s="194"/>
      <c r="L1592" s="199"/>
      <c r="M1592" s="200"/>
      <c r="N1592" s="201"/>
      <c r="O1592" s="201"/>
      <c r="P1592" s="201"/>
      <c r="Q1592" s="201"/>
      <c r="R1592" s="201"/>
      <c r="S1592" s="201"/>
      <c r="T1592" s="202"/>
      <c r="AT1592" s="203" t="s">
        <v>146</v>
      </c>
      <c r="AU1592" s="203" t="s">
        <v>143</v>
      </c>
      <c r="AV1592" s="13" t="s">
        <v>143</v>
      </c>
      <c r="AW1592" s="13" t="s">
        <v>31</v>
      </c>
      <c r="AX1592" s="13" t="s">
        <v>72</v>
      </c>
      <c r="AY1592" s="203" t="s">
        <v>135</v>
      </c>
    </row>
    <row r="1593" spans="1:65" s="13" customFormat="1" ht="10">
      <c r="B1593" s="193"/>
      <c r="C1593" s="194"/>
      <c r="D1593" s="188" t="s">
        <v>146</v>
      </c>
      <c r="E1593" s="195" t="s">
        <v>19</v>
      </c>
      <c r="F1593" s="196" t="s">
        <v>1754</v>
      </c>
      <c r="G1593" s="194"/>
      <c r="H1593" s="197">
        <v>9.1910000000000007</v>
      </c>
      <c r="I1593" s="198"/>
      <c r="J1593" s="194"/>
      <c r="K1593" s="194"/>
      <c r="L1593" s="199"/>
      <c r="M1593" s="200"/>
      <c r="N1593" s="201"/>
      <c r="O1593" s="201"/>
      <c r="P1593" s="201"/>
      <c r="Q1593" s="201"/>
      <c r="R1593" s="201"/>
      <c r="S1593" s="201"/>
      <c r="T1593" s="202"/>
      <c r="AT1593" s="203" t="s">
        <v>146</v>
      </c>
      <c r="AU1593" s="203" t="s">
        <v>143</v>
      </c>
      <c r="AV1593" s="13" t="s">
        <v>143</v>
      </c>
      <c r="AW1593" s="13" t="s">
        <v>31</v>
      </c>
      <c r="AX1593" s="13" t="s">
        <v>72</v>
      </c>
      <c r="AY1593" s="203" t="s">
        <v>135</v>
      </c>
    </row>
    <row r="1594" spans="1:65" s="13" customFormat="1" ht="10">
      <c r="B1594" s="193"/>
      <c r="C1594" s="194"/>
      <c r="D1594" s="188" t="s">
        <v>146</v>
      </c>
      <c r="E1594" s="195" t="s">
        <v>19</v>
      </c>
      <c r="F1594" s="196" t="s">
        <v>1755</v>
      </c>
      <c r="G1594" s="194"/>
      <c r="H1594" s="197">
        <v>10.733000000000001</v>
      </c>
      <c r="I1594" s="198"/>
      <c r="J1594" s="194"/>
      <c r="K1594" s="194"/>
      <c r="L1594" s="199"/>
      <c r="M1594" s="200"/>
      <c r="N1594" s="201"/>
      <c r="O1594" s="201"/>
      <c r="P1594" s="201"/>
      <c r="Q1594" s="201"/>
      <c r="R1594" s="201"/>
      <c r="S1594" s="201"/>
      <c r="T1594" s="202"/>
      <c r="AT1594" s="203" t="s">
        <v>146</v>
      </c>
      <c r="AU1594" s="203" t="s">
        <v>143</v>
      </c>
      <c r="AV1594" s="13" t="s">
        <v>143</v>
      </c>
      <c r="AW1594" s="13" t="s">
        <v>31</v>
      </c>
      <c r="AX1594" s="13" t="s">
        <v>72</v>
      </c>
      <c r="AY1594" s="203" t="s">
        <v>135</v>
      </c>
    </row>
    <row r="1595" spans="1:65" s="13" customFormat="1" ht="10">
      <c r="B1595" s="193"/>
      <c r="C1595" s="194"/>
      <c r="D1595" s="188" t="s">
        <v>146</v>
      </c>
      <c r="E1595" s="195" t="s">
        <v>19</v>
      </c>
      <c r="F1595" s="196" t="s">
        <v>1756</v>
      </c>
      <c r="G1595" s="194"/>
      <c r="H1595" s="197">
        <v>11.292</v>
      </c>
      <c r="I1595" s="198"/>
      <c r="J1595" s="194"/>
      <c r="K1595" s="194"/>
      <c r="L1595" s="199"/>
      <c r="M1595" s="200"/>
      <c r="N1595" s="201"/>
      <c r="O1595" s="201"/>
      <c r="P1595" s="201"/>
      <c r="Q1595" s="201"/>
      <c r="R1595" s="201"/>
      <c r="S1595" s="201"/>
      <c r="T1595" s="202"/>
      <c r="AT1595" s="203" t="s">
        <v>146</v>
      </c>
      <c r="AU1595" s="203" t="s">
        <v>143</v>
      </c>
      <c r="AV1595" s="13" t="s">
        <v>143</v>
      </c>
      <c r="AW1595" s="13" t="s">
        <v>31</v>
      </c>
      <c r="AX1595" s="13" t="s">
        <v>72</v>
      </c>
      <c r="AY1595" s="203" t="s">
        <v>135</v>
      </c>
    </row>
    <row r="1596" spans="1:65" s="13" customFormat="1" ht="10">
      <c r="B1596" s="193"/>
      <c r="C1596" s="194"/>
      <c r="D1596" s="188" t="s">
        <v>146</v>
      </c>
      <c r="E1596" s="195" t="s">
        <v>19</v>
      </c>
      <c r="F1596" s="196" t="s">
        <v>1755</v>
      </c>
      <c r="G1596" s="194"/>
      <c r="H1596" s="197">
        <v>10.733000000000001</v>
      </c>
      <c r="I1596" s="198"/>
      <c r="J1596" s="194"/>
      <c r="K1596" s="194"/>
      <c r="L1596" s="199"/>
      <c r="M1596" s="200"/>
      <c r="N1596" s="201"/>
      <c r="O1596" s="201"/>
      <c r="P1596" s="201"/>
      <c r="Q1596" s="201"/>
      <c r="R1596" s="201"/>
      <c r="S1596" s="201"/>
      <c r="T1596" s="202"/>
      <c r="AT1596" s="203" t="s">
        <v>146</v>
      </c>
      <c r="AU1596" s="203" t="s">
        <v>143</v>
      </c>
      <c r="AV1596" s="13" t="s">
        <v>143</v>
      </c>
      <c r="AW1596" s="13" t="s">
        <v>31</v>
      </c>
      <c r="AX1596" s="13" t="s">
        <v>72</v>
      </c>
      <c r="AY1596" s="203" t="s">
        <v>135</v>
      </c>
    </row>
    <row r="1597" spans="1:65" s="13" customFormat="1" ht="10">
      <c r="B1597" s="193"/>
      <c r="C1597" s="194"/>
      <c r="D1597" s="188" t="s">
        <v>146</v>
      </c>
      <c r="E1597" s="195" t="s">
        <v>19</v>
      </c>
      <c r="F1597" s="196" t="s">
        <v>1755</v>
      </c>
      <c r="G1597" s="194"/>
      <c r="H1597" s="197">
        <v>10.733000000000001</v>
      </c>
      <c r="I1597" s="198"/>
      <c r="J1597" s="194"/>
      <c r="K1597" s="194"/>
      <c r="L1597" s="199"/>
      <c r="M1597" s="200"/>
      <c r="N1597" s="201"/>
      <c r="O1597" s="201"/>
      <c r="P1597" s="201"/>
      <c r="Q1597" s="201"/>
      <c r="R1597" s="201"/>
      <c r="S1597" s="201"/>
      <c r="T1597" s="202"/>
      <c r="AT1597" s="203" t="s">
        <v>146</v>
      </c>
      <c r="AU1597" s="203" t="s">
        <v>143</v>
      </c>
      <c r="AV1597" s="13" t="s">
        <v>143</v>
      </c>
      <c r="AW1597" s="13" t="s">
        <v>31</v>
      </c>
      <c r="AX1597" s="13" t="s">
        <v>72</v>
      </c>
      <c r="AY1597" s="203" t="s">
        <v>135</v>
      </c>
    </row>
    <row r="1598" spans="1:65" s="15" customFormat="1" ht="10">
      <c r="B1598" s="228"/>
      <c r="C1598" s="229"/>
      <c r="D1598" s="188" t="s">
        <v>146</v>
      </c>
      <c r="E1598" s="230" t="s">
        <v>19</v>
      </c>
      <c r="F1598" s="231" t="s">
        <v>499</v>
      </c>
      <c r="G1598" s="229"/>
      <c r="H1598" s="232">
        <v>66.412000000000006</v>
      </c>
      <c r="I1598" s="233"/>
      <c r="J1598" s="229"/>
      <c r="K1598" s="229"/>
      <c r="L1598" s="234"/>
      <c r="M1598" s="235"/>
      <c r="N1598" s="236"/>
      <c r="O1598" s="236"/>
      <c r="P1598" s="236"/>
      <c r="Q1598" s="236"/>
      <c r="R1598" s="236"/>
      <c r="S1598" s="236"/>
      <c r="T1598" s="237"/>
      <c r="AT1598" s="238" t="s">
        <v>146</v>
      </c>
      <c r="AU1598" s="238" t="s">
        <v>143</v>
      </c>
      <c r="AV1598" s="15" t="s">
        <v>152</v>
      </c>
      <c r="AW1598" s="15" t="s">
        <v>31</v>
      </c>
      <c r="AX1598" s="15" t="s">
        <v>72</v>
      </c>
      <c r="AY1598" s="238" t="s">
        <v>135</v>
      </c>
    </row>
    <row r="1599" spans="1:65" s="13" customFormat="1" ht="10">
      <c r="B1599" s="193"/>
      <c r="C1599" s="194"/>
      <c r="D1599" s="188" t="s">
        <v>146</v>
      </c>
      <c r="E1599" s="195" t="s">
        <v>19</v>
      </c>
      <c r="F1599" s="196" t="s">
        <v>1755</v>
      </c>
      <c r="G1599" s="194"/>
      <c r="H1599" s="197">
        <v>10.733000000000001</v>
      </c>
      <c r="I1599" s="198"/>
      <c r="J1599" s="194"/>
      <c r="K1599" s="194"/>
      <c r="L1599" s="199"/>
      <c r="M1599" s="200"/>
      <c r="N1599" s="201"/>
      <c r="O1599" s="201"/>
      <c r="P1599" s="201"/>
      <c r="Q1599" s="201"/>
      <c r="R1599" s="201"/>
      <c r="S1599" s="201"/>
      <c r="T1599" s="202"/>
      <c r="AT1599" s="203" t="s">
        <v>146</v>
      </c>
      <c r="AU1599" s="203" t="s">
        <v>143</v>
      </c>
      <c r="AV1599" s="13" t="s">
        <v>143</v>
      </c>
      <c r="AW1599" s="13" t="s">
        <v>31</v>
      </c>
      <c r="AX1599" s="13" t="s">
        <v>72</v>
      </c>
      <c r="AY1599" s="203" t="s">
        <v>135</v>
      </c>
    </row>
    <row r="1600" spans="1:65" s="13" customFormat="1" ht="10">
      <c r="B1600" s="193"/>
      <c r="C1600" s="194"/>
      <c r="D1600" s="188" t="s">
        <v>146</v>
      </c>
      <c r="E1600" s="195" t="s">
        <v>19</v>
      </c>
      <c r="F1600" s="196" t="s">
        <v>1757</v>
      </c>
      <c r="G1600" s="194"/>
      <c r="H1600" s="197">
        <v>5.367</v>
      </c>
      <c r="I1600" s="198"/>
      <c r="J1600" s="194"/>
      <c r="K1600" s="194"/>
      <c r="L1600" s="199"/>
      <c r="M1600" s="200"/>
      <c r="N1600" s="201"/>
      <c r="O1600" s="201"/>
      <c r="P1600" s="201"/>
      <c r="Q1600" s="201"/>
      <c r="R1600" s="201"/>
      <c r="S1600" s="201"/>
      <c r="T1600" s="202"/>
      <c r="AT1600" s="203" t="s">
        <v>146</v>
      </c>
      <c r="AU1600" s="203" t="s">
        <v>143</v>
      </c>
      <c r="AV1600" s="13" t="s">
        <v>143</v>
      </c>
      <c r="AW1600" s="13" t="s">
        <v>31</v>
      </c>
      <c r="AX1600" s="13" t="s">
        <v>72</v>
      </c>
      <c r="AY1600" s="203" t="s">
        <v>135</v>
      </c>
    </row>
    <row r="1601" spans="1:65" s="13" customFormat="1" ht="10">
      <c r="B1601" s="193"/>
      <c r="C1601" s="194"/>
      <c r="D1601" s="188" t="s">
        <v>146</v>
      </c>
      <c r="E1601" s="195" t="s">
        <v>19</v>
      </c>
      <c r="F1601" s="196" t="s">
        <v>1758</v>
      </c>
      <c r="G1601" s="194"/>
      <c r="H1601" s="197">
        <v>10.881</v>
      </c>
      <c r="I1601" s="198"/>
      <c r="J1601" s="194"/>
      <c r="K1601" s="194"/>
      <c r="L1601" s="199"/>
      <c r="M1601" s="200"/>
      <c r="N1601" s="201"/>
      <c r="O1601" s="201"/>
      <c r="P1601" s="201"/>
      <c r="Q1601" s="201"/>
      <c r="R1601" s="201"/>
      <c r="S1601" s="201"/>
      <c r="T1601" s="202"/>
      <c r="AT1601" s="203" t="s">
        <v>146</v>
      </c>
      <c r="AU1601" s="203" t="s">
        <v>143</v>
      </c>
      <c r="AV1601" s="13" t="s">
        <v>143</v>
      </c>
      <c r="AW1601" s="13" t="s">
        <v>31</v>
      </c>
      <c r="AX1601" s="13" t="s">
        <v>72</v>
      </c>
      <c r="AY1601" s="203" t="s">
        <v>135</v>
      </c>
    </row>
    <row r="1602" spans="1:65" s="13" customFormat="1" ht="10">
      <c r="B1602" s="193"/>
      <c r="C1602" s="194"/>
      <c r="D1602" s="188" t="s">
        <v>146</v>
      </c>
      <c r="E1602" s="195" t="s">
        <v>19</v>
      </c>
      <c r="F1602" s="196" t="s">
        <v>1759</v>
      </c>
      <c r="G1602" s="194"/>
      <c r="H1602" s="197">
        <v>9.3719999999999999</v>
      </c>
      <c r="I1602" s="198"/>
      <c r="J1602" s="194"/>
      <c r="K1602" s="194"/>
      <c r="L1602" s="199"/>
      <c r="M1602" s="200"/>
      <c r="N1602" s="201"/>
      <c r="O1602" s="201"/>
      <c r="P1602" s="201"/>
      <c r="Q1602" s="201"/>
      <c r="R1602" s="201"/>
      <c r="S1602" s="201"/>
      <c r="T1602" s="202"/>
      <c r="AT1602" s="203" t="s">
        <v>146</v>
      </c>
      <c r="AU1602" s="203" t="s">
        <v>143</v>
      </c>
      <c r="AV1602" s="13" t="s">
        <v>143</v>
      </c>
      <c r="AW1602" s="13" t="s">
        <v>31</v>
      </c>
      <c r="AX1602" s="13" t="s">
        <v>72</v>
      </c>
      <c r="AY1602" s="203" t="s">
        <v>135</v>
      </c>
    </row>
    <row r="1603" spans="1:65" s="13" customFormat="1" ht="10">
      <c r="B1603" s="193"/>
      <c r="C1603" s="194"/>
      <c r="D1603" s="188" t="s">
        <v>146</v>
      </c>
      <c r="E1603" s="195" t="s">
        <v>19</v>
      </c>
      <c r="F1603" s="196" t="s">
        <v>1760</v>
      </c>
      <c r="G1603" s="194"/>
      <c r="H1603" s="197">
        <v>10.997999999999999</v>
      </c>
      <c r="I1603" s="198"/>
      <c r="J1603" s="194"/>
      <c r="K1603" s="194"/>
      <c r="L1603" s="199"/>
      <c r="M1603" s="200"/>
      <c r="N1603" s="201"/>
      <c r="O1603" s="201"/>
      <c r="P1603" s="201"/>
      <c r="Q1603" s="201"/>
      <c r="R1603" s="201"/>
      <c r="S1603" s="201"/>
      <c r="T1603" s="202"/>
      <c r="AT1603" s="203" t="s">
        <v>146</v>
      </c>
      <c r="AU1603" s="203" t="s">
        <v>143</v>
      </c>
      <c r="AV1603" s="13" t="s">
        <v>143</v>
      </c>
      <c r="AW1603" s="13" t="s">
        <v>31</v>
      </c>
      <c r="AX1603" s="13" t="s">
        <v>72</v>
      </c>
      <c r="AY1603" s="203" t="s">
        <v>135</v>
      </c>
    </row>
    <row r="1604" spans="1:65" s="13" customFormat="1" ht="10">
      <c r="B1604" s="193"/>
      <c r="C1604" s="194"/>
      <c r="D1604" s="188" t="s">
        <v>146</v>
      </c>
      <c r="E1604" s="195" t="s">
        <v>19</v>
      </c>
      <c r="F1604" s="196" t="s">
        <v>1760</v>
      </c>
      <c r="G1604" s="194"/>
      <c r="H1604" s="197">
        <v>10.997999999999999</v>
      </c>
      <c r="I1604" s="198"/>
      <c r="J1604" s="194"/>
      <c r="K1604" s="194"/>
      <c r="L1604" s="199"/>
      <c r="M1604" s="200"/>
      <c r="N1604" s="201"/>
      <c r="O1604" s="201"/>
      <c r="P1604" s="201"/>
      <c r="Q1604" s="201"/>
      <c r="R1604" s="201"/>
      <c r="S1604" s="201"/>
      <c r="T1604" s="202"/>
      <c r="AT1604" s="203" t="s">
        <v>146</v>
      </c>
      <c r="AU1604" s="203" t="s">
        <v>143</v>
      </c>
      <c r="AV1604" s="13" t="s">
        <v>143</v>
      </c>
      <c r="AW1604" s="13" t="s">
        <v>31</v>
      </c>
      <c r="AX1604" s="13" t="s">
        <v>72</v>
      </c>
      <c r="AY1604" s="203" t="s">
        <v>135</v>
      </c>
    </row>
    <row r="1605" spans="1:65" s="15" customFormat="1" ht="10">
      <c r="B1605" s="228"/>
      <c r="C1605" s="229"/>
      <c r="D1605" s="188" t="s">
        <v>146</v>
      </c>
      <c r="E1605" s="230" t="s">
        <v>19</v>
      </c>
      <c r="F1605" s="231" t="s">
        <v>499</v>
      </c>
      <c r="G1605" s="229"/>
      <c r="H1605" s="232">
        <v>58.348999999999997</v>
      </c>
      <c r="I1605" s="233"/>
      <c r="J1605" s="229"/>
      <c r="K1605" s="229"/>
      <c r="L1605" s="234"/>
      <c r="M1605" s="235"/>
      <c r="N1605" s="236"/>
      <c r="O1605" s="236"/>
      <c r="P1605" s="236"/>
      <c r="Q1605" s="236"/>
      <c r="R1605" s="236"/>
      <c r="S1605" s="236"/>
      <c r="T1605" s="237"/>
      <c r="AT1605" s="238" t="s">
        <v>146</v>
      </c>
      <c r="AU1605" s="238" t="s">
        <v>143</v>
      </c>
      <c r="AV1605" s="15" t="s">
        <v>152</v>
      </c>
      <c r="AW1605" s="15" t="s">
        <v>31</v>
      </c>
      <c r="AX1605" s="15" t="s">
        <v>72</v>
      </c>
      <c r="AY1605" s="238" t="s">
        <v>135</v>
      </c>
    </row>
    <row r="1606" spans="1:65" s="14" customFormat="1" ht="10">
      <c r="B1606" s="204"/>
      <c r="C1606" s="205"/>
      <c r="D1606" s="188" t="s">
        <v>146</v>
      </c>
      <c r="E1606" s="206" t="s">
        <v>19</v>
      </c>
      <c r="F1606" s="207" t="s">
        <v>148</v>
      </c>
      <c r="G1606" s="205"/>
      <c r="H1606" s="208">
        <v>124.76100000000002</v>
      </c>
      <c r="I1606" s="209"/>
      <c r="J1606" s="205"/>
      <c r="K1606" s="205"/>
      <c r="L1606" s="210"/>
      <c r="M1606" s="211"/>
      <c r="N1606" s="212"/>
      <c r="O1606" s="212"/>
      <c r="P1606" s="212"/>
      <c r="Q1606" s="212"/>
      <c r="R1606" s="212"/>
      <c r="S1606" s="212"/>
      <c r="T1606" s="213"/>
      <c r="AT1606" s="214" t="s">
        <v>146</v>
      </c>
      <c r="AU1606" s="214" t="s">
        <v>143</v>
      </c>
      <c r="AV1606" s="14" t="s">
        <v>142</v>
      </c>
      <c r="AW1606" s="14" t="s">
        <v>31</v>
      </c>
      <c r="AX1606" s="14" t="s">
        <v>80</v>
      </c>
      <c r="AY1606" s="214" t="s">
        <v>135</v>
      </c>
    </row>
    <row r="1607" spans="1:65" s="2" customFormat="1" ht="24.15" customHeight="1">
      <c r="A1607" s="36"/>
      <c r="B1607" s="37"/>
      <c r="C1607" s="175" t="s">
        <v>1761</v>
      </c>
      <c r="D1607" s="175" t="s">
        <v>137</v>
      </c>
      <c r="E1607" s="176" t="s">
        <v>1762</v>
      </c>
      <c r="F1607" s="177" t="s">
        <v>1763</v>
      </c>
      <c r="G1607" s="178" t="s">
        <v>197</v>
      </c>
      <c r="H1607" s="179">
        <v>5.1890000000000001</v>
      </c>
      <c r="I1607" s="180"/>
      <c r="J1607" s="181">
        <f>ROUND(I1607*H1607,2)</f>
        <v>0</v>
      </c>
      <c r="K1607" s="177" t="s">
        <v>141</v>
      </c>
      <c r="L1607" s="41"/>
      <c r="M1607" s="182" t="s">
        <v>19</v>
      </c>
      <c r="N1607" s="183" t="s">
        <v>44</v>
      </c>
      <c r="O1607" s="66"/>
      <c r="P1607" s="184">
        <f>O1607*H1607</f>
        <v>0</v>
      </c>
      <c r="Q1607" s="184">
        <v>0</v>
      </c>
      <c r="R1607" s="184">
        <f>Q1607*H1607</f>
        <v>0</v>
      </c>
      <c r="S1607" s="184">
        <v>0</v>
      </c>
      <c r="T1607" s="185">
        <f>S1607*H1607</f>
        <v>0</v>
      </c>
      <c r="U1607" s="36"/>
      <c r="V1607" s="36"/>
      <c r="W1607" s="36"/>
      <c r="X1607" s="36"/>
      <c r="Y1607" s="36"/>
      <c r="Z1607" s="36"/>
      <c r="AA1607" s="36"/>
      <c r="AB1607" s="36"/>
      <c r="AC1607" s="36"/>
      <c r="AD1607" s="36"/>
      <c r="AE1607" s="36"/>
      <c r="AR1607" s="186" t="s">
        <v>175</v>
      </c>
      <c r="AT1607" s="186" t="s">
        <v>137</v>
      </c>
      <c r="AU1607" s="186" t="s">
        <v>143</v>
      </c>
      <c r="AY1607" s="19" t="s">
        <v>135</v>
      </c>
      <c r="BE1607" s="187">
        <f>IF(N1607="základní",J1607,0)</f>
        <v>0</v>
      </c>
      <c r="BF1607" s="187">
        <f>IF(N1607="snížená",J1607,0)</f>
        <v>0</v>
      </c>
      <c r="BG1607" s="187">
        <f>IF(N1607="zákl. přenesená",J1607,0)</f>
        <v>0</v>
      </c>
      <c r="BH1607" s="187">
        <f>IF(N1607="sníž. přenesená",J1607,0)</f>
        <v>0</v>
      </c>
      <c r="BI1607" s="187">
        <f>IF(N1607="nulová",J1607,0)</f>
        <v>0</v>
      </c>
      <c r="BJ1607" s="19" t="s">
        <v>143</v>
      </c>
      <c r="BK1607" s="187">
        <f>ROUND(I1607*H1607,2)</f>
        <v>0</v>
      </c>
      <c r="BL1607" s="19" t="s">
        <v>175</v>
      </c>
      <c r="BM1607" s="186" t="s">
        <v>1764</v>
      </c>
    </row>
    <row r="1608" spans="1:65" s="2" customFormat="1" ht="63">
      <c r="A1608" s="36"/>
      <c r="B1608" s="37"/>
      <c r="C1608" s="38"/>
      <c r="D1608" s="188" t="s">
        <v>144</v>
      </c>
      <c r="E1608" s="38"/>
      <c r="F1608" s="189" t="s">
        <v>343</v>
      </c>
      <c r="G1608" s="38"/>
      <c r="H1608" s="38"/>
      <c r="I1608" s="190"/>
      <c r="J1608" s="38"/>
      <c r="K1608" s="38"/>
      <c r="L1608" s="41"/>
      <c r="M1608" s="191"/>
      <c r="N1608" s="192"/>
      <c r="O1608" s="66"/>
      <c r="P1608" s="66"/>
      <c r="Q1608" s="66"/>
      <c r="R1608" s="66"/>
      <c r="S1608" s="66"/>
      <c r="T1608" s="67"/>
      <c r="U1608" s="36"/>
      <c r="V1608" s="36"/>
      <c r="W1608" s="36"/>
      <c r="X1608" s="36"/>
      <c r="Y1608" s="36"/>
      <c r="Z1608" s="36"/>
      <c r="AA1608" s="36"/>
      <c r="AB1608" s="36"/>
      <c r="AC1608" s="36"/>
      <c r="AD1608" s="36"/>
      <c r="AE1608" s="36"/>
      <c r="AT1608" s="19" t="s">
        <v>144</v>
      </c>
      <c r="AU1608" s="19" t="s">
        <v>143</v>
      </c>
    </row>
    <row r="1609" spans="1:65" s="2" customFormat="1" ht="24.15" customHeight="1">
      <c r="A1609" s="36"/>
      <c r="B1609" s="37"/>
      <c r="C1609" s="175" t="s">
        <v>1179</v>
      </c>
      <c r="D1609" s="175" t="s">
        <v>137</v>
      </c>
      <c r="E1609" s="176" t="s">
        <v>1765</v>
      </c>
      <c r="F1609" s="177" t="s">
        <v>1766</v>
      </c>
      <c r="G1609" s="178" t="s">
        <v>197</v>
      </c>
      <c r="H1609" s="179">
        <v>5.1890000000000001</v>
      </c>
      <c r="I1609" s="180"/>
      <c r="J1609" s="181">
        <f>ROUND(I1609*H1609,2)</f>
        <v>0</v>
      </c>
      <c r="K1609" s="177" t="s">
        <v>141</v>
      </c>
      <c r="L1609" s="41"/>
      <c r="M1609" s="182" t="s">
        <v>19</v>
      </c>
      <c r="N1609" s="183" t="s">
        <v>44</v>
      </c>
      <c r="O1609" s="66"/>
      <c r="P1609" s="184">
        <f>O1609*H1609</f>
        <v>0</v>
      </c>
      <c r="Q1609" s="184">
        <v>0</v>
      </c>
      <c r="R1609" s="184">
        <f>Q1609*H1609</f>
        <v>0</v>
      </c>
      <c r="S1609" s="184">
        <v>0</v>
      </c>
      <c r="T1609" s="185">
        <f>S1609*H1609</f>
        <v>0</v>
      </c>
      <c r="U1609" s="36"/>
      <c r="V1609" s="36"/>
      <c r="W1609" s="36"/>
      <c r="X1609" s="36"/>
      <c r="Y1609" s="36"/>
      <c r="Z1609" s="36"/>
      <c r="AA1609" s="36"/>
      <c r="AB1609" s="36"/>
      <c r="AC1609" s="36"/>
      <c r="AD1609" s="36"/>
      <c r="AE1609" s="36"/>
      <c r="AR1609" s="186" t="s">
        <v>175</v>
      </c>
      <c r="AT1609" s="186" t="s">
        <v>137</v>
      </c>
      <c r="AU1609" s="186" t="s">
        <v>143</v>
      </c>
      <c r="AY1609" s="19" t="s">
        <v>135</v>
      </c>
      <c r="BE1609" s="187">
        <f>IF(N1609="základní",J1609,0)</f>
        <v>0</v>
      </c>
      <c r="BF1609" s="187">
        <f>IF(N1609="snížená",J1609,0)</f>
        <v>0</v>
      </c>
      <c r="BG1609" s="187">
        <f>IF(N1609="zákl. přenesená",J1609,0)</f>
        <v>0</v>
      </c>
      <c r="BH1609" s="187">
        <f>IF(N1609="sníž. přenesená",J1609,0)</f>
        <v>0</v>
      </c>
      <c r="BI1609" s="187">
        <f>IF(N1609="nulová",J1609,0)</f>
        <v>0</v>
      </c>
      <c r="BJ1609" s="19" t="s">
        <v>143</v>
      </c>
      <c r="BK1609" s="187">
        <f>ROUND(I1609*H1609,2)</f>
        <v>0</v>
      </c>
      <c r="BL1609" s="19" t="s">
        <v>175</v>
      </c>
      <c r="BM1609" s="186" t="s">
        <v>1767</v>
      </c>
    </row>
    <row r="1610" spans="1:65" s="2" customFormat="1" ht="63">
      <c r="A1610" s="36"/>
      <c r="B1610" s="37"/>
      <c r="C1610" s="38"/>
      <c r="D1610" s="188" t="s">
        <v>144</v>
      </c>
      <c r="E1610" s="38"/>
      <c r="F1610" s="189" t="s">
        <v>343</v>
      </c>
      <c r="G1610" s="38"/>
      <c r="H1610" s="38"/>
      <c r="I1610" s="190"/>
      <c r="J1610" s="38"/>
      <c r="K1610" s="38"/>
      <c r="L1610" s="41"/>
      <c r="M1610" s="191"/>
      <c r="N1610" s="192"/>
      <c r="O1610" s="66"/>
      <c r="P1610" s="66"/>
      <c r="Q1610" s="66"/>
      <c r="R1610" s="66"/>
      <c r="S1610" s="66"/>
      <c r="T1610" s="67"/>
      <c r="U1610" s="36"/>
      <c r="V1610" s="36"/>
      <c r="W1610" s="36"/>
      <c r="X1610" s="36"/>
      <c r="Y1610" s="36"/>
      <c r="Z1610" s="36"/>
      <c r="AA1610" s="36"/>
      <c r="AB1610" s="36"/>
      <c r="AC1610" s="36"/>
      <c r="AD1610" s="36"/>
      <c r="AE1610" s="36"/>
      <c r="AT1610" s="19" t="s">
        <v>144</v>
      </c>
      <c r="AU1610" s="19" t="s">
        <v>143</v>
      </c>
    </row>
    <row r="1611" spans="1:65" s="12" customFormat="1" ht="22.75" customHeight="1">
      <c r="B1611" s="159"/>
      <c r="C1611" s="160"/>
      <c r="D1611" s="161" t="s">
        <v>71</v>
      </c>
      <c r="E1611" s="173" t="s">
        <v>1768</v>
      </c>
      <c r="F1611" s="173" t="s">
        <v>1769</v>
      </c>
      <c r="G1611" s="160"/>
      <c r="H1611" s="160"/>
      <c r="I1611" s="163"/>
      <c r="J1611" s="174">
        <f>BK1611</f>
        <v>0</v>
      </c>
      <c r="K1611" s="160"/>
      <c r="L1611" s="165"/>
      <c r="M1611" s="166"/>
      <c r="N1611" s="167"/>
      <c r="O1611" s="167"/>
      <c r="P1611" s="168">
        <f>SUM(P1612:P1622)</f>
        <v>0</v>
      </c>
      <c r="Q1611" s="167"/>
      <c r="R1611" s="168">
        <f>SUM(R1612:R1622)</f>
        <v>0.28480349999999999</v>
      </c>
      <c r="S1611" s="167"/>
      <c r="T1611" s="169">
        <f>SUM(T1612:T1622)</f>
        <v>0</v>
      </c>
      <c r="AR1611" s="170" t="s">
        <v>143</v>
      </c>
      <c r="AT1611" s="171" t="s">
        <v>71</v>
      </c>
      <c r="AU1611" s="171" t="s">
        <v>80</v>
      </c>
      <c r="AY1611" s="170" t="s">
        <v>135</v>
      </c>
      <c r="BK1611" s="172">
        <f>SUM(BK1612:BK1622)</f>
        <v>0</v>
      </c>
    </row>
    <row r="1612" spans="1:65" s="2" customFormat="1" ht="24.15" customHeight="1">
      <c r="A1612" s="36"/>
      <c r="B1612" s="37"/>
      <c r="C1612" s="175" t="s">
        <v>1770</v>
      </c>
      <c r="D1612" s="175" t="s">
        <v>137</v>
      </c>
      <c r="E1612" s="176" t="s">
        <v>1771</v>
      </c>
      <c r="F1612" s="177" t="s">
        <v>1772</v>
      </c>
      <c r="G1612" s="178" t="s">
        <v>140</v>
      </c>
      <c r="H1612" s="179">
        <v>164.595</v>
      </c>
      <c r="I1612" s="180"/>
      <c r="J1612" s="181">
        <f>ROUND(I1612*H1612,2)</f>
        <v>0</v>
      </c>
      <c r="K1612" s="177" t="s">
        <v>348</v>
      </c>
      <c r="L1612" s="41"/>
      <c r="M1612" s="182" t="s">
        <v>19</v>
      </c>
      <c r="N1612" s="183" t="s">
        <v>44</v>
      </c>
      <c r="O1612" s="66"/>
      <c r="P1612" s="184">
        <f>O1612*H1612</f>
        <v>0</v>
      </c>
      <c r="Q1612" s="184">
        <v>2.0000000000000002E-5</v>
      </c>
      <c r="R1612" s="184">
        <f>Q1612*H1612</f>
        <v>3.2919000000000004E-3</v>
      </c>
      <c r="S1612" s="184">
        <v>0</v>
      </c>
      <c r="T1612" s="185">
        <f>S1612*H1612</f>
        <v>0</v>
      </c>
      <c r="U1612" s="36"/>
      <c r="V1612" s="36"/>
      <c r="W1612" s="36"/>
      <c r="X1612" s="36"/>
      <c r="Y1612" s="36"/>
      <c r="Z1612" s="36"/>
      <c r="AA1612" s="36"/>
      <c r="AB1612" s="36"/>
      <c r="AC1612" s="36"/>
      <c r="AD1612" s="36"/>
      <c r="AE1612" s="36"/>
      <c r="AR1612" s="186" t="s">
        <v>175</v>
      </c>
      <c r="AT1612" s="186" t="s">
        <v>137</v>
      </c>
      <c r="AU1612" s="186" t="s">
        <v>143</v>
      </c>
      <c r="AY1612" s="19" t="s">
        <v>135</v>
      </c>
      <c r="BE1612" s="187">
        <f>IF(N1612="základní",J1612,0)</f>
        <v>0</v>
      </c>
      <c r="BF1612" s="187">
        <f>IF(N1612="snížená",J1612,0)</f>
        <v>0</v>
      </c>
      <c r="BG1612" s="187">
        <f>IF(N1612="zákl. přenesená",J1612,0)</f>
        <v>0</v>
      </c>
      <c r="BH1612" s="187">
        <f>IF(N1612="sníž. přenesená",J1612,0)</f>
        <v>0</v>
      </c>
      <c r="BI1612" s="187">
        <f>IF(N1612="nulová",J1612,0)</f>
        <v>0</v>
      </c>
      <c r="BJ1612" s="19" t="s">
        <v>143</v>
      </c>
      <c r="BK1612" s="187">
        <f>ROUND(I1612*H1612,2)</f>
        <v>0</v>
      </c>
      <c r="BL1612" s="19" t="s">
        <v>175</v>
      </c>
      <c r="BM1612" s="186" t="s">
        <v>1773</v>
      </c>
    </row>
    <row r="1613" spans="1:65" s="13" customFormat="1" ht="10">
      <c r="B1613" s="193"/>
      <c r="C1613" s="194"/>
      <c r="D1613" s="188" t="s">
        <v>146</v>
      </c>
      <c r="E1613" s="195" t="s">
        <v>19</v>
      </c>
      <c r="F1613" s="196" t="s">
        <v>1774</v>
      </c>
      <c r="G1613" s="194"/>
      <c r="H1613" s="197">
        <v>164.595</v>
      </c>
      <c r="I1613" s="198"/>
      <c r="J1613" s="194"/>
      <c r="K1613" s="194"/>
      <c r="L1613" s="199"/>
      <c r="M1613" s="200"/>
      <c r="N1613" s="201"/>
      <c r="O1613" s="201"/>
      <c r="P1613" s="201"/>
      <c r="Q1613" s="201"/>
      <c r="R1613" s="201"/>
      <c r="S1613" s="201"/>
      <c r="T1613" s="202"/>
      <c r="AT1613" s="203" t="s">
        <v>146</v>
      </c>
      <c r="AU1613" s="203" t="s">
        <v>143</v>
      </c>
      <c r="AV1613" s="13" t="s">
        <v>143</v>
      </c>
      <c r="AW1613" s="13" t="s">
        <v>31</v>
      </c>
      <c r="AX1613" s="13" t="s">
        <v>80</v>
      </c>
      <c r="AY1613" s="203" t="s">
        <v>135</v>
      </c>
    </row>
    <row r="1614" spans="1:65" s="2" customFormat="1" ht="14.4" customHeight="1">
      <c r="A1614" s="36"/>
      <c r="B1614" s="37"/>
      <c r="C1614" s="175" t="s">
        <v>1185</v>
      </c>
      <c r="D1614" s="175" t="s">
        <v>137</v>
      </c>
      <c r="E1614" s="176" t="s">
        <v>1775</v>
      </c>
      <c r="F1614" s="177" t="s">
        <v>1776</v>
      </c>
      <c r="G1614" s="178" t="s">
        <v>140</v>
      </c>
      <c r="H1614" s="179">
        <v>164.595</v>
      </c>
      <c r="I1614" s="180"/>
      <c r="J1614" s="181">
        <f>ROUND(I1614*H1614,2)</f>
        <v>0</v>
      </c>
      <c r="K1614" s="177" t="s">
        <v>348</v>
      </c>
      <c r="L1614" s="41"/>
      <c r="M1614" s="182" t="s">
        <v>19</v>
      </c>
      <c r="N1614" s="183" t="s">
        <v>44</v>
      </c>
      <c r="O1614" s="66"/>
      <c r="P1614" s="184">
        <f>O1614*H1614</f>
        <v>0</v>
      </c>
      <c r="Q1614" s="184">
        <v>1.2999999999999999E-4</v>
      </c>
      <c r="R1614" s="184">
        <f>Q1614*H1614</f>
        <v>2.1397349999999999E-2</v>
      </c>
      <c r="S1614" s="184">
        <v>0</v>
      </c>
      <c r="T1614" s="185">
        <f>S1614*H1614</f>
        <v>0</v>
      </c>
      <c r="U1614" s="36"/>
      <c r="V1614" s="36"/>
      <c r="W1614" s="36"/>
      <c r="X1614" s="36"/>
      <c r="Y1614" s="36"/>
      <c r="Z1614" s="36"/>
      <c r="AA1614" s="36"/>
      <c r="AB1614" s="36"/>
      <c r="AC1614" s="36"/>
      <c r="AD1614" s="36"/>
      <c r="AE1614" s="36"/>
      <c r="AR1614" s="186" t="s">
        <v>175</v>
      </c>
      <c r="AT1614" s="186" t="s">
        <v>137</v>
      </c>
      <c r="AU1614" s="186" t="s">
        <v>143</v>
      </c>
      <c r="AY1614" s="19" t="s">
        <v>135</v>
      </c>
      <c r="BE1614" s="187">
        <f>IF(N1614="základní",J1614,0)</f>
        <v>0</v>
      </c>
      <c r="BF1614" s="187">
        <f>IF(N1614="snížená",J1614,0)</f>
        <v>0</v>
      </c>
      <c r="BG1614" s="187">
        <f>IF(N1614="zákl. přenesená",J1614,0)</f>
        <v>0</v>
      </c>
      <c r="BH1614" s="187">
        <f>IF(N1614="sníž. přenesená",J1614,0)</f>
        <v>0</v>
      </c>
      <c r="BI1614" s="187">
        <f>IF(N1614="nulová",J1614,0)</f>
        <v>0</v>
      </c>
      <c r="BJ1614" s="19" t="s">
        <v>143</v>
      </c>
      <c r="BK1614" s="187">
        <f>ROUND(I1614*H1614,2)</f>
        <v>0</v>
      </c>
      <c r="BL1614" s="19" t="s">
        <v>175</v>
      </c>
      <c r="BM1614" s="186" t="s">
        <v>1777</v>
      </c>
    </row>
    <row r="1615" spans="1:65" s="2" customFormat="1" ht="14.4" customHeight="1">
      <c r="A1615" s="36"/>
      <c r="B1615" s="37"/>
      <c r="C1615" s="175" t="s">
        <v>1778</v>
      </c>
      <c r="D1615" s="175" t="s">
        <v>137</v>
      </c>
      <c r="E1615" s="176" t="s">
        <v>1779</v>
      </c>
      <c r="F1615" s="177" t="s">
        <v>1780</v>
      </c>
      <c r="G1615" s="178" t="s">
        <v>140</v>
      </c>
      <c r="H1615" s="179">
        <v>164.595</v>
      </c>
      <c r="I1615" s="180"/>
      <c r="J1615" s="181">
        <f>ROUND(I1615*H1615,2)</f>
        <v>0</v>
      </c>
      <c r="K1615" s="177" t="s">
        <v>348</v>
      </c>
      <c r="L1615" s="41"/>
      <c r="M1615" s="182" t="s">
        <v>19</v>
      </c>
      <c r="N1615" s="183" t="s">
        <v>44</v>
      </c>
      <c r="O1615" s="66"/>
      <c r="P1615" s="184">
        <f>O1615*H1615</f>
        <v>0</v>
      </c>
      <c r="Q1615" s="184">
        <v>1.2E-4</v>
      </c>
      <c r="R1615" s="184">
        <f>Q1615*H1615</f>
        <v>1.9751399999999999E-2</v>
      </c>
      <c r="S1615" s="184">
        <v>0</v>
      </c>
      <c r="T1615" s="185">
        <f>S1615*H1615</f>
        <v>0</v>
      </c>
      <c r="U1615" s="36"/>
      <c r="V1615" s="36"/>
      <c r="W1615" s="36"/>
      <c r="X1615" s="36"/>
      <c r="Y1615" s="36"/>
      <c r="Z1615" s="36"/>
      <c r="AA1615" s="36"/>
      <c r="AB1615" s="36"/>
      <c r="AC1615" s="36"/>
      <c r="AD1615" s="36"/>
      <c r="AE1615" s="36"/>
      <c r="AR1615" s="186" t="s">
        <v>175</v>
      </c>
      <c r="AT1615" s="186" t="s">
        <v>137</v>
      </c>
      <c r="AU1615" s="186" t="s">
        <v>143</v>
      </c>
      <c r="AY1615" s="19" t="s">
        <v>135</v>
      </c>
      <c r="BE1615" s="187">
        <f>IF(N1615="základní",J1615,0)</f>
        <v>0</v>
      </c>
      <c r="BF1615" s="187">
        <f>IF(N1615="snížená",J1615,0)</f>
        <v>0</v>
      </c>
      <c r="BG1615" s="187">
        <f>IF(N1615="zákl. přenesená",J1615,0)</f>
        <v>0</v>
      </c>
      <c r="BH1615" s="187">
        <f>IF(N1615="sníž. přenesená",J1615,0)</f>
        <v>0</v>
      </c>
      <c r="BI1615" s="187">
        <f>IF(N1615="nulová",J1615,0)</f>
        <v>0</v>
      </c>
      <c r="BJ1615" s="19" t="s">
        <v>143</v>
      </c>
      <c r="BK1615" s="187">
        <f>ROUND(I1615*H1615,2)</f>
        <v>0</v>
      </c>
      <c r="BL1615" s="19" t="s">
        <v>175</v>
      </c>
      <c r="BM1615" s="186" t="s">
        <v>1781</v>
      </c>
    </row>
    <row r="1616" spans="1:65" s="2" customFormat="1" ht="24.15" customHeight="1">
      <c r="A1616" s="36"/>
      <c r="B1616" s="37"/>
      <c r="C1616" s="175" t="s">
        <v>1190</v>
      </c>
      <c r="D1616" s="175" t="s">
        <v>137</v>
      </c>
      <c r="E1616" s="176" t="s">
        <v>1782</v>
      </c>
      <c r="F1616" s="177" t="s">
        <v>1783</v>
      </c>
      <c r="G1616" s="178" t="s">
        <v>140</v>
      </c>
      <c r="H1616" s="179">
        <v>164.595</v>
      </c>
      <c r="I1616" s="180"/>
      <c r="J1616" s="181">
        <f>ROUND(I1616*H1616,2)</f>
        <v>0</v>
      </c>
      <c r="K1616" s="177" t="s">
        <v>348</v>
      </c>
      <c r="L1616" s="41"/>
      <c r="M1616" s="182" t="s">
        <v>19</v>
      </c>
      <c r="N1616" s="183" t="s">
        <v>44</v>
      </c>
      <c r="O1616" s="66"/>
      <c r="P1616" s="184">
        <f>O1616*H1616</f>
        <v>0</v>
      </c>
      <c r="Q1616" s="184">
        <v>3.0000000000000001E-5</v>
      </c>
      <c r="R1616" s="184">
        <f>Q1616*H1616</f>
        <v>4.9378499999999997E-3</v>
      </c>
      <c r="S1616" s="184">
        <v>0</v>
      </c>
      <c r="T1616" s="185">
        <f>S1616*H1616</f>
        <v>0</v>
      </c>
      <c r="U1616" s="36"/>
      <c r="V1616" s="36"/>
      <c r="W1616" s="36"/>
      <c r="X1616" s="36"/>
      <c r="Y1616" s="36"/>
      <c r="Z1616" s="36"/>
      <c r="AA1616" s="36"/>
      <c r="AB1616" s="36"/>
      <c r="AC1616" s="36"/>
      <c r="AD1616" s="36"/>
      <c r="AE1616" s="36"/>
      <c r="AR1616" s="186" t="s">
        <v>175</v>
      </c>
      <c r="AT1616" s="186" t="s">
        <v>137</v>
      </c>
      <c r="AU1616" s="186" t="s">
        <v>143</v>
      </c>
      <c r="AY1616" s="19" t="s">
        <v>135</v>
      </c>
      <c r="BE1616" s="187">
        <f>IF(N1616="základní",J1616,0)</f>
        <v>0</v>
      </c>
      <c r="BF1616" s="187">
        <f>IF(N1616="snížená",J1616,0)</f>
        <v>0</v>
      </c>
      <c r="BG1616" s="187">
        <f>IF(N1616="zákl. přenesená",J1616,0)</f>
        <v>0</v>
      </c>
      <c r="BH1616" s="187">
        <f>IF(N1616="sníž. přenesená",J1616,0)</f>
        <v>0</v>
      </c>
      <c r="BI1616" s="187">
        <f>IF(N1616="nulová",J1616,0)</f>
        <v>0</v>
      </c>
      <c r="BJ1616" s="19" t="s">
        <v>143</v>
      </c>
      <c r="BK1616" s="187">
        <f>ROUND(I1616*H1616,2)</f>
        <v>0</v>
      </c>
      <c r="BL1616" s="19" t="s">
        <v>175</v>
      </c>
      <c r="BM1616" s="186" t="s">
        <v>1784</v>
      </c>
    </row>
    <row r="1617" spans="1:65" s="2" customFormat="1" ht="24.15" customHeight="1">
      <c r="A1617" s="36"/>
      <c r="B1617" s="37"/>
      <c r="C1617" s="175" t="s">
        <v>1785</v>
      </c>
      <c r="D1617" s="175" t="s">
        <v>137</v>
      </c>
      <c r="E1617" s="176" t="s">
        <v>1786</v>
      </c>
      <c r="F1617" s="177" t="s">
        <v>1787</v>
      </c>
      <c r="G1617" s="178" t="s">
        <v>140</v>
      </c>
      <c r="H1617" s="179">
        <v>100</v>
      </c>
      <c r="I1617" s="180"/>
      <c r="J1617" s="181">
        <f>ROUND(I1617*H1617,2)</f>
        <v>0</v>
      </c>
      <c r="K1617" s="177" t="s">
        <v>141</v>
      </c>
      <c r="L1617" s="41"/>
      <c r="M1617" s="182" t="s">
        <v>19</v>
      </c>
      <c r="N1617" s="183" t="s">
        <v>44</v>
      </c>
      <c r="O1617" s="66"/>
      <c r="P1617" s="184">
        <f>O1617*H1617</f>
        <v>0</v>
      </c>
      <c r="Q1617" s="184">
        <v>2.2000000000000001E-4</v>
      </c>
      <c r="R1617" s="184">
        <f>Q1617*H1617</f>
        <v>2.2000000000000002E-2</v>
      </c>
      <c r="S1617" s="184">
        <v>0</v>
      </c>
      <c r="T1617" s="185">
        <f>S1617*H1617</f>
        <v>0</v>
      </c>
      <c r="U1617" s="36"/>
      <c r="V1617" s="36"/>
      <c r="W1617" s="36"/>
      <c r="X1617" s="36"/>
      <c r="Y1617" s="36"/>
      <c r="Z1617" s="36"/>
      <c r="AA1617" s="36"/>
      <c r="AB1617" s="36"/>
      <c r="AC1617" s="36"/>
      <c r="AD1617" s="36"/>
      <c r="AE1617" s="36"/>
      <c r="AR1617" s="186" t="s">
        <v>175</v>
      </c>
      <c r="AT1617" s="186" t="s">
        <v>137</v>
      </c>
      <c r="AU1617" s="186" t="s">
        <v>143</v>
      </c>
      <c r="AY1617" s="19" t="s">
        <v>135</v>
      </c>
      <c r="BE1617" s="187">
        <f>IF(N1617="základní",J1617,0)</f>
        <v>0</v>
      </c>
      <c r="BF1617" s="187">
        <f>IF(N1617="snížená",J1617,0)</f>
        <v>0</v>
      </c>
      <c r="BG1617" s="187">
        <f>IF(N1617="zákl. přenesená",J1617,0)</f>
        <v>0</v>
      </c>
      <c r="BH1617" s="187">
        <f>IF(N1617="sníž. přenesená",J1617,0)</f>
        <v>0</v>
      </c>
      <c r="BI1617" s="187">
        <f>IF(N1617="nulová",J1617,0)</f>
        <v>0</v>
      </c>
      <c r="BJ1617" s="19" t="s">
        <v>143</v>
      </c>
      <c r="BK1617" s="187">
        <f>ROUND(I1617*H1617,2)</f>
        <v>0</v>
      </c>
      <c r="BL1617" s="19" t="s">
        <v>175</v>
      </c>
      <c r="BM1617" s="186" t="s">
        <v>1788</v>
      </c>
    </row>
    <row r="1618" spans="1:65" s="2" customFormat="1" ht="45">
      <c r="A1618" s="36"/>
      <c r="B1618" s="37"/>
      <c r="C1618" s="38"/>
      <c r="D1618" s="188" t="s">
        <v>144</v>
      </c>
      <c r="E1618" s="38"/>
      <c r="F1618" s="189" t="s">
        <v>1789</v>
      </c>
      <c r="G1618" s="38"/>
      <c r="H1618" s="38"/>
      <c r="I1618" s="190"/>
      <c r="J1618" s="38"/>
      <c r="K1618" s="38"/>
      <c r="L1618" s="41"/>
      <c r="M1618" s="191"/>
      <c r="N1618" s="192"/>
      <c r="O1618" s="66"/>
      <c r="P1618" s="66"/>
      <c r="Q1618" s="66"/>
      <c r="R1618" s="66"/>
      <c r="S1618" s="66"/>
      <c r="T1618" s="67"/>
      <c r="U1618" s="36"/>
      <c r="V1618" s="36"/>
      <c r="W1618" s="36"/>
      <c r="X1618" s="36"/>
      <c r="Y1618" s="36"/>
      <c r="Z1618" s="36"/>
      <c r="AA1618" s="36"/>
      <c r="AB1618" s="36"/>
      <c r="AC1618" s="36"/>
      <c r="AD1618" s="36"/>
      <c r="AE1618" s="36"/>
      <c r="AT1618" s="19" t="s">
        <v>144</v>
      </c>
      <c r="AU1618" s="19" t="s">
        <v>143</v>
      </c>
    </row>
    <row r="1619" spans="1:65" s="2" customFormat="1" ht="14.4" customHeight="1">
      <c r="A1619" s="36"/>
      <c r="B1619" s="37"/>
      <c r="C1619" s="175" t="s">
        <v>1195</v>
      </c>
      <c r="D1619" s="175" t="s">
        <v>137</v>
      </c>
      <c r="E1619" s="176" t="s">
        <v>1790</v>
      </c>
      <c r="F1619" s="177" t="s">
        <v>1791</v>
      </c>
      <c r="G1619" s="178" t="s">
        <v>140</v>
      </c>
      <c r="H1619" s="179">
        <v>72</v>
      </c>
      <c r="I1619" s="180"/>
      <c r="J1619" s="181">
        <f>ROUND(I1619*H1619,2)</f>
        <v>0</v>
      </c>
      <c r="K1619" s="177" t="s">
        <v>348</v>
      </c>
      <c r="L1619" s="41"/>
      <c r="M1619" s="182" t="s">
        <v>19</v>
      </c>
      <c r="N1619" s="183" t="s">
        <v>44</v>
      </c>
      <c r="O1619" s="66"/>
      <c r="P1619" s="184">
        <f>O1619*H1619</f>
        <v>0</v>
      </c>
      <c r="Q1619" s="184">
        <v>1.3999999999999999E-4</v>
      </c>
      <c r="R1619" s="184">
        <f>Q1619*H1619</f>
        <v>1.0079999999999999E-2</v>
      </c>
      <c r="S1619" s="184">
        <v>0</v>
      </c>
      <c r="T1619" s="185">
        <f>S1619*H1619</f>
        <v>0</v>
      </c>
      <c r="U1619" s="36"/>
      <c r="V1619" s="36"/>
      <c r="W1619" s="36"/>
      <c r="X1619" s="36"/>
      <c r="Y1619" s="36"/>
      <c r="Z1619" s="36"/>
      <c r="AA1619" s="36"/>
      <c r="AB1619" s="36"/>
      <c r="AC1619" s="36"/>
      <c r="AD1619" s="36"/>
      <c r="AE1619" s="36"/>
      <c r="AR1619" s="186" t="s">
        <v>175</v>
      </c>
      <c r="AT1619" s="186" t="s">
        <v>137</v>
      </c>
      <c r="AU1619" s="186" t="s">
        <v>143</v>
      </c>
      <c r="AY1619" s="19" t="s">
        <v>135</v>
      </c>
      <c r="BE1619" s="187">
        <f>IF(N1619="základní",J1619,0)</f>
        <v>0</v>
      </c>
      <c r="BF1619" s="187">
        <f>IF(N1619="snížená",J1619,0)</f>
        <v>0</v>
      </c>
      <c r="BG1619" s="187">
        <f>IF(N1619="zákl. přenesená",J1619,0)</f>
        <v>0</v>
      </c>
      <c r="BH1619" s="187">
        <f>IF(N1619="sníž. přenesená",J1619,0)</f>
        <v>0</v>
      </c>
      <c r="BI1619" s="187">
        <f>IF(N1619="nulová",J1619,0)</f>
        <v>0</v>
      </c>
      <c r="BJ1619" s="19" t="s">
        <v>143</v>
      </c>
      <c r="BK1619" s="187">
        <f>ROUND(I1619*H1619,2)</f>
        <v>0</v>
      </c>
      <c r="BL1619" s="19" t="s">
        <v>175</v>
      </c>
      <c r="BM1619" s="186" t="s">
        <v>1792</v>
      </c>
    </row>
    <row r="1620" spans="1:65" s="13" customFormat="1" ht="10">
      <c r="B1620" s="193"/>
      <c r="C1620" s="194"/>
      <c r="D1620" s="188" t="s">
        <v>146</v>
      </c>
      <c r="E1620" s="195" t="s">
        <v>19</v>
      </c>
      <c r="F1620" s="196" t="s">
        <v>1793</v>
      </c>
      <c r="G1620" s="194"/>
      <c r="H1620" s="197">
        <v>72</v>
      </c>
      <c r="I1620" s="198"/>
      <c r="J1620" s="194"/>
      <c r="K1620" s="194"/>
      <c r="L1620" s="199"/>
      <c r="M1620" s="200"/>
      <c r="N1620" s="201"/>
      <c r="O1620" s="201"/>
      <c r="P1620" s="201"/>
      <c r="Q1620" s="201"/>
      <c r="R1620" s="201"/>
      <c r="S1620" s="201"/>
      <c r="T1620" s="202"/>
      <c r="AT1620" s="203" t="s">
        <v>146</v>
      </c>
      <c r="AU1620" s="203" t="s">
        <v>143</v>
      </c>
      <c r="AV1620" s="13" t="s">
        <v>143</v>
      </c>
      <c r="AW1620" s="13" t="s">
        <v>31</v>
      </c>
      <c r="AX1620" s="13" t="s">
        <v>80</v>
      </c>
      <c r="AY1620" s="203" t="s">
        <v>135</v>
      </c>
    </row>
    <row r="1621" spans="1:65" s="2" customFormat="1" ht="24.15" customHeight="1">
      <c r="A1621" s="36"/>
      <c r="B1621" s="37"/>
      <c r="C1621" s="175" t="s">
        <v>1794</v>
      </c>
      <c r="D1621" s="175" t="s">
        <v>137</v>
      </c>
      <c r="E1621" s="176" t="s">
        <v>1795</v>
      </c>
      <c r="F1621" s="177" t="s">
        <v>1796</v>
      </c>
      <c r="G1621" s="178" t="s">
        <v>140</v>
      </c>
      <c r="H1621" s="179">
        <v>406.69</v>
      </c>
      <c r="I1621" s="180"/>
      <c r="J1621" s="181">
        <f>ROUND(I1621*H1621,2)</f>
        <v>0</v>
      </c>
      <c r="K1621" s="177" t="s">
        <v>141</v>
      </c>
      <c r="L1621" s="41"/>
      <c r="M1621" s="182" t="s">
        <v>19</v>
      </c>
      <c r="N1621" s="183" t="s">
        <v>44</v>
      </c>
      <c r="O1621" s="66"/>
      <c r="P1621" s="184">
        <f>O1621*H1621</f>
        <v>0</v>
      </c>
      <c r="Q1621" s="184">
        <v>1.3999999999999999E-4</v>
      </c>
      <c r="R1621" s="184">
        <f>Q1621*H1621</f>
        <v>5.6936599999999997E-2</v>
      </c>
      <c r="S1621" s="184">
        <v>0</v>
      </c>
      <c r="T1621" s="185">
        <f>S1621*H1621</f>
        <v>0</v>
      </c>
      <c r="U1621" s="36"/>
      <c r="V1621" s="36"/>
      <c r="W1621" s="36"/>
      <c r="X1621" s="36"/>
      <c r="Y1621" s="36"/>
      <c r="Z1621" s="36"/>
      <c r="AA1621" s="36"/>
      <c r="AB1621" s="36"/>
      <c r="AC1621" s="36"/>
      <c r="AD1621" s="36"/>
      <c r="AE1621" s="36"/>
      <c r="AR1621" s="186" t="s">
        <v>175</v>
      </c>
      <c r="AT1621" s="186" t="s">
        <v>137</v>
      </c>
      <c r="AU1621" s="186" t="s">
        <v>143</v>
      </c>
      <c r="AY1621" s="19" t="s">
        <v>135</v>
      </c>
      <c r="BE1621" s="187">
        <f>IF(N1621="základní",J1621,0)</f>
        <v>0</v>
      </c>
      <c r="BF1621" s="187">
        <f>IF(N1621="snížená",J1621,0)</f>
        <v>0</v>
      </c>
      <c r="BG1621" s="187">
        <f>IF(N1621="zákl. přenesená",J1621,0)</f>
        <v>0</v>
      </c>
      <c r="BH1621" s="187">
        <f>IF(N1621="sníž. přenesená",J1621,0)</f>
        <v>0</v>
      </c>
      <c r="BI1621" s="187">
        <f>IF(N1621="nulová",J1621,0)</f>
        <v>0</v>
      </c>
      <c r="BJ1621" s="19" t="s">
        <v>143</v>
      </c>
      <c r="BK1621" s="187">
        <f>ROUND(I1621*H1621,2)</f>
        <v>0</v>
      </c>
      <c r="BL1621" s="19" t="s">
        <v>175</v>
      </c>
      <c r="BM1621" s="186" t="s">
        <v>1797</v>
      </c>
    </row>
    <row r="1622" spans="1:65" s="2" customFormat="1" ht="24.15" customHeight="1">
      <c r="A1622" s="36"/>
      <c r="B1622" s="37"/>
      <c r="C1622" s="175" t="s">
        <v>1208</v>
      </c>
      <c r="D1622" s="175" t="s">
        <v>137</v>
      </c>
      <c r="E1622" s="176" t="s">
        <v>1798</v>
      </c>
      <c r="F1622" s="177" t="s">
        <v>1799</v>
      </c>
      <c r="G1622" s="178" t="s">
        <v>140</v>
      </c>
      <c r="H1622" s="179">
        <v>406.69</v>
      </c>
      <c r="I1622" s="180"/>
      <c r="J1622" s="181">
        <f>ROUND(I1622*H1622,2)</f>
        <v>0</v>
      </c>
      <c r="K1622" s="177" t="s">
        <v>141</v>
      </c>
      <c r="L1622" s="41"/>
      <c r="M1622" s="182" t="s">
        <v>19</v>
      </c>
      <c r="N1622" s="183" t="s">
        <v>44</v>
      </c>
      <c r="O1622" s="66"/>
      <c r="P1622" s="184">
        <f>O1622*H1622</f>
        <v>0</v>
      </c>
      <c r="Q1622" s="184">
        <v>3.6000000000000002E-4</v>
      </c>
      <c r="R1622" s="184">
        <f>Q1622*H1622</f>
        <v>0.14640840000000002</v>
      </c>
      <c r="S1622" s="184">
        <v>0</v>
      </c>
      <c r="T1622" s="185">
        <f>S1622*H1622</f>
        <v>0</v>
      </c>
      <c r="U1622" s="36"/>
      <c r="V1622" s="36"/>
      <c r="W1622" s="36"/>
      <c r="X1622" s="36"/>
      <c r="Y1622" s="36"/>
      <c r="Z1622" s="36"/>
      <c r="AA1622" s="36"/>
      <c r="AB1622" s="36"/>
      <c r="AC1622" s="36"/>
      <c r="AD1622" s="36"/>
      <c r="AE1622" s="36"/>
      <c r="AR1622" s="186" t="s">
        <v>175</v>
      </c>
      <c r="AT1622" s="186" t="s">
        <v>137</v>
      </c>
      <c r="AU1622" s="186" t="s">
        <v>143</v>
      </c>
      <c r="AY1622" s="19" t="s">
        <v>135</v>
      </c>
      <c r="BE1622" s="187">
        <f>IF(N1622="základní",J1622,0)</f>
        <v>0</v>
      </c>
      <c r="BF1622" s="187">
        <f>IF(N1622="snížená",J1622,0)</f>
        <v>0</v>
      </c>
      <c r="BG1622" s="187">
        <f>IF(N1622="zákl. přenesená",J1622,0)</f>
        <v>0</v>
      </c>
      <c r="BH1622" s="187">
        <f>IF(N1622="sníž. přenesená",J1622,0)</f>
        <v>0</v>
      </c>
      <c r="BI1622" s="187">
        <f>IF(N1622="nulová",J1622,0)</f>
        <v>0</v>
      </c>
      <c r="BJ1622" s="19" t="s">
        <v>143</v>
      </c>
      <c r="BK1622" s="187">
        <f>ROUND(I1622*H1622,2)</f>
        <v>0</v>
      </c>
      <c r="BL1622" s="19" t="s">
        <v>175</v>
      </c>
      <c r="BM1622" s="186" t="s">
        <v>1800</v>
      </c>
    </row>
    <row r="1623" spans="1:65" s="12" customFormat="1" ht="22.75" customHeight="1">
      <c r="B1623" s="159"/>
      <c r="C1623" s="160"/>
      <c r="D1623" s="161" t="s">
        <v>71</v>
      </c>
      <c r="E1623" s="173" t="s">
        <v>1801</v>
      </c>
      <c r="F1623" s="173" t="s">
        <v>1802</v>
      </c>
      <c r="G1623" s="160"/>
      <c r="H1623" s="160"/>
      <c r="I1623" s="163"/>
      <c r="J1623" s="174">
        <f>BK1623</f>
        <v>0</v>
      </c>
      <c r="K1623" s="160"/>
      <c r="L1623" s="165"/>
      <c r="M1623" s="166"/>
      <c r="N1623" s="167"/>
      <c r="O1623" s="167"/>
      <c r="P1623" s="168">
        <f>SUM(P1624:P1631)</f>
        <v>0</v>
      </c>
      <c r="Q1623" s="167"/>
      <c r="R1623" s="168">
        <f>SUM(R1624:R1631)</f>
        <v>1.9927665199999998</v>
      </c>
      <c r="S1623" s="167"/>
      <c r="T1623" s="169">
        <f>SUM(T1624:T1631)</f>
        <v>0.17695791999999999</v>
      </c>
      <c r="AR1623" s="170" t="s">
        <v>143</v>
      </c>
      <c r="AT1623" s="171" t="s">
        <v>71</v>
      </c>
      <c r="AU1623" s="171" t="s">
        <v>80</v>
      </c>
      <c r="AY1623" s="170" t="s">
        <v>135</v>
      </c>
      <c r="BK1623" s="172">
        <f>SUM(BK1624:BK1631)</f>
        <v>0</v>
      </c>
    </row>
    <row r="1624" spans="1:65" s="2" customFormat="1" ht="14.4" customHeight="1">
      <c r="A1624" s="36"/>
      <c r="B1624" s="37"/>
      <c r="C1624" s="175" t="s">
        <v>1803</v>
      </c>
      <c r="D1624" s="175" t="s">
        <v>137</v>
      </c>
      <c r="E1624" s="176" t="s">
        <v>1804</v>
      </c>
      <c r="F1624" s="177" t="s">
        <v>1805</v>
      </c>
      <c r="G1624" s="178" t="s">
        <v>140</v>
      </c>
      <c r="H1624" s="179">
        <v>570.83199999999999</v>
      </c>
      <c r="I1624" s="180"/>
      <c r="J1624" s="181">
        <f>ROUND(I1624*H1624,2)</f>
        <v>0</v>
      </c>
      <c r="K1624" s="177" t="s">
        <v>348</v>
      </c>
      <c r="L1624" s="41"/>
      <c r="M1624" s="182" t="s">
        <v>19</v>
      </c>
      <c r="N1624" s="183" t="s">
        <v>44</v>
      </c>
      <c r="O1624" s="66"/>
      <c r="P1624" s="184">
        <f>O1624*H1624</f>
        <v>0</v>
      </c>
      <c r="Q1624" s="184">
        <v>1E-3</v>
      </c>
      <c r="R1624" s="184">
        <f>Q1624*H1624</f>
        <v>0.57083200000000001</v>
      </c>
      <c r="S1624" s="184">
        <v>3.1E-4</v>
      </c>
      <c r="T1624" s="185">
        <f>S1624*H1624</f>
        <v>0.17695791999999999</v>
      </c>
      <c r="U1624" s="36"/>
      <c r="V1624" s="36"/>
      <c r="W1624" s="36"/>
      <c r="X1624" s="36"/>
      <c r="Y1624" s="36"/>
      <c r="Z1624" s="36"/>
      <c r="AA1624" s="36"/>
      <c r="AB1624" s="36"/>
      <c r="AC1624" s="36"/>
      <c r="AD1624" s="36"/>
      <c r="AE1624" s="36"/>
      <c r="AR1624" s="186" t="s">
        <v>175</v>
      </c>
      <c r="AT1624" s="186" t="s">
        <v>137</v>
      </c>
      <c r="AU1624" s="186" t="s">
        <v>143</v>
      </c>
      <c r="AY1624" s="19" t="s">
        <v>135</v>
      </c>
      <c r="BE1624" s="187">
        <f>IF(N1624="základní",J1624,0)</f>
        <v>0</v>
      </c>
      <c r="BF1624" s="187">
        <f>IF(N1624="snížená",J1624,0)</f>
        <v>0</v>
      </c>
      <c r="BG1624" s="187">
        <f>IF(N1624="zákl. přenesená",J1624,0)</f>
        <v>0</v>
      </c>
      <c r="BH1624" s="187">
        <f>IF(N1624="sníž. přenesená",J1624,0)</f>
        <v>0</v>
      </c>
      <c r="BI1624" s="187">
        <f>IF(N1624="nulová",J1624,0)</f>
        <v>0</v>
      </c>
      <c r="BJ1624" s="19" t="s">
        <v>143</v>
      </c>
      <c r="BK1624" s="187">
        <f>ROUND(I1624*H1624,2)</f>
        <v>0</v>
      </c>
      <c r="BL1624" s="19" t="s">
        <v>175</v>
      </c>
      <c r="BM1624" s="186" t="s">
        <v>1806</v>
      </c>
    </row>
    <row r="1625" spans="1:65" s="2" customFormat="1" ht="27">
      <c r="A1625" s="36"/>
      <c r="B1625" s="37"/>
      <c r="C1625" s="38"/>
      <c r="D1625" s="188" t="s">
        <v>144</v>
      </c>
      <c r="E1625" s="38"/>
      <c r="F1625" s="189" t="s">
        <v>1807</v>
      </c>
      <c r="G1625" s="38"/>
      <c r="H1625" s="38"/>
      <c r="I1625" s="190"/>
      <c r="J1625" s="38"/>
      <c r="K1625" s="38"/>
      <c r="L1625" s="41"/>
      <c r="M1625" s="191"/>
      <c r="N1625" s="192"/>
      <c r="O1625" s="66"/>
      <c r="P1625" s="66"/>
      <c r="Q1625" s="66"/>
      <c r="R1625" s="66"/>
      <c r="S1625" s="66"/>
      <c r="T1625" s="67"/>
      <c r="U1625" s="36"/>
      <c r="V1625" s="36"/>
      <c r="W1625" s="36"/>
      <c r="X1625" s="36"/>
      <c r="Y1625" s="36"/>
      <c r="Z1625" s="36"/>
      <c r="AA1625" s="36"/>
      <c r="AB1625" s="36"/>
      <c r="AC1625" s="36"/>
      <c r="AD1625" s="36"/>
      <c r="AE1625" s="36"/>
      <c r="AT1625" s="19" t="s">
        <v>144</v>
      </c>
      <c r="AU1625" s="19" t="s">
        <v>143</v>
      </c>
    </row>
    <row r="1626" spans="1:65" s="2" customFormat="1" ht="14.4" customHeight="1">
      <c r="A1626" s="36"/>
      <c r="B1626" s="37"/>
      <c r="C1626" s="175" t="s">
        <v>1211</v>
      </c>
      <c r="D1626" s="175" t="s">
        <v>137</v>
      </c>
      <c r="E1626" s="176" t="s">
        <v>1808</v>
      </c>
      <c r="F1626" s="177" t="s">
        <v>1809</v>
      </c>
      <c r="G1626" s="178" t="s">
        <v>140</v>
      </c>
      <c r="H1626" s="179">
        <v>3091.1619999999998</v>
      </c>
      <c r="I1626" s="180"/>
      <c r="J1626" s="181">
        <f>ROUND(I1626*H1626,2)</f>
        <v>0</v>
      </c>
      <c r="K1626" s="177" t="s">
        <v>141</v>
      </c>
      <c r="L1626" s="41"/>
      <c r="M1626" s="182" t="s">
        <v>19</v>
      </c>
      <c r="N1626" s="183" t="s">
        <v>44</v>
      </c>
      <c r="O1626" s="66"/>
      <c r="P1626" s="184">
        <f>O1626*H1626</f>
        <v>0</v>
      </c>
      <c r="Q1626" s="184">
        <v>2.0000000000000001E-4</v>
      </c>
      <c r="R1626" s="184">
        <f>Q1626*H1626</f>
        <v>0.61823240000000002</v>
      </c>
      <c r="S1626" s="184">
        <v>0</v>
      </c>
      <c r="T1626" s="185">
        <f>S1626*H1626</f>
        <v>0</v>
      </c>
      <c r="U1626" s="36"/>
      <c r="V1626" s="36"/>
      <c r="W1626" s="36"/>
      <c r="X1626" s="36"/>
      <c r="Y1626" s="36"/>
      <c r="Z1626" s="36"/>
      <c r="AA1626" s="36"/>
      <c r="AB1626" s="36"/>
      <c r="AC1626" s="36"/>
      <c r="AD1626" s="36"/>
      <c r="AE1626" s="36"/>
      <c r="AR1626" s="186" t="s">
        <v>175</v>
      </c>
      <c r="AT1626" s="186" t="s">
        <v>137</v>
      </c>
      <c r="AU1626" s="186" t="s">
        <v>143</v>
      </c>
      <c r="AY1626" s="19" t="s">
        <v>135</v>
      </c>
      <c r="BE1626" s="187">
        <f>IF(N1626="základní",J1626,0)</f>
        <v>0</v>
      </c>
      <c r="BF1626" s="187">
        <f>IF(N1626="snížená",J1626,0)</f>
        <v>0</v>
      </c>
      <c r="BG1626" s="187">
        <f>IF(N1626="zákl. přenesená",J1626,0)</f>
        <v>0</v>
      </c>
      <c r="BH1626" s="187">
        <f>IF(N1626="sníž. přenesená",J1626,0)</f>
        <v>0</v>
      </c>
      <c r="BI1626" s="187">
        <f>IF(N1626="nulová",J1626,0)</f>
        <v>0</v>
      </c>
      <c r="BJ1626" s="19" t="s">
        <v>143</v>
      </c>
      <c r="BK1626" s="187">
        <f>ROUND(I1626*H1626,2)</f>
        <v>0</v>
      </c>
      <c r="BL1626" s="19" t="s">
        <v>175</v>
      </c>
      <c r="BM1626" s="186" t="s">
        <v>1810</v>
      </c>
    </row>
    <row r="1627" spans="1:65" s="13" customFormat="1" ht="10">
      <c r="B1627" s="193"/>
      <c r="C1627" s="194"/>
      <c r="D1627" s="188" t="s">
        <v>146</v>
      </c>
      <c r="E1627" s="195" t="s">
        <v>19</v>
      </c>
      <c r="F1627" s="196" t="s">
        <v>1811</v>
      </c>
      <c r="G1627" s="194"/>
      <c r="H1627" s="197">
        <v>2225.2269999999999</v>
      </c>
      <c r="I1627" s="198"/>
      <c r="J1627" s="194"/>
      <c r="K1627" s="194"/>
      <c r="L1627" s="199"/>
      <c r="M1627" s="200"/>
      <c r="N1627" s="201"/>
      <c r="O1627" s="201"/>
      <c r="P1627" s="201"/>
      <c r="Q1627" s="201"/>
      <c r="R1627" s="201"/>
      <c r="S1627" s="201"/>
      <c r="T1627" s="202"/>
      <c r="AT1627" s="203" t="s">
        <v>146</v>
      </c>
      <c r="AU1627" s="203" t="s">
        <v>143</v>
      </c>
      <c r="AV1627" s="13" t="s">
        <v>143</v>
      </c>
      <c r="AW1627" s="13" t="s">
        <v>31</v>
      </c>
      <c r="AX1627" s="13" t="s">
        <v>72</v>
      </c>
      <c r="AY1627" s="203" t="s">
        <v>135</v>
      </c>
    </row>
    <row r="1628" spans="1:65" s="13" customFormat="1" ht="10">
      <c r="B1628" s="193"/>
      <c r="C1628" s="194"/>
      <c r="D1628" s="188" t="s">
        <v>146</v>
      </c>
      <c r="E1628" s="195" t="s">
        <v>19</v>
      </c>
      <c r="F1628" s="196" t="s">
        <v>1812</v>
      </c>
      <c r="G1628" s="194"/>
      <c r="H1628" s="197">
        <v>433.92</v>
      </c>
      <c r="I1628" s="198"/>
      <c r="J1628" s="194"/>
      <c r="K1628" s="194"/>
      <c r="L1628" s="199"/>
      <c r="M1628" s="200"/>
      <c r="N1628" s="201"/>
      <c r="O1628" s="201"/>
      <c r="P1628" s="201"/>
      <c r="Q1628" s="201"/>
      <c r="R1628" s="201"/>
      <c r="S1628" s="201"/>
      <c r="T1628" s="202"/>
      <c r="AT1628" s="203" t="s">
        <v>146</v>
      </c>
      <c r="AU1628" s="203" t="s">
        <v>143</v>
      </c>
      <c r="AV1628" s="13" t="s">
        <v>143</v>
      </c>
      <c r="AW1628" s="13" t="s">
        <v>31</v>
      </c>
      <c r="AX1628" s="13" t="s">
        <v>72</v>
      </c>
      <c r="AY1628" s="203" t="s">
        <v>135</v>
      </c>
    </row>
    <row r="1629" spans="1:65" s="13" customFormat="1" ht="10">
      <c r="B1629" s="193"/>
      <c r="C1629" s="194"/>
      <c r="D1629" s="188" t="s">
        <v>146</v>
      </c>
      <c r="E1629" s="195" t="s">
        <v>19</v>
      </c>
      <c r="F1629" s="196" t="s">
        <v>1813</v>
      </c>
      <c r="G1629" s="194"/>
      <c r="H1629" s="197">
        <v>432.01499999999999</v>
      </c>
      <c r="I1629" s="198"/>
      <c r="J1629" s="194"/>
      <c r="K1629" s="194"/>
      <c r="L1629" s="199"/>
      <c r="M1629" s="200"/>
      <c r="N1629" s="201"/>
      <c r="O1629" s="201"/>
      <c r="P1629" s="201"/>
      <c r="Q1629" s="201"/>
      <c r="R1629" s="201"/>
      <c r="S1629" s="201"/>
      <c r="T1629" s="202"/>
      <c r="AT1629" s="203" t="s">
        <v>146</v>
      </c>
      <c r="AU1629" s="203" t="s">
        <v>143</v>
      </c>
      <c r="AV1629" s="13" t="s">
        <v>143</v>
      </c>
      <c r="AW1629" s="13" t="s">
        <v>31</v>
      </c>
      <c r="AX1629" s="13" t="s">
        <v>72</v>
      </c>
      <c r="AY1629" s="203" t="s">
        <v>135</v>
      </c>
    </row>
    <row r="1630" spans="1:65" s="14" customFormat="1" ht="10">
      <c r="B1630" s="204"/>
      <c r="C1630" s="205"/>
      <c r="D1630" s="188" t="s">
        <v>146</v>
      </c>
      <c r="E1630" s="206" t="s">
        <v>19</v>
      </c>
      <c r="F1630" s="207" t="s">
        <v>148</v>
      </c>
      <c r="G1630" s="205"/>
      <c r="H1630" s="208">
        <v>3091.1619999999998</v>
      </c>
      <c r="I1630" s="209"/>
      <c r="J1630" s="205"/>
      <c r="K1630" s="205"/>
      <c r="L1630" s="210"/>
      <c r="M1630" s="211"/>
      <c r="N1630" s="212"/>
      <c r="O1630" s="212"/>
      <c r="P1630" s="212"/>
      <c r="Q1630" s="212"/>
      <c r="R1630" s="212"/>
      <c r="S1630" s="212"/>
      <c r="T1630" s="213"/>
      <c r="AT1630" s="214" t="s">
        <v>146</v>
      </c>
      <c r="AU1630" s="214" t="s">
        <v>143</v>
      </c>
      <c r="AV1630" s="14" t="s">
        <v>142</v>
      </c>
      <c r="AW1630" s="14" t="s">
        <v>31</v>
      </c>
      <c r="AX1630" s="14" t="s">
        <v>80</v>
      </c>
      <c r="AY1630" s="214" t="s">
        <v>135</v>
      </c>
    </row>
    <row r="1631" spans="1:65" s="2" customFormat="1" ht="24.15" customHeight="1">
      <c r="A1631" s="36"/>
      <c r="B1631" s="37"/>
      <c r="C1631" s="175" t="s">
        <v>1814</v>
      </c>
      <c r="D1631" s="175" t="s">
        <v>137</v>
      </c>
      <c r="E1631" s="176" t="s">
        <v>1815</v>
      </c>
      <c r="F1631" s="177" t="s">
        <v>1816</v>
      </c>
      <c r="G1631" s="178" t="s">
        <v>140</v>
      </c>
      <c r="H1631" s="179">
        <v>3091.1619999999998</v>
      </c>
      <c r="I1631" s="180"/>
      <c r="J1631" s="181">
        <f>ROUND(I1631*H1631,2)</f>
        <v>0</v>
      </c>
      <c r="K1631" s="177" t="s">
        <v>141</v>
      </c>
      <c r="L1631" s="41"/>
      <c r="M1631" s="182" t="s">
        <v>19</v>
      </c>
      <c r="N1631" s="183" t="s">
        <v>44</v>
      </c>
      <c r="O1631" s="66"/>
      <c r="P1631" s="184">
        <f>O1631*H1631</f>
        <v>0</v>
      </c>
      <c r="Q1631" s="184">
        <v>2.5999999999999998E-4</v>
      </c>
      <c r="R1631" s="184">
        <f>Q1631*H1631</f>
        <v>0.80370211999999985</v>
      </c>
      <c r="S1631" s="184">
        <v>0</v>
      </c>
      <c r="T1631" s="185">
        <f>S1631*H1631</f>
        <v>0</v>
      </c>
      <c r="U1631" s="36"/>
      <c r="V1631" s="36"/>
      <c r="W1631" s="36"/>
      <c r="X1631" s="36"/>
      <c r="Y1631" s="36"/>
      <c r="Z1631" s="36"/>
      <c r="AA1631" s="36"/>
      <c r="AB1631" s="36"/>
      <c r="AC1631" s="36"/>
      <c r="AD1631" s="36"/>
      <c r="AE1631" s="36"/>
      <c r="AR1631" s="186" t="s">
        <v>175</v>
      </c>
      <c r="AT1631" s="186" t="s">
        <v>137</v>
      </c>
      <c r="AU1631" s="186" t="s">
        <v>143</v>
      </c>
      <c r="AY1631" s="19" t="s">
        <v>135</v>
      </c>
      <c r="BE1631" s="187">
        <f>IF(N1631="základní",J1631,0)</f>
        <v>0</v>
      </c>
      <c r="BF1631" s="187">
        <f>IF(N1631="snížená",J1631,0)</f>
        <v>0</v>
      </c>
      <c r="BG1631" s="187">
        <f>IF(N1631="zákl. přenesená",J1631,0)</f>
        <v>0</v>
      </c>
      <c r="BH1631" s="187">
        <f>IF(N1631="sníž. přenesená",J1631,0)</f>
        <v>0</v>
      </c>
      <c r="BI1631" s="187">
        <f>IF(N1631="nulová",J1631,0)</f>
        <v>0</v>
      </c>
      <c r="BJ1631" s="19" t="s">
        <v>143</v>
      </c>
      <c r="BK1631" s="187">
        <f>ROUND(I1631*H1631,2)</f>
        <v>0</v>
      </c>
      <c r="BL1631" s="19" t="s">
        <v>175</v>
      </c>
      <c r="BM1631" s="186" t="s">
        <v>1817</v>
      </c>
    </row>
    <row r="1632" spans="1:65" s="12" customFormat="1" ht="25.9" customHeight="1">
      <c r="B1632" s="159"/>
      <c r="C1632" s="160"/>
      <c r="D1632" s="161" t="s">
        <v>71</v>
      </c>
      <c r="E1632" s="162" t="s">
        <v>194</v>
      </c>
      <c r="F1632" s="162" t="s">
        <v>1818</v>
      </c>
      <c r="G1632" s="160"/>
      <c r="H1632" s="160"/>
      <c r="I1632" s="163"/>
      <c r="J1632" s="164">
        <f>BK1632</f>
        <v>0</v>
      </c>
      <c r="K1632" s="160"/>
      <c r="L1632" s="165"/>
      <c r="M1632" s="166"/>
      <c r="N1632" s="167"/>
      <c r="O1632" s="167"/>
      <c r="P1632" s="168">
        <f>P1633</f>
        <v>0</v>
      </c>
      <c r="Q1632" s="167"/>
      <c r="R1632" s="168">
        <f>R1633</f>
        <v>0</v>
      </c>
      <c r="S1632" s="167"/>
      <c r="T1632" s="169">
        <f>T1633</f>
        <v>0</v>
      </c>
      <c r="AR1632" s="170" t="s">
        <v>152</v>
      </c>
      <c r="AT1632" s="171" t="s">
        <v>71</v>
      </c>
      <c r="AU1632" s="171" t="s">
        <v>72</v>
      </c>
      <c r="AY1632" s="170" t="s">
        <v>135</v>
      </c>
      <c r="BK1632" s="172">
        <f>BK1633</f>
        <v>0</v>
      </c>
    </row>
    <row r="1633" spans="1:65" s="12" customFormat="1" ht="22.75" customHeight="1">
      <c r="B1633" s="159"/>
      <c r="C1633" s="160"/>
      <c r="D1633" s="161" t="s">
        <v>71</v>
      </c>
      <c r="E1633" s="173" t="s">
        <v>1819</v>
      </c>
      <c r="F1633" s="173" t="s">
        <v>1820</v>
      </c>
      <c r="G1633" s="160"/>
      <c r="H1633" s="160"/>
      <c r="I1633" s="163"/>
      <c r="J1633" s="174">
        <f>BK1633</f>
        <v>0</v>
      </c>
      <c r="K1633" s="160"/>
      <c r="L1633" s="165"/>
      <c r="M1633" s="166"/>
      <c r="N1633" s="167"/>
      <c r="O1633" s="167"/>
      <c r="P1633" s="168">
        <f>P1634</f>
        <v>0</v>
      </c>
      <c r="Q1633" s="167"/>
      <c r="R1633" s="168">
        <f>R1634</f>
        <v>0</v>
      </c>
      <c r="S1633" s="167"/>
      <c r="T1633" s="169">
        <f>T1634</f>
        <v>0</v>
      </c>
      <c r="AR1633" s="170" t="s">
        <v>152</v>
      </c>
      <c r="AT1633" s="171" t="s">
        <v>71</v>
      </c>
      <c r="AU1633" s="171" t="s">
        <v>80</v>
      </c>
      <c r="AY1633" s="170" t="s">
        <v>135</v>
      </c>
      <c r="BK1633" s="172">
        <f>BK1634</f>
        <v>0</v>
      </c>
    </row>
    <row r="1634" spans="1:65" s="2" customFormat="1" ht="14.4" customHeight="1">
      <c r="A1634" s="36"/>
      <c r="B1634" s="37"/>
      <c r="C1634" s="175" t="s">
        <v>1217</v>
      </c>
      <c r="D1634" s="175" t="s">
        <v>137</v>
      </c>
      <c r="E1634" s="176" t="s">
        <v>1821</v>
      </c>
      <c r="F1634" s="177" t="s">
        <v>1822</v>
      </c>
      <c r="G1634" s="178" t="s">
        <v>506</v>
      </c>
      <c r="H1634" s="179">
        <v>1</v>
      </c>
      <c r="I1634" s="180"/>
      <c r="J1634" s="181">
        <f>ROUND(I1634*H1634,2)</f>
        <v>0</v>
      </c>
      <c r="K1634" s="177" t="s">
        <v>19</v>
      </c>
      <c r="L1634" s="41"/>
      <c r="M1634" s="251" t="s">
        <v>19</v>
      </c>
      <c r="N1634" s="252" t="s">
        <v>44</v>
      </c>
      <c r="O1634" s="253"/>
      <c r="P1634" s="254">
        <f>O1634*H1634</f>
        <v>0</v>
      </c>
      <c r="Q1634" s="254">
        <v>0</v>
      </c>
      <c r="R1634" s="254">
        <f>Q1634*H1634</f>
        <v>0</v>
      </c>
      <c r="S1634" s="254">
        <v>0</v>
      </c>
      <c r="T1634" s="255">
        <f>S1634*H1634</f>
        <v>0</v>
      </c>
      <c r="U1634" s="36"/>
      <c r="V1634" s="36"/>
      <c r="W1634" s="36"/>
      <c r="X1634" s="36"/>
      <c r="Y1634" s="36"/>
      <c r="Z1634" s="36"/>
      <c r="AA1634" s="36"/>
      <c r="AB1634" s="36"/>
      <c r="AC1634" s="36"/>
      <c r="AD1634" s="36"/>
      <c r="AE1634" s="36"/>
      <c r="AR1634" s="186" t="s">
        <v>285</v>
      </c>
      <c r="AT1634" s="186" t="s">
        <v>137</v>
      </c>
      <c r="AU1634" s="186" t="s">
        <v>143</v>
      </c>
      <c r="AY1634" s="19" t="s">
        <v>135</v>
      </c>
      <c r="BE1634" s="187">
        <f>IF(N1634="základní",J1634,0)</f>
        <v>0</v>
      </c>
      <c r="BF1634" s="187">
        <f>IF(N1634="snížená",J1634,0)</f>
        <v>0</v>
      </c>
      <c r="BG1634" s="187">
        <f>IF(N1634="zákl. přenesená",J1634,0)</f>
        <v>0</v>
      </c>
      <c r="BH1634" s="187">
        <f>IF(N1634="sníž. přenesená",J1634,0)</f>
        <v>0</v>
      </c>
      <c r="BI1634" s="187">
        <f>IF(N1634="nulová",J1634,0)</f>
        <v>0</v>
      </c>
      <c r="BJ1634" s="19" t="s">
        <v>143</v>
      </c>
      <c r="BK1634" s="187">
        <f>ROUND(I1634*H1634,2)</f>
        <v>0</v>
      </c>
      <c r="BL1634" s="19" t="s">
        <v>285</v>
      </c>
      <c r="BM1634" s="186" t="s">
        <v>1823</v>
      </c>
    </row>
    <row r="1635" spans="1:65" s="2" customFormat="1" ht="7" customHeight="1">
      <c r="A1635" s="36"/>
      <c r="B1635" s="49"/>
      <c r="C1635" s="50"/>
      <c r="D1635" s="50"/>
      <c r="E1635" s="50"/>
      <c r="F1635" s="50"/>
      <c r="G1635" s="50"/>
      <c r="H1635" s="50"/>
      <c r="I1635" s="50"/>
      <c r="J1635" s="50"/>
      <c r="K1635" s="50"/>
      <c r="L1635" s="41"/>
      <c r="M1635" s="36"/>
      <c r="O1635" s="36"/>
      <c r="P1635" s="36"/>
      <c r="Q1635" s="36"/>
      <c r="R1635" s="36"/>
      <c r="S1635" s="36"/>
      <c r="T1635" s="36"/>
      <c r="U1635" s="36"/>
      <c r="V1635" s="36"/>
      <c r="W1635" s="36"/>
      <c r="X1635" s="36"/>
      <c r="Y1635" s="36"/>
      <c r="Z1635" s="36"/>
      <c r="AA1635" s="36"/>
      <c r="AB1635" s="36"/>
      <c r="AC1635" s="36"/>
      <c r="AD1635" s="36"/>
      <c r="AE1635" s="36"/>
    </row>
  </sheetData>
  <sheetProtection algorithmName="SHA-512" hashValue="d+ozAQarb5vxZh8/lxuvK7rRKcvx5HZjsI58QqohgWZcjBvg6ImTg7EqQL6c2Xh63c7bSXwoaIzC3m4r7tx9Ag==" saltValue="hySMLXlToLcKwKOFVSUJOLl3zfTqBP4G4cOgPT6VOkZ4TYRExcybz8uwbEgUlPHrd4GGGR3GMq5XdJRI3L1aAw==" spinCount="100000" sheet="1" objects="1" scenarios="1" formatColumns="0" formatRows="0" autoFilter="0"/>
  <autoFilter ref="C109:K1634"/>
  <mergeCells count="9">
    <mergeCell ref="E50:H50"/>
    <mergeCell ref="E100:H100"/>
    <mergeCell ref="E102:H10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18"/>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87</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1824</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ROUND(J94,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ROUND((SUM(BE94:BE417)),  2)</f>
        <v>0</v>
      </c>
      <c r="G33" s="36"/>
      <c r="H33" s="36"/>
      <c r="I33" s="120">
        <v>0.21</v>
      </c>
      <c r="J33" s="119">
        <f>ROUND(((SUM(BE94:BE417))*I33),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ROUND((SUM(BF94:BF417)),  2)</f>
        <v>0</v>
      </c>
      <c r="G34" s="36"/>
      <c r="H34" s="36"/>
      <c r="I34" s="120">
        <v>0.15</v>
      </c>
      <c r="J34" s="119">
        <f>ROUND(((SUM(BF94:BF417))*I34),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ROUND((SUM(BG94:BG417)),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ROUND((SUM(BH94:BH417)),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ROUND((SUM(BI94:BI417)),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SO 02 - Silnoproud</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J94</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1825</v>
      </c>
      <c r="E60" s="139"/>
      <c r="F60" s="139"/>
      <c r="G60" s="139"/>
      <c r="H60" s="139"/>
      <c r="I60" s="139"/>
      <c r="J60" s="140">
        <f>J95</f>
        <v>0</v>
      </c>
      <c r="K60" s="137"/>
      <c r="L60" s="141"/>
    </row>
    <row r="61" spans="1:47" s="10" customFormat="1" ht="19.899999999999999" customHeight="1">
      <c r="B61" s="142"/>
      <c r="C61" s="143"/>
      <c r="D61" s="144" t="s">
        <v>1826</v>
      </c>
      <c r="E61" s="145"/>
      <c r="F61" s="145"/>
      <c r="G61" s="145"/>
      <c r="H61" s="145"/>
      <c r="I61" s="145"/>
      <c r="J61" s="146">
        <f>J118</f>
        <v>0</v>
      </c>
      <c r="K61" s="143"/>
      <c r="L61" s="147"/>
    </row>
    <row r="62" spans="1:47" s="10" customFormat="1" ht="19.899999999999999" customHeight="1">
      <c r="B62" s="142"/>
      <c r="C62" s="143"/>
      <c r="D62" s="144" t="s">
        <v>1827</v>
      </c>
      <c r="E62" s="145"/>
      <c r="F62" s="145"/>
      <c r="G62" s="145"/>
      <c r="H62" s="145"/>
      <c r="I62" s="145"/>
      <c r="J62" s="146">
        <f>J129</f>
        <v>0</v>
      </c>
      <c r="K62" s="143"/>
      <c r="L62" s="147"/>
    </row>
    <row r="63" spans="1:47" s="9" customFormat="1" ht="25" customHeight="1">
      <c r="B63" s="136"/>
      <c r="C63" s="137"/>
      <c r="D63" s="138" t="s">
        <v>1828</v>
      </c>
      <c r="E63" s="139"/>
      <c r="F63" s="139"/>
      <c r="G63" s="139"/>
      <c r="H63" s="139"/>
      <c r="I63" s="139"/>
      <c r="J63" s="140">
        <f>J147</f>
        <v>0</v>
      </c>
      <c r="K63" s="137"/>
      <c r="L63" s="141"/>
    </row>
    <row r="64" spans="1:47" s="10" customFormat="1" ht="19.899999999999999" customHeight="1">
      <c r="B64" s="142"/>
      <c r="C64" s="143"/>
      <c r="D64" s="144" t="s">
        <v>1829</v>
      </c>
      <c r="E64" s="145"/>
      <c r="F64" s="145"/>
      <c r="G64" s="145"/>
      <c r="H64" s="145"/>
      <c r="I64" s="145"/>
      <c r="J64" s="146">
        <f>J193</f>
        <v>0</v>
      </c>
      <c r="K64" s="143"/>
      <c r="L64" s="147"/>
    </row>
    <row r="65" spans="1:31" s="10" customFormat="1" ht="19.899999999999999" customHeight="1">
      <c r="B65" s="142"/>
      <c r="C65" s="143"/>
      <c r="D65" s="144" t="s">
        <v>1830</v>
      </c>
      <c r="E65" s="145"/>
      <c r="F65" s="145"/>
      <c r="G65" s="145"/>
      <c r="H65" s="145"/>
      <c r="I65" s="145"/>
      <c r="J65" s="146">
        <f>J203</f>
        <v>0</v>
      </c>
      <c r="K65" s="143"/>
      <c r="L65" s="147"/>
    </row>
    <row r="66" spans="1:31" s="9" customFormat="1" ht="25" customHeight="1">
      <c r="B66" s="136"/>
      <c r="C66" s="137"/>
      <c r="D66" s="138" t="s">
        <v>1831</v>
      </c>
      <c r="E66" s="139"/>
      <c r="F66" s="139"/>
      <c r="G66" s="139"/>
      <c r="H66" s="139"/>
      <c r="I66" s="139"/>
      <c r="J66" s="140">
        <f>J225</f>
        <v>0</v>
      </c>
      <c r="K66" s="137"/>
      <c r="L66" s="141"/>
    </row>
    <row r="67" spans="1:31" s="10" customFormat="1" ht="19.899999999999999" customHeight="1">
      <c r="B67" s="142"/>
      <c r="C67" s="143"/>
      <c r="D67" s="144" t="s">
        <v>1832</v>
      </c>
      <c r="E67" s="145"/>
      <c r="F67" s="145"/>
      <c r="G67" s="145"/>
      <c r="H67" s="145"/>
      <c r="I67" s="145"/>
      <c r="J67" s="146">
        <f>J273</f>
        <v>0</v>
      </c>
      <c r="K67" s="143"/>
      <c r="L67" s="147"/>
    </row>
    <row r="68" spans="1:31" s="10" customFormat="1" ht="19.899999999999999" customHeight="1">
      <c r="B68" s="142"/>
      <c r="C68" s="143"/>
      <c r="D68" s="144" t="s">
        <v>1833</v>
      </c>
      <c r="E68" s="145"/>
      <c r="F68" s="145"/>
      <c r="G68" s="145"/>
      <c r="H68" s="145"/>
      <c r="I68" s="145"/>
      <c r="J68" s="146">
        <f>J283</f>
        <v>0</v>
      </c>
      <c r="K68" s="143"/>
      <c r="L68" s="147"/>
    </row>
    <row r="69" spans="1:31" s="10" customFormat="1" ht="19.899999999999999" customHeight="1">
      <c r="B69" s="142"/>
      <c r="C69" s="143"/>
      <c r="D69" s="144" t="s">
        <v>1834</v>
      </c>
      <c r="E69" s="145"/>
      <c r="F69" s="145"/>
      <c r="G69" s="145"/>
      <c r="H69" s="145"/>
      <c r="I69" s="145"/>
      <c r="J69" s="146">
        <f>J293</f>
        <v>0</v>
      </c>
      <c r="K69" s="143"/>
      <c r="L69" s="147"/>
    </row>
    <row r="70" spans="1:31" s="9" customFormat="1" ht="25" customHeight="1">
      <c r="B70" s="136"/>
      <c r="C70" s="137"/>
      <c r="D70" s="138" t="s">
        <v>1835</v>
      </c>
      <c r="E70" s="139"/>
      <c r="F70" s="139"/>
      <c r="G70" s="139"/>
      <c r="H70" s="139"/>
      <c r="I70" s="139"/>
      <c r="J70" s="140">
        <f>J315</f>
        <v>0</v>
      </c>
      <c r="K70" s="137"/>
      <c r="L70" s="141"/>
    </row>
    <row r="71" spans="1:31" s="9" customFormat="1" ht="25" customHeight="1">
      <c r="B71" s="136"/>
      <c r="C71" s="137"/>
      <c r="D71" s="138" t="s">
        <v>1836</v>
      </c>
      <c r="E71" s="139"/>
      <c r="F71" s="139"/>
      <c r="G71" s="139"/>
      <c r="H71" s="139"/>
      <c r="I71" s="139"/>
      <c r="J71" s="140">
        <f>J351</f>
        <v>0</v>
      </c>
      <c r="K71" s="137"/>
      <c r="L71" s="141"/>
    </row>
    <row r="72" spans="1:31" s="9" customFormat="1" ht="25" customHeight="1">
      <c r="B72" s="136"/>
      <c r="C72" s="137"/>
      <c r="D72" s="138" t="s">
        <v>1837</v>
      </c>
      <c r="E72" s="139"/>
      <c r="F72" s="139"/>
      <c r="G72" s="139"/>
      <c r="H72" s="139"/>
      <c r="I72" s="139"/>
      <c r="J72" s="140">
        <f>J368</f>
        <v>0</v>
      </c>
      <c r="K72" s="137"/>
      <c r="L72" s="141"/>
    </row>
    <row r="73" spans="1:31" s="9" customFormat="1" ht="25" customHeight="1">
      <c r="B73" s="136"/>
      <c r="C73" s="137"/>
      <c r="D73" s="138" t="s">
        <v>1838</v>
      </c>
      <c r="E73" s="139"/>
      <c r="F73" s="139"/>
      <c r="G73" s="139"/>
      <c r="H73" s="139"/>
      <c r="I73" s="139"/>
      <c r="J73" s="140">
        <f>J377</f>
        <v>0</v>
      </c>
      <c r="K73" s="137"/>
      <c r="L73" s="141"/>
    </row>
    <row r="74" spans="1:31" s="9" customFormat="1" ht="25" customHeight="1">
      <c r="B74" s="136"/>
      <c r="C74" s="137"/>
      <c r="D74" s="138" t="s">
        <v>1839</v>
      </c>
      <c r="E74" s="139"/>
      <c r="F74" s="139"/>
      <c r="G74" s="139"/>
      <c r="H74" s="139"/>
      <c r="I74" s="139"/>
      <c r="J74" s="140">
        <f>J405</f>
        <v>0</v>
      </c>
      <c r="K74" s="137"/>
      <c r="L74" s="141"/>
    </row>
    <row r="75" spans="1:31" s="2" customFormat="1" ht="21.75" customHeight="1">
      <c r="A75" s="36"/>
      <c r="B75" s="37"/>
      <c r="C75" s="38"/>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7" customHeight="1">
      <c r="A76" s="36"/>
      <c r="B76" s="49"/>
      <c r="C76" s="50"/>
      <c r="D76" s="50"/>
      <c r="E76" s="50"/>
      <c r="F76" s="50"/>
      <c r="G76" s="50"/>
      <c r="H76" s="50"/>
      <c r="I76" s="50"/>
      <c r="J76" s="50"/>
      <c r="K76" s="50"/>
      <c r="L76" s="108"/>
      <c r="S76" s="36"/>
      <c r="T76" s="36"/>
      <c r="U76" s="36"/>
      <c r="V76" s="36"/>
      <c r="W76" s="36"/>
      <c r="X76" s="36"/>
      <c r="Y76" s="36"/>
      <c r="Z76" s="36"/>
      <c r="AA76" s="36"/>
      <c r="AB76" s="36"/>
      <c r="AC76" s="36"/>
      <c r="AD76" s="36"/>
      <c r="AE76" s="36"/>
    </row>
    <row r="80" spans="1:31" s="2" customFormat="1" ht="7" customHeight="1">
      <c r="A80" s="36"/>
      <c r="B80" s="51"/>
      <c r="C80" s="52"/>
      <c r="D80" s="52"/>
      <c r="E80" s="52"/>
      <c r="F80" s="52"/>
      <c r="G80" s="52"/>
      <c r="H80" s="52"/>
      <c r="I80" s="52"/>
      <c r="J80" s="52"/>
      <c r="K80" s="52"/>
      <c r="L80" s="108"/>
      <c r="S80" s="36"/>
      <c r="T80" s="36"/>
      <c r="U80" s="36"/>
      <c r="V80" s="36"/>
      <c r="W80" s="36"/>
      <c r="X80" s="36"/>
      <c r="Y80" s="36"/>
      <c r="Z80" s="36"/>
      <c r="AA80" s="36"/>
      <c r="AB80" s="36"/>
      <c r="AC80" s="36"/>
      <c r="AD80" s="36"/>
      <c r="AE80" s="36"/>
    </row>
    <row r="81" spans="1:65" s="2" customFormat="1" ht="25" customHeight="1">
      <c r="A81" s="36"/>
      <c r="B81" s="37"/>
      <c r="C81" s="25" t="s">
        <v>120</v>
      </c>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7" customHeight="1">
      <c r="A82" s="36"/>
      <c r="B82" s="37"/>
      <c r="C82" s="38"/>
      <c r="D82" s="38"/>
      <c r="E82" s="38"/>
      <c r="F82" s="38"/>
      <c r="G82" s="38"/>
      <c r="H82" s="38"/>
      <c r="I82" s="38"/>
      <c r="J82" s="38"/>
      <c r="K82" s="38"/>
      <c r="L82" s="108"/>
      <c r="S82" s="36"/>
      <c r="T82" s="36"/>
      <c r="U82" s="36"/>
      <c r="V82" s="36"/>
      <c r="W82" s="36"/>
      <c r="X82" s="36"/>
      <c r="Y82" s="36"/>
      <c r="Z82" s="36"/>
      <c r="AA82" s="36"/>
      <c r="AB82" s="36"/>
      <c r="AC82" s="36"/>
      <c r="AD82" s="36"/>
      <c r="AE82" s="36"/>
    </row>
    <row r="83" spans="1:65" s="2" customFormat="1" ht="12" customHeight="1">
      <c r="A83" s="36"/>
      <c r="B83" s="37"/>
      <c r="C83" s="31" t="s">
        <v>16</v>
      </c>
      <c r="D83" s="38"/>
      <c r="E83" s="38"/>
      <c r="F83" s="38"/>
      <c r="G83" s="38"/>
      <c r="H83" s="38"/>
      <c r="I83" s="38"/>
      <c r="J83" s="38"/>
      <c r="K83" s="38"/>
      <c r="L83" s="108"/>
      <c r="S83" s="36"/>
      <c r="T83" s="36"/>
      <c r="U83" s="36"/>
      <c r="V83" s="36"/>
      <c r="W83" s="36"/>
      <c r="X83" s="36"/>
      <c r="Y83" s="36"/>
      <c r="Z83" s="36"/>
      <c r="AA83" s="36"/>
      <c r="AB83" s="36"/>
      <c r="AC83" s="36"/>
      <c r="AD83" s="36"/>
      <c r="AE83" s="36"/>
    </row>
    <row r="84" spans="1:65" s="2" customFormat="1" ht="16.5" customHeight="1">
      <c r="A84" s="36"/>
      <c r="B84" s="37"/>
      <c r="C84" s="38"/>
      <c r="D84" s="38"/>
      <c r="E84" s="390" t="str">
        <f>E7</f>
        <v>ROZPOČET RPD - Rekonstrukce objektu bývalé MŠ na sociál. bydlení č.p. 765, ul. Nám. Republiky, Lom 10.9.</v>
      </c>
      <c r="F84" s="391"/>
      <c r="G84" s="391"/>
      <c r="H84" s="391"/>
      <c r="I84" s="38"/>
      <c r="J84" s="38"/>
      <c r="K84" s="38"/>
      <c r="L84" s="108"/>
      <c r="S84" s="36"/>
      <c r="T84" s="36"/>
      <c r="U84" s="36"/>
      <c r="V84" s="36"/>
      <c r="W84" s="36"/>
      <c r="X84" s="36"/>
      <c r="Y84" s="36"/>
      <c r="Z84" s="36"/>
      <c r="AA84" s="36"/>
      <c r="AB84" s="36"/>
      <c r="AC84" s="36"/>
      <c r="AD84" s="36"/>
      <c r="AE84" s="36"/>
    </row>
    <row r="85" spans="1:65" s="2" customFormat="1" ht="12" customHeight="1">
      <c r="A85" s="36"/>
      <c r="B85" s="37"/>
      <c r="C85" s="31" t="s">
        <v>101</v>
      </c>
      <c r="D85" s="38"/>
      <c r="E85" s="38"/>
      <c r="F85" s="38"/>
      <c r="G85" s="38"/>
      <c r="H85" s="38"/>
      <c r="I85" s="38"/>
      <c r="J85" s="38"/>
      <c r="K85" s="38"/>
      <c r="L85" s="108"/>
      <c r="S85" s="36"/>
      <c r="T85" s="36"/>
      <c r="U85" s="36"/>
      <c r="V85" s="36"/>
      <c r="W85" s="36"/>
      <c r="X85" s="36"/>
      <c r="Y85" s="36"/>
      <c r="Z85" s="36"/>
      <c r="AA85" s="36"/>
      <c r="AB85" s="36"/>
      <c r="AC85" s="36"/>
      <c r="AD85" s="36"/>
      <c r="AE85" s="36"/>
    </row>
    <row r="86" spans="1:65" s="2" customFormat="1" ht="16.5" customHeight="1">
      <c r="A86" s="36"/>
      <c r="B86" s="37"/>
      <c r="C86" s="38"/>
      <c r="D86" s="38"/>
      <c r="E86" s="343" t="str">
        <f>E9</f>
        <v>SO 02 - Silnoproud</v>
      </c>
      <c r="F86" s="392"/>
      <c r="G86" s="392"/>
      <c r="H86" s="392"/>
      <c r="I86" s="38"/>
      <c r="J86" s="38"/>
      <c r="K86" s="38"/>
      <c r="L86" s="108"/>
      <c r="S86" s="36"/>
      <c r="T86" s="36"/>
      <c r="U86" s="36"/>
      <c r="V86" s="36"/>
      <c r="W86" s="36"/>
      <c r="X86" s="36"/>
      <c r="Y86" s="36"/>
      <c r="Z86" s="36"/>
      <c r="AA86" s="36"/>
      <c r="AB86" s="36"/>
      <c r="AC86" s="36"/>
      <c r="AD86" s="36"/>
      <c r="AE86" s="36"/>
    </row>
    <row r="87" spans="1:65" s="2" customFormat="1" ht="7" customHeight="1">
      <c r="A87" s="36"/>
      <c r="B87" s="37"/>
      <c r="C87" s="38"/>
      <c r="D87" s="38"/>
      <c r="E87" s="38"/>
      <c r="F87" s="38"/>
      <c r="G87" s="38"/>
      <c r="H87" s="38"/>
      <c r="I87" s="38"/>
      <c r="J87" s="38"/>
      <c r="K87" s="38"/>
      <c r="L87" s="108"/>
      <c r="S87" s="36"/>
      <c r="T87" s="36"/>
      <c r="U87" s="36"/>
      <c r="V87" s="36"/>
      <c r="W87" s="36"/>
      <c r="X87" s="36"/>
      <c r="Y87" s="36"/>
      <c r="Z87" s="36"/>
      <c r="AA87" s="36"/>
      <c r="AB87" s="36"/>
      <c r="AC87" s="36"/>
      <c r="AD87" s="36"/>
      <c r="AE87" s="36"/>
    </row>
    <row r="88" spans="1:65" s="2" customFormat="1" ht="12" customHeight="1">
      <c r="A88" s="36"/>
      <c r="B88" s="37"/>
      <c r="C88" s="31" t="s">
        <v>21</v>
      </c>
      <c r="D88" s="38"/>
      <c r="E88" s="38"/>
      <c r="F88" s="29" t="str">
        <f>F12</f>
        <v xml:space="preserve"> </v>
      </c>
      <c r="G88" s="38"/>
      <c r="H88" s="38"/>
      <c r="I88" s="31" t="s">
        <v>23</v>
      </c>
      <c r="J88" s="61" t="str">
        <f>IF(J12="","",J12)</f>
        <v>16. 10. 2020</v>
      </c>
      <c r="K88" s="38"/>
      <c r="L88" s="108"/>
      <c r="S88" s="36"/>
      <c r="T88" s="36"/>
      <c r="U88" s="36"/>
      <c r="V88" s="36"/>
      <c r="W88" s="36"/>
      <c r="X88" s="36"/>
      <c r="Y88" s="36"/>
      <c r="Z88" s="36"/>
      <c r="AA88" s="36"/>
      <c r="AB88" s="36"/>
      <c r="AC88" s="36"/>
      <c r="AD88" s="36"/>
      <c r="AE88" s="36"/>
    </row>
    <row r="89" spans="1:65" s="2" customFormat="1" ht="7" customHeight="1">
      <c r="A89" s="36"/>
      <c r="B89" s="37"/>
      <c r="C89" s="38"/>
      <c r="D89" s="38"/>
      <c r="E89" s="38"/>
      <c r="F89" s="38"/>
      <c r="G89" s="38"/>
      <c r="H89" s="38"/>
      <c r="I89" s="38"/>
      <c r="J89" s="38"/>
      <c r="K89" s="38"/>
      <c r="L89" s="108"/>
      <c r="S89" s="36"/>
      <c r="T89" s="36"/>
      <c r="U89" s="36"/>
      <c r="V89" s="36"/>
      <c r="W89" s="36"/>
      <c r="X89" s="36"/>
      <c r="Y89" s="36"/>
      <c r="Z89" s="36"/>
      <c r="AA89" s="36"/>
      <c r="AB89" s="36"/>
      <c r="AC89" s="36"/>
      <c r="AD89" s="36"/>
      <c r="AE89" s="36"/>
    </row>
    <row r="90" spans="1:65" s="2" customFormat="1" ht="15.15" customHeight="1">
      <c r="A90" s="36"/>
      <c r="B90" s="37"/>
      <c r="C90" s="31" t="s">
        <v>25</v>
      </c>
      <c r="D90" s="38"/>
      <c r="E90" s="38"/>
      <c r="F90" s="29" t="str">
        <f>E15</f>
        <v xml:space="preserve"> </v>
      </c>
      <c r="G90" s="38"/>
      <c r="H90" s="38"/>
      <c r="I90" s="31" t="s">
        <v>30</v>
      </c>
      <c r="J90" s="34" t="str">
        <f>E21</f>
        <v xml:space="preserve"> </v>
      </c>
      <c r="K90" s="38"/>
      <c r="L90" s="108"/>
      <c r="S90" s="36"/>
      <c r="T90" s="36"/>
      <c r="U90" s="36"/>
      <c r="V90" s="36"/>
      <c r="W90" s="36"/>
      <c r="X90" s="36"/>
      <c r="Y90" s="36"/>
      <c r="Z90" s="36"/>
      <c r="AA90" s="36"/>
      <c r="AB90" s="36"/>
      <c r="AC90" s="36"/>
      <c r="AD90" s="36"/>
      <c r="AE90" s="36"/>
    </row>
    <row r="91" spans="1:65" s="2" customFormat="1" ht="25.65" customHeight="1">
      <c r="A91" s="36"/>
      <c r="B91" s="37"/>
      <c r="C91" s="31" t="s">
        <v>28</v>
      </c>
      <c r="D91" s="38"/>
      <c r="E91" s="38"/>
      <c r="F91" s="29" t="str">
        <f>IF(E18="","",E18)</f>
        <v>Vyplň údaj</v>
      </c>
      <c r="G91" s="38"/>
      <c r="H91" s="38"/>
      <c r="I91" s="31" t="s">
        <v>32</v>
      </c>
      <c r="J91" s="34" t="str">
        <f>E24</f>
        <v>STAVEBNÍ ROZPOČTY s.r.o.</v>
      </c>
      <c r="K91" s="38"/>
      <c r="L91" s="108"/>
      <c r="S91" s="36"/>
      <c r="T91" s="36"/>
      <c r="U91" s="36"/>
      <c r="V91" s="36"/>
      <c r="W91" s="36"/>
      <c r="X91" s="36"/>
      <c r="Y91" s="36"/>
      <c r="Z91" s="36"/>
      <c r="AA91" s="36"/>
      <c r="AB91" s="36"/>
      <c r="AC91" s="36"/>
      <c r="AD91" s="36"/>
      <c r="AE91" s="36"/>
    </row>
    <row r="92" spans="1:65" s="2" customFormat="1" ht="10.25" customHeight="1">
      <c r="A92" s="36"/>
      <c r="B92" s="37"/>
      <c r="C92" s="38"/>
      <c r="D92" s="38"/>
      <c r="E92" s="38"/>
      <c r="F92" s="38"/>
      <c r="G92" s="38"/>
      <c r="H92" s="38"/>
      <c r="I92" s="38"/>
      <c r="J92" s="38"/>
      <c r="K92" s="38"/>
      <c r="L92" s="108"/>
      <c r="S92" s="36"/>
      <c r="T92" s="36"/>
      <c r="U92" s="36"/>
      <c r="V92" s="36"/>
      <c r="W92" s="36"/>
      <c r="X92" s="36"/>
      <c r="Y92" s="36"/>
      <c r="Z92" s="36"/>
      <c r="AA92" s="36"/>
      <c r="AB92" s="36"/>
      <c r="AC92" s="36"/>
      <c r="AD92" s="36"/>
      <c r="AE92" s="36"/>
    </row>
    <row r="93" spans="1:65" s="11" customFormat="1" ht="29.25" customHeight="1">
      <c r="A93" s="148"/>
      <c r="B93" s="149"/>
      <c r="C93" s="150" t="s">
        <v>121</v>
      </c>
      <c r="D93" s="151" t="s">
        <v>57</v>
      </c>
      <c r="E93" s="151" t="s">
        <v>53</v>
      </c>
      <c r="F93" s="151" t="s">
        <v>54</v>
      </c>
      <c r="G93" s="151" t="s">
        <v>122</v>
      </c>
      <c r="H93" s="151" t="s">
        <v>123</v>
      </c>
      <c r="I93" s="151" t="s">
        <v>124</v>
      </c>
      <c r="J93" s="151" t="s">
        <v>105</v>
      </c>
      <c r="K93" s="152" t="s">
        <v>125</v>
      </c>
      <c r="L93" s="153"/>
      <c r="M93" s="70" t="s">
        <v>19</v>
      </c>
      <c r="N93" s="71" t="s">
        <v>42</v>
      </c>
      <c r="O93" s="71" t="s">
        <v>126</v>
      </c>
      <c r="P93" s="71" t="s">
        <v>127</v>
      </c>
      <c r="Q93" s="71" t="s">
        <v>128</v>
      </c>
      <c r="R93" s="71" t="s">
        <v>129</v>
      </c>
      <c r="S93" s="71" t="s">
        <v>130</v>
      </c>
      <c r="T93" s="72" t="s">
        <v>131</v>
      </c>
      <c r="U93" s="148"/>
      <c r="V93" s="148"/>
      <c r="W93" s="148"/>
      <c r="X93" s="148"/>
      <c r="Y93" s="148"/>
      <c r="Z93" s="148"/>
      <c r="AA93" s="148"/>
      <c r="AB93" s="148"/>
      <c r="AC93" s="148"/>
      <c r="AD93" s="148"/>
      <c r="AE93" s="148"/>
    </row>
    <row r="94" spans="1:65" s="2" customFormat="1" ht="22.75" customHeight="1">
      <c r="A94" s="36"/>
      <c r="B94" s="37"/>
      <c r="C94" s="77" t="s">
        <v>132</v>
      </c>
      <c r="D94" s="38"/>
      <c r="E94" s="38"/>
      <c r="F94" s="38"/>
      <c r="G94" s="38"/>
      <c r="H94" s="38"/>
      <c r="I94" s="38"/>
      <c r="J94" s="154">
        <f>BK94</f>
        <v>0</v>
      </c>
      <c r="K94" s="38"/>
      <c r="L94" s="41"/>
      <c r="M94" s="73"/>
      <c r="N94" s="155"/>
      <c r="O94" s="74"/>
      <c r="P94" s="156">
        <f>P95+P147+P225+P315+P351+P368+P377+P405</f>
        <v>0</v>
      </c>
      <c r="Q94" s="74"/>
      <c r="R94" s="156">
        <f>R95+R147+R225+R315+R351+R368+R377+R405</f>
        <v>0</v>
      </c>
      <c r="S94" s="74"/>
      <c r="T94" s="157">
        <f>T95+T147+T225+T315+T351+T368+T377+T405</f>
        <v>0</v>
      </c>
      <c r="U94" s="36"/>
      <c r="V94" s="36"/>
      <c r="W94" s="36"/>
      <c r="X94" s="36"/>
      <c r="Y94" s="36"/>
      <c r="Z94" s="36"/>
      <c r="AA94" s="36"/>
      <c r="AB94" s="36"/>
      <c r="AC94" s="36"/>
      <c r="AD94" s="36"/>
      <c r="AE94" s="36"/>
      <c r="AT94" s="19" t="s">
        <v>71</v>
      </c>
      <c r="AU94" s="19" t="s">
        <v>106</v>
      </c>
      <c r="BK94" s="158">
        <f>BK95+BK147+BK225+BK315+BK351+BK368+BK377+BK405</f>
        <v>0</v>
      </c>
    </row>
    <row r="95" spans="1:65" s="12" customFormat="1" ht="25.9" customHeight="1">
      <c r="B95" s="159"/>
      <c r="C95" s="160"/>
      <c r="D95" s="161" t="s">
        <v>71</v>
      </c>
      <c r="E95" s="162" t="s">
        <v>1840</v>
      </c>
      <c r="F95" s="162" t="s">
        <v>1841</v>
      </c>
      <c r="G95" s="160"/>
      <c r="H95" s="160"/>
      <c r="I95" s="163"/>
      <c r="J95" s="164">
        <f>BK95</f>
        <v>0</v>
      </c>
      <c r="K95" s="160"/>
      <c r="L95" s="165"/>
      <c r="M95" s="166"/>
      <c r="N95" s="167"/>
      <c r="O95" s="167"/>
      <c r="P95" s="168">
        <f>P96+SUM(P97:P118)+P129</f>
        <v>0</v>
      </c>
      <c r="Q95" s="167"/>
      <c r="R95" s="168">
        <f>R96+SUM(R97:R118)+R129</f>
        <v>0</v>
      </c>
      <c r="S95" s="167"/>
      <c r="T95" s="169">
        <f>T96+SUM(T97:T118)+T129</f>
        <v>0</v>
      </c>
      <c r="AR95" s="170" t="s">
        <v>80</v>
      </c>
      <c r="AT95" s="171" t="s">
        <v>71</v>
      </c>
      <c r="AU95" s="171" t="s">
        <v>72</v>
      </c>
      <c r="AY95" s="170" t="s">
        <v>135</v>
      </c>
      <c r="BK95" s="172">
        <f>BK96+SUM(BK97:BK118)+BK129</f>
        <v>0</v>
      </c>
    </row>
    <row r="96" spans="1:65" s="2" customFormat="1" ht="14.4" customHeight="1">
      <c r="A96" s="36"/>
      <c r="B96" s="37"/>
      <c r="C96" s="175" t="s">
        <v>80</v>
      </c>
      <c r="D96" s="175" t="s">
        <v>137</v>
      </c>
      <c r="E96" s="176" t="s">
        <v>1842</v>
      </c>
      <c r="F96" s="177" t="s">
        <v>1843</v>
      </c>
      <c r="G96" s="178" t="s">
        <v>382</v>
      </c>
      <c r="H96" s="179">
        <v>8</v>
      </c>
      <c r="I96" s="180"/>
      <c r="J96" s="181">
        <f t="shared" ref="J96:J117" si="0">ROUND(I96*H96,2)</f>
        <v>0</v>
      </c>
      <c r="K96" s="177" t="s">
        <v>1844</v>
      </c>
      <c r="L96" s="41"/>
      <c r="M96" s="182" t="s">
        <v>19</v>
      </c>
      <c r="N96" s="183" t="s">
        <v>44</v>
      </c>
      <c r="O96" s="66"/>
      <c r="P96" s="184">
        <f t="shared" ref="P96:P117" si="1">O96*H96</f>
        <v>0</v>
      </c>
      <c r="Q96" s="184">
        <v>0</v>
      </c>
      <c r="R96" s="184">
        <f t="shared" ref="R96:R117" si="2">Q96*H96</f>
        <v>0</v>
      </c>
      <c r="S96" s="184">
        <v>0</v>
      </c>
      <c r="T96" s="185">
        <f t="shared" ref="T96:T117" si="3">S96*H96</f>
        <v>0</v>
      </c>
      <c r="U96" s="36"/>
      <c r="V96" s="36"/>
      <c r="W96" s="36"/>
      <c r="X96" s="36"/>
      <c r="Y96" s="36"/>
      <c r="Z96" s="36"/>
      <c r="AA96" s="36"/>
      <c r="AB96" s="36"/>
      <c r="AC96" s="36"/>
      <c r="AD96" s="36"/>
      <c r="AE96" s="36"/>
      <c r="AR96" s="186" t="s">
        <v>142</v>
      </c>
      <c r="AT96" s="186" t="s">
        <v>137</v>
      </c>
      <c r="AU96" s="186" t="s">
        <v>80</v>
      </c>
      <c r="AY96" s="19" t="s">
        <v>135</v>
      </c>
      <c r="BE96" s="187">
        <f t="shared" ref="BE96:BE117" si="4">IF(N96="základní",J96,0)</f>
        <v>0</v>
      </c>
      <c r="BF96" s="187">
        <f t="shared" ref="BF96:BF117" si="5">IF(N96="snížená",J96,0)</f>
        <v>0</v>
      </c>
      <c r="BG96" s="187">
        <f t="shared" ref="BG96:BG117" si="6">IF(N96="zákl. přenesená",J96,0)</f>
        <v>0</v>
      </c>
      <c r="BH96" s="187">
        <f t="shared" ref="BH96:BH117" si="7">IF(N96="sníž. přenesená",J96,0)</f>
        <v>0</v>
      </c>
      <c r="BI96" s="187">
        <f t="shared" ref="BI96:BI117" si="8">IF(N96="nulová",J96,0)</f>
        <v>0</v>
      </c>
      <c r="BJ96" s="19" t="s">
        <v>143</v>
      </c>
      <c r="BK96" s="187">
        <f t="shared" ref="BK96:BK117" si="9">ROUND(I96*H96,2)</f>
        <v>0</v>
      </c>
      <c r="BL96" s="19" t="s">
        <v>142</v>
      </c>
      <c r="BM96" s="186" t="s">
        <v>143</v>
      </c>
    </row>
    <row r="97" spans="1:65" s="2" customFormat="1" ht="14.4" customHeight="1">
      <c r="A97" s="36"/>
      <c r="B97" s="37"/>
      <c r="C97" s="215" t="s">
        <v>143</v>
      </c>
      <c r="D97" s="215" t="s">
        <v>194</v>
      </c>
      <c r="E97" s="216" t="s">
        <v>71</v>
      </c>
      <c r="F97" s="217" t="s">
        <v>1845</v>
      </c>
      <c r="G97" s="218" t="s">
        <v>1846</v>
      </c>
      <c r="H97" s="219">
        <v>7</v>
      </c>
      <c r="I97" s="220"/>
      <c r="J97" s="221">
        <f t="shared" si="0"/>
        <v>0</v>
      </c>
      <c r="K97" s="217" t="s">
        <v>19</v>
      </c>
      <c r="L97" s="222"/>
      <c r="M97" s="223" t="s">
        <v>19</v>
      </c>
      <c r="N97" s="224" t="s">
        <v>44</v>
      </c>
      <c r="O97" s="66"/>
      <c r="P97" s="184">
        <f t="shared" si="1"/>
        <v>0</v>
      </c>
      <c r="Q97" s="184">
        <v>0</v>
      </c>
      <c r="R97" s="184">
        <f t="shared" si="2"/>
        <v>0</v>
      </c>
      <c r="S97" s="184">
        <v>0</v>
      </c>
      <c r="T97" s="185">
        <f t="shared" si="3"/>
        <v>0</v>
      </c>
      <c r="U97" s="36"/>
      <c r="V97" s="36"/>
      <c r="W97" s="36"/>
      <c r="X97" s="36"/>
      <c r="Y97" s="36"/>
      <c r="Z97" s="36"/>
      <c r="AA97" s="36"/>
      <c r="AB97" s="36"/>
      <c r="AC97" s="36"/>
      <c r="AD97" s="36"/>
      <c r="AE97" s="36"/>
      <c r="AR97" s="186" t="s">
        <v>158</v>
      </c>
      <c r="AT97" s="186" t="s">
        <v>194</v>
      </c>
      <c r="AU97" s="186" t="s">
        <v>80</v>
      </c>
      <c r="AY97" s="19" t="s">
        <v>135</v>
      </c>
      <c r="BE97" s="187">
        <f t="shared" si="4"/>
        <v>0</v>
      </c>
      <c r="BF97" s="187">
        <f t="shared" si="5"/>
        <v>0</v>
      </c>
      <c r="BG97" s="187">
        <f t="shared" si="6"/>
        <v>0</v>
      </c>
      <c r="BH97" s="187">
        <f t="shared" si="7"/>
        <v>0</v>
      </c>
      <c r="BI97" s="187">
        <f t="shared" si="8"/>
        <v>0</v>
      </c>
      <c r="BJ97" s="19" t="s">
        <v>143</v>
      </c>
      <c r="BK97" s="187">
        <f t="shared" si="9"/>
        <v>0</v>
      </c>
      <c r="BL97" s="19" t="s">
        <v>142</v>
      </c>
      <c r="BM97" s="186" t="s">
        <v>142</v>
      </c>
    </row>
    <row r="98" spans="1:65" s="2" customFormat="1" ht="14.4" customHeight="1">
      <c r="A98" s="36"/>
      <c r="B98" s="37"/>
      <c r="C98" s="215" t="s">
        <v>152</v>
      </c>
      <c r="D98" s="215" t="s">
        <v>194</v>
      </c>
      <c r="E98" s="216" t="s">
        <v>1847</v>
      </c>
      <c r="F98" s="217" t="s">
        <v>1848</v>
      </c>
      <c r="G98" s="218" t="s">
        <v>1846</v>
      </c>
      <c r="H98" s="219">
        <v>1</v>
      </c>
      <c r="I98" s="220"/>
      <c r="J98" s="221">
        <f t="shared" si="0"/>
        <v>0</v>
      </c>
      <c r="K98" s="217" t="s">
        <v>19</v>
      </c>
      <c r="L98" s="222"/>
      <c r="M98" s="223" t="s">
        <v>19</v>
      </c>
      <c r="N98" s="224" t="s">
        <v>44</v>
      </c>
      <c r="O98" s="66"/>
      <c r="P98" s="184">
        <f t="shared" si="1"/>
        <v>0</v>
      </c>
      <c r="Q98" s="184">
        <v>0</v>
      </c>
      <c r="R98" s="184">
        <f t="shared" si="2"/>
        <v>0</v>
      </c>
      <c r="S98" s="184">
        <v>0</v>
      </c>
      <c r="T98" s="185">
        <f t="shared" si="3"/>
        <v>0</v>
      </c>
      <c r="U98" s="36"/>
      <c r="V98" s="36"/>
      <c r="W98" s="36"/>
      <c r="X98" s="36"/>
      <c r="Y98" s="36"/>
      <c r="Z98" s="36"/>
      <c r="AA98" s="36"/>
      <c r="AB98" s="36"/>
      <c r="AC98" s="36"/>
      <c r="AD98" s="36"/>
      <c r="AE98" s="36"/>
      <c r="AR98" s="186" t="s">
        <v>158</v>
      </c>
      <c r="AT98" s="186" t="s">
        <v>194</v>
      </c>
      <c r="AU98" s="186" t="s">
        <v>80</v>
      </c>
      <c r="AY98" s="19" t="s">
        <v>135</v>
      </c>
      <c r="BE98" s="187">
        <f t="shared" si="4"/>
        <v>0</v>
      </c>
      <c r="BF98" s="187">
        <f t="shared" si="5"/>
        <v>0</v>
      </c>
      <c r="BG98" s="187">
        <f t="shared" si="6"/>
        <v>0</v>
      </c>
      <c r="BH98" s="187">
        <f t="shared" si="7"/>
        <v>0</v>
      </c>
      <c r="BI98" s="187">
        <f t="shared" si="8"/>
        <v>0</v>
      </c>
      <c r="BJ98" s="19" t="s">
        <v>143</v>
      </c>
      <c r="BK98" s="187">
        <f t="shared" si="9"/>
        <v>0</v>
      </c>
      <c r="BL98" s="19" t="s">
        <v>142</v>
      </c>
      <c r="BM98" s="186" t="s">
        <v>155</v>
      </c>
    </row>
    <row r="99" spans="1:65" s="2" customFormat="1" ht="14.4" customHeight="1">
      <c r="A99" s="36"/>
      <c r="B99" s="37"/>
      <c r="C99" s="215" t="s">
        <v>142</v>
      </c>
      <c r="D99" s="215" t="s">
        <v>194</v>
      </c>
      <c r="E99" s="216" t="s">
        <v>1849</v>
      </c>
      <c r="F99" s="217" t="s">
        <v>1850</v>
      </c>
      <c r="G99" s="218" t="s">
        <v>1846</v>
      </c>
      <c r="H99" s="219">
        <v>4</v>
      </c>
      <c r="I99" s="220"/>
      <c r="J99" s="221">
        <f t="shared" si="0"/>
        <v>0</v>
      </c>
      <c r="K99" s="217" t="s">
        <v>19</v>
      </c>
      <c r="L99" s="222"/>
      <c r="M99" s="223" t="s">
        <v>19</v>
      </c>
      <c r="N99" s="224" t="s">
        <v>44</v>
      </c>
      <c r="O99" s="66"/>
      <c r="P99" s="184">
        <f t="shared" si="1"/>
        <v>0</v>
      </c>
      <c r="Q99" s="184">
        <v>0</v>
      </c>
      <c r="R99" s="184">
        <f t="shared" si="2"/>
        <v>0</v>
      </c>
      <c r="S99" s="184">
        <v>0</v>
      </c>
      <c r="T99" s="185">
        <f t="shared" si="3"/>
        <v>0</v>
      </c>
      <c r="U99" s="36"/>
      <c r="V99" s="36"/>
      <c r="W99" s="36"/>
      <c r="X99" s="36"/>
      <c r="Y99" s="36"/>
      <c r="Z99" s="36"/>
      <c r="AA99" s="36"/>
      <c r="AB99" s="36"/>
      <c r="AC99" s="36"/>
      <c r="AD99" s="36"/>
      <c r="AE99" s="36"/>
      <c r="AR99" s="186" t="s">
        <v>158</v>
      </c>
      <c r="AT99" s="186" t="s">
        <v>194</v>
      </c>
      <c r="AU99" s="186" t="s">
        <v>80</v>
      </c>
      <c r="AY99" s="19" t="s">
        <v>135</v>
      </c>
      <c r="BE99" s="187">
        <f t="shared" si="4"/>
        <v>0</v>
      </c>
      <c r="BF99" s="187">
        <f t="shared" si="5"/>
        <v>0</v>
      </c>
      <c r="BG99" s="187">
        <f t="shared" si="6"/>
        <v>0</v>
      </c>
      <c r="BH99" s="187">
        <f t="shared" si="7"/>
        <v>0</v>
      </c>
      <c r="BI99" s="187">
        <f t="shared" si="8"/>
        <v>0</v>
      </c>
      <c r="BJ99" s="19" t="s">
        <v>143</v>
      </c>
      <c r="BK99" s="187">
        <f t="shared" si="9"/>
        <v>0</v>
      </c>
      <c r="BL99" s="19" t="s">
        <v>142</v>
      </c>
      <c r="BM99" s="186" t="s">
        <v>158</v>
      </c>
    </row>
    <row r="100" spans="1:65" s="2" customFormat="1" ht="14.4" customHeight="1">
      <c r="A100" s="36"/>
      <c r="B100" s="37"/>
      <c r="C100" s="175" t="s">
        <v>159</v>
      </c>
      <c r="D100" s="175" t="s">
        <v>137</v>
      </c>
      <c r="E100" s="176" t="s">
        <v>1851</v>
      </c>
      <c r="F100" s="177" t="s">
        <v>1852</v>
      </c>
      <c r="G100" s="178" t="s">
        <v>382</v>
      </c>
      <c r="H100" s="179">
        <v>6</v>
      </c>
      <c r="I100" s="180"/>
      <c r="J100" s="181">
        <f t="shared" si="0"/>
        <v>0</v>
      </c>
      <c r="K100" s="177" t="s">
        <v>1844</v>
      </c>
      <c r="L100" s="41"/>
      <c r="M100" s="182" t="s">
        <v>19</v>
      </c>
      <c r="N100" s="183" t="s">
        <v>44</v>
      </c>
      <c r="O100" s="66"/>
      <c r="P100" s="184">
        <f t="shared" si="1"/>
        <v>0</v>
      </c>
      <c r="Q100" s="184">
        <v>0</v>
      </c>
      <c r="R100" s="184">
        <f t="shared" si="2"/>
        <v>0</v>
      </c>
      <c r="S100" s="184">
        <v>0</v>
      </c>
      <c r="T100" s="185">
        <f t="shared" si="3"/>
        <v>0</v>
      </c>
      <c r="U100" s="36"/>
      <c r="V100" s="36"/>
      <c r="W100" s="36"/>
      <c r="X100" s="36"/>
      <c r="Y100" s="36"/>
      <c r="Z100" s="36"/>
      <c r="AA100" s="36"/>
      <c r="AB100" s="36"/>
      <c r="AC100" s="36"/>
      <c r="AD100" s="36"/>
      <c r="AE100" s="36"/>
      <c r="AR100" s="186" t="s">
        <v>142</v>
      </c>
      <c r="AT100" s="186" t="s">
        <v>137</v>
      </c>
      <c r="AU100" s="186" t="s">
        <v>80</v>
      </c>
      <c r="AY100" s="19" t="s">
        <v>135</v>
      </c>
      <c r="BE100" s="187">
        <f t="shared" si="4"/>
        <v>0</v>
      </c>
      <c r="BF100" s="187">
        <f t="shared" si="5"/>
        <v>0</v>
      </c>
      <c r="BG100" s="187">
        <f t="shared" si="6"/>
        <v>0</v>
      </c>
      <c r="BH100" s="187">
        <f t="shared" si="7"/>
        <v>0</v>
      </c>
      <c r="BI100" s="187">
        <f t="shared" si="8"/>
        <v>0</v>
      </c>
      <c r="BJ100" s="19" t="s">
        <v>143</v>
      </c>
      <c r="BK100" s="187">
        <f t="shared" si="9"/>
        <v>0</v>
      </c>
      <c r="BL100" s="19" t="s">
        <v>142</v>
      </c>
      <c r="BM100" s="186" t="s">
        <v>162</v>
      </c>
    </row>
    <row r="101" spans="1:65" s="2" customFormat="1" ht="14.4" customHeight="1">
      <c r="A101" s="36"/>
      <c r="B101" s="37"/>
      <c r="C101" s="215" t="s">
        <v>155</v>
      </c>
      <c r="D101" s="215" t="s">
        <v>194</v>
      </c>
      <c r="E101" s="216" t="s">
        <v>1853</v>
      </c>
      <c r="F101" s="217" t="s">
        <v>1854</v>
      </c>
      <c r="G101" s="218" t="s">
        <v>1855</v>
      </c>
      <c r="H101" s="219">
        <v>6</v>
      </c>
      <c r="I101" s="220"/>
      <c r="J101" s="221">
        <f t="shared" si="0"/>
        <v>0</v>
      </c>
      <c r="K101" s="217" t="s">
        <v>19</v>
      </c>
      <c r="L101" s="222"/>
      <c r="M101" s="223" t="s">
        <v>19</v>
      </c>
      <c r="N101" s="224" t="s">
        <v>44</v>
      </c>
      <c r="O101" s="66"/>
      <c r="P101" s="184">
        <f t="shared" si="1"/>
        <v>0</v>
      </c>
      <c r="Q101" s="184">
        <v>0</v>
      </c>
      <c r="R101" s="184">
        <f t="shared" si="2"/>
        <v>0</v>
      </c>
      <c r="S101" s="184">
        <v>0</v>
      </c>
      <c r="T101" s="185">
        <f t="shared" si="3"/>
        <v>0</v>
      </c>
      <c r="U101" s="36"/>
      <c r="V101" s="36"/>
      <c r="W101" s="36"/>
      <c r="X101" s="36"/>
      <c r="Y101" s="36"/>
      <c r="Z101" s="36"/>
      <c r="AA101" s="36"/>
      <c r="AB101" s="36"/>
      <c r="AC101" s="36"/>
      <c r="AD101" s="36"/>
      <c r="AE101" s="36"/>
      <c r="AR101" s="186" t="s">
        <v>158</v>
      </c>
      <c r="AT101" s="186" t="s">
        <v>194</v>
      </c>
      <c r="AU101" s="186" t="s">
        <v>80</v>
      </c>
      <c r="AY101" s="19" t="s">
        <v>135</v>
      </c>
      <c r="BE101" s="187">
        <f t="shared" si="4"/>
        <v>0</v>
      </c>
      <c r="BF101" s="187">
        <f t="shared" si="5"/>
        <v>0</v>
      </c>
      <c r="BG101" s="187">
        <f t="shared" si="6"/>
        <v>0</v>
      </c>
      <c r="BH101" s="187">
        <f t="shared" si="7"/>
        <v>0</v>
      </c>
      <c r="BI101" s="187">
        <f t="shared" si="8"/>
        <v>0</v>
      </c>
      <c r="BJ101" s="19" t="s">
        <v>143</v>
      </c>
      <c r="BK101" s="187">
        <f t="shared" si="9"/>
        <v>0</v>
      </c>
      <c r="BL101" s="19" t="s">
        <v>142</v>
      </c>
      <c r="BM101" s="186" t="s">
        <v>165</v>
      </c>
    </row>
    <row r="102" spans="1:65" s="2" customFormat="1" ht="14.4" customHeight="1">
      <c r="A102" s="36"/>
      <c r="B102" s="37"/>
      <c r="C102" s="175" t="s">
        <v>166</v>
      </c>
      <c r="D102" s="175" t="s">
        <v>137</v>
      </c>
      <c r="E102" s="176" t="s">
        <v>1856</v>
      </c>
      <c r="F102" s="177" t="s">
        <v>1857</v>
      </c>
      <c r="G102" s="178" t="s">
        <v>382</v>
      </c>
      <c r="H102" s="179">
        <v>6</v>
      </c>
      <c r="I102" s="180"/>
      <c r="J102" s="181">
        <f t="shared" si="0"/>
        <v>0</v>
      </c>
      <c r="K102" s="177" t="s">
        <v>1844</v>
      </c>
      <c r="L102" s="41"/>
      <c r="M102" s="182" t="s">
        <v>19</v>
      </c>
      <c r="N102" s="183" t="s">
        <v>44</v>
      </c>
      <c r="O102" s="66"/>
      <c r="P102" s="184">
        <f t="shared" si="1"/>
        <v>0</v>
      </c>
      <c r="Q102" s="184">
        <v>0</v>
      </c>
      <c r="R102" s="184">
        <f t="shared" si="2"/>
        <v>0</v>
      </c>
      <c r="S102" s="184">
        <v>0</v>
      </c>
      <c r="T102" s="185">
        <f t="shared" si="3"/>
        <v>0</v>
      </c>
      <c r="U102" s="36"/>
      <c r="V102" s="36"/>
      <c r="W102" s="36"/>
      <c r="X102" s="36"/>
      <c r="Y102" s="36"/>
      <c r="Z102" s="36"/>
      <c r="AA102" s="36"/>
      <c r="AB102" s="36"/>
      <c r="AC102" s="36"/>
      <c r="AD102" s="36"/>
      <c r="AE102" s="36"/>
      <c r="AR102" s="186" t="s">
        <v>142</v>
      </c>
      <c r="AT102" s="186" t="s">
        <v>137</v>
      </c>
      <c r="AU102" s="186" t="s">
        <v>80</v>
      </c>
      <c r="AY102" s="19" t="s">
        <v>135</v>
      </c>
      <c r="BE102" s="187">
        <f t="shared" si="4"/>
        <v>0</v>
      </c>
      <c r="BF102" s="187">
        <f t="shared" si="5"/>
        <v>0</v>
      </c>
      <c r="BG102" s="187">
        <f t="shared" si="6"/>
        <v>0</v>
      </c>
      <c r="BH102" s="187">
        <f t="shared" si="7"/>
        <v>0</v>
      </c>
      <c r="BI102" s="187">
        <f t="shared" si="8"/>
        <v>0</v>
      </c>
      <c r="BJ102" s="19" t="s">
        <v>143</v>
      </c>
      <c r="BK102" s="187">
        <f t="shared" si="9"/>
        <v>0</v>
      </c>
      <c r="BL102" s="19" t="s">
        <v>142</v>
      </c>
      <c r="BM102" s="186" t="s">
        <v>170</v>
      </c>
    </row>
    <row r="103" spans="1:65" s="2" customFormat="1" ht="14.4" customHeight="1">
      <c r="A103" s="36"/>
      <c r="B103" s="37"/>
      <c r="C103" s="215" t="s">
        <v>158</v>
      </c>
      <c r="D103" s="215" t="s">
        <v>194</v>
      </c>
      <c r="E103" s="216" t="s">
        <v>1858</v>
      </c>
      <c r="F103" s="217" t="s">
        <v>1859</v>
      </c>
      <c r="G103" s="218" t="s">
        <v>1855</v>
      </c>
      <c r="H103" s="219">
        <v>2</v>
      </c>
      <c r="I103" s="220"/>
      <c r="J103" s="221">
        <f t="shared" si="0"/>
        <v>0</v>
      </c>
      <c r="K103" s="217" t="s">
        <v>19</v>
      </c>
      <c r="L103" s="222"/>
      <c r="M103" s="223" t="s">
        <v>19</v>
      </c>
      <c r="N103" s="224" t="s">
        <v>44</v>
      </c>
      <c r="O103" s="66"/>
      <c r="P103" s="184">
        <f t="shared" si="1"/>
        <v>0</v>
      </c>
      <c r="Q103" s="184">
        <v>0</v>
      </c>
      <c r="R103" s="184">
        <f t="shared" si="2"/>
        <v>0</v>
      </c>
      <c r="S103" s="184">
        <v>0</v>
      </c>
      <c r="T103" s="185">
        <f t="shared" si="3"/>
        <v>0</v>
      </c>
      <c r="U103" s="36"/>
      <c r="V103" s="36"/>
      <c r="W103" s="36"/>
      <c r="X103" s="36"/>
      <c r="Y103" s="36"/>
      <c r="Z103" s="36"/>
      <c r="AA103" s="36"/>
      <c r="AB103" s="36"/>
      <c r="AC103" s="36"/>
      <c r="AD103" s="36"/>
      <c r="AE103" s="36"/>
      <c r="AR103" s="186" t="s">
        <v>158</v>
      </c>
      <c r="AT103" s="186" t="s">
        <v>194</v>
      </c>
      <c r="AU103" s="186" t="s">
        <v>80</v>
      </c>
      <c r="AY103" s="19" t="s">
        <v>135</v>
      </c>
      <c r="BE103" s="187">
        <f t="shared" si="4"/>
        <v>0</v>
      </c>
      <c r="BF103" s="187">
        <f t="shared" si="5"/>
        <v>0</v>
      </c>
      <c r="BG103" s="187">
        <f t="shared" si="6"/>
        <v>0</v>
      </c>
      <c r="BH103" s="187">
        <f t="shared" si="7"/>
        <v>0</v>
      </c>
      <c r="BI103" s="187">
        <f t="shared" si="8"/>
        <v>0</v>
      </c>
      <c r="BJ103" s="19" t="s">
        <v>143</v>
      </c>
      <c r="BK103" s="187">
        <f t="shared" si="9"/>
        <v>0</v>
      </c>
      <c r="BL103" s="19" t="s">
        <v>142</v>
      </c>
      <c r="BM103" s="186" t="s">
        <v>175</v>
      </c>
    </row>
    <row r="104" spans="1:65" s="2" customFormat="1" ht="14.4" customHeight="1">
      <c r="A104" s="36"/>
      <c r="B104" s="37"/>
      <c r="C104" s="215" t="s">
        <v>178</v>
      </c>
      <c r="D104" s="215" t="s">
        <v>194</v>
      </c>
      <c r="E104" s="216" t="s">
        <v>1860</v>
      </c>
      <c r="F104" s="217" t="s">
        <v>1861</v>
      </c>
      <c r="G104" s="218" t="s">
        <v>1855</v>
      </c>
      <c r="H104" s="219">
        <v>2</v>
      </c>
      <c r="I104" s="220"/>
      <c r="J104" s="221">
        <f t="shared" si="0"/>
        <v>0</v>
      </c>
      <c r="K104" s="217" t="s">
        <v>19</v>
      </c>
      <c r="L104" s="222"/>
      <c r="M104" s="223" t="s">
        <v>19</v>
      </c>
      <c r="N104" s="224" t="s">
        <v>44</v>
      </c>
      <c r="O104" s="66"/>
      <c r="P104" s="184">
        <f t="shared" si="1"/>
        <v>0</v>
      </c>
      <c r="Q104" s="184">
        <v>0</v>
      </c>
      <c r="R104" s="184">
        <f t="shared" si="2"/>
        <v>0</v>
      </c>
      <c r="S104" s="184">
        <v>0</v>
      </c>
      <c r="T104" s="185">
        <f t="shared" si="3"/>
        <v>0</v>
      </c>
      <c r="U104" s="36"/>
      <c r="V104" s="36"/>
      <c r="W104" s="36"/>
      <c r="X104" s="36"/>
      <c r="Y104" s="36"/>
      <c r="Z104" s="36"/>
      <c r="AA104" s="36"/>
      <c r="AB104" s="36"/>
      <c r="AC104" s="36"/>
      <c r="AD104" s="36"/>
      <c r="AE104" s="36"/>
      <c r="AR104" s="186" t="s">
        <v>158</v>
      </c>
      <c r="AT104" s="186" t="s">
        <v>194</v>
      </c>
      <c r="AU104" s="186" t="s">
        <v>80</v>
      </c>
      <c r="AY104" s="19" t="s">
        <v>135</v>
      </c>
      <c r="BE104" s="187">
        <f t="shared" si="4"/>
        <v>0</v>
      </c>
      <c r="BF104" s="187">
        <f t="shared" si="5"/>
        <v>0</v>
      </c>
      <c r="BG104" s="187">
        <f t="shared" si="6"/>
        <v>0</v>
      </c>
      <c r="BH104" s="187">
        <f t="shared" si="7"/>
        <v>0</v>
      </c>
      <c r="BI104" s="187">
        <f t="shared" si="8"/>
        <v>0</v>
      </c>
      <c r="BJ104" s="19" t="s">
        <v>143</v>
      </c>
      <c r="BK104" s="187">
        <f t="shared" si="9"/>
        <v>0</v>
      </c>
      <c r="BL104" s="19" t="s">
        <v>142</v>
      </c>
      <c r="BM104" s="186" t="s">
        <v>181</v>
      </c>
    </row>
    <row r="105" spans="1:65" s="2" customFormat="1" ht="14.4" customHeight="1">
      <c r="A105" s="36"/>
      <c r="B105" s="37"/>
      <c r="C105" s="215" t="s">
        <v>162</v>
      </c>
      <c r="D105" s="215" t="s">
        <v>194</v>
      </c>
      <c r="E105" s="216" t="s">
        <v>1862</v>
      </c>
      <c r="F105" s="217" t="s">
        <v>1863</v>
      </c>
      <c r="G105" s="218" t="s">
        <v>1855</v>
      </c>
      <c r="H105" s="219">
        <v>2</v>
      </c>
      <c r="I105" s="220"/>
      <c r="J105" s="221">
        <f t="shared" si="0"/>
        <v>0</v>
      </c>
      <c r="K105" s="217" t="s">
        <v>19</v>
      </c>
      <c r="L105" s="222"/>
      <c r="M105" s="223" t="s">
        <v>19</v>
      </c>
      <c r="N105" s="224" t="s">
        <v>44</v>
      </c>
      <c r="O105" s="66"/>
      <c r="P105" s="184">
        <f t="shared" si="1"/>
        <v>0</v>
      </c>
      <c r="Q105" s="184">
        <v>0</v>
      </c>
      <c r="R105" s="184">
        <f t="shared" si="2"/>
        <v>0</v>
      </c>
      <c r="S105" s="184">
        <v>0</v>
      </c>
      <c r="T105" s="185">
        <f t="shared" si="3"/>
        <v>0</v>
      </c>
      <c r="U105" s="36"/>
      <c r="V105" s="36"/>
      <c r="W105" s="36"/>
      <c r="X105" s="36"/>
      <c r="Y105" s="36"/>
      <c r="Z105" s="36"/>
      <c r="AA105" s="36"/>
      <c r="AB105" s="36"/>
      <c r="AC105" s="36"/>
      <c r="AD105" s="36"/>
      <c r="AE105" s="36"/>
      <c r="AR105" s="186" t="s">
        <v>158</v>
      </c>
      <c r="AT105" s="186" t="s">
        <v>194</v>
      </c>
      <c r="AU105" s="186" t="s">
        <v>80</v>
      </c>
      <c r="AY105" s="19" t="s">
        <v>135</v>
      </c>
      <c r="BE105" s="187">
        <f t="shared" si="4"/>
        <v>0</v>
      </c>
      <c r="BF105" s="187">
        <f t="shared" si="5"/>
        <v>0</v>
      </c>
      <c r="BG105" s="187">
        <f t="shared" si="6"/>
        <v>0</v>
      </c>
      <c r="BH105" s="187">
        <f t="shared" si="7"/>
        <v>0</v>
      </c>
      <c r="BI105" s="187">
        <f t="shared" si="8"/>
        <v>0</v>
      </c>
      <c r="BJ105" s="19" t="s">
        <v>143</v>
      </c>
      <c r="BK105" s="187">
        <f t="shared" si="9"/>
        <v>0</v>
      </c>
      <c r="BL105" s="19" t="s">
        <v>142</v>
      </c>
      <c r="BM105" s="186" t="s">
        <v>185</v>
      </c>
    </row>
    <row r="106" spans="1:65" s="2" customFormat="1" ht="14.4" customHeight="1">
      <c r="A106" s="36"/>
      <c r="B106" s="37"/>
      <c r="C106" s="215" t="s">
        <v>188</v>
      </c>
      <c r="D106" s="215" t="s">
        <v>194</v>
      </c>
      <c r="E106" s="216" t="s">
        <v>1864</v>
      </c>
      <c r="F106" s="217" t="s">
        <v>1865</v>
      </c>
      <c r="G106" s="218" t="s">
        <v>1855</v>
      </c>
      <c r="H106" s="219">
        <v>1</v>
      </c>
      <c r="I106" s="220"/>
      <c r="J106" s="221">
        <f t="shared" si="0"/>
        <v>0</v>
      </c>
      <c r="K106" s="217" t="s">
        <v>19</v>
      </c>
      <c r="L106" s="222"/>
      <c r="M106" s="223" t="s">
        <v>19</v>
      </c>
      <c r="N106" s="224" t="s">
        <v>44</v>
      </c>
      <c r="O106" s="66"/>
      <c r="P106" s="184">
        <f t="shared" si="1"/>
        <v>0</v>
      </c>
      <c r="Q106" s="184">
        <v>0</v>
      </c>
      <c r="R106" s="184">
        <f t="shared" si="2"/>
        <v>0</v>
      </c>
      <c r="S106" s="184">
        <v>0</v>
      </c>
      <c r="T106" s="185">
        <f t="shared" si="3"/>
        <v>0</v>
      </c>
      <c r="U106" s="36"/>
      <c r="V106" s="36"/>
      <c r="W106" s="36"/>
      <c r="X106" s="36"/>
      <c r="Y106" s="36"/>
      <c r="Z106" s="36"/>
      <c r="AA106" s="36"/>
      <c r="AB106" s="36"/>
      <c r="AC106" s="36"/>
      <c r="AD106" s="36"/>
      <c r="AE106" s="36"/>
      <c r="AR106" s="186" t="s">
        <v>158</v>
      </c>
      <c r="AT106" s="186" t="s">
        <v>194</v>
      </c>
      <c r="AU106" s="186" t="s">
        <v>80</v>
      </c>
      <c r="AY106" s="19" t="s">
        <v>135</v>
      </c>
      <c r="BE106" s="187">
        <f t="shared" si="4"/>
        <v>0</v>
      </c>
      <c r="BF106" s="187">
        <f t="shared" si="5"/>
        <v>0</v>
      </c>
      <c r="BG106" s="187">
        <f t="shared" si="6"/>
        <v>0</v>
      </c>
      <c r="BH106" s="187">
        <f t="shared" si="7"/>
        <v>0</v>
      </c>
      <c r="BI106" s="187">
        <f t="shared" si="8"/>
        <v>0</v>
      </c>
      <c r="BJ106" s="19" t="s">
        <v>143</v>
      </c>
      <c r="BK106" s="187">
        <f t="shared" si="9"/>
        <v>0</v>
      </c>
      <c r="BL106" s="19" t="s">
        <v>142</v>
      </c>
      <c r="BM106" s="186" t="s">
        <v>191</v>
      </c>
    </row>
    <row r="107" spans="1:65" s="2" customFormat="1" ht="14.4" customHeight="1">
      <c r="A107" s="36"/>
      <c r="B107" s="37"/>
      <c r="C107" s="175" t="s">
        <v>165</v>
      </c>
      <c r="D107" s="175" t="s">
        <v>137</v>
      </c>
      <c r="E107" s="176" t="s">
        <v>1866</v>
      </c>
      <c r="F107" s="177" t="s">
        <v>1867</v>
      </c>
      <c r="G107" s="178" t="s">
        <v>382</v>
      </c>
      <c r="H107" s="179">
        <v>3</v>
      </c>
      <c r="I107" s="180"/>
      <c r="J107" s="181">
        <f t="shared" si="0"/>
        <v>0</v>
      </c>
      <c r="K107" s="177" t="s">
        <v>1844</v>
      </c>
      <c r="L107" s="41"/>
      <c r="M107" s="182" t="s">
        <v>19</v>
      </c>
      <c r="N107" s="183" t="s">
        <v>44</v>
      </c>
      <c r="O107" s="66"/>
      <c r="P107" s="184">
        <f t="shared" si="1"/>
        <v>0</v>
      </c>
      <c r="Q107" s="184">
        <v>0</v>
      </c>
      <c r="R107" s="184">
        <f t="shared" si="2"/>
        <v>0</v>
      </c>
      <c r="S107" s="184">
        <v>0</v>
      </c>
      <c r="T107" s="185">
        <f t="shared" si="3"/>
        <v>0</v>
      </c>
      <c r="U107" s="36"/>
      <c r="V107" s="36"/>
      <c r="W107" s="36"/>
      <c r="X107" s="36"/>
      <c r="Y107" s="36"/>
      <c r="Z107" s="36"/>
      <c r="AA107" s="36"/>
      <c r="AB107" s="36"/>
      <c r="AC107" s="36"/>
      <c r="AD107" s="36"/>
      <c r="AE107" s="36"/>
      <c r="AR107" s="186" t="s">
        <v>142</v>
      </c>
      <c r="AT107" s="186" t="s">
        <v>137</v>
      </c>
      <c r="AU107" s="186" t="s">
        <v>80</v>
      </c>
      <c r="AY107" s="19" t="s">
        <v>135</v>
      </c>
      <c r="BE107" s="187">
        <f t="shared" si="4"/>
        <v>0</v>
      </c>
      <c r="BF107" s="187">
        <f t="shared" si="5"/>
        <v>0</v>
      </c>
      <c r="BG107" s="187">
        <f t="shared" si="6"/>
        <v>0</v>
      </c>
      <c r="BH107" s="187">
        <f t="shared" si="7"/>
        <v>0</v>
      </c>
      <c r="BI107" s="187">
        <f t="shared" si="8"/>
        <v>0</v>
      </c>
      <c r="BJ107" s="19" t="s">
        <v>143</v>
      </c>
      <c r="BK107" s="187">
        <f t="shared" si="9"/>
        <v>0</v>
      </c>
      <c r="BL107" s="19" t="s">
        <v>142</v>
      </c>
      <c r="BM107" s="186" t="s">
        <v>198</v>
      </c>
    </row>
    <row r="108" spans="1:65" s="2" customFormat="1" ht="14.4" customHeight="1">
      <c r="A108" s="36"/>
      <c r="B108" s="37"/>
      <c r="C108" s="215" t="s">
        <v>199</v>
      </c>
      <c r="D108" s="215" t="s">
        <v>194</v>
      </c>
      <c r="E108" s="216" t="s">
        <v>1868</v>
      </c>
      <c r="F108" s="217" t="s">
        <v>1869</v>
      </c>
      <c r="G108" s="218" t="s">
        <v>1846</v>
      </c>
      <c r="H108" s="219">
        <v>3</v>
      </c>
      <c r="I108" s="220"/>
      <c r="J108" s="221">
        <f t="shared" si="0"/>
        <v>0</v>
      </c>
      <c r="K108" s="217" t="s">
        <v>19</v>
      </c>
      <c r="L108" s="222"/>
      <c r="M108" s="223" t="s">
        <v>19</v>
      </c>
      <c r="N108" s="224" t="s">
        <v>44</v>
      </c>
      <c r="O108" s="66"/>
      <c r="P108" s="184">
        <f t="shared" si="1"/>
        <v>0</v>
      </c>
      <c r="Q108" s="184">
        <v>0</v>
      </c>
      <c r="R108" s="184">
        <f t="shared" si="2"/>
        <v>0</v>
      </c>
      <c r="S108" s="184">
        <v>0</v>
      </c>
      <c r="T108" s="185">
        <f t="shared" si="3"/>
        <v>0</v>
      </c>
      <c r="U108" s="36"/>
      <c r="V108" s="36"/>
      <c r="W108" s="36"/>
      <c r="X108" s="36"/>
      <c r="Y108" s="36"/>
      <c r="Z108" s="36"/>
      <c r="AA108" s="36"/>
      <c r="AB108" s="36"/>
      <c r="AC108" s="36"/>
      <c r="AD108" s="36"/>
      <c r="AE108" s="36"/>
      <c r="AR108" s="186" t="s">
        <v>158</v>
      </c>
      <c r="AT108" s="186" t="s">
        <v>194</v>
      </c>
      <c r="AU108" s="186" t="s">
        <v>80</v>
      </c>
      <c r="AY108" s="19" t="s">
        <v>135</v>
      </c>
      <c r="BE108" s="187">
        <f t="shared" si="4"/>
        <v>0</v>
      </c>
      <c r="BF108" s="187">
        <f t="shared" si="5"/>
        <v>0</v>
      </c>
      <c r="BG108" s="187">
        <f t="shared" si="6"/>
        <v>0</v>
      </c>
      <c r="BH108" s="187">
        <f t="shared" si="7"/>
        <v>0</v>
      </c>
      <c r="BI108" s="187">
        <f t="shared" si="8"/>
        <v>0</v>
      </c>
      <c r="BJ108" s="19" t="s">
        <v>143</v>
      </c>
      <c r="BK108" s="187">
        <f t="shared" si="9"/>
        <v>0</v>
      </c>
      <c r="BL108" s="19" t="s">
        <v>142</v>
      </c>
      <c r="BM108" s="186" t="s">
        <v>202</v>
      </c>
    </row>
    <row r="109" spans="1:65" s="2" customFormat="1" ht="14.4" customHeight="1">
      <c r="A109" s="36"/>
      <c r="B109" s="37"/>
      <c r="C109" s="175" t="s">
        <v>170</v>
      </c>
      <c r="D109" s="175" t="s">
        <v>137</v>
      </c>
      <c r="E109" s="176" t="s">
        <v>1870</v>
      </c>
      <c r="F109" s="177" t="s">
        <v>1871</v>
      </c>
      <c r="G109" s="178" t="s">
        <v>382</v>
      </c>
      <c r="H109" s="179">
        <v>1</v>
      </c>
      <c r="I109" s="180"/>
      <c r="J109" s="181">
        <f t="shared" si="0"/>
        <v>0</v>
      </c>
      <c r="K109" s="177" t="s">
        <v>1844</v>
      </c>
      <c r="L109" s="41"/>
      <c r="M109" s="182" t="s">
        <v>19</v>
      </c>
      <c r="N109" s="183" t="s">
        <v>44</v>
      </c>
      <c r="O109" s="66"/>
      <c r="P109" s="184">
        <f t="shared" si="1"/>
        <v>0</v>
      </c>
      <c r="Q109" s="184">
        <v>0</v>
      </c>
      <c r="R109" s="184">
        <f t="shared" si="2"/>
        <v>0</v>
      </c>
      <c r="S109" s="184">
        <v>0</v>
      </c>
      <c r="T109" s="185">
        <f t="shared" si="3"/>
        <v>0</v>
      </c>
      <c r="U109" s="36"/>
      <c r="V109" s="36"/>
      <c r="W109" s="36"/>
      <c r="X109" s="36"/>
      <c r="Y109" s="36"/>
      <c r="Z109" s="36"/>
      <c r="AA109" s="36"/>
      <c r="AB109" s="36"/>
      <c r="AC109" s="36"/>
      <c r="AD109" s="36"/>
      <c r="AE109" s="36"/>
      <c r="AR109" s="186" t="s">
        <v>142</v>
      </c>
      <c r="AT109" s="186" t="s">
        <v>137</v>
      </c>
      <c r="AU109" s="186" t="s">
        <v>80</v>
      </c>
      <c r="AY109" s="19" t="s">
        <v>135</v>
      </c>
      <c r="BE109" s="187">
        <f t="shared" si="4"/>
        <v>0</v>
      </c>
      <c r="BF109" s="187">
        <f t="shared" si="5"/>
        <v>0</v>
      </c>
      <c r="BG109" s="187">
        <f t="shared" si="6"/>
        <v>0</v>
      </c>
      <c r="BH109" s="187">
        <f t="shared" si="7"/>
        <v>0</v>
      </c>
      <c r="BI109" s="187">
        <f t="shared" si="8"/>
        <v>0</v>
      </c>
      <c r="BJ109" s="19" t="s">
        <v>143</v>
      </c>
      <c r="BK109" s="187">
        <f t="shared" si="9"/>
        <v>0</v>
      </c>
      <c r="BL109" s="19" t="s">
        <v>142</v>
      </c>
      <c r="BM109" s="186" t="s">
        <v>207</v>
      </c>
    </row>
    <row r="110" spans="1:65" s="2" customFormat="1" ht="14.4" customHeight="1">
      <c r="A110" s="36"/>
      <c r="B110" s="37"/>
      <c r="C110" s="215" t="s">
        <v>8</v>
      </c>
      <c r="D110" s="215" t="s">
        <v>194</v>
      </c>
      <c r="E110" s="216" t="s">
        <v>1872</v>
      </c>
      <c r="F110" s="217" t="s">
        <v>1873</v>
      </c>
      <c r="G110" s="218" t="s">
        <v>1846</v>
      </c>
      <c r="H110" s="219">
        <v>1</v>
      </c>
      <c r="I110" s="220"/>
      <c r="J110" s="221">
        <f t="shared" si="0"/>
        <v>0</v>
      </c>
      <c r="K110" s="217" t="s">
        <v>19</v>
      </c>
      <c r="L110" s="222"/>
      <c r="M110" s="223" t="s">
        <v>19</v>
      </c>
      <c r="N110" s="224" t="s">
        <v>44</v>
      </c>
      <c r="O110" s="66"/>
      <c r="P110" s="184">
        <f t="shared" si="1"/>
        <v>0</v>
      </c>
      <c r="Q110" s="184">
        <v>0</v>
      </c>
      <c r="R110" s="184">
        <f t="shared" si="2"/>
        <v>0</v>
      </c>
      <c r="S110" s="184">
        <v>0</v>
      </c>
      <c r="T110" s="185">
        <f t="shared" si="3"/>
        <v>0</v>
      </c>
      <c r="U110" s="36"/>
      <c r="V110" s="36"/>
      <c r="W110" s="36"/>
      <c r="X110" s="36"/>
      <c r="Y110" s="36"/>
      <c r="Z110" s="36"/>
      <c r="AA110" s="36"/>
      <c r="AB110" s="36"/>
      <c r="AC110" s="36"/>
      <c r="AD110" s="36"/>
      <c r="AE110" s="36"/>
      <c r="AR110" s="186" t="s">
        <v>158</v>
      </c>
      <c r="AT110" s="186" t="s">
        <v>194</v>
      </c>
      <c r="AU110" s="186" t="s">
        <v>80</v>
      </c>
      <c r="AY110" s="19" t="s">
        <v>135</v>
      </c>
      <c r="BE110" s="187">
        <f t="shared" si="4"/>
        <v>0</v>
      </c>
      <c r="BF110" s="187">
        <f t="shared" si="5"/>
        <v>0</v>
      </c>
      <c r="BG110" s="187">
        <f t="shared" si="6"/>
        <v>0</v>
      </c>
      <c r="BH110" s="187">
        <f t="shared" si="7"/>
        <v>0</v>
      </c>
      <c r="BI110" s="187">
        <f t="shared" si="8"/>
        <v>0</v>
      </c>
      <c r="BJ110" s="19" t="s">
        <v>143</v>
      </c>
      <c r="BK110" s="187">
        <f t="shared" si="9"/>
        <v>0</v>
      </c>
      <c r="BL110" s="19" t="s">
        <v>142</v>
      </c>
      <c r="BM110" s="186" t="s">
        <v>211</v>
      </c>
    </row>
    <row r="111" spans="1:65" s="2" customFormat="1" ht="14.4" customHeight="1">
      <c r="A111" s="36"/>
      <c r="B111" s="37"/>
      <c r="C111" s="215" t="s">
        <v>175</v>
      </c>
      <c r="D111" s="215" t="s">
        <v>194</v>
      </c>
      <c r="E111" s="216" t="s">
        <v>1874</v>
      </c>
      <c r="F111" s="217" t="s">
        <v>1875</v>
      </c>
      <c r="G111" s="218" t="s">
        <v>1846</v>
      </c>
      <c r="H111" s="219">
        <v>1</v>
      </c>
      <c r="I111" s="220"/>
      <c r="J111" s="221">
        <f t="shared" si="0"/>
        <v>0</v>
      </c>
      <c r="K111" s="217" t="s">
        <v>19</v>
      </c>
      <c r="L111" s="222"/>
      <c r="M111" s="223" t="s">
        <v>19</v>
      </c>
      <c r="N111" s="224" t="s">
        <v>44</v>
      </c>
      <c r="O111" s="66"/>
      <c r="P111" s="184">
        <f t="shared" si="1"/>
        <v>0</v>
      </c>
      <c r="Q111" s="184">
        <v>0</v>
      </c>
      <c r="R111" s="184">
        <f t="shared" si="2"/>
        <v>0</v>
      </c>
      <c r="S111" s="184">
        <v>0</v>
      </c>
      <c r="T111" s="185">
        <f t="shared" si="3"/>
        <v>0</v>
      </c>
      <c r="U111" s="36"/>
      <c r="V111" s="36"/>
      <c r="W111" s="36"/>
      <c r="X111" s="36"/>
      <c r="Y111" s="36"/>
      <c r="Z111" s="36"/>
      <c r="AA111" s="36"/>
      <c r="AB111" s="36"/>
      <c r="AC111" s="36"/>
      <c r="AD111" s="36"/>
      <c r="AE111" s="36"/>
      <c r="AR111" s="186" t="s">
        <v>158</v>
      </c>
      <c r="AT111" s="186" t="s">
        <v>194</v>
      </c>
      <c r="AU111" s="186" t="s">
        <v>80</v>
      </c>
      <c r="AY111" s="19" t="s">
        <v>135</v>
      </c>
      <c r="BE111" s="187">
        <f t="shared" si="4"/>
        <v>0</v>
      </c>
      <c r="BF111" s="187">
        <f t="shared" si="5"/>
        <v>0</v>
      </c>
      <c r="BG111" s="187">
        <f t="shared" si="6"/>
        <v>0</v>
      </c>
      <c r="BH111" s="187">
        <f t="shared" si="7"/>
        <v>0</v>
      </c>
      <c r="BI111" s="187">
        <f t="shared" si="8"/>
        <v>0</v>
      </c>
      <c r="BJ111" s="19" t="s">
        <v>143</v>
      </c>
      <c r="BK111" s="187">
        <f t="shared" si="9"/>
        <v>0</v>
      </c>
      <c r="BL111" s="19" t="s">
        <v>142</v>
      </c>
      <c r="BM111" s="186" t="s">
        <v>216</v>
      </c>
    </row>
    <row r="112" spans="1:65" s="2" customFormat="1" ht="14.4" customHeight="1">
      <c r="A112" s="36"/>
      <c r="B112" s="37"/>
      <c r="C112" s="175" t="s">
        <v>219</v>
      </c>
      <c r="D112" s="175" t="s">
        <v>137</v>
      </c>
      <c r="E112" s="176" t="s">
        <v>1876</v>
      </c>
      <c r="F112" s="177" t="s">
        <v>1877</v>
      </c>
      <c r="G112" s="178" t="s">
        <v>506</v>
      </c>
      <c r="H112" s="179">
        <v>1</v>
      </c>
      <c r="I112" s="180"/>
      <c r="J112" s="181">
        <f t="shared" si="0"/>
        <v>0</v>
      </c>
      <c r="K112" s="177" t="s">
        <v>19</v>
      </c>
      <c r="L112" s="41"/>
      <c r="M112" s="182" t="s">
        <v>19</v>
      </c>
      <c r="N112" s="183" t="s">
        <v>44</v>
      </c>
      <c r="O112" s="66"/>
      <c r="P112" s="184">
        <f t="shared" si="1"/>
        <v>0</v>
      </c>
      <c r="Q112" s="184">
        <v>0</v>
      </c>
      <c r="R112" s="184">
        <f t="shared" si="2"/>
        <v>0</v>
      </c>
      <c r="S112" s="184">
        <v>0</v>
      </c>
      <c r="T112" s="185">
        <f t="shared" si="3"/>
        <v>0</v>
      </c>
      <c r="U112" s="36"/>
      <c r="V112" s="36"/>
      <c r="W112" s="36"/>
      <c r="X112" s="36"/>
      <c r="Y112" s="36"/>
      <c r="Z112" s="36"/>
      <c r="AA112" s="36"/>
      <c r="AB112" s="36"/>
      <c r="AC112" s="36"/>
      <c r="AD112" s="36"/>
      <c r="AE112" s="36"/>
      <c r="AR112" s="186" t="s">
        <v>142</v>
      </c>
      <c r="AT112" s="186" t="s">
        <v>137</v>
      </c>
      <c r="AU112" s="186" t="s">
        <v>80</v>
      </c>
      <c r="AY112" s="19" t="s">
        <v>135</v>
      </c>
      <c r="BE112" s="187">
        <f t="shared" si="4"/>
        <v>0</v>
      </c>
      <c r="BF112" s="187">
        <f t="shared" si="5"/>
        <v>0</v>
      </c>
      <c r="BG112" s="187">
        <f t="shared" si="6"/>
        <v>0</v>
      </c>
      <c r="BH112" s="187">
        <f t="shared" si="7"/>
        <v>0</v>
      </c>
      <c r="BI112" s="187">
        <f t="shared" si="8"/>
        <v>0</v>
      </c>
      <c r="BJ112" s="19" t="s">
        <v>143</v>
      </c>
      <c r="BK112" s="187">
        <f t="shared" si="9"/>
        <v>0</v>
      </c>
      <c r="BL112" s="19" t="s">
        <v>142</v>
      </c>
      <c r="BM112" s="186" t="s">
        <v>222</v>
      </c>
    </row>
    <row r="113" spans="1:65" s="2" customFormat="1" ht="14.4" customHeight="1">
      <c r="A113" s="36"/>
      <c r="B113" s="37"/>
      <c r="C113" s="175" t="s">
        <v>181</v>
      </c>
      <c r="D113" s="175" t="s">
        <v>137</v>
      </c>
      <c r="E113" s="176" t="s">
        <v>1878</v>
      </c>
      <c r="F113" s="177" t="s">
        <v>1879</v>
      </c>
      <c r="G113" s="178" t="s">
        <v>1846</v>
      </c>
      <c r="H113" s="179">
        <v>1</v>
      </c>
      <c r="I113" s="180"/>
      <c r="J113" s="181">
        <f t="shared" si="0"/>
        <v>0</v>
      </c>
      <c r="K113" s="177" t="s">
        <v>19</v>
      </c>
      <c r="L113" s="41"/>
      <c r="M113" s="182" t="s">
        <v>19</v>
      </c>
      <c r="N113" s="183" t="s">
        <v>44</v>
      </c>
      <c r="O113" s="66"/>
      <c r="P113" s="184">
        <f t="shared" si="1"/>
        <v>0</v>
      </c>
      <c r="Q113" s="184">
        <v>0</v>
      </c>
      <c r="R113" s="184">
        <f t="shared" si="2"/>
        <v>0</v>
      </c>
      <c r="S113" s="184">
        <v>0</v>
      </c>
      <c r="T113" s="185">
        <f t="shared" si="3"/>
        <v>0</v>
      </c>
      <c r="U113" s="36"/>
      <c r="V113" s="36"/>
      <c r="W113" s="36"/>
      <c r="X113" s="36"/>
      <c r="Y113" s="36"/>
      <c r="Z113" s="36"/>
      <c r="AA113" s="36"/>
      <c r="AB113" s="36"/>
      <c r="AC113" s="36"/>
      <c r="AD113" s="36"/>
      <c r="AE113" s="36"/>
      <c r="AR113" s="186" t="s">
        <v>142</v>
      </c>
      <c r="AT113" s="186" t="s">
        <v>137</v>
      </c>
      <c r="AU113" s="186" t="s">
        <v>80</v>
      </c>
      <c r="AY113" s="19" t="s">
        <v>135</v>
      </c>
      <c r="BE113" s="187">
        <f t="shared" si="4"/>
        <v>0</v>
      </c>
      <c r="BF113" s="187">
        <f t="shared" si="5"/>
        <v>0</v>
      </c>
      <c r="BG113" s="187">
        <f t="shared" si="6"/>
        <v>0</v>
      </c>
      <c r="BH113" s="187">
        <f t="shared" si="7"/>
        <v>0</v>
      </c>
      <c r="BI113" s="187">
        <f t="shared" si="8"/>
        <v>0</v>
      </c>
      <c r="BJ113" s="19" t="s">
        <v>143</v>
      </c>
      <c r="BK113" s="187">
        <f t="shared" si="9"/>
        <v>0</v>
      </c>
      <c r="BL113" s="19" t="s">
        <v>142</v>
      </c>
      <c r="BM113" s="186" t="s">
        <v>227</v>
      </c>
    </row>
    <row r="114" spans="1:65" s="2" customFormat="1" ht="14.4" customHeight="1">
      <c r="A114" s="36"/>
      <c r="B114" s="37"/>
      <c r="C114" s="175" t="s">
        <v>228</v>
      </c>
      <c r="D114" s="175" t="s">
        <v>137</v>
      </c>
      <c r="E114" s="176" t="s">
        <v>1880</v>
      </c>
      <c r="F114" s="177" t="s">
        <v>1881</v>
      </c>
      <c r="G114" s="178" t="s">
        <v>1846</v>
      </c>
      <c r="H114" s="179">
        <v>1</v>
      </c>
      <c r="I114" s="180"/>
      <c r="J114" s="181">
        <f t="shared" si="0"/>
        <v>0</v>
      </c>
      <c r="K114" s="177" t="s">
        <v>19</v>
      </c>
      <c r="L114" s="41"/>
      <c r="M114" s="182" t="s">
        <v>19</v>
      </c>
      <c r="N114" s="183" t="s">
        <v>44</v>
      </c>
      <c r="O114" s="66"/>
      <c r="P114" s="184">
        <f t="shared" si="1"/>
        <v>0</v>
      </c>
      <c r="Q114" s="184">
        <v>0</v>
      </c>
      <c r="R114" s="184">
        <f t="shared" si="2"/>
        <v>0</v>
      </c>
      <c r="S114" s="184">
        <v>0</v>
      </c>
      <c r="T114" s="185">
        <f t="shared" si="3"/>
        <v>0</v>
      </c>
      <c r="U114" s="36"/>
      <c r="V114" s="36"/>
      <c r="W114" s="36"/>
      <c r="X114" s="36"/>
      <c r="Y114" s="36"/>
      <c r="Z114" s="36"/>
      <c r="AA114" s="36"/>
      <c r="AB114" s="36"/>
      <c r="AC114" s="36"/>
      <c r="AD114" s="36"/>
      <c r="AE114" s="36"/>
      <c r="AR114" s="186" t="s">
        <v>142</v>
      </c>
      <c r="AT114" s="186" t="s">
        <v>137</v>
      </c>
      <c r="AU114" s="186" t="s">
        <v>80</v>
      </c>
      <c r="AY114" s="19" t="s">
        <v>135</v>
      </c>
      <c r="BE114" s="187">
        <f t="shared" si="4"/>
        <v>0</v>
      </c>
      <c r="BF114" s="187">
        <f t="shared" si="5"/>
        <v>0</v>
      </c>
      <c r="BG114" s="187">
        <f t="shared" si="6"/>
        <v>0</v>
      </c>
      <c r="BH114" s="187">
        <f t="shared" si="7"/>
        <v>0</v>
      </c>
      <c r="BI114" s="187">
        <f t="shared" si="8"/>
        <v>0</v>
      </c>
      <c r="BJ114" s="19" t="s">
        <v>143</v>
      </c>
      <c r="BK114" s="187">
        <f t="shared" si="9"/>
        <v>0</v>
      </c>
      <c r="BL114" s="19" t="s">
        <v>142</v>
      </c>
      <c r="BM114" s="186" t="s">
        <v>231</v>
      </c>
    </row>
    <row r="115" spans="1:65" s="2" customFormat="1" ht="14.4" customHeight="1">
      <c r="A115" s="36"/>
      <c r="B115" s="37"/>
      <c r="C115" s="175" t="s">
        <v>185</v>
      </c>
      <c r="D115" s="175" t="s">
        <v>137</v>
      </c>
      <c r="E115" s="176" t="s">
        <v>1882</v>
      </c>
      <c r="F115" s="177" t="s">
        <v>1883</v>
      </c>
      <c r="G115" s="178" t="s">
        <v>1846</v>
      </c>
      <c r="H115" s="179">
        <v>1</v>
      </c>
      <c r="I115" s="180"/>
      <c r="J115" s="181">
        <f t="shared" si="0"/>
        <v>0</v>
      </c>
      <c r="K115" s="177" t="s">
        <v>19</v>
      </c>
      <c r="L115" s="41"/>
      <c r="M115" s="182" t="s">
        <v>19</v>
      </c>
      <c r="N115" s="183" t="s">
        <v>44</v>
      </c>
      <c r="O115" s="66"/>
      <c r="P115" s="184">
        <f t="shared" si="1"/>
        <v>0</v>
      </c>
      <c r="Q115" s="184">
        <v>0</v>
      </c>
      <c r="R115" s="184">
        <f t="shared" si="2"/>
        <v>0</v>
      </c>
      <c r="S115" s="184">
        <v>0</v>
      </c>
      <c r="T115" s="185">
        <f t="shared" si="3"/>
        <v>0</v>
      </c>
      <c r="U115" s="36"/>
      <c r="V115" s="36"/>
      <c r="W115" s="36"/>
      <c r="X115" s="36"/>
      <c r="Y115" s="36"/>
      <c r="Z115" s="36"/>
      <c r="AA115" s="36"/>
      <c r="AB115" s="36"/>
      <c r="AC115" s="36"/>
      <c r="AD115" s="36"/>
      <c r="AE115" s="36"/>
      <c r="AR115" s="186" t="s">
        <v>142</v>
      </c>
      <c r="AT115" s="186" t="s">
        <v>137</v>
      </c>
      <c r="AU115" s="186" t="s">
        <v>80</v>
      </c>
      <c r="AY115" s="19" t="s">
        <v>135</v>
      </c>
      <c r="BE115" s="187">
        <f t="shared" si="4"/>
        <v>0</v>
      </c>
      <c r="BF115" s="187">
        <f t="shared" si="5"/>
        <v>0</v>
      </c>
      <c r="BG115" s="187">
        <f t="shared" si="6"/>
        <v>0</v>
      </c>
      <c r="BH115" s="187">
        <f t="shared" si="7"/>
        <v>0</v>
      </c>
      <c r="BI115" s="187">
        <f t="shared" si="8"/>
        <v>0</v>
      </c>
      <c r="BJ115" s="19" t="s">
        <v>143</v>
      </c>
      <c r="BK115" s="187">
        <f t="shared" si="9"/>
        <v>0</v>
      </c>
      <c r="BL115" s="19" t="s">
        <v>142</v>
      </c>
      <c r="BM115" s="186" t="s">
        <v>235</v>
      </c>
    </row>
    <row r="116" spans="1:65" s="2" customFormat="1" ht="14.4" customHeight="1">
      <c r="A116" s="36"/>
      <c r="B116" s="37"/>
      <c r="C116" s="175" t="s">
        <v>7</v>
      </c>
      <c r="D116" s="175" t="s">
        <v>137</v>
      </c>
      <c r="E116" s="176" t="s">
        <v>1884</v>
      </c>
      <c r="F116" s="177" t="s">
        <v>1885</v>
      </c>
      <c r="G116" s="178" t="s">
        <v>382</v>
      </c>
      <c r="H116" s="179">
        <v>1</v>
      </c>
      <c r="I116" s="180"/>
      <c r="J116" s="181">
        <f t="shared" si="0"/>
        <v>0</v>
      </c>
      <c r="K116" s="177" t="s">
        <v>1844</v>
      </c>
      <c r="L116" s="41"/>
      <c r="M116" s="182" t="s">
        <v>19</v>
      </c>
      <c r="N116" s="183" t="s">
        <v>44</v>
      </c>
      <c r="O116" s="66"/>
      <c r="P116" s="184">
        <f t="shared" si="1"/>
        <v>0</v>
      </c>
      <c r="Q116" s="184">
        <v>0</v>
      </c>
      <c r="R116" s="184">
        <f t="shared" si="2"/>
        <v>0</v>
      </c>
      <c r="S116" s="184">
        <v>0</v>
      </c>
      <c r="T116" s="185">
        <f t="shared" si="3"/>
        <v>0</v>
      </c>
      <c r="U116" s="36"/>
      <c r="V116" s="36"/>
      <c r="W116" s="36"/>
      <c r="X116" s="36"/>
      <c r="Y116" s="36"/>
      <c r="Z116" s="36"/>
      <c r="AA116" s="36"/>
      <c r="AB116" s="36"/>
      <c r="AC116" s="36"/>
      <c r="AD116" s="36"/>
      <c r="AE116" s="36"/>
      <c r="AR116" s="186" t="s">
        <v>142</v>
      </c>
      <c r="AT116" s="186" t="s">
        <v>137</v>
      </c>
      <c r="AU116" s="186" t="s">
        <v>80</v>
      </c>
      <c r="AY116" s="19" t="s">
        <v>135</v>
      </c>
      <c r="BE116" s="187">
        <f t="shared" si="4"/>
        <v>0</v>
      </c>
      <c r="BF116" s="187">
        <f t="shared" si="5"/>
        <v>0</v>
      </c>
      <c r="BG116" s="187">
        <f t="shared" si="6"/>
        <v>0</v>
      </c>
      <c r="BH116" s="187">
        <f t="shared" si="7"/>
        <v>0</v>
      </c>
      <c r="BI116" s="187">
        <f t="shared" si="8"/>
        <v>0</v>
      </c>
      <c r="BJ116" s="19" t="s">
        <v>143</v>
      </c>
      <c r="BK116" s="187">
        <f t="shared" si="9"/>
        <v>0</v>
      </c>
      <c r="BL116" s="19" t="s">
        <v>142</v>
      </c>
      <c r="BM116" s="186" t="s">
        <v>240</v>
      </c>
    </row>
    <row r="117" spans="1:65" s="2" customFormat="1" ht="14.4" customHeight="1">
      <c r="A117" s="36"/>
      <c r="B117" s="37"/>
      <c r="C117" s="215" t="s">
        <v>191</v>
      </c>
      <c r="D117" s="215" t="s">
        <v>194</v>
      </c>
      <c r="E117" s="216" t="s">
        <v>1886</v>
      </c>
      <c r="F117" s="217" t="s">
        <v>1887</v>
      </c>
      <c r="G117" s="218" t="s">
        <v>1846</v>
      </c>
      <c r="H117" s="219">
        <v>1</v>
      </c>
      <c r="I117" s="220"/>
      <c r="J117" s="221">
        <f t="shared" si="0"/>
        <v>0</v>
      </c>
      <c r="K117" s="217" t="s">
        <v>19</v>
      </c>
      <c r="L117" s="222"/>
      <c r="M117" s="223" t="s">
        <v>19</v>
      </c>
      <c r="N117" s="224" t="s">
        <v>44</v>
      </c>
      <c r="O117" s="66"/>
      <c r="P117" s="184">
        <f t="shared" si="1"/>
        <v>0</v>
      </c>
      <c r="Q117" s="184">
        <v>0</v>
      </c>
      <c r="R117" s="184">
        <f t="shared" si="2"/>
        <v>0</v>
      </c>
      <c r="S117" s="184">
        <v>0</v>
      </c>
      <c r="T117" s="185">
        <f t="shared" si="3"/>
        <v>0</v>
      </c>
      <c r="U117" s="36"/>
      <c r="V117" s="36"/>
      <c r="W117" s="36"/>
      <c r="X117" s="36"/>
      <c r="Y117" s="36"/>
      <c r="Z117" s="36"/>
      <c r="AA117" s="36"/>
      <c r="AB117" s="36"/>
      <c r="AC117" s="36"/>
      <c r="AD117" s="36"/>
      <c r="AE117" s="36"/>
      <c r="AR117" s="186" t="s">
        <v>158</v>
      </c>
      <c r="AT117" s="186" t="s">
        <v>194</v>
      </c>
      <c r="AU117" s="186" t="s">
        <v>80</v>
      </c>
      <c r="AY117" s="19" t="s">
        <v>135</v>
      </c>
      <c r="BE117" s="187">
        <f t="shared" si="4"/>
        <v>0</v>
      </c>
      <c r="BF117" s="187">
        <f t="shared" si="5"/>
        <v>0</v>
      </c>
      <c r="BG117" s="187">
        <f t="shared" si="6"/>
        <v>0</v>
      </c>
      <c r="BH117" s="187">
        <f t="shared" si="7"/>
        <v>0</v>
      </c>
      <c r="BI117" s="187">
        <f t="shared" si="8"/>
        <v>0</v>
      </c>
      <c r="BJ117" s="19" t="s">
        <v>143</v>
      </c>
      <c r="BK117" s="187">
        <f t="shared" si="9"/>
        <v>0</v>
      </c>
      <c r="BL117" s="19" t="s">
        <v>142</v>
      </c>
      <c r="BM117" s="186" t="s">
        <v>244</v>
      </c>
    </row>
    <row r="118" spans="1:65" s="12" customFormat="1" ht="22.75" customHeight="1">
      <c r="B118" s="159"/>
      <c r="C118" s="160"/>
      <c r="D118" s="161" t="s">
        <v>71</v>
      </c>
      <c r="E118" s="173" t="s">
        <v>1888</v>
      </c>
      <c r="F118" s="173" t="s">
        <v>1889</v>
      </c>
      <c r="G118" s="160"/>
      <c r="H118" s="160"/>
      <c r="I118" s="163"/>
      <c r="J118" s="174">
        <f>BK118</f>
        <v>0</v>
      </c>
      <c r="K118" s="160"/>
      <c r="L118" s="165"/>
      <c r="M118" s="166"/>
      <c r="N118" s="167"/>
      <c r="O118" s="167"/>
      <c r="P118" s="168">
        <f>SUM(P119:P128)</f>
        <v>0</v>
      </c>
      <c r="Q118" s="167"/>
      <c r="R118" s="168">
        <f>SUM(R119:R128)</f>
        <v>0</v>
      </c>
      <c r="S118" s="167"/>
      <c r="T118" s="169">
        <f>SUM(T119:T128)</f>
        <v>0</v>
      </c>
      <c r="AR118" s="170" t="s">
        <v>80</v>
      </c>
      <c r="AT118" s="171" t="s">
        <v>71</v>
      </c>
      <c r="AU118" s="171" t="s">
        <v>80</v>
      </c>
      <c r="AY118" s="170" t="s">
        <v>135</v>
      </c>
      <c r="BK118" s="172">
        <f>SUM(BK119:BK128)</f>
        <v>0</v>
      </c>
    </row>
    <row r="119" spans="1:65" s="2" customFormat="1" ht="14.4" customHeight="1">
      <c r="A119" s="36"/>
      <c r="B119" s="37"/>
      <c r="C119" s="215" t="s">
        <v>245</v>
      </c>
      <c r="D119" s="215" t="s">
        <v>194</v>
      </c>
      <c r="E119" s="216" t="s">
        <v>1890</v>
      </c>
      <c r="F119" s="217" t="s">
        <v>1891</v>
      </c>
      <c r="G119" s="218" t="s">
        <v>1892</v>
      </c>
      <c r="H119" s="219">
        <v>1</v>
      </c>
      <c r="I119" s="220"/>
      <c r="J119" s="221">
        <f t="shared" ref="J119:J128" si="10">ROUND(I119*H119,2)</f>
        <v>0</v>
      </c>
      <c r="K119" s="217" t="s">
        <v>19</v>
      </c>
      <c r="L119" s="222"/>
      <c r="M119" s="223" t="s">
        <v>19</v>
      </c>
      <c r="N119" s="224" t="s">
        <v>44</v>
      </c>
      <c r="O119" s="66"/>
      <c r="P119" s="184">
        <f t="shared" ref="P119:P128" si="11">O119*H119</f>
        <v>0</v>
      </c>
      <c r="Q119" s="184">
        <v>0</v>
      </c>
      <c r="R119" s="184">
        <f t="shared" ref="R119:R128" si="12">Q119*H119</f>
        <v>0</v>
      </c>
      <c r="S119" s="184">
        <v>0</v>
      </c>
      <c r="T119" s="185">
        <f t="shared" ref="T119:T128" si="13">S119*H119</f>
        <v>0</v>
      </c>
      <c r="U119" s="36"/>
      <c r="V119" s="36"/>
      <c r="W119" s="36"/>
      <c r="X119" s="36"/>
      <c r="Y119" s="36"/>
      <c r="Z119" s="36"/>
      <c r="AA119" s="36"/>
      <c r="AB119" s="36"/>
      <c r="AC119" s="36"/>
      <c r="AD119" s="36"/>
      <c r="AE119" s="36"/>
      <c r="AR119" s="186" t="s">
        <v>158</v>
      </c>
      <c r="AT119" s="186" t="s">
        <v>194</v>
      </c>
      <c r="AU119" s="186" t="s">
        <v>143</v>
      </c>
      <c r="AY119" s="19" t="s">
        <v>135</v>
      </c>
      <c r="BE119" s="187">
        <f t="shared" ref="BE119:BE128" si="14">IF(N119="základní",J119,0)</f>
        <v>0</v>
      </c>
      <c r="BF119" s="187">
        <f t="shared" ref="BF119:BF128" si="15">IF(N119="snížená",J119,0)</f>
        <v>0</v>
      </c>
      <c r="BG119" s="187">
        <f t="shared" ref="BG119:BG128" si="16">IF(N119="zákl. přenesená",J119,0)</f>
        <v>0</v>
      </c>
      <c r="BH119" s="187">
        <f t="shared" ref="BH119:BH128" si="17">IF(N119="sníž. přenesená",J119,0)</f>
        <v>0</v>
      </c>
      <c r="BI119" s="187">
        <f t="shared" ref="BI119:BI128" si="18">IF(N119="nulová",J119,0)</f>
        <v>0</v>
      </c>
      <c r="BJ119" s="19" t="s">
        <v>143</v>
      </c>
      <c r="BK119" s="187">
        <f t="shared" ref="BK119:BK128" si="19">ROUND(I119*H119,2)</f>
        <v>0</v>
      </c>
      <c r="BL119" s="19" t="s">
        <v>142</v>
      </c>
      <c r="BM119" s="186" t="s">
        <v>248</v>
      </c>
    </row>
    <row r="120" spans="1:65" s="2" customFormat="1" ht="14.4" customHeight="1">
      <c r="A120" s="36"/>
      <c r="B120" s="37"/>
      <c r="C120" s="215" t="s">
        <v>198</v>
      </c>
      <c r="D120" s="215" t="s">
        <v>194</v>
      </c>
      <c r="E120" s="216" t="s">
        <v>1893</v>
      </c>
      <c r="F120" s="217" t="s">
        <v>1894</v>
      </c>
      <c r="G120" s="218" t="s">
        <v>1892</v>
      </c>
      <c r="H120" s="219">
        <v>3</v>
      </c>
      <c r="I120" s="220"/>
      <c r="J120" s="221">
        <f t="shared" si="10"/>
        <v>0</v>
      </c>
      <c r="K120" s="217" t="s">
        <v>19</v>
      </c>
      <c r="L120" s="222"/>
      <c r="M120" s="223" t="s">
        <v>19</v>
      </c>
      <c r="N120" s="224" t="s">
        <v>44</v>
      </c>
      <c r="O120" s="66"/>
      <c r="P120" s="184">
        <f t="shared" si="11"/>
        <v>0</v>
      </c>
      <c r="Q120" s="184">
        <v>0</v>
      </c>
      <c r="R120" s="184">
        <f t="shared" si="12"/>
        <v>0</v>
      </c>
      <c r="S120" s="184">
        <v>0</v>
      </c>
      <c r="T120" s="185">
        <f t="shared" si="13"/>
        <v>0</v>
      </c>
      <c r="U120" s="36"/>
      <c r="V120" s="36"/>
      <c r="W120" s="36"/>
      <c r="X120" s="36"/>
      <c r="Y120" s="36"/>
      <c r="Z120" s="36"/>
      <c r="AA120" s="36"/>
      <c r="AB120" s="36"/>
      <c r="AC120" s="36"/>
      <c r="AD120" s="36"/>
      <c r="AE120" s="36"/>
      <c r="AR120" s="186" t="s">
        <v>158</v>
      </c>
      <c r="AT120" s="186" t="s">
        <v>194</v>
      </c>
      <c r="AU120" s="186" t="s">
        <v>143</v>
      </c>
      <c r="AY120" s="19" t="s">
        <v>135</v>
      </c>
      <c r="BE120" s="187">
        <f t="shared" si="14"/>
        <v>0</v>
      </c>
      <c r="BF120" s="187">
        <f t="shared" si="15"/>
        <v>0</v>
      </c>
      <c r="BG120" s="187">
        <f t="shared" si="16"/>
        <v>0</v>
      </c>
      <c r="BH120" s="187">
        <f t="shared" si="17"/>
        <v>0</v>
      </c>
      <c r="BI120" s="187">
        <f t="shared" si="18"/>
        <v>0</v>
      </c>
      <c r="BJ120" s="19" t="s">
        <v>143</v>
      </c>
      <c r="BK120" s="187">
        <f t="shared" si="19"/>
        <v>0</v>
      </c>
      <c r="BL120" s="19" t="s">
        <v>142</v>
      </c>
      <c r="BM120" s="186" t="s">
        <v>251</v>
      </c>
    </row>
    <row r="121" spans="1:65" s="2" customFormat="1" ht="14.4" customHeight="1">
      <c r="A121" s="36"/>
      <c r="B121" s="37"/>
      <c r="C121" s="215" t="s">
        <v>255</v>
      </c>
      <c r="D121" s="215" t="s">
        <v>194</v>
      </c>
      <c r="E121" s="216" t="s">
        <v>1895</v>
      </c>
      <c r="F121" s="217" t="s">
        <v>1896</v>
      </c>
      <c r="G121" s="218" t="s">
        <v>1892</v>
      </c>
      <c r="H121" s="219">
        <v>1</v>
      </c>
      <c r="I121" s="220"/>
      <c r="J121" s="221">
        <f t="shared" si="10"/>
        <v>0</v>
      </c>
      <c r="K121" s="217" t="s">
        <v>19</v>
      </c>
      <c r="L121" s="222"/>
      <c r="M121" s="223" t="s">
        <v>19</v>
      </c>
      <c r="N121" s="224" t="s">
        <v>44</v>
      </c>
      <c r="O121" s="66"/>
      <c r="P121" s="184">
        <f t="shared" si="11"/>
        <v>0</v>
      </c>
      <c r="Q121" s="184">
        <v>0</v>
      </c>
      <c r="R121" s="184">
        <f t="shared" si="12"/>
        <v>0</v>
      </c>
      <c r="S121" s="184">
        <v>0</v>
      </c>
      <c r="T121" s="185">
        <f t="shared" si="13"/>
        <v>0</v>
      </c>
      <c r="U121" s="36"/>
      <c r="V121" s="36"/>
      <c r="W121" s="36"/>
      <c r="X121" s="36"/>
      <c r="Y121" s="36"/>
      <c r="Z121" s="36"/>
      <c r="AA121" s="36"/>
      <c r="AB121" s="36"/>
      <c r="AC121" s="36"/>
      <c r="AD121" s="36"/>
      <c r="AE121" s="36"/>
      <c r="AR121" s="186" t="s">
        <v>158</v>
      </c>
      <c r="AT121" s="186" t="s">
        <v>194</v>
      </c>
      <c r="AU121" s="186" t="s">
        <v>143</v>
      </c>
      <c r="AY121" s="19" t="s">
        <v>135</v>
      </c>
      <c r="BE121" s="187">
        <f t="shared" si="14"/>
        <v>0</v>
      </c>
      <c r="BF121" s="187">
        <f t="shared" si="15"/>
        <v>0</v>
      </c>
      <c r="BG121" s="187">
        <f t="shared" si="16"/>
        <v>0</v>
      </c>
      <c r="BH121" s="187">
        <f t="shared" si="17"/>
        <v>0</v>
      </c>
      <c r="BI121" s="187">
        <f t="shared" si="18"/>
        <v>0</v>
      </c>
      <c r="BJ121" s="19" t="s">
        <v>143</v>
      </c>
      <c r="BK121" s="187">
        <f t="shared" si="19"/>
        <v>0</v>
      </c>
      <c r="BL121" s="19" t="s">
        <v>142</v>
      </c>
      <c r="BM121" s="186" t="s">
        <v>204</v>
      </c>
    </row>
    <row r="122" spans="1:65" s="2" customFormat="1" ht="14.4" customHeight="1">
      <c r="A122" s="36"/>
      <c r="B122" s="37"/>
      <c r="C122" s="215" t="s">
        <v>202</v>
      </c>
      <c r="D122" s="215" t="s">
        <v>194</v>
      </c>
      <c r="E122" s="216" t="s">
        <v>1897</v>
      </c>
      <c r="F122" s="217" t="s">
        <v>1898</v>
      </c>
      <c r="G122" s="218" t="s">
        <v>1892</v>
      </c>
      <c r="H122" s="219">
        <v>3</v>
      </c>
      <c r="I122" s="220"/>
      <c r="J122" s="221">
        <f t="shared" si="10"/>
        <v>0</v>
      </c>
      <c r="K122" s="217" t="s">
        <v>19</v>
      </c>
      <c r="L122" s="222"/>
      <c r="M122" s="223" t="s">
        <v>19</v>
      </c>
      <c r="N122" s="224" t="s">
        <v>44</v>
      </c>
      <c r="O122" s="66"/>
      <c r="P122" s="184">
        <f t="shared" si="11"/>
        <v>0</v>
      </c>
      <c r="Q122" s="184">
        <v>0</v>
      </c>
      <c r="R122" s="184">
        <f t="shared" si="12"/>
        <v>0</v>
      </c>
      <c r="S122" s="184">
        <v>0</v>
      </c>
      <c r="T122" s="185">
        <f t="shared" si="13"/>
        <v>0</v>
      </c>
      <c r="U122" s="36"/>
      <c r="V122" s="36"/>
      <c r="W122" s="36"/>
      <c r="X122" s="36"/>
      <c r="Y122" s="36"/>
      <c r="Z122" s="36"/>
      <c r="AA122" s="36"/>
      <c r="AB122" s="36"/>
      <c r="AC122" s="36"/>
      <c r="AD122" s="36"/>
      <c r="AE122" s="36"/>
      <c r="AR122" s="186" t="s">
        <v>158</v>
      </c>
      <c r="AT122" s="186" t="s">
        <v>194</v>
      </c>
      <c r="AU122" s="186" t="s">
        <v>143</v>
      </c>
      <c r="AY122" s="19" t="s">
        <v>135</v>
      </c>
      <c r="BE122" s="187">
        <f t="shared" si="14"/>
        <v>0</v>
      </c>
      <c r="BF122" s="187">
        <f t="shared" si="15"/>
        <v>0</v>
      </c>
      <c r="BG122" s="187">
        <f t="shared" si="16"/>
        <v>0</v>
      </c>
      <c r="BH122" s="187">
        <f t="shared" si="17"/>
        <v>0</v>
      </c>
      <c r="BI122" s="187">
        <f t="shared" si="18"/>
        <v>0</v>
      </c>
      <c r="BJ122" s="19" t="s">
        <v>143</v>
      </c>
      <c r="BK122" s="187">
        <f t="shared" si="19"/>
        <v>0</v>
      </c>
      <c r="BL122" s="19" t="s">
        <v>142</v>
      </c>
      <c r="BM122" s="186" t="s">
        <v>261</v>
      </c>
    </row>
    <row r="123" spans="1:65" s="2" customFormat="1" ht="14.4" customHeight="1">
      <c r="A123" s="36"/>
      <c r="B123" s="37"/>
      <c r="C123" s="215" t="s">
        <v>263</v>
      </c>
      <c r="D123" s="215" t="s">
        <v>194</v>
      </c>
      <c r="E123" s="216" t="s">
        <v>1899</v>
      </c>
      <c r="F123" s="217" t="s">
        <v>1900</v>
      </c>
      <c r="G123" s="218" t="s">
        <v>1892</v>
      </c>
      <c r="H123" s="219">
        <v>1</v>
      </c>
      <c r="I123" s="220"/>
      <c r="J123" s="221">
        <f t="shared" si="10"/>
        <v>0</v>
      </c>
      <c r="K123" s="217" t="s">
        <v>19</v>
      </c>
      <c r="L123" s="222"/>
      <c r="M123" s="223" t="s">
        <v>19</v>
      </c>
      <c r="N123" s="224" t="s">
        <v>44</v>
      </c>
      <c r="O123" s="66"/>
      <c r="P123" s="184">
        <f t="shared" si="11"/>
        <v>0</v>
      </c>
      <c r="Q123" s="184">
        <v>0</v>
      </c>
      <c r="R123" s="184">
        <f t="shared" si="12"/>
        <v>0</v>
      </c>
      <c r="S123" s="184">
        <v>0</v>
      </c>
      <c r="T123" s="185">
        <f t="shared" si="13"/>
        <v>0</v>
      </c>
      <c r="U123" s="36"/>
      <c r="V123" s="36"/>
      <c r="W123" s="36"/>
      <c r="X123" s="36"/>
      <c r="Y123" s="36"/>
      <c r="Z123" s="36"/>
      <c r="AA123" s="36"/>
      <c r="AB123" s="36"/>
      <c r="AC123" s="36"/>
      <c r="AD123" s="36"/>
      <c r="AE123" s="36"/>
      <c r="AR123" s="186" t="s">
        <v>158</v>
      </c>
      <c r="AT123" s="186" t="s">
        <v>194</v>
      </c>
      <c r="AU123" s="186" t="s">
        <v>143</v>
      </c>
      <c r="AY123" s="19" t="s">
        <v>135</v>
      </c>
      <c r="BE123" s="187">
        <f t="shared" si="14"/>
        <v>0</v>
      </c>
      <c r="BF123" s="187">
        <f t="shared" si="15"/>
        <v>0</v>
      </c>
      <c r="BG123" s="187">
        <f t="shared" si="16"/>
        <v>0</v>
      </c>
      <c r="BH123" s="187">
        <f t="shared" si="17"/>
        <v>0</v>
      </c>
      <c r="BI123" s="187">
        <f t="shared" si="18"/>
        <v>0</v>
      </c>
      <c r="BJ123" s="19" t="s">
        <v>143</v>
      </c>
      <c r="BK123" s="187">
        <f t="shared" si="19"/>
        <v>0</v>
      </c>
      <c r="BL123" s="19" t="s">
        <v>142</v>
      </c>
      <c r="BM123" s="186" t="s">
        <v>266</v>
      </c>
    </row>
    <row r="124" spans="1:65" s="2" customFormat="1" ht="14.4" customHeight="1">
      <c r="A124" s="36"/>
      <c r="B124" s="37"/>
      <c r="C124" s="215" t="s">
        <v>207</v>
      </c>
      <c r="D124" s="215" t="s">
        <v>194</v>
      </c>
      <c r="E124" s="216" t="s">
        <v>1901</v>
      </c>
      <c r="F124" s="217" t="s">
        <v>1902</v>
      </c>
      <c r="G124" s="218" t="s">
        <v>1892</v>
      </c>
      <c r="H124" s="219">
        <v>1</v>
      </c>
      <c r="I124" s="220"/>
      <c r="J124" s="221">
        <f t="shared" si="10"/>
        <v>0</v>
      </c>
      <c r="K124" s="217" t="s">
        <v>19</v>
      </c>
      <c r="L124" s="222"/>
      <c r="M124" s="223" t="s">
        <v>19</v>
      </c>
      <c r="N124" s="224" t="s">
        <v>44</v>
      </c>
      <c r="O124" s="66"/>
      <c r="P124" s="184">
        <f t="shared" si="11"/>
        <v>0</v>
      </c>
      <c r="Q124" s="184">
        <v>0</v>
      </c>
      <c r="R124" s="184">
        <f t="shared" si="12"/>
        <v>0</v>
      </c>
      <c r="S124" s="184">
        <v>0</v>
      </c>
      <c r="T124" s="185">
        <f t="shared" si="13"/>
        <v>0</v>
      </c>
      <c r="U124" s="36"/>
      <c r="V124" s="36"/>
      <c r="W124" s="36"/>
      <c r="X124" s="36"/>
      <c r="Y124" s="36"/>
      <c r="Z124" s="36"/>
      <c r="AA124" s="36"/>
      <c r="AB124" s="36"/>
      <c r="AC124" s="36"/>
      <c r="AD124" s="36"/>
      <c r="AE124" s="36"/>
      <c r="AR124" s="186" t="s">
        <v>158</v>
      </c>
      <c r="AT124" s="186" t="s">
        <v>194</v>
      </c>
      <c r="AU124" s="186" t="s">
        <v>143</v>
      </c>
      <c r="AY124" s="19" t="s">
        <v>135</v>
      </c>
      <c r="BE124" s="187">
        <f t="shared" si="14"/>
        <v>0</v>
      </c>
      <c r="BF124" s="187">
        <f t="shared" si="15"/>
        <v>0</v>
      </c>
      <c r="BG124" s="187">
        <f t="shared" si="16"/>
        <v>0</v>
      </c>
      <c r="BH124" s="187">
        <f t="shared" si="17"/>
        <v>0</v>
      </c>
      <c r="BI124" s="187">
        <f t="shared" si="18"/>
        <v>0</v>
      </c>
      <c r="BJ124" s="19" t="s">
        <v>143</v>
      </c>
      <c r="BK124" s="187">
        <f t="shared" si="19"/>
        <v>0</v>
      </c>
      <c r="BL124" s="19" t="s">
        <v>142</v>
      </c>
      <c r="BM124" s="186" t="s">
        <v>269</v>
      </c>
    </row>
    <row r="125" spans="1:65" s="2" customFormat="1" ht="14.4" customHeight="1">
      <c r="A125" s="36"/>
      <c r="B125" s="37"/>
      <c r="C125" s="215" t="s">
        <v>271</v>
      </c>
      <c r="D125" s="215" t="s">
        <v>194</v>
      </c>
      <c r="E125" s="216" t="s">
        <v>1903</v>
      </c>
      <c r="F125" s="217" t="s">
        <v>1904</v>
      </c>
      <c r="G125" s="218" t="s">
        <v>1892</v>
      </c>
      <c r="H125" s="219">
        <v>1</v>
      </c>
      <c r="I125" s="220"/>
      <c r="J125" s="221">
        <f t="shared" si="10"/>
        <v>0</v>
      </c>
      <c r="K125" s="217" t="s">
        <v>19</v>
      </c>
      <c r="L125" s="222"/>
      <c r="M125" s="223" t="s">
        <v>19</v>
      </c>
      <c r="N125" s="224" t="s">
        <v>44</v>
      </c>
      <c r="O125" s="66"/>
      <c r="P125" s="184">
        <f t="shared" si="11"/>
        <v>0</v>
      </c>
      <c r="Q125" s="184">
        <v>0</v>
      </c>
      <c r="R125" s="184">
        <f t="shared" si="12"/>
        <v>0</v>
      </c>
      <c r="S125" s="184">
        <v>0</v>
      </c>
      <c r="T125" s="185">
        <f t="shared" si="13"/>
        <v>0</v>
      </c>
      <c r="U125" s="36"/>
      <c r="V125" s="36"/>
      <c r="W125" s="36"/>
      <c r="X125" s="36"/>
      <c r="Y125" s="36"/>
      <c r="Z125" s="36"/>
      <c r="AA125" s="36"/>
      <c r="AB125" s="36"/>
      <c r="AC125" s="36"/>
      <c r="AD125" s="36"/>
      <c r="AE125" s="36"/>
      <c r="AR125" s="186" t="s">
        <v>158</v>
      </c>
      <c r="AT125" s="186" t="s">
        <v>194</v>
      </c>
      <c r="AU125" s="186" t="s">
        <v>143</v>
      </c>
      <c r="AY125" s="19" t="s">
        <v>135</v>
      </c>
      <c r="BE125" s="187">
        <f t="shared" si="14"/>
        <v>0</v>
      </c>
      <c r="BF125" s="187">
        <f t="shared" si="15"/>
        <v>0</v>
      </c>
      <c r="BG125" s="187">
        <f t="shared" si="16"/>
        <v>0</v>
      </c>
      <c r="BH125" s="187">
        <f t="shared" si="17"/>
        <v>0</v>
      </c>
      <c r="BI125" s="187">
        <f t="shared" si="18"/>
        <v>0</v>
      </c>
      <c r="BJ125" s="19" t="s">
        <v>143</v>
      </c>
      <c r="BK125" s="187">
        <f t="shared" si="19"/>
        <v>0</v>
      </c>
      <c r="BL125" s="19" t="s">
        <v>142</v>
      </c>
      <c r="BM125" s="186" t="s">
        <v>274</v>
      </c>
    </row>
    <row r="126" spans="1:65" s="2" customFormat="1" ht="14.4" customHeight="1">
      <c r="A126" s="36"/>
      <c r="B126" s="37"/>
      <c r="C126" s="215" t="s">
        <v>211</v>
      </c>
      <c r="D126" s="215" t="s">
        <v>194</v>
      </c>
      <c r="E126" s="216" t="s">
        <v>1905</v>
      </c>
      <c r="F126" s="217" t="s">
        <v>1906</v>
      </c>
      <c r="G126" s="218" t="s">
        <v>506</v>
      </c>
      <c r="H126" s="219">
        <v>1</v>
      </c>
      <c r="I126" s="220"/>
      <c r="J126" s="221">
        <f t="shared" si="10"/>
        <v>0</v>
      </c>
      <c r="K126" s="217" t="s">
        <v>19</v>
      </c>
      <c r="L126" s="222"/>
      <c r="M126" s="223" t="s">
        <v>19</v>
      </c>
      <c r="N126" s="224" t="s">
        <v>44</v>
      </c>
      <c r="O126" s="66"/>
      <c r="P126" s="184">
        <f t="shared" si="11"/>
        <v>0</v>
      </c>
      <c r="Q126" s="184">
        <v>0</v>
      </c>
      <c r="R126" s="184">
        <f t="shared" si="12"/>
        <v>0</v>
      </c>
      <c r="S126" s="184">
        <v>0</v>
      </c>
      <c r="T126" s="185">
        <f t="shared" si="13"/>
        <v>0</v>
      </c>
      <c r="U126" s="36"/>
      <c r="V126" s="36"/>
      <c r="W126" s="36"/>
      <c r="X126" s="36"/>
      <c r="Y126" s="36"/>
      <c r="Z126" s="36"/>
      <c r="AA126" s="36"/>
      <c r="AB126" s="36"/>
      <c r="AC126" s="36"/>
      <c r="AD126" s="36"/>
      <c r="AE126" s="36"/>
      <c r="AR126" s="186" t="s">
        <v>158</v>
      </c>
      <c r="AT126" s="186" t="s">
        <v>194</v>
      </c>
      <c r="AU126" s="186" t="s">
        <v>143</v>
      </c>
      <c r="AY126" s="19" t="s">
        <v>135</v>
      </c>
      <c r="BE126" s="187">
        <f t="shared" si="14"/>
        <v>0</v>
      </c>
      <c r="BF126" s="187">
        <f t="shared" si="15"/>
        <v>0</v>
      </c>
      <c r="BG126" s="187">
        <f t="shared" si="16"/>
        <v>0</v>
      </c>
      <c r="BH126" s="187">
        <f t="shared" si="17"/>
        <v>0</v>
      </c>
      <c r="BI126" s="187">
        <f t="shared" si="18"/>
        <v>0</v>
      </c>
      <c r="BJ126" s="19" t="s">
        <v>143</v>
      </c>
      <c r="BK126" s="187">
        <f t="shared" si="19"/>
        <v>0</v>
      </c>
      <c r="BL126" s="19" t="s">
        <v>142</v>
      </c>
      <c r="BM126" s="186" t="s">
        <v>278</v>
      </c>
    </row>
    <row r="127" spans="1:65" s="2" customFormat="1" ht="14.4" customHeight="1">
      <c r="A127" s="36"/>
      <c r="B127" s="37"/>
      <c r="C127" s="175" t="s">
        <v>279</v>
      </c>
      <c r="D127" s="175" t="s">
        <v>137</v>
      </c>
      <c r="E127" s="176" t="s">
        <v>1907</v>
      </c>
      <c r="F127" s="177" t="s">
        <v>1908</v>
      </c>
      <c r="G127" s="178" t="s">
        <v>506</v>
      </c>
      <c r="H127" s="179">
        <v>1</v>
      </c>
      <c r="I127" s="180"/>
      <c r="J127" s="181">
        <f t="shared" si="10"/>
        <v>0</v>
      </c>
      <c r="K127" s="177" t="s">
        <v>19</v>
      </c>
      <c r="L127" s="41"/>
      <c r="M127" s="182" t="s">
        <v>19</v>
      </c>
      <c r="N127" s="183" t="s">
        <v>44</v>
      </c>
      <c r="O127" s="66"/>
      <c r="P127" s="184">
        <f t="shared" si="11"/>
        <v>0</v>
      </c>
      <c r="Q127" s="184">
        <v>0</v>
      </c>
      <c r="R127" s="184">
        <f t="shared" si="12"/>
        <v>0</v>
      </c>
      <c r="S127" s="184">
        <v>0</v>
      </c>
      <c r="T127" s="185">
        <f t="shared" si="13"/>
        <v>0</v>
      </c>
      <c r="U127" s="36"/>
      <c r="V127" s="36"/>
      <c r="W127" s="36"/>
      <c r="X127" s="36"/>
      <c r="Y127" s="36"/>
      <c r="Z127" s="36"/>
      <c r="AA127" s="36"/>
      <c r="AB127" s="36"/>
      <c r="AC127" s="36"/>
      <c r="AD127" s="36"/>
      <c r="AE127" s="36"/>
      <c r="AR127" s="186" t="s">
        <v>142</v>
      </c>
      <c r="AT127" s="186" t="s">
        <v>137</v>
      </c>
      <c r="AU127" s="186" t="s">
        <v>143</v>
      </c>
      <c r="AY127" s="19" t="s">
        <v>135</v>
      </c>
      <c r="BE127" s="187">
        <f t="shared" si="14"/>
        <v>0</v>
      </c>
      <c r="BF127" s="187">
        <f t="shared" si="15"/>
        <v>0</v>
      </c>
      <c r="BG127" s="187">
        <f t="shared" si="16"/>
        <v>0</v>
      </c>
      <c r="BH127" s="187">
        <f t="shared" si="17"/>
        <v>0</v>
      </c>
      <c r="BI127" s="187">
        <f t="shared" si="18"/>
        <v>0</v>
      </c>
      <c r="BJ127" s="19" t="s">
        <v>143</v>
      </c>
      <c r="BK127" s="187">
        <f t="shared" si="19"/>
        <v>0</v>
      </c>
      <c r="BL127" s="19" t="s">
        <v>142</v>
      </c>
      <c r="BM127" s="186" t="s">
        <v>282</v>
      </c>
    </row>
    <row r="128" spans="1:65" s="2" customFormat="1" ht="14.4" customHeight="1">
      <c r="A128" s="36"/>
      <c r="B128" s="37"/>
      <c r="C128" s="175" t="s">
        <v>216</v>
      </c>
      <c r="D128" s="175" t="s">
        <v>137</v>
      </c>
      <c r="E128" s="176" t="s">
        <v>1909</v>
      </c>
      <c r="F128" s="177" t="s">
        <v>1910</v>
      </c>
      <c r="G128" s="178" t="s">
        <v>506</v>
      </c>
      <c r="H128" s="179">
        <v>1</v>
      </c>
      <c r="I128" s="180"/>
      <c r="J128" s="181">
        <f t="shared" si="10"/>
        <v>0</v>
      </c>
      <c r="K128" s="177" t="s">
        <v>19</v>
      </c>
      <c r="L128" s="41"/>
      <c r="M128" s="182" t="s">
        <v>19</v>
      </c>
      <c r="N128" s="183" t="s">
        <v>44</v>
      </c>
      <c r="O128" s="66"/>
      <c r="P128" s="184">
        <f t="shared" si="11"/>
        <v>0</v>
      </c>
      <c r="Q128" s="184">
        <v>0</v>
      </c>
      <c r="R128" s="184">
        <f t="shared" si="12"/>
        <v>0</v>
      </c>
      <c r="S128" s="184">
        <v>0</v>
      </c>
      <c r="T128" s="185">
        <f t="shared" si="13"/>
        <v>0</v>
      </c>
      <c r="U128" s="36"/>
      <c r="V128" s="36"/>
      <c r="W128" s="36"/>
      <c r="X128" s="36"/>
      <c r="Y128" s="36"/>
      <c r="Z128" s="36"/>
      <c r="AA128" s="36"/>
      <c r="AB128" s="36"/>
      <c r="AC128" s="36"/>
      <c r="AD128" s="36"/>
      <c r="AE128" s="36"/>
      <c r="AR128" s="186" t="s">
        <v>142</v>
      </c>
      <c r="AT128" s="186" t="s">
        <v>137</v>
      </c>
      <c r="AU128" s="186" t="s">
        <v>143</v>
      </c>
      <c r="AY128" s="19" t="s">
        <v>135</v>
      </c>
      <c r="BE128" s="187">
        <f t="shared" si="14"/>
        <v>0</v>
      </c>
      <c r="BF128" s="187">
        <f t="shared" si="15"/>
        <v>0</v>
      </c>
      <c r="BG128" s="187">
        <f t="shared" si="16"/>
        <v>0</v>
      </c>
      <c r="BH128" s="187">
        <f t="shared" si="17"/>
        <v>0</v>
      </c>
      <c r="BI128" s="187">
        <f t="shared" si="18"/>
        <v>0</v>
      </c>
      <c r="BJ128" s="19" t="s">
        <v>143</v>
      </c>
      <c r="BK128" s="187">
        <f t="shared" si="19"/>
        <v>0</v>
      </c>
      <c r="BL128" s="19" t="s">
        <v>142</v>
      </c>
      <c r="BM128" s="186" t="s">
        <v>285</v>
      </c>
    </row>
    <row r="129" spans="1:65" s="12" customFormat="1" ht="22.75" customHeight="1">
      <c r="B129" s="159"/>
      <c r="C129" s="160"/>
      <c r="D129" s="161" t="s">
        <v>71</v>
      </c>
      <c r="E129" s="173" t="s">
        <v>1911</v>
      </c>
      <c r="F129" s="173" t="s">
        <v>1912</v>
      </c>
      <c r="G129" s="160"/>
      <c r="H129" s="160"/>
      <c r="I129" s="163"/>
      <c r="J129" s="174">
        <f>BK129</f>
        <v>0</v>
      </c>
      <c r="K129" s="160"/>
      <c r="L129" s="165"/>
      <c r="M129" s="166"/>
      <c r="N129" s="167"/>
      <c r="O129" s="167"/>
      <c r="P129" s="168">
        <f>SUM(P130:P146)</f>
        <v>0</v>
      </c>
      <c r="Q129" s="167"/>
      <c r="R129" s="168">
        <f>SUM(R130:R146)</f>
        <v>0</v>
      </c>
      <c r="S129" s="167"/>
      <c r="T129" s="169">
        <f>SUM(T130:T146)</f>
        <v>0</v>
      </c>
      <c r="AR129" s="170" t="s">
        <v>80</v>
      </c>
      <c r="AT129" s="171" t="s">
        <v>71</v>
      </c>
      <c r="AU129" s="171" t="s">
        <v>80</v>
      </c>
      <c r="AY129" s="170" t="s">
        <v>135</v>
      </c>
      <c r="BK129" s="172">
        <f>SUM(BK130:BK146)</f>
        <v>0</v>
      </c>
    </row>
    <row r="130" spans="1:65" s="2" customFormat="1" ht="14.4" customHeight="1">
      <c r="A130" s="36"/>
      <c r="B130" s="37"/>
      <c r="C130" s="175" t="s">
        <v>287</v>
      </c>
      <c r="D130" s="175" t="s">
        <v>137</v>
      </c>
      <c r="E130" s="176" t="s">
        <v>1913</v>
      </c>
      <c r="F130" s="177" t="s">
        <v>1914</v>
      </c>
      <c r="G130" s="178" t="s">
        <v>382</v>
      </c>
      <c r="H130" s="179">
        <v>5</v>
      </c>
      <c r="I130" s="180"/>
      <c r="J130" s="181">
        <f t="shared" ref="J130:J146" si="20">ROUND(I130*H130,2)</f>
        <v>0</v>
      </c>
      <c r="K130" s="177" t="s">
        <v>1844</v>
      </c>
      <c r="L130" s="41"/>
      <c r="M130" s="182" t="s">
        <v>19</v>
      </c>
      <c r="N130" s="183" t="s">
        <v>44</v>
      </c>
      <c r="O130" s="66"/>
      <c r="P130" s="184">
        <f t="shared" ref="P130:P146" si="21">O130*H130</f>
        <v>0</v>
      </c>
      <c r="Q130" s="184">
        <v>0</v>
      </c>
      <c r="R130" s="184">
        <f t="shared" ref="R130:R146" si="22">Q130*H130</f>
        <v>0</v>
      </c>
      <c r="S130" s="184">
        <v>0</v>
      </c>
      <c r="T130" s="185">
        <f t="shared" ref="T130:T146" si="23">S130*H130</f>
        <v>0</v>
      </c>
      <c r="U130" s="36"/>
      <c r="V130" s="36"/>
      <c r="W130" s="36"/>
      <c r="X130" s="36"/>
      <c r="Y130" s="36"/>
      <c r="Z130" s="36"/>
      <c r="AA130" s="36"/>
      <c r="AB130" s="36"/>
      <c r="AC130" s="36"/>
      <c r="AD130" s="36"/>
      <c r="AE130" s="36"/>
      <c r="AR130" s="186" t="s">
        <v>142</v>
      </c>
      <c r="AT130" s="186" t="s">
        <v>137</v>
      </c>
      <c r="AU130" s="186" t="s">
        <v>143</v>
      </c>
      <c r="AY130" s="19" t="s">
        <v>135</v>
      </c>
      <c r="BE130" s="187">
        <f t="shared" ref="BE130:BE146" si="24">IF(N130="základní",J130,0)</f>
        <v>0</v>
      </c>
      <c r="BF130" s="187">
        <f t="shared" ref="BF130:BF146" si="25">IF(N130="snížená",J130,0)</f>
        <v>0</v>
      </c>
      <c r="BG130" s="187">
        <f t="shared" ref="BG130:BG146" si="26">IF(N130="zákl. přenesená",J130,0)</f>
        <v>0</v>
      </c>
      <c r="BH130" s="187">
        <f t="shared" ref="BH130:BH146" si="27">IF(N130="sníž. přenesená",J130,0)</f>
        <v>0</v>
      </c>
      <c r="BI130" s="187">
        <f t="shared" ref="BI130:BI146" si="28">IF(N130="nulová",J130,0)</f>
        <v>0</v>
      </c>
      <c r="BJ130" s="19" t="s">
        <v>143</v>
      </c>
      <c r="BK130" s="187">
        <f t="shared" ref="BK130:BK146" si="29">ROUND(I130*H130,2)</f>
        <v>0</v>
      </c>
      <c r="BL130" s="19" t="s">
        <v>142</v>
      </c>
      <c r="BM130" s="186" t="s">
        <v>290</v>
      </c>
    </row>
    <row r="131" spans="1:65" s="2" customFormat="1" ht="14.4" customHeight="1">
      <c r="A131" s="36"/>
      <c r="B131" s="37"/>
      <c r="C131" s="175" t="s">
        <v>222</v>
      </c>
      <c r="D131" s="175" t="s">
        <v>137</v>
      </c>
      <c r="E131" s="176" t="s">
        <v>1915</v>
      </c>
      <c r="F131" s="177" t="s">
        <v>1916</v>
      </c>
      <c r="G131" s="178" t="s">
        <v>169</v>
      </c>
      <c r="H131" s="179">
        <v>104</v>
      </c>
      <c r="I131" s="180"/>
      <c r="J131" s="181">
        <f t="shared" si="20"/>
        <v>0</v>
      </c>
      <c r="K131" s="177" t="s">
        <v>1844</v>
      </c>
      <c r="L131" s="41"/>
      <c r="M131" s="182" t="s">
        <v>19</v>
      </c>
      <c r="N131" s="183" t="s">
        <v>44</v>
      </c>
      <c r="O131" s="66"/>
      <c r="P131" s="184">
        <f t="shared" si="21"/>
        <v>0</v>
      </c>
      <c r="Q131" s="184">
        <v>0</v>
      </c>
      <c r="R131" s="184">
        <f t="shared" si="22"/>
        <v>0</v>
      </c>
      <c r="S131" s="184">
        <v>0</v>
      </c>
      <c r="T131" s="185">
        <f t="shared" si="23"/>
        <v>0</v>
      </c>
      <c r="U131" s="36"/>
      <c r="V131" s="36"/>
      <c r="W131" s="36"/>
      <c r="X131" s="36"/>
      <c r="Y131" s="36"/>
      <c r="Z131" s="36"/>
      <c r="AA131" s="36"/>
      <c r="AB131" s="36"/>
      <c r="AC131" s="36"/>
      <c r="AD131" s="36"/>
      <c r="AE131" s="36"/>
      <c r="AR131" s="186" t="s">
        <v>142</v>
      </c>
      <c r="AT131" s="186" t="s">
        <v>137</v>
      </c>
      <c r="AU131" s="186" t="s">
        <v>143</v>
      </c>
      <c r="AY131" s="19" t="s">
        <v>135</v>
      </c>
      <c r="BE131" s="187">
        <f t="shared" si="24"/>
        <v>0</v>
      </c>
      <c r="BF131" s="187">
        <f t="shared" si="25"/>
        <v>0</v>
      </c>
      <c r="BG131" s="187">
        <f t="shared" si="26"/>
        <v>0</v>
      </c>
      <c r="BH131" s="187">
        <f t="shared" si="27"/>
        <v>0</v>
      </c>
      <c r="BI131" s="187">
        <f t="shared" si="28"/>
        <v>0</v>
      </c>
      <c r="BJ131" s="19" t="s">
        <v>143</v>
      </c>
      <c r="BK131" s="187">
        <f t="shared" si="29"/>
        <v>0</v>
      </c>
      <c r="BL131" s="19" t="s">
        <v>142</v>
      </c>
      <c r="BM131" s="186" t="s">
        <v>295</v>
      </c>
    </row>
    <row r="132" spans="1:65" s="2" customFormat="1" ht="14.4" customHeight="1">
      <c r="A132" s="36"/>
      <c r="B132" s="37"/>
      <c r="C132" s="175" t="s">
        <v>297</v>
      </c>
      <c r="D132" s="175" t="s">
        <v>137</v>
      </c>
      <c r="E132" s="176" t="s">
        <v>1917</v>
      </c>
      <c r="F132" s="177" t="s">
        <v>1918</v>
      </c>
      <c r="G132" s="178" t="s">
        <v>169</v>
      </c>
      <c r="H132" s="179">
        <v>104</v>
      </c>
      <c r="I132" s="180"/>
      <c r="J132" s="181">
        <f t="shared" si="20"/>
        <v>0</v>
      </c>
      <c r="K132" s="177" t="s">
        <v>1844</v>
      </c>
      <c r="L132" s="41"/>
      <c r="M132" s="182" t="s">
        <v>19</v>
      </c>
      <c r="N132" s="183" t="s">
        <v>44</v>
      </c>
      <c r="O132" s="66"/>
      <c r="P132" s="184">
        <f t="shared" si="21"/>
        <v>0</v>
      </c>
      <c r="Q132" s="184">
        <v>0</v>
      </c>
      <c r="R132" s="184">
        <f t="shared" si="22"/>
        <v>0</v>
      </c>
      <c r="S132" s="184">
        <v>0</v>
      </c>
      <c r="T132" s="185">
        <f t="shared" si="23"/>
        <v>0</v>
      </c>
      <c r="U132" s="36"/>
      <c r="V132" s="36"/>
      <c r="W132" s="36"/>
      <c r="X132" s="36"/>
      <c r="Y132" s="36"/>
      <c r="Z132" s="36"/>
      <c r="AA132" s="36"/>
      <c r="AB132" s="36"/>
      <c r="AC132" s="36"/>
      <c r="AD132" s="36"/>
      <c r="AE132" s="36"/>
      <c r="AR132" s="186" t="s">
        <v>142</v>
      </c>
      <c r="AT132" s="186" t="s">
        <v>137</v>
      </c>
      <c r="AU132" s="186" t="s">
        <v>143</v>
      </c>
      <c r="AY132" s="19" t="s">
        <v>135</v>
      </c>
      <c r="BE132" s="187">
        <f t="shared" si="24"/>
        <v>0</v>
      </c>
      <c r="BF132" s="187">
        <f t="shared" si="25"/>
        <v>0</v>
      </c>
      <c r="BG132" s="187">
        <f t="shared" si="26"/>
        <v>0</v>
      </c>
      <c r="BH132" s="187">
        <f t="shared" si="27"/>
        <v>0</v>
      </c>
      <c r="BI132" s="187">
        <f t="shared" si="28"/>
        <v>0</v>
      </c>
      <c r="BJ132" s="19" t="s">
        <v>143</v>
      </c>
      <c r="BK132" s="187">
        <f t="shared" si="29"/>
        <v>0</v>
      </c>
      <c r="BL132" s="19" t="s">
        <v>142</v>
      </c>
      <c r="BM132" s="186" t="s">
        <v>300</v>
      </c>
    </row>
    <row r="133" spans="1:65" s="2" customFormat="1" ht="14.4" customHeight="1">
      <c r="A133" s="36"/>
      <c r="B133" s="37"/>
      <c r="C133" s="175" t="s">
        <v>227</v>
      </c>
      <c r="D133" s="175" t="s">
        <v>137</v>
      </c>
      <c r="E133" s="176" t="s">
        <v>1919</v>
      </c>
      <c r="F133" s="177" t="s">
        <v>1920</v>
      </c>
      <c r="G133" s="178" t="s">
        <v>169</v>
      </c>
      <c r="H133" s="179">
        <v>858</v>
      </c>
      <c r="I133" s="180"/>
      <c r="J133" s="181">
        <f t="shared" si="20"/>
        <v>0</v>
      </c>
      <c r="K133" s="177" t="s">
        <v>1844</v>
      </c>
      <c r="L133" s="41"/>
      <c r="M133" s="182" t="s">
        <v>19</v>
      </c>
      <c r="N133" s="183" t="s">
        <v>44</v>
      </c>
      <c r="O133" s="66"/>
      <c r="P133" s="184">
        <f t="shared" si="21"/>
        <v>0</v>
      </c>
      <c r="Q133" s="184">
        <v>0</v>
      </c>
      <c r="R133" s="184">
        <f t="shared" si="22"/>
        <v>0</v>
      </c>
      <c r="S133" s="184">
        <v>0</v>
      </c>
      <c r="T133" s="185">
        <f t="shared" si="23"/>
        <v>0</v>
      </c>
      <c r="U133" s="36"/>
      <c r="V133" s="36"/>
      <c r="W133" s="36"/>
      <c r="X133" s="36"/>
      <c r="Y133" s="36"/>
      <c r="Z133" s="36"/>
      <c r="AA133" s="36"/>
      <c r="AB133" s="36"/>
      <c r="AC133" s="36"/>
      <c r="AD133" s="36"/>
      <c r="AE133" s="36"/>
      <c r="AR133" s="186" t="s">
        <v>142</v>
      </c>
      <c r="AT133" s="186" t="s">
        <v>137</v>
      </c>
      <c r="AU133" s="186" t="s">
        <v>143</v>
      </c>
      <c r="AY133" s="19" t="s">
        <v>135</v>
      </c>
      <c r="BE133" s="187">
        <f t="shared" si="24"/>
        <v>0</v>
      </c>
      <c r="BF133" s="187">
        <f t="shared" si="25"/>
        <v>0</v>
      </c>
      <c r="BG133" s="187">
        <f t="shared" si="26"/>
        <v>0</v>
      </c>
      <c r="BH133" s="187">
        <f t="shared" si="27"/>
        <v>0</v>
      </c>
      <c r="BI133" s="187">
        <f t="shared" si="28"/>
        <v>0</v>
      </c>
      <c r="BJ133" s="19" t="s">
        <v>143</v>
      </c>
      <c r="BK133" s="187">
        <f t="shared" si="29"/>
        <v>0</v>
      </c>
      <c r="BL133" s="19" t="s">
        <v>142</v>
      </c>
      <c r="BM133" s="186" t="s">
        <v>303</v>
      </c>
    </row>
    <row r="134" spans="1:65" s="2" customFormat="1" ht="14.4" customHeight="1">
      <c r="A134" s="36"/>
      <c r="B134" s="37"/>
      <c r="C134" s="215" t="s">
        <v>306</v>
      </c>
      <c r="D134" s="215" t="s">
        <v>194</v>
      </c>
      <c r="E134" s="216" t="s">
        <v>1921</v>
      </c>
      <c r="F134" s="217" t="s">
        <v>1922</v>
      </c>
      <c r="G134" s="218" t="s">
        <v>169</v>
      </c>
      <c r="H134" s="219">
        <v>858</v>
      </c>
      <c r="I134" s="220"/>
      <c r="J134" s="221">
        <f t="shared" si="20"/>
        <v>0</v>
      </c>
      <c r="K134" s="217" t="s">
        <v>19</v>
      </c>
      <c r="L134" s="222"/>
      <c r="M134" s="223" t="s">
        <v>19</v>
      </c>
      <c r="N134" s="224" t="s">
        <v>44</v>
      </c>
      <c r="O134" s="66"/>
      <c r="P134" s="184">
        <f t="shared" si="21"/>
        <v>0</v>
      </c>
      <c r="Q134" s="184">
        <v>0</v>
      </c>
      <c r="R134" s="184">
        <f t="shared" si="22"/>
        <v>0</v>
      </c>
      <c r="S134" s="184">
        <v>0</v>
      </c>
      <c r="T134" s="185">
        <f t="shared" si="23"/>
        <v>0</v>
      </c>
      <c r="U134" s="36"/>
      <c r="V134" s="36"/>
      <c r="W134" s="36"/>
      <c r="X134" s="36"/>
      <c r="Y134" s="36"/>
      <c r="Z134" s="36"/>
      <c r="AA134" s="36"/>
      <c r="AB134" s="36"/>
      <c r="AC134" s="36"/>
      <c r="AD134" s="36"/>
      <c r="AE134" s="36"/>
      <c r="AR134" s="186" t="s">
        <v>158</v>
      </c>
      <c r="AT134" s="186" t="s">
        <v>194</v>
      </c>
      <c r="AU134" s="186" t="s">
        <v>143</v>
      </c>
      <c r="AY134" s="19" t="s">
        <v>135</v>
      </c>
      <c r="BE134" s="187">
        <f t="shared" si="24"/>
        <v>0</v>
      </c>
      <c r="BF134" s="187">
        <f t="shared" si="25"/>
        <v>0</v>
      </c>
      <c r="BG134" s="187">
        <f t="shared" si="26"/>
        <v>0</v>
      </c>
      <c r="BH134" s="187">
        <f t="shared" si="27"/>
        <v>0</v>
      </c>
      <c r="BI134" s="187">
        <f t="shared" si="28"/>
        <v>0</v>
      </c>
      <c r="BJ134" s="19" t="s">
        <v>143</v>
      </c>
      <c r="BK134" s="187">
        <f t="shared" si="29"/>
        <v>0</v>
      </c>
      <c r="BL134" s="19" t="s">
        <v>142</v>
      </c>
      <c r="BM134" s="186" t="s">
        <v>309</v>
      </c>
    </row>
    <row r="135" spans="1:65" s="2" customFormat="1" ht="14.4" customHeight="1">
      <c r="A135" s="36"/>
      <c r="B135" s="37"/>
      <c r="C135" s="175" t="s">
        <v>231</v>
      </c>
      <c r="D135" s="175" t="s">
        <v>137</v>
      </c>
      <c r="E135" s="176" t="s">
        <v>1923</v>
      </c>
      <c r="F135" s="177" t="s">
        <v>1924</v>
      </c>
      <c r="G135" s="178" t="s">
        <v>169</v>
      </c>
      <c r="H135" s="179">
        <v>104</v>
      </c>
      <c r="I135" s="180"/>
      <c r="J135" s="181">
        <f t="shared" si="20"/>
        <v>0</v>
      </c>
      <c r="K135" s="177" t="s">
        <v>1844</v>
      </c>
      <c r="L135" s="41"/>
      <c r="M135" s="182" t="s">
        <v>19</v>
      </c>
      <c r="N135" s="183" t="s">
        <v>44</v>
      </c>
      <c r="O135" s="66"/>
      <c r="P135" s="184">
        <f t="shared" si="21"/>
        <v>0</v>
      </c>
      <c r="Q135" s="184">
        <v>0</v>
      </c>
      <c r="R135" s="184">
        <f t="shared" si="22"/>
        <v>0</v>
      </c>
      <c r="S135" s="184">
        <v>0</v>
      </c>
      <c r="T135" s="185">
        <f t="shared" si="23"/>
        <v>0</v>
      </c>
      <c r="U135" s="36"/>
      <c r="V135" s="36"/>
      <c r="W135" s="36"/>
      <c r="X135" s="36"/>
      <c r="Y135" s="36"/>
      <c r="Z135" s="36"/>
      <c r="AA135" s="36"/>
      <c r="AB135" s="36"/>
      <c r="AC135" s="36"/>
      <c r="AD135" s="36"/>
      <c r="AE135" s="36"/>
      <c r="AR135" s="186" t="s">
        <v>142</v>
      </c>
      <c r="AT135" s="186" t="s">
        <v>137</v>
      </c>
      <c r="AU135" s="186" t="s">
        <v>143</v>
      </c>
      <c r="AY135" s="19" t="s">
        <v>135</v>
      </c>
      <c r="BE135" s="187">
        <f t="shared" si="24"/>
        <v>0</v>
      </c>
      <c r="BF135" s="187">
        <f t="shared" si="25"/>
        <v>0</v>
      </c>
      <c r="BG135" s="187">
        <f t="shared" si="26"/>
        <v>0</v>
      </c>
      <c r="BH135" s="187">
        <f t="shared" si="27"/>
        <v>0</v>
      </c>
      <c r="BI135" s="187">
        <f t="shared" si="28"/>
        <v>0</v>
      </c>
      <c r="BJ135" s="19" t="s">
        <v>143</v>
      </c>
      <c r="BK135" s="187">
        <f t="shared" si="29"/>
        <v>0</v>
      </c>
      <c r="BL135" s="19" t="s">
        <v>142</v>
      </c>
      <c r="BM135" s="186" t="s">
        <v>313</v>
      </c>
    </row>
    <row r="136" spans="1:65" s="2" customFormat="1" ht="14.4" customHeight="1">
      <c r="A136" s="36"/>
      <c r="B136" s="37"/>
      <c r="C136" s="215" t="s">
        <v>315</v>
      </c>
      <c r="D136" s="215" t="s">
        <v>194</v>
      </c>
      <c r="E136" s="216" t="s">
        <v>1925</v>
      </c>
      <c r="F136" s="217" t="s">
        <v>1926</v>
      </c>
      <c r="G136" s="218" t="s">
        <v>169</v>
      </c>
      <c r="H136" s="219">
        <v>104</v>
      </c>
      <c r="I136" s="220"/>
      <c r="J136" s="221">
        <f t="shared" si="20"/>
        <v>0</v>
      </c>
      <c r="K136" s="217" t="s">
        <v>19</v>
      </c>
      <c r="L136" s="222"/>
      <c r="M136" s="223" t="s">
        <v>19</v>
      </c>
      <c r="N136" s="224" t="s">
        <v>44</v>
      </c>
      <c r="O136" s="66"/>
      <c r="P136" s="184">
        <f t="shared" si="21"/>
        <v>0</v>
      </c>
      <c r="Q136" s="184">
        <v>0</v>
      </c>
      <c r="R136" s="184">
        <f t="shared" si="22"/>
        <v>0</v>
      </c>
      <c r="S136" s="184">
        <v>0</v>
      </c>
      <c r="T136" s="185">
        <f t="shared" si="23"/>
        <v>0</v>
      </c>
      <c r="U136" s="36"/>
      <c r="V136" s="36"/>
      <c r="W136" s="36"/>
      <c r="X136" s="36"/>
      <c r="Y136" s="36"/>
      <c r="Z136" s="36"/>
      <c r="AA136" s="36"/>
      <c r="AB136" s="36"/>
      <c r="AC136" s="36"/>
      <c r="AD136" s="36"/>
      <c r="AE136" s="36"/>
      <c r="AR136" s="186" t="s">
        <v>158</v>
      </c>
      <c r="AT136" s="186" t="s">
        <v>194</v>
      </c>
      <c r="AU136" s="186" t="s">
        <v>143</v>
      </c>
      <c r="AY136" s="19" t="s">
        <v>135</v>
      </c>
      <c r="BE136" s="187">
        <f t="shared" si="24"/>
        <v>0</v>
      </c>
      <c r="BF136" s="187">
        <f t="shared" si="25"/>
        <v>0</v>
      </c>
      <c r="BG136" s="187">
        <f t="shared" si="26"/>
        <v>0</v>
      </c>
      <c r="BH136" s="187">
        <f t="shared" si="27"/>
        <v>0</v>
      </c>
      <c r="BI136" s="187">
        <f t="shared" si="28"/>
        <v>0</v>
      </c>
      <c r="BJ136" s="19" t="s">
        <v>143</v>
      </c>
      <c r="BK136" s="187">
        <f t="shared" si="29"/>
        <v>0</v>
      </c>
      <c r="BL136" s="19" t="s">
        <v>142</v>
      </c>
      <c r="BM136" s="186" t="s">
        <v>318</v>
      </c>
    </row>
    <row r="137" spans="1:65" s="2" customFormat="1" ht="14.4" customHeight="1">
      <c r="A137" s="36"/>
      <c r="B137" s="37"/>
      <c r="C137" s="175" t="s">
        <v>235</v>
      </c>
      <c r="D137" s="175" t="s">
        <v>137</v>
      </c>
      <c r="E137" s="176" t="s">
        <v>1927</v>
      </c>
      <c r="F137" s="177" t="s">
        <v>1928</v>
      </c>
      <c r="G137" s="178" t="s">
        <v>169</v>
      </c>
      <c r="H137" s="179">
        <v>52</v>
      </c>
      <c r="I137" s="180"/>
      <c r="J137" s="181">
        <f t="shared" si="20"/>
        <v>0</v>
      </c>
      <c r="K137" s="177" t="s">
        <v>1844</v>
      </c>
      <c r="L137" s="41"/>
      <c r="M137" s="182" t="s">
        <v>19</v>
      </c>
      <c r="N137" s="183" t="s">
        <v>44</v>
      </c>
      <c r="O137" s="66"/>
      <c r="P137" s="184">
        <f t="shared" si="21"/>
        <v>0</v>
      </c>
      <c r="Q137" s="184">
        <v>0</v>
      </c>
      <c r="R137" s="184">
        <f t="shared" si="22"/>
        <v>0</v>
      </c>
      <c r="S137" s="184">
        <v>0</v>
      </c>
      <c r="T137" s="185">
        <f t="shared" si="23"/>
        <v>0</v>
      </c>
      <c r="U137" s="36"/>
      <c r="V137" s="36"/>
      <c r="W137" s="36"/>
      <c r="X137" s="36"/>
      <c r="Y137" s="36"/>
      <c r="Z137" s="36"/>
      <c r="AA137" s="36"/>
      <c r="AB137" s="36"/>
      <c r="AC137" s="36"/>
      <c r="AD137" s="36"/>
      <c r="AE137" s="36"/>
      <c r="AR137" s="186" t="s">
        <v>142</v>
      </c>
      <c r="AT137" s="186" t="s">
        <v>137</v>
      </c>
      <c r="AU137" s="186" t="s">
        <v>143</v>
      </c>
      <c r="AY137" s="19" t="s">
        <v>135</v>
      </c>
      <c r="BE137" s="187">
        <f t="shared" si="24"/>
        <v>0</v>
      </c>
      <c r="BF137" s="187">
        <f t="shared" si="25"/>
        <v>0</v>
      </c>
      <c r="BG137" s="187">
        <f t="shared" si="26"/>
        <v>0</v>
      </c>
      <c r="BH137" s="187">
        <f t="shared" si="27"/>
        <v>0</v>
      </c>
      <c r="BI137" s="187">
        <f t="shared" si="28"/>
        <v>0</v>
      </c>
      <c r="BJ137" s="19" t="s">
        <v>143</v>
      </c>
      <c r="BK137" s="187">
        <f t="shared" si="29"/>
        <v>0</v>
      </c>
      <c r="BL137" s="19" t="s">
        <v>142</v>
      </c>
      <c r="BM137" s="186" t="s">
        <v>322</v>
      </c>
    </row>
    <row r="138" spans="1:65" s="2" customFormat="1" ht="14.4" customHeight="1">
      <c r="A138" s="36"/>
      <c r="B138" s="37"/>
      <c r="C138" s="215" t="s">
        <v>326</v>
      </c>
      <c r="D138" s="215" t="s">
        <v>194</v>
      </c>
      <c r="E138" s="216" t="s">
        <v>1929</v>
      </c>
      <c r="F138" s="217" t="s">
        <v>1930</v>
      </c>
      <c r="G138" s="218" t="s">
        <v>1846</v>
      </c>
      <c r="H138" s="219">
        <v>52</v>
      </c>
      <c r="I138" s="220"/>
      <c r="J138" s="221">
        <f t="shared" si="20"/>
        <v>0</v>
      </c>
      <c r="K138" s="217" t="s">
        <v>19</v>
      </c>
      <c r="L138" s="222"/>
      <c r="M138" s="223" t="s">
        <v>19</v>
      </c>
      <c r="N138" s="224" t="s">
        <v>44</v>
      </c>
      <c r="O138" s="66"/>
      <c r="P138" s="184">
        <f t="shared" si="21"/>
        <v>0</v>
      </c>
      <c r="Q138" s="184">
        <v>0</v>
      </c>
      <c r="R138" s="184">
        <f t="shared" si="22"/>
        <v>0</v>
      </c>
      <c r="S138" s="184">
        <v>0</v>
      </c>
      <c r="T138" s="185">
        <f t="shared" si="23"/>
        <v>0</v>
      </c>
      <c r="U138" s="36"/>
      <c r="V138" s="36"/>
      <c r="W138" s="36"/>
      <c r="X138" s="36"/>
      <c r="Y138" s="36"/>
      <c r="Z138" s="36"/>
      <c r="AA138" s="36"/>
      <c r="AB138" s="36"/>
      <c r="AC138" s="36"/>
      <c r="AD138" s="36"/>
      <c r="AE138" s="36"/>
      <c r="AR138" s="186" t="s">
        <v>158</v>
      </c>
      <c r="AT138" s="186" t="s">
        <v>194</v>
      </c>
      <c r="AU138" s="186" t="s">
        <v>143</v>
      </c>
      <c r="AY138" s="19" t="s">
        <v>135</v>
      </c>
      <c r="BE138" s="187">
        <f t="shared" si="24"/>
        <v>0</v>
      </c>
      <c r="BF138" s="187">
        <f t="shared" si="25"/>
        <v>0</v>
      </c>
      <c r="BG138" s="187">
        <f t="shared" si="26"/>
        <v>0</v>
      </c>
      <c r="BH138" s="187">
        <f t="shared" si="27"/>
        <v>0</v>
      </c>
      <c r="BI138" s="187">
        <f t="shared" si="28"/>
        <v>0</v>
      </c>
      <c r="BJ138" s="19" t="s">
        <v>143</v>
      </c>
      <c r="BK138" s="187">
        <f t="shared" si="29"/>
        <v>0</v>
      </c>
      <c r="BL138" s="19" t="s">
        <v>142</v>
      </c>
      <c r="BM138" s="186" t="s">
        <v>329</v>
      </c>
    </row>
    <row r="139" spans="1:65" s="2" customFormat="1" ht="14.4" customHeight="1">
      <c r="A139" s="36"/>
      <c r="B139" s="37"/>
      <c r="C139" s="175" t="s">
        <v>240</v>
      </c>
      <c r="D139" s="175" t="s">
        <v>137</v>
      </c>
      <c r="E139" s="176" t="s">
        <v>1931</v>
      </c>
      <c r="F139" s="177" t="s">
        <v>1932</v>
      </c>
      <c r="G139" s="178" t="s">
        <v>169</v>
      </c>
      <c r="H139" s="179">
        <v>78</v>
      </c>
      <c r="I139" s="180"/>
      <c r="J139" s="181">
        <f t="shared" si="20"/>
        <v>0</v>
      </c>
      <c r="K139" s="177" t="s">
        <v>1844</v>
      </c>
      <c r="L139" s="41"/>
      <c r="M139" s="182" t="s">
        <v>19</v>
      </c>
      <c r="N139" s="183" t="s">
        <v>44</v>
      </c>
      <c r="O139" s="66"/>
      <c r="P139" s="184">
        <f t="shared" si="21"/>
        <v>0</v>
      </c>
      <c r="Q139" s="184">
        <v>0</v>
      </c>
      <c r="R139" s="184">
        <f t="shared" si="22"/>
        <v>0</v>
      </c>
      <c r="S139" s="184">
        <v>0</v>
      </c>
      <c r="T139" s="185">
        <f t="shared" si="23"/>
        <v>0</v>
      </c>
      <c r="U139" s="36"/>
      <c r="V139" s="36"/>
      <c r="W139" s="36"/>
      <c r="X139" s="36"/>
      <c r="Y139" s="36"/>
      <c r="Z139" s="36"/>
      <c r="AA139" s="36"/>
      <c r="AB139" s="36"/>
      <c r="AC139" s="36"/>
      <c r="AD139" s="36"/>
      <c r="AE139" s="36"/>
      <c r="AR139" s="186" t="s">
        <v>142</v>
      </c>
      <c r="AT139" s="186" t="s">
        <v>137</v>
      </c>
      <c r="AU139" s="186" t="s">
        <v>143</v>
      </c>
      <c r="AY139" s="19" t="s">
        <v>135</v>
      </c>
      <c r="BE139" s="187">
        <f t="shared" si="24"/>
        <v>0</v>
      </c>
      <c r="BF139" s="187">
        <f t="shared" si="25"/>
        <v>0</v>
      </c>
      <c r="BG139" s="187">
        <f t="shared" si="26"/>
        <v>0</v>
      </c>
      <c r="BH139" s="187">
        <f t="shared" si="27"/>
        <v>0</v>
      </c>
      <c r="BI139" s="187">
        <f t="shared" si="28"/>
        <v>0</v>
      </c>
      <c r="BJ139" s="19" t="s">
        <v>143</v>
      </c>
      <c r="BK139" s="187">
        <f t="shared" si="29"/>
        <v>0</v>
      </c>
      <c r="BL139" s="19" t="s">
        <v>142</v>
      </c>
      <c r="BM139" s="186" t="s">
        <v>337</v>
      </c>
    </row>
    <row r="140" spans="1:65" s="2" customFormat="1" ht="24.15" customHeight="1">
      <c r="A140" s="36"/>
      <c r="B140" s="37"/>
      <c r="C140" s="215" t="s">
        <v>339</v>
      </c>
      <c r="D140" s="215" t="s">
        <v>194</v>
      </c>
      <c r="E140" s="216" t="s">
        <v>1933</v>
      </c>
      <c r="F140" s="217" t="s">
        <v>1934</v>
      </c>
      <c r="G140" s="218" t="s">
        <v>169</v>
      </c>
      <c r="H140" s="219">
        <v>78</v>
      </c>
      <c r="I140" s="220"/>
      <c r="J140" s="221">
        <f t="shared" si="20"/>
        <v>0</v>
      </c>
      <c r="K140" s="217" t="s">
        <v>19</v>
      </c>
      <c r="L140" s="222"/>
      <c r="M140" s="223" t="s">
        <v>19</v>
      </c>
      <c r="N140" s="224" t="s">
        <v>44</v>
      </c>
      <c r="O140" s="66"/>
      <c r="P140" s="184">
        <f t="shared" si="21"/>
        <v>0</v>
      </c>
      <c r="Q140" s="184">
        <v>0</v>
      </c>
      <c r="R140" s="184">
        <f t="shared" si="22"/>
        <v>0</v>
      </c>
      <c r="S140" s="184">
        <v>0</v>
      </c>
      <c r="T140" s="185">
        <f t="shared" si="23"/>
        <v>0</v>
      </c>
      <c r="U140" s="36"/>
      <c r="V140" s="36"/>
      <c r="W140" s="36"/>
      <c r="X140" s="36"/>
      <c r="Y140" s="36"/>
      <c r="Z140" s="36"/>
      <c r="AA140" s="36"/>
      <c r="AB140" s="36"/>
      <c r="AC140" s="36"/>
      <c r="AD140" s="36"/>
      <c r="AE140" s="36"/>
      <c r="AR140" s="186" t="s">
        <v>158</v>
      </c>
      <c r="AT140" s="186" t="s">
        <v>194</v>
      </c>
      <c r="AU140" s="186" t="s">
        <v>143</v>
      </c>
      <c r="AY140" s="19" t="s">
        <v>135</v>
      </c>
      <c r="BE140" s="187">
        <f t="shared" si="24"/>
        <v>0</v>
      </c>
      <c r="BF140" s="187">
        <f t="shared" si="25"/>
        <v>0</v>
      </c>
      <c r="BG140" s="187">
        <f t="shared" si="26"/>
        <v>0</v>
      </c>
      <c r="BH140" s="187">
        <f t="shared" si="27"/>
        <v>0</v>
      </c>
      <c r="BI140" s="187">
        <f t="shared" si="28"/>
        <v>0</v>
      </c>
      <c r="BJ140" s="19" t="s">
        <v>143</v>
      </c>
      <c r="BK140" s="187">
        <f t="shared" si="29"/>
        <v>0</v>
      </c>
      <c r="BL140" s="19" t="s">
        <v>142</v>
      </c>
      <c r="BM140" s="186" t="s">
        <v>342</v>
      </c>
    </row>
    <row r="141" spans="1:65" s="2" customFormat="1" ht="14.4" customHeight="1">
      <c r="A141" s="36"/>
      <c r="B141" s="37"/>
      <c r="C141" s="175" t="s">
        <v>244</v>
      </c>
      <c r="D141" s="175" t="s">
        <v>137</v>
      </c>
      <c r="E141" s="176" t="s">
        <v>1935</v>
      </c>
      <c r="F141" s="177" t="s">
        <v>1936</v>
      </c>
      <c r="G141" s="178" t="s">
        <v>169</v>
      </c>
      <c r="H141" s="179">
        <v>182</v>
      </c>
      <c r="I141" s="180"/>
      <c r="J141" s="181">
        <f t="shared" si="20"/>
        <v>0</v>
      </c>
      <c r="K141" s="177" t="s">
        <v>1844</v>
      </c>
      <c r="L141" s="41"/>
      <c r="M141" s="182" t="s">
        <v>19</v>
      </c>
      <c r="N141" s="183" t="s">
        <v>44</v>
      </c>
      <c r="O141" s="66"/>
      <c r="P141" s="184">
        <f t="shared" si="21"/>
        <v>0</v>
      </c>
      <c r="Q141" s="184">
        <v>0</v>
      </c>
      <c r="R141" s="184">
        <f t="shared" si="22"/>
        <v>0</v>
      </c>
      <c r="S141" s="184">
        <v>0</v>
      </c>
      <c r="T141" s="185">
        <f t="shared" si="23"/>
        <v>0</v>
      </c>
      <c r="U141" s="36"/>
      <c r="V141" s="36"/>
      <c r="W141" s="36"/>
      <c r="X141" s="36"/>
      <c r="Y141" s="36"/>
      <c r="Z141" s="36"/>
      <c r="AA141" s="36"/>
      <c r="AB141" s="36"/>
      <c r="AC141" s="36"/>
      <c r="AD141" s="36"/>
      <c r="AE141" s="36"/>
      <c r="AR141" s="186" t="s">
        <v>142</v>
      </c>
      <c r="AT141" s="186" t="s">
        <v>137</v>
      </c>
      <c r="AU141" s="186" t="s">
        <v>143</v>
      </c>
      <c r="AY141" s="19" t="s">
        <v>135</v>
      </c>
      <c r="BE141" s="187">
        <f t="shared" si="24"/>
        <v>0</v>
      </c>
      <c r="BF141" s="187">
        <f t="shared" si="25"/>
        <v>0</v>
      </c>
      <c r="BG141" s="187">
        <f t="shared" si="26"/>
        <v>0</v>
      </c>
      <c r="BH141" s="187">
        <f t="shared" si="27"/>
        <v>0</v>
      </c>
      <c r="BI141" s="187">
        <f t="shared" si="28"/>
        <v>0</v>
      </c>
      <c r="BJ141" s="19" t="s">
        <v>143</v>
      </c>
      <c r="BK141" s="187">
        <f t="shared" si="29"/>
        <v>0</v>
      </c>
      <c r="BL141" s="19" t="s">
        <v>142</v>
      </c>
      <c r="BM141" s="186" t="s">
        <v>349</v>
      </c>
    </row>
    <row r="142" spans="1:65" s="2" customFormat="1" ht="14.4" customHeight="1">
      <c r="A142" s="36"/>
      <c r="B142" s="37"/>
      <c r="C142" s="215" t="s">
        <v>352</v>
      </c>
      <c r="D142" s="215" t="s">
        <v>194</v>
      </c>
      <c r="E142" s="216" t="s">
        <v>1937</v>
      </c>
      <c r="F142" s="217" t="s">
        <v>1938</v>
      </c>
      <c r="G142" s="218" t="s">
        <v>169</v>
      </c>
      <c r="H142" s="219">
        <v>182</v>
      </c>
      <c r="I142" s="220"/>
      <c r="J142" s="221">
        <f t="shared" si="20"/>
        <v>0</v>
      </c>
      <c r="K142" s="217" t="s">
        <v>19</v>
      </c>
      <c r="L142" s="222"/>
      <c r="M142" s="223" t="s">
        <v>19</v>
      </c>
      <c r="N142" s="224" t="s">
        <v>44</v>
      </c>
      <c r="O142" s="66"/>
      <c r="P142" s="184">
        <f t="shared" si="21"/>
        <v>0</v>
      </c>
      <c r="Q142" s="184">
        <v>0</v>
      </c>
      <c r="R142" s="184">
        <f t="shared" si="22"/>
        <v>0</v>
      </c>
      <c r="S142" s="184">
        <v>0</v>
      </c>
      <c r="T142" s="185">
        <f t="shared" si="23"/>
        <v>0</v>
      </c>
      <c r="U142" s="36"/>
      <c r="V142" s="36"/>
      <c r="W142" s="36"/>
      <c r="X142" s="36"/>
      <c r="Y142" s="36"/>
      <c r="Z142" s="36"/>
      <c r="AA142" s="36"/>
      <c r="AB142" s="36"/>
      <c r="AC142" s="36"/>
      <c r="AD142" s="36"/>
      <c r="AE142" s="36"/>
      <c r="AR142" s="186" t="s">
        <v>158</v>
      </c>
      <c r="AT142" s="186" t="s">
        <v>194</v>
      </c>
      <c r="AU142" s="186" t="s">
        <v>143</v>
      </c>
      <c r="AY142" s="19" t="s">
        <v>135</v>
      </c>
      <c r="BE142" s="187">
        <f t="shared" si="24"/>
        <v>0</v>
      </c>
      <c r="BF142" s="187">
        <f t="shared" si="25"/>
        <v>0</v>
      </c>
      <c r="BG142" s="187">
        <f t="shared" si="26"/>
        <v>0</v>
      </c>
      <c r="BH142" s="187">
        <f t="shared" si="27"/>
        <v>0</v>
      </c>
      <c r="BI142" s="187">
        <f t="shared" si="28"/>
        <v>0</v>
      </c>
      <c r="BJ142" s="19" t="s">
        <v>143</v>
      </c>
      <c r="BK142" s="187">
        <f t="shared" si="29"/>
        <v>0</v>
      </c>
      <c r="BL142" s="19" t="s">
        <v>142</v>
      </c>
      <c r="BM142" s="186" t="s">
        <v>355</v>
      </c>
    </row>
    <row r="143" spans="1:65" s="2" customFormat="1" ht="14.4" customHeight="1">
      <c r="A143" s="36"/>
      <c r="B143" s="37"/>
      <c r="C143" s="175" t="s">
        <v>248</v>
      </c>
      <c r="D143" s="175" t="s">
        <v>137</v>
      </c>
      <c r="E143" s="176" t="s">
        <v>1935</v>
      </c>
      <c r="F143" s="177" t="s">
        <v>1936</v>
      </c>
      <c r="G143" s="178" t="s">
        <v>169</v>
      </c>
      <c r="H143" s="179">
        <v>247</v>
      </c>
      <c r="I143" s="180"/>
      <c r="J143" s="181">
        <f t="shared" si="20"/>
        <v>0</v>
      </c>
      <c r="K143" s="177" t="s">
        <v>1844</v>
      </c>
      <c r="L143" s="41"/>
      <c r="M143" s="182" t="s">
        <v>19</v>
      </c>
      <c r="N143" s="183" t="s">
        <v>44</v>
      </c>
      <c r="O143" s="66"/>
      <c r="P143" s="184">
        <f t="shared" si="21"/>
        <v>0</v>
      </c>
      <c r="Q143" s="184">
        <v>0</v>
      </c>
      <c r="R143" s="184">
        <f t="shared" si="22"/>
        <v>0</v>
      </c>
      <c r="S143" s="184">
        <v>0</v>
      </c>
      <c r="T143" s="185">
        <f t="shared" si="23"/>
        <v>0</v>
      </c>
      <c r="U143" s="36"/>
      <c r="V143" s="36"/>
      <c r="W143" s="36"/>
      <c r="X143" s="36"/>
      <c r="Y143" s="36"/>
      <c r="Z143" s="36"/>
      <c r="AA143" s="36"/>
      <c r="AB143" s="36"/>
      <c r="AC143" s="36"/>
      <c r="AD143" s="36"/>
      <c r="AE143" s="36"/>
      <c r="AR143" s="186" t="s">
        <v>142</v>
      </c>
      <c r="AT143" s="186" t="s">
        <v>137</v>
      </c>
      <c r="AU143" s="186" t="s">
        <v>143</v>
      </c>
      <c r="AY143" s="19" t="s">
        <v>135</v>
      </c>
      <c r="BE143" s="187">
        <f t="shared" si="24"/>
        <v>0</v>
      </c>
      <c r="BF143" s="187">
        <f t="shared" si="25"/>
        <v>0</v>
      </c>
      <c r="BG143" s="187">
        <f t="shared" si="26"/>
        <v>0</v>
      </c>
      <c r="BH143" s="187">
        <f t="shared" si="27"/>
        <v>0</v>
      </c>
      <c r="BI143" s="187">
        <f t="shared" si="28"/>
        <v>0</v>
      </c>
      <c r="BJ143" s="19" t="s">
        <v>143</v>
      </c>
      <c r="BK143" s="187">
        <f t="shared" si="29"/>
        <v>0</v>
      </c>
      <c r="BL143" s="19" t="s">
        <v>142</v>
      </c>
      <c r="BM143" s="186" t="s">
        <v>358</v>
      </c>
    </row>
    <row r="144" spans="1:65" s="2" customFormat="1" ht="14.4" customHeight="1">
      <c r="A144" s="36"/>
      <c r="B144" s="37"/>
      <c r="C144" s="215" t="s">
        <v>361</v>
      </c>
      <c r="D144" s="215" t="s">
        <v>194</v>
      </c>
      <c r="E144" s="216" t="s">
        <v>1939</v>
      </c>
      <c r="F144" s="217" t="s">
        <v>1940</v>
      </c>
      <c r="G144" s="218" t="s">
        <v>169</v>
      </c>
      <c r="H144" s="219">
        <v>247</v>
      </c>
      <c r="I144" s="220"/>
      <c r="J144" s="221">
        <f t="shared" si="20"/>
        <v>0</v>
      </c>
      <c r="K144" s="217" t="s">
        <v>19</v>
      </c>
      <c r="L144" s="222"/>
      <c r="M144" s="223" t="s">
        <v>19</v>
      </c>
      <c r="N144" s="224" t="s">
        <v>44</v>
      </c>
      <c r="O144" s="66"/>
      <c r="P144" s="184">
        <f t="shared" si="21"/>
        <v>0</v>
      </c>
      <c r="Q144" s="184">
        <v>0</v>
      </c>
      <c r="R144" s="184">
        <f t="shared" si="22"/>
        <v>0</v>
      </c>
      <c r="S144" s="184">
        <v>0</v>
      </c>
      <c r="T144" s="185">
        <f t="shared" si="23"/>
        <v>0</v>
      </c>
      <c r="U144" s="36"/>
      <c r="V144" s="36"/>
      <c r="W144" s="36"/>
      <c r="X144" s="36"/>
      <c r="Y144" s="36"/>
      <c r="Z144" s="36"/>
      <c r="AA144" s="36"/>
      <c r="AB144" s="36"/>
      <c r="AC144" s="36"/>
      <c r="AD144" s="36"/>
      <c r="AE144" s="36"/>
      <c r="AR144" s="186" t="s">
        <v>158</v>
      </c>
      <c r="AT144" s="186" t="s">
        <v>194</v>
      </c>
      <c r="AU144" s="186" t="s">
        <v>143</v>
      </c>
      <c r="AY144" s="19" t="s">
        <v>135</v>
      </c>
      <c r="BE144" s="187">
        <f t="shared" si="24"/>
        <v>0</v>
      </c>
      <c r="BF144" s="187">
        <f t="shared" si="25"/>
        <v>0</v>
      </c>
      <c r="BG144" s="187">
        <f t="shared" si="26"/>
        <v>0</v>
      </c>
      <c r="BH144" s="187">
        <f t="shared" si="27"/>
        <v>0</v>
      </c>
      <c r="BI144" s="187">
        <f t="shared" si="28"/>
        <v>0</v>
      </c>
      <c r="BJ144" s="19" t="s">
        <v>143</v>
      </c>
      <c r="BK144" s="187">
        <f t="shared" si="29"/>
        <v>0</v>
      </c>
      <c r="BL144" s="19" t="s">
        <v>142</v>
      </c>
      <c r="BM144" s="186" t="s">
        <v>364</v>
      </c>
    </row>
    <row r="145" spans="1:65" s="2" customFormat="1" ht="14.4" customHeight="1">
      <c r="A145" s="36"/>
      <c r="B145" s="37"/>
      <c r="C145" s="175" t="s">
        <v>251</v>
      </c>
      <c r="D145" s="175" t="s">
        <v>137</v>
      </c>
      <c r="E145" s="176" t="s">
        <v>1941</v>
      </c>
      <c r="F145" s="177" t="s">
        <v>1942</v>
      </c>
      <c r="G145" s="178" t="s">
        <v>169</v>
      </c>
      <c r="H145" s="179">
        <v>91</v>
      </c>
      <c r="I145" s="180"/>
      <c r="J145" s="181">
        <f t="shared" si="20"/>
        <v>0</v>
      </c>
      <c r="K145" s="177" t="s">
        <v>1844</v>
      </c>
      <c r="L145" s="41"/>
      <c r="M145" s="182" t="s">
        <v>19</v>
      </c>
      <c r="N145" s="183" t="s">
        <v>44</v>
      </c>
      <c r="O145" s="66"/>
      <c r="P145" s="184">
        <f t="shared" si="21"/>
        <v>0</v>
      </c>
      <c r="Q145" s="184">
        <v>0</v>
      </c>
      <c r="R145" s="184">
        <f t="shared" si="22"/>
        <v>0</v>
      </c>
      <c r="S145" s="184">
        <v>0</v>
      </c>
      <c r="T145" s="185">
        <f t="shared" si="23"/>
        <v>0</v>
      </c>
      <c r="U145" s="36"/>
      <c r="V145" s="36"/>
      <c r="W145" s="36"/>
      <c r="X145" s="36"/>
      <c r="Y145" s="36"/>
      <c r="Z145" s="36"/>
      <c r="AA145" s="36"/>
      <c r="AB145" s="36"/>
      <c r="AC145" s="36"/>
      <c r="AD145" s="36"/>
      <c r="AE145" s="36"/>
      <c r="AR145" s="186" t="s">
        <v>142</v>
      </c>
      <c r="AT145" s="186" t="s">
        <v>137</v>
      </c>
      <c r="AU145" s="186" t="s">
        <v>143</v>
      </c>
      <c r="AY145" s="19" t="s">
        <v>135</v>
      </c>
      <c r="BE145" s="187">
        <f t="shared" si="24"/>
        <v>0</v>
      </c>
      <c r="BF145" s="187">
        <f t="shared" si="25"/>
        <v>0</v>
      </c>
      <c r="BG145" s="187">
        <f t="shared" si="26"/>
        <v>0</v>
      </c>
      <c r="BH145" s="187">
        <f t="shared" si="27"/>
        <v>0</v>
      </c>
      <c r="BI145" s="187">
        <f t="shared" si="28"/>
        <v>0</v>
      </c>
      <c r="BJ145" s="19" t="s">
        <v>143</v>
      </c>
      <c r="BK145" s="187">
        <f t="shared" si="29"/>
        <v>0</v>
      </c>
      <c r="BL145" s="19" t="s">
        <v>142</v>
      </c>
      <c r="BM145" s="186" t="s">
        <v>367</v>
      </c>
    </row>
    <row r="146" spans="1:65" s="2" customFormat="1" ht="24.15" customHeight="1">
      <c r="A146" s="36"/>
      <c r="B146" s="37"/>
      <c r="C146" s="215" t="s">
        <v>371</v>
      </c>
      <c r="D146" s="215" t="s">
        <v>194</v>
      </c>
      <c r="E146" s="216" t="s">
        <v>1943</v>
      </c>
      <c r="F146" s="217" t="s">
        <v>1944</v>
      </c>
      <c r="G146" s="218" t="s">
        <v>169</v>
      </c>
      <c r="H146" s="219">
        <v>91</v>
      </c>
      <c r="I146" s="220"/>
      <c r="J146" s="221">
        <f t="shared" si="20"/>
        <v>0</v>
      </c>
      <c r="K146" s="217" t="s">
        <v>19</v>
      </c>
      <c r="L146" s="222"/>
      <c r="M146" s="223" t="s">
        <v>19</v>
      </c>
      <c r="N146" s="224" t="s">
        <v>44</v>
      </c>
      <c r="O146" s="66"/>
      <c r="P146" s="184">
        <f t="shared" si="21"/>
        <v>0</v>
      </c>
      <c r="Q146" s="184">
        <v>0</v>
      </c>
      <c r="R146" s="184">
        <f t="shared" si="22"/>
        <v>0</v>
      </c>
      <c r="S146" s="184">
        <v>0</v>
      </c>
      <c r="T146" s="185">
        <f t="shared" si="23"/>
        <v>0</v>
      </c>
      <c r="U146" s="36"/>
      <c r="V146" s="36"/>
      <c r="W146" s="36"/>
      <c r="X146" s="36"/>
      <c r="Y146" s="36"/>
      <c r="Z146" s="36"/>
      <c r="AA146" s="36"/>
      <c r="AB146" s="36"/>
      <c r="AC146" s="36"/>
      <c r="AD146" s="36"/>
      <c r="AE146" s="36"/>
      <c r="AR146" s="186" t="s">
        <v>158</v>
      </c>
      <c r="AT146" s="186" t="s">
        <v>194</v>
      </c>
      <c r="AU146" s="186" t="s">
        <v>143</v>
      </c>
      <c r="AY146" s="19" t="s">
        <v>135</v>
      </c>
      <c r="BE146" s="187">
        <f t="shared" si="24"/>
        <v>0</v>
      </c>
      <c r="BF146" s="187">
        <f t="shared" si="25"/>
        <v>0</v>
      </c>
      <c r="BG146" s="187">
        <f t="shared" si="26"/>
        <v>0</v>
      </c>
      <c r="BH146" s="187">
        <f t="shared" si="27"/>
        <v>0</v>
      </c>
      <c r="BI146" s="187">
        <f t="shared" si="28"/>
        <v>0</v>
      </c>
      <c r="BJ146" s="19" t="s">
        <v>143</v>
      </c>
      <c r="BK146" s="187">
        <f t="shared" si="29"/>
        <v>0</v>
      </c>
      <c r="BL146" s="19" t="s">
        <v>142</v>
      </c>
      <c r="BM146" s="186" t="s">
        <v>374</v>
      </c>
    </row>
    <row r="147" spans="1:65" s="12" customFormat="1" ht="25.9" customHeight="1">
      <c r="B147" s="159"/>
      <c r="C147" s="160"/>
      <c r="D147" s="161" t="s">
        <v>71</v>
      </c>
      <c r="E147" s="162" t="s">
        <v>1945</v>
      </c>
      <c r="F147" s="162" t="s">
        <v>1946</v>
      </c>
      <c r="G147" s="160"/>
      <c r="H147" s="160"/>
      <c r="I147" s="163"/>
      <c r="J147" s="164">
        <f>BK147</f>
        <v>0</v>
      </c>
      <c r="K147" s="160"/>
      <c r="L147" s="165"/>
      <c r="M147" s="166"/>
      <c r="N147" s="167"/>
      <c r="O147" s="167"/>
      <c r="P147" s="168">
        <f>P148+SUM(P149:P193)+P203</f>
        <v>0</v>
      </c>
      <c r="Q147" s="167"/>
      <c r="R147" s="168">
        <f>R148+SUM(R149:R193)+R203</f>
        <v>0</v>
      </c>
      <c r="S147" s="167"/>
      <c r="T147" s="169">
        <f>T148+SUM(T149:T193)+T203</f>
        <v>0</v>
      </c>
      <c r="AR147" s="170" t="s">
        <v>80</v>
      </c>
      <c r="AT147" s="171" t="s">
        <v>71</v>
      </c>
      <c r="AU147" s="171" t="s">
        <v>72</v>
      </c>
      <c r="AY147" s="170" t="s">
        <v>135</v>
      </c>
      <c r="BK147" s="172">
        <f>BK148+SUM(BK149:BK193)+BK203</f>
        <v>0</v>
      </c>
    </row>
    <row r="148" spans="1:65" s="2" customFormat="1" ht="14.4" customHeight="1">
      <c r="A148" s="36"/>
      <c r="B148" s="37"/>
      <c r="C148" s="175" t="s">
        <v>204</v>
      </c>
      <c r="D148" s="175" t="s">
        <v>137</v>
      </c>
      <c r="E148" s="176" t="s">
        <v>1842</v>
      </c>
      <c r="F148" s="177" t="s">
        <v>1843</v>
      </c>
      <c r="G148" s="178" t="s">
        <v>382</v>
      </c>
      <c r="H148" s="179">
        <v>37</v>
      </c>
      <c r="I148" s="180"/>
      <c r="J148" s="181">
        <f t="shared" ref="J148:J192" si="30">ROUND(I148*H148,2)</f>
        <v>0</v>
      </c>
      <c r="K148" s="177" t="s">
        <v>1844</v>
      </c>
      <c r="L148" s="41"/>
      <c r="M148" s="182" t="s">
        <v>19</v>
      </c>
      <c r="N148" s="183" t="s">
        <v>44</v>
      </c>
      <c r="O148" s="66"/>
      <c r="P148" s="184">
        <f t="shared" ref="P148:P192" si="31">O148*H148</f>
        <v>0</v>
      </c>
      <c r="Q148" s="184">
        <v>0</v>
      </c>
      <c r="R148" s="184">
        <f t="shared" ref="R148:R192" si="32">Q148*H148</f>
        <v>0</v>
      </c>
      <c r="S148" s="184">
        <v>0</v>
      </c>
      <c r="T148" s="185">
        <f t="shared" ref="T148:T192" si="33">S148*H148</f>
        <v>0</v>
      </c>
      <c r="U148" s="36"/>
      <c r="V148" s="36"/>
      <c r="W148" s="36"/>
      <c r="X148" s="36"/>
      <c r="Y148" s="36"/>
      <c r="Z148" s="36"/>
      <c r="AA148" s="36"/>
      <c r="AB148" s="36"/>
      <c r="AC148" s="36"/>
      <c r="AD148" s="36"/>
      <c r="AE148" s="36"/>
      <c r="AR148" s="186" t="s">
        <v>142</v>
      </c>
      <c r="AT148" s="186" t="s">
        <v>137</v>
      </c>
      <c r="AU148" s="186" t="s">
        <v>80</v>
      </c>
      <c r="AY148" s="19" t="s">
        <v>135</v>
      </c>
      <c r="BE148" s="187">
        <f t="shared" ref="BE148:BE192" si="34">IF(N148="základní",J148,0)</f>
        <v>0</v>
      </c>
      <c r="BF148" s="187">
        <f t="shared" ref="BF148:BF192" si="35">IF(N148="snížená",J148,0)</f>
        <v>0</v>
      </c>
      <c r="BG148" s="187">
        <f t="shared" ref="BG148:BG192" si="36">IF(N148="zákl. přenesená",J148,0)</f>
        <v>0</v>
      </c>
      <c r="BH148" s="187">
        <f t="shared" ref="BH148:BH192" si="37">IF(N148="sníž. přenesená",J148,0)</f>
        <v>0</v>
      </c>
      <c r="BI148" s="187">
        <f t="shared" ref="BI148:BI192" si="38">IF(N148="nulová",J148,0)</f>
        <v>0</v>
      </c>
      <c r="BJ148" s="19" t="s">
        <v>143</v>
      </c>
      <c r="BK148" s="187">
        <f t="shared" ref="BK148:BK192" si="39">ROUND(I148*H148,2)</f>
        <v>0</v>
      </c>
      <c r="BL148" s="19" t="s">
        <v>142</v>
      </c>
      <c r="BM148" s="186" t="s">
        <v>378</v>
      </c>
    </row>
    <row r="149" spans="1:65" s="2" customFormat="1" ht="14.4" customHeight="1">
      <c r="A149" s="36"/>
      <c r="B149" s="37"/>
      <c r="C149" s="215" t="s">
        <v>379</v>
      </c>
      <c r="D149" s="215" t="s">
        <v>194</v>
      </c>
      <c r="E149" s="216" t="s">
        <v>1947</v>
      </c>
      <c r="F149" s="217" t="s">
        <v>1948</v>
      </c>
      <c r="G149" s="218" t="s">
        <v>1846</v>
      </c>
      <c r="H149" s="219">
        <v>12</v>
      </c>
      <c r="I149" s="220"/>
      <c r="J149" s="221">
        <f t="shared" si="30"/>
        <v>0</v>
      </c>
      <c r="K149" s="217" t="s">
        <v>19</v>
      </c>
      <c r="L149" s="222"/>
      <c r="M149" s="223" t="s">
        <v>19</v>
      </c>
      <c r="N149" s="224" t="s">
        <v>44</v>
      </c>
      <c r="O149" s="66"/>
      <c r="P149" s="184">
        <f t="shared" si="31"/>
        <v>0</v>
      </c>
      <c r="Q149" s="184">
        <v>0</v>
      </c>
      <c r="R149" s="184">
        <f t="shared" si="32"/>
        <v>0</v>
      </c>
      <c r="S149" s="184">
        <v>0</v>
      </c>
      <c r="T149" s="185">
        <f t="shared" si="33"/>
        <v>0</v>
      </c>
      <c r="U149" s="36"/>
      <c r="V149" s="36"/>
      <c r="W149" s="36"/>
      <c r="X149" s="36"/>
      <c r="Y149" s="36"/>
      <c r="Z149" s="36"/>
      <c r="AA149" s="36"/>
      <c r="AB149" s="36"/>
      <c r="AC149" s="36"/>
      <c r="AD149" s="36"/>
      <c r="AE149" s="36"/>
      <c r="AR149" s="186" t="s">
        <v>158</v>
      </c>
      <c r="AT149" s="186" t="s">
        <v>194</v>
      </c>
      <c r="AU149" s="186" t="s">
        <v>80</v>
      </c>
      <c r="AY149" s="19" t="s">
        <v>135</v>
      </c>
      <c r="BE149" s="187">
        <f t="shared" si="34"/>
        <v>0</v>
      </c>
      <c r="BF149" s="187">
        <f t="shared" si="35"/>
        <v>0</v>
      </c>
      <c r="BG149" s="187">
        <f t="shared" si="36"/>
        <v>0</v>
      </c>
      <c r="BH149" s="187">
        <f t="shared" si="37"/>
        <v>0</v>
      </c>
      <c r="BI149" s="187">
        <f t="shared" si="38"/>
        <v>0</v>
      </c>
      <c r="BJ149" s="19" t="s">
        <v>143</v>
      </c>
      <c r="BK149" s="187">
        <f t="shared" si="39"/>
        <v>0</v>
      </c>
      <c r="BL149" s="19" t="s">
        <v>142</v>
      </c>
      <c r="BM149" s="186" t="s">
        <v>383</v>
      </c>
    </row>
    <row r="150" spans="1:65" s="2" customFormat="1" ht="14.4" customHeight="1">
      <c r="A150" s="36"/>
      <c r="B150" s="37"/>
      <c r="C150" s="215" t="s">
        <v>261</v>
      </c>
      <c r="D150" s="215" t="s">
        <v>194</v>
      </c>
      <c r="E150" s="216" t="s">
        <v>1949</v>
      </c>
      <c r="F150" s="217" t="s">
        <v>1950</v>
      </c>
      <c r="G150" s="218" t="s">
        <v>1846</v>
      </c>
      <c r="H150" s="219">
        <v>20</v>
      </c>
      <c r="I150" s="220"/>
      <c r="J150" s="221">
        <f t="shared" si="30"/>
        <v>0</v>
      </c>
      <c r="K150" s="217" t="s">
        <v>19</v>
      </c>
      <c r="L150" s="222"/>
      <c r="M150" s="223" t="s">
        <v>19</v>
      </c>
      <c r="N150" s="224" t="s">
        <v>44</v>
      </c>
      <c r="O150" s="66"/>
      <c r="P150" s="184">
        <f t="shared" si="31"/>
        <v>0</v>
      </c>
      <c r="Q150" s="184">
        <v>0</v>
      </c>
      <c r="R150" s="184">
        <f t="shared" si="32"/>
        <v>0</v>
      </c>
      <c r="S150" s="184">
        <v>0</v>
      </c>
      <c r="T150" s="185">
        <f t="shared" si="33"/>
        <v>0</v>
      </c>
      <c r="U150" s="36"/>
      <c r="V150" s="36"/>
      <c r="W150" s="36"/>
      <c r="X150" s="36"/>
      <c r="Y150" s="36"/>
      <c r="Z150" s="36"/>
      <c r="AA150" s="36"/>
      <c r="AB150" s="36"/>
      <c r="AC150" s="36"/>
      <c r="AD150" s="36"/>
      <c r="AE150" s="36"/>
      <c r="AR150" s="186" t="s">
        <v>158</v>
      </c>
      <c r="AT150" s="186" t="s">
        <v>194</v>
      </c>
      <c r="AU150" s="186" t="s">
        <v>80</v>
      </c>
      <c r="AY150" s="19" t="s">
        <v>135</v>
      </c>
      <c r="BE150" s="187">
        <f t="shared" si="34"/>
        <v>0</v>
      </c>
      <c r="BF150" s="187">
        <f t="shared" si="35"/>
        <v>0</v>
      </c>
      <c r="BG150" s="187">
        <f t="shared" si="36"/>
        <v>0</v>
      </c>
      <c r="BH150" s="187">
        <f t="shared" si="37"/>
        <v>0</v>
      </c>
      <c r="BI150" s="187">
        <f t="shared" si="38"/>
        <v>0</v>
      </c>
      <c r="BJ150" s="19" t="s">
        <v>143</v>
      </c>
      <c r="BK150" s="187">
        <f t="shared" si="39"/>
        <v>0</v>
      </c>
      <c r="BL150" s="19" t="s">
        <v>142</v>
      </c>
      <c r="BM150" s="186" t="s">
        <v>386</v>
      </c>
    </row>
    <row r="151" spans="1:65" s="2" customFormat="1" ht="14.4" customHeight="1">
      <c r="A151" s="36"/>
      <c r="B151" s="37"/>
      <c r="C151" s="215" t="s">
        <v>388</v>
      </c>
      <c r="D151" s="215" t="s">
        <v>194</v>
      </c>
      <c r="E151" s="216" t="s">
        <v>71</v>
      </c>
      <c r="F151" s="217" t="s">
        <v>1845</v>
      </c>
      <c r="G151" s="218" t="s">
        <v>1846</v>
      </c>
      <c r="H151" s="219">
        <v>1</v>
      </c>
      <c r="I151" s="220"/>
      <c r="J151" s="221">
        <f t="shared" si="30"/>
        <v>0</v>
      </c>
      <c r="K151" s="217" t="s">
        <v>19</v>
      </c>
      <c r="L151" s="222"/>
      <c r="M151" s="223" t="s">
        <v>19</v>
      </c>
      <c r="N151" s="224" t="s">
        <v>44</v>
      </c>
      <c r="O151" s="66"/>
      <c r="P151" s="184">
        <f t="shared" si="31"/>
        <v>0</v>
      </c>
      <c r="Q151" s="184">
        <v>0</v>
      </c>
      <c r="R151" s="184">
        <f t="shared" si="32"/>
        <v>0</v>
      </c>
      <c r="S151" s="184">
        <v>0</v>
      </c>
      <c r="T151" s="185">
        <f t="shared" si="33"/>
        <v>0</v>
      </c>
      <c r="U151" s="36"/>
      <c r="V151" s="36"/>
      <c r="W151" s="36"/>
      <c r="X151" s="36"/>
      <c r="Y151" s="36"/>
      <c r="Z151" s="36"/>
      <c r="AA151" s="36"/>
      <c r="AB151" s="36"/>
      <c r="AC151" s="36"/>
      <c r="AD151" s="36"/>
      <c r="AE151" s="36"/>
      <c r="AR151" s="186" t="s">
        <v>158</v>
      </c>
      <c r="AT151" s="186" t="s">
        <v>194</v>
      </c>
      <c r="AU151" s="186" t="s">
        <v>80</v>
      </c>
      <c r="AY151" s="19" t="s">
        <v>135</v>
      </c>
      <c r="BE151" s="187">
        <f t="shared" si="34"/>
        <v>0</v>
      </c>
      <c r="BF151" s="187">
        <f t="shared" si="35"/>
        <v>0</v>
      </c>
      <c r="BG151" s="187">
        <f t="shared" si="36"/>
        <v>0</v>
      </c>
      <c r="BH151" s="187">
        <f t="shared" si="37"/>
        <v>0</v>
      </c>
      <c r="BI151" s="187">
        <f t="shared" si="38"/>
        <v>0</v>
      </c>
      <c r="BJ151" s="19" t="s">
        <v>143</v>
      </c>
      <c r="BK151" s="187">
        <f t="shared" si="39"/>
        <v>0</v>
      </c>
      <c r="BL151" s="19" t="s">
        <v>142</v>
      </c>
      <c r="BM151" s="186" t="s">
        <v>391</v>
      </c>
    </row>
    <row r="152" spans="1:65" s="2" customFormat="1" ht="14.4" customHeight="1">
      <c r="A152" s="36"/>
      <c r="B152" s="37"/>
      <c r="C152" s="215" t="s">
        <v>266</v>
      </c>
      <c r="D152" s="215" t="s">
        <v>194</v>
      </c>
      <c r="E152" s="216" t="s">
        <v>1847</v>
      </c>
      <c r="F152" s="217" t="s">
        <v>1848</v>
      </c>
      <c r="G152" s="218" t="s">
        <v>1846</v>
      </c>
      <c r="H152" s="219">
        <v>4</v>
      </c>
      <c r="I152" s="220"/>
      <c r="J152" s="221">
        <f t="shared" si="30"/>
        <v>0</v>
      </c>
      <c r="K152" s="217" t="s">
        <v>19</v>
      </c>
      <c r="L152" s="222"/>
      <c r="M152" s="223" t="s">
        <v>19</v>
      </c>
      <c r="N152" s="224" t="s">
        <v>44</v>
      </c>
      <c r="O152" s="66"/>
      <c r="P152" s="184">
        <f t="shared" si="31"/>
        <v>0</v>
      </c>
      <c r="Q152" s="184">
        <v>0</v>
      </c>
      <c r="R152" s="184">
        <f t="shared" si="32"/>
        <v>0</v>
      </c>
      <c r="S152" s="184">
        <v>0</v>
      </c>
      <c r="T152" s="185">
        <f t="shared" si="33"/>
        <v>0</v>
      </c>
      <c r="U152" s="36"/>
      <c r="V152" s="36"/>
      <c r="W152" s="36"/>
      <c r="X152" s="36"/>
      <c r="Y152" s="36"/>
      <c r="Z152" s="36"/>
      <c r="AA152" s="36"/>
      <c r="AB152" s="36"/>
      <c r="AC152" s="36"/>
      <c r="AD152" s="36"/>
      <c r="AE152" s="36"/>
      <c r="AR152" s="186" t="s">
        <v>158</v>
      </c>
      <c r="AT152" s="186" t="s">
        <v>194</v>
      </c>
      <c r="AU152" s="186" t="s">
        <v>80</v>
      </c>
      <c r="AY152" s="19" t="s">
        <v>135</v>
      </c>
      <c r="BE152" s="187">
        <f t="shared" si="34"/>
        <v>0</v>
      </c>
      <c r="BF152" s="187">
        <f t="shared" si="35"/>
        <v>0</v>
      </c>
      <c r="BG152" s="187">
        <f t="shared" si="36"/>
        <v>0</v>
      </c>
      <c r="BH152" s="187">
        <f t="shared" si="37"/>
        <v>0</v>
      </c>
      <c r="BI152" s="187">
        <f t="shared" si="38"/>
        <v>0</v>
      </c>
      <c r="BJ152" s="19" t="s">
        <v>143</v>
      </c>
      <c r="BK152" s="187">
        <f t="shared" si="39"/>
        <v>0</v>
      </c>
      <c r="BL152" s="19" t="s">
        <v>142</v>
      </c>
      <c r="BM152" s="186" t="s">
        <v>395</v>
      </c>
    </row>
    <row r="153" spans="1:65" s="2" customFormat="1" ht="14.4" customHeight="1">
      <c r="A153" s="36"/>
      <c r="B153" s="37"/>
      <c r="C153" s="175" t="s">
        <v>396</v>
      </c>
      <c r="D153" s="175" t="s">
        <v>137</v>
      </c>
      <c r="E153" s="176" t="s">
        <v>1951</v>
      </c>
      <c r="F153" s="177" t="s">
        <v>1952</v>
      </c>
      <c r="G153" s="178" t="s">
        <v>382</v>
      </c>
      <c r="H153" s="179">
        <v>12</v>
      </c>
      <c r="I153" s="180"/>
      <c r="J153" s="181">
        <f t="shared" si="30"/>
        <v>0</v>
      </c>
      <c r="K153" s="177" t="s">
        <v>1844</v>
      </c>
      <c r="L153" s="41"/>
      <c r="M153" s="182" t="s">
        <v>19</v>
      </c>
      <c r="N153" s="183" t="s">
        <v>44</v>
      </c>
      <c r="O153" s="66"/>
      <c r="P153" s="184">
        <f t="shared" si="31"/>
        <v>0</v>
      </c>
      <c r="Q153" s="184">
        <v>0</v>
      </c>
      <c r="R153" s="184">
        <f t="shared" si="32"/>
        <v>0</v>
      </c>
      <c r="S153" s="184">
        <v>0</v>
      </c>
      <c r="T153" s="185">
        <f t="shared" si="33"/>
        <v>0</v>
      </c>
      <c r="U153" s="36"/>
      <c r="V153" s="36"/>
      <c r="W153" s="36"/>
      <c r="X153" s="36"/>
      <c r="Y153" s="36"/>
      <c r="Z153" s="36"/>
      <c r="AA153" s="36"/>
      <c r="AB153" s="36"/>
      <c r="AC153" s="36"/>
      <c r="AD153" s="36"/>
      <c r="AE153" s="36"/>
      <c r="AR153" s="186" t="s">
        <v>142</v>
      </c>
      <c r="AT153" s="186" t="s">
        <v>137</v>
      </c>
      <c r="AU153" s="186" t="s">
        <v>80</v>
      </c>
      <c r="AY153" s="19" t="s">
        <v>135</v>
      </c>
      <c r="BE153" s="187">
        <f t="shared" si="34"/>
        <v>0</v>
      </c>
      <c r="BF153" s="187">
        <f t="shared" si="35"/>
        <v>0</v>
      </c>
      <c r="BG153" s="187">
        <f t="shared" si="36"/>
        <v>0</v>
      </c>
      <c r="BH153" s="187">
        <f t="shared" si="37"/>
        <v>0</v>
      </c>
      <c r="BI153" s="187">
        <f t="shared" si="38"/>
        <v>0</v>
      </c>
      <c r="BJ153" s="19" t="s">
        <v>143</v>
      </c>
      <c r="BK153" s="187">
        <f t="shared" si="39"/>
        <v>0</v>
      </c>
      <c r="BL153" s="19" t="s">
        <v>142</v>
      </c>
      <c r="BM153" s="186" t="s">
        <v>399</v>
      </c>
    </row>
    <row r="154" spans="1:65" s="2" customFormat="1" ht="14.4" customHeight="1">
      <c r="A154" s="36"/>
      <c r="B154" s="37"/>
      <c r="C154" s="215" t="s">
        <v>269</v>
      </c>
      <c r="D154" s="215" t="s">
        <v>194</v>
      </c>
      <c r="E154" s="216" t="s">
        <v>1953</v>
      </c>
      <c r="F154" s="217" t="s">
        <v>1954</v>
      </c>
      <c r="G154" s="218" t="s">
        <v>19</v>
      </c>
      <c r="H154" s="219">
        <v>6</v>
      </c>
      <c r="I154" s="220"/>
      <c r="J154" s="221">
        <f t="shared" si="30"/>
        <v>0</v>
      </c>
      <c r="K154" s="217" t="s">
        <v>19</v>
      </c>
      <c r="L154" s="222"/>
      <c r="M154" s="223" t="s">
        <v>19</v>
      </c>
      <c r="N154" s="224" t="s">
        <v>44</v>
      </c>
      <c r="O154" s="66"/>
      <c r="P154" s="184">
        <f t="shared" si="31"/>
        <v>0</v>
      </c>
      <c r="Q154" s="184">
        <v>0</v>
      </c>
      <c r="R154" s="184">
        <f t="shared" si="32"/>
        <v>0</v>
      </c>
      <c r="S154" s="184">
        <v>0</v>
      </c>
      <c r="T154" s="185">
        <f t="shared" si="33"/>
        <v>0</v>
      </c>
      <c r="U154" s="36"/>
      <c r="V154" s="36"/>
      <c r="W154" s="36"/>
      <c r="X154" s="36"/>
      <c r="Y154" s="36"/>
      <c r="Z154" s="36"/>
      <c r="AA154" s="36"/>
      <c r="AB154" s="36"/>
      <c r="AC154" s="36"/>
      <c r="AD154" s="36"/>
      <c r="AE154" s="36"/>
      <c r="AR154" s="186" t="s">
        <v>158</v>
      </c>
      <c r="AT154" s="186" t="s">
        <v>194</v>
      </c>
      <c r="AU154" s="186" t="s">
        <v>80</v>
      </c>
      <c r="AY154" s="19" t="s">
        <v>135</v>
      </c>
      <c r="BE154" s="187">
        <f t="shared" si="34"/>
        <v>0</v>
      </c>
      <c r="BF154" s="187">
        <f t="shared" si="35"/>
        <v>0</v>
      </c>
      <c r="BG154" s="187">
        <f t="shared" si="36"/>
        <v>0</v>
      </c>
      <c r="BH154" s="187">
        <f t="shared" si="37"/>
        <v>0</v>
      </c>
      <c r="BI154" s="187">
        <f t="shared" si="38"/>
        <v>0</v>
      </c>
      <c r="BJ154" s="19" t="s">
        <v>143</v>
      </c>
      <c r="BK154" s="187">
        <f t="shared" si="39"/>
        <v>0</v>
      </c>
      <c r="BL154" s="19" t="s">
        <v>142</v>
      </c>
      <c r="BM154" s="186" t="s">
        <v>402</v>
      </c>
    </row>
    <row r="155" spans="1:65" s="2" customFormat="1" ht="14.4" customHeight="1">
      <c r="A155" s="36"/>
      <c r="B155" s="37"/>
      <c r="C155" s="215" t="s">
        <v>404</v>
      </c>
      <c r="D155" s="215" t="s">
        <v>194</v>
      </c>
      <c r="E155" s="216" t="s">
        <v>1955</v>
      </c>
      <c r="F155" s="217" t="s">
        <v>1956</v>
      </c>
      <c r="G155" s="218" t="s">
        <v>19</v>
      </c>
      <c r="H155" s="219">
        <v>6</v>
      </c>
      <c r="I155" s="220"/>
      <c r="J155" s="221">
        <f t="shared" si="30"/>
        <v>0</v>
      </c>
      <c r="K155" s="217" t="s">
        <v>19</v>
      </c>
      <c r="L155" s="222"/>
      <c r="M155" s="223" t="s">
        <v>19</v>
      </c>
      <c r="N155" s="224" t="s">
        <v>44</v>
      </c>
      <c r="O155" s="66"/>
      <c r="P155" s="184">
        <f t="shared" si="31"/>
        <v>0</v>
      </c>
      <c r="Q155" s="184">
        <v>0</v>
      </c>
      <c r="R155" s="184">
        <f t="shared" si="32"/>
        <v>0</v>
      </c>
      <c r="S155" s="184">
        <v>0</v>
      </c>
      <c r="T155" s="185">
        <f t="shared" si="33"/>
        <v>0</v>
      </c>
      <c r="U155" s="36"/>
      <c r="V155" s="36"/>
      <c r="W155" s="36"/>
      <c r="X155" s="36"/>
      <c r="Y155" s="36"/>
      <c r="Z155" s="36"/>
      <c r="AA155" s="36"/>
      <c r="AB155" s="36"/>
      <c r="AC155" s="36"/>
      <c r="AD155" s="36"/>
      <c r="AE155" s="36"/>
      <c r="AR155" s="186" t="s">
        <v>158</v>
      </c>
      <c r="AT155" s="186" t="s">
        <v>194</v>
      </c>
      <c r="AU155" s="186" t="s">
        <v>80</v>
      </c>
      <c r="AY155" s="19" t="s">
        <v>135</v>
      </c>
      <c r="BE155" s="187">
        <f t="shared" si="34"/>
        <v>0</v>
      </c>
      <c r="BF155" s="187">
        <f t="shared" si="35"/>
        <v>0</v>
      </c>
      <c r="BG155" s="187">
        <f t="shared" si="36"/>
        <v>0</v>
      </c>
      <c r="BH155" s="187">
        <f t="shared" si="37"/>
        <v>0</v>
      </c>
      <c r="BI155" s="187">
        <f t="shared" si="38"/>
        <v>0</v>
      </c>
      <c r="BJ155" s="19" t="s">
        <v>143</v>
      </c>
      <c r="BK155" s="187">
        <f t="shared" si="39"/>
        <v>0</v>
      </c>
      <c r="BL155" s="19" t="s">
        <v>142</v>
      </c>
      <c r="BM155" s="186" t="s">
        <v>407</v>
      </c>
    </row>
    <row r="156" spans="1:65" s="2" customFormat="1" ht="14.4" customHeight="1">
      <c r="A156" s="36"/>
      <c r="B156" s="37"/>
      <c r="C156" s="215" t="s">
        <v>274</v>
      </c>
      <c r="D156" s="215" t="s">
        <v>194</v>
      </c>
      <c r="E156" s="216" t="s">
        <v>1849</v>
      </c>
      <c r="F156" s="217" t="s">
        <v>1850</v>
      </c>
      <c r="G156" s="218" t="s">
        <v>1846</v>
      </c>
      <c r="H156" s="219">
        <v>49</v>
      </c>
      <c r="I156" s="220"/>
      <c r="J156" s="221">
        <f t="shared" si="30"/>
        <v>0</v>
      </c>
      <c r="K156" s="217" t="s">
        <v>19</v>
      </c>
      <c r="L156" s="222"/>
      <c r="M156" s="223" t="s">
        <v>19</v>
      </c>
      <c r="N156" s="224" t="s">
        <v>44</v>
      </c>
      <c r="O156" s="66"/>
      <c r="P156" s="184">
        <f t="shared" si="31"/>
        <v>0</v>
      </c>
      <c r="Q156" s="184">
        <v>0</v>
      </c>
      <c r="R156" s="184">
        <f t="shared" si="32"/>
        <v>0</v>
      </c>
      <c r="S156" s="184">
        <v>0</v>
      </c>
      <c r="T156" s="185">
        <f t="shared" si="33"/>
        <v>0</v>
      </c>
      <c r="U156" s="36"/>
      <c r="V156" s="36"/>
      <c r="W156" s="36"/>
      <c r="X156" s="36"/>
      <c r="Y156" s="36"/>
      <c r="Z156" s="36"/>
      <c r="AA156" s="36"/>
      <c r="AB156" s="36"/>
      <c r="AC156" s="36"/>
      <c r="AD156" s="36"/>
      <c r="AE156" s="36"/>
      <c r="AR156" s="186" t="s">
        <v>158</v>
      </c>
      <c r="AT156" s="186" t="s">
        <v>194</v>
      </c>
      <c r="AU156" s="186" t="s">
        <v>80</v>
      </c>
      <c r="AY156" s="19" t="s">
        <v>135</v>
      </c>
      <c r="BE156" s="187">
        <f t="shared" si="34"/>
        <v>0</v>
      </c>
      <c r="BF156" s="187">
        <f t="shared" si="35"/>
        <v>0</v>
      </c>
      <c r="BG156" s="187">
        <f t="shared" si="36"/>
        <v>0</v>
      </c>
      <c r="BH156" s="187">
        <f t="shared" si="37"/>
        <v>0</v>
      </c>
      <c r="BI156" s="187">
        <f t="shared" si="38"/>
        <v>0</v>
      </c>
      <c r="BJ156" s="19" t="s">
        <v>143</v>
      </c>
      <c r="BK156" s="187">
        <f t="shared" si="39"/>
        <v>0</v>
      </c>
      <c r="BL156" s="19" t="s">
        <v>142</v>
      </c>
      <c r="BM156" s="186" t="s">
        <v>414</v>
      </c>
    </row>
    <row r="157" spans="1:65" s="2" customFormat="1" ht="14.4" customHeight="1">
      <c r="A157" s="36"/>
      <c r="B157" s="37"/>
      <c r="C157" s="175" t="s">
        <v>683</v>
      </c>
      <c r="D157" s="175" t="s">
        <v>137</v>
      </c>
      <c r="E157" s="176" t="s">
        <v>1851</v>
      </c>
      <c r="F157" s="177" t="s">
        <v>1852</v>
      </c>
      <c r="G157" s="178" t="s">
        <v>382</v>
      </c>
      <c r="H157" s="179">
        <v>173</v>
      </c>
      <c r="I157" s="180"/>
      <c r="J157" s="181">
        <f t="shared" si="30"/>
        <v>0</v>
      </c>
      <c r="K157" s="177" t="s">
        <v>1844</v>
      </c>
      <c r="L157" s="41"/>
      <c r="M157" s="182" t="s">
        <v>19</v>
      </c>
      <c r="N157" s="183" t="s">
        <v>44</v>
      </c>
      <c r="O157" s="66"/>
      <c r="P157" s="184">
        <f t="shared" si="31"/>
        <v>0</v>
      </c>
      <c r="Q157" s="184">
        <v>0</v>
      </c>
      <c r="R157" s="184">
        <f t="shared" si="32"/>
        <v>0</v>
      </c>
      <c r="S157" s="184">
        <v>0</v>
      </c>
      <c r="T157" s="185">
        <f t="shared" si="33"/>
        <v>0</v>
      </c>
      <c r="U157" s="36"/>
      <c r="V157" s="36"/>
      <c r="W157" s="36"/>
      <c r="X157" s="36"/>
      <c r="Y157" s="36"/>
      <c r="Z157" s="36"/>
      <c r="AA157" s="36"/>
      <c r="AB157" s="36"/>
      <c r="AC157" s="36"/>
      <c r="AD157" s="36"/>
      <c r="AE157" s="36"/>
      <c r="AR157" s="186" t="s">
        <v>142</v>
      </c>
      <c r="AT157" s="186" t="s">
        <v>137</v>
      </c>
      <c r="AU157" s="186" t="s">
        <v>80</v>
      </c>
      <c r="AY157" s="19" t="s">
        <v>135</v>
      </c>
      <c r="BE157" s="187">
        <f t="shared" si="34"/>
        <v>0</v>
      </c>
      <c r="BF157" s="187">
        <f t="shared" si="35"/>
        <v>0</v>
      </c>
      <c r="BG157" s="187">
        <f t="shared" si="36"/>
        <v>0</v>
      </c>
      <c r="BH157" s="187">
        <f t="shared" si="37"/>
        <v>0</v>
      </c>
      <c r="BI157" s="187">
        <f t="shared" si="38"/>
        <v>0</v>
      </c>
      <c r="BJ157" s="19" t="s">
        <v>143</v>
      </c>
      <c r="BK157" s="187">
        <f t="shared" si="39"/>
        <v>0</v>
      </c>
      <c r="BL157" s="19" t="s">
        <v>142</v>
      </c>
      <c r="BM157" s="186" t="s">
        <v>692</v>
      </c>
    </row>
    <row r="158" spans="1:65" s="2" customFormat="1" ht="14.4" customHeight="1">
      <c r="A158" s="36"/>
      <c r="B158" s="37"/>
      <c r="C158" s="215" t="s">
        <v>278</v>
      </c>
      <c r="D158" s="215" t="s">
        <v>194</v>
      </c>
      <c r="E158" s="216" t="s">
        <v>1853</v>
      </c>
      <c r="F158" s="217" t="s">
        <v>1854</v>
      </c>
      <c r="G158" s="218" t="s">
        <v>1855</v>
      </c>
      <c r="H158" s="219">
        <v>173</v>
      </c>
      <c r="I158" s="220"/>
      <c r="J158" s="221">
        <f t="shared" si="30"/>
        <v>0</v>
      </c>
      <c r="K158" s="217" t="s">
        <v>19</v>
      </c>
      <c r="L158" s="222"/>
      <c r="M158" s="223" t="s">
        <v>19</v>
      </c>
      <c r="N158" s="224" t="s">
        <v>44</v>
      </c>
      <c r="O158" s="66"/>
      <c r="P158" s="184">
        <f t="shared" si="31"/>
        <v>0</v>
      </c>
      <c r="Q158" s="184">
        <v>0</v>
      </c>
      <c r="R158" s="184">
        <f t="shared" si="32"/>
        <v>0</v>
      </c>
      <c r="S158" s="184">
        <v>0</v>
      </c>
      <c r="T158" s="185">
        <f t="shared" si="33"/>
        <v>0</v>
      </c>
      <c r="U158" s="36"/>
      <c r="V158" s="36"/>
      <c r="W158" s="36"/>
      <c r="X158" s="36"/>
      <c r="Y158" s="36"/>
      <c r="Z158" s="36"/>
      <c r="AA158" s="36"/>
      <c r="AB158" s="36"/>
      <c r="AC158" s="36"/>
      <c r="AD158" s="36"/>
      <c r="AE158" s="36"/>
      <c r="AR158" s="186" t="s">
        <v>158</v>
      </c>
      <c r="AT158" s="186" t="s">
        <v>194</v>
      </c>
      <c r="AU158" s="186" t="s">
        <v>80</v>
      </c>
      <c r="AY158" s="19" t="s">
        <v>135</v>
      </c>
      <c r="BE158" s="187">
        <f t="shared" si="34"/>
        <v>0</v>
      </c>
      <c r="BF158" s="187">
        <f t="shared" si="35"/>
        <v>0</v>
      </c>
      <c r="BG158" s="187">
        <f t="shared" si="36"/>
        <v>0</v>
      </c>
      <c r="BH158" s="187">
        <f t="shared" si="37"/>
        <v>0</v>
      </c>
      <c r="BI158" s="187">
        <f t="shared" si="38"/>
        <v>0</v>
      </c>
      <c r="BJ158" s="19" t="s">
        <v>143</v>
      </c>
      <c r="BK158" s="187">
        <f t="shared" si="39"/>
        <v>0</v>
      </c>
      <c r="BL158" s="19" t="s">
        <v>142</v>
      </c>
      <c r="BM158" s="186" t="s">
        <v>720</v>
      </c>
    </row>
    <row r="159" spans="1:65" s="2" customFormat="1" ht="14.4" customHeight="1">
      <c r="A159" s="36"/>
      <c r="B159" s="37"/>
      <c r="C159" s="175" t="s">
        <v>689</v>
      </c>
      <c r="D159" s="175" t="s">
        <v>137</v>
      </c>
      <c r="E159" s="176" t="s">
        <v>1957</v>
      </c>
      <c r="F159" s="177" t="s">
        <v>1958</v>
      </c>
      <c r="G159" s="178" t="s">
        <v>382</v>
      </c>
      <c r="H159" s="179">
        <v>4</v>
      </c>
      <c r="I159" s="180"/>
      <c r="J159" s="181">
        <f t="shared" si="30"/>
        <v>0</v>
      </c>
      <c r="K159" s="177" t="s">
        <v>1844</v>
      </c>
      <c r="L159" s="41"/>
      <c r="M159" s="182" t="s">
        <v>19</v>
      </c>
      <c r="N159" s="183" t="s">
        <v>44</v>
      </c>
      <c r="O159" s="66"/>
      <c r="P159" s="184">
        <f t="shared" si="31"/>
        <v>0</v>
      </c>
      <c r="Q159" s="184">
        <v>0</v>
      </c>
      <c r="R159" s="184">
        <f t="shared" si="32"/>
        <v>0</v>
      </c>
      <c r="S159" s="184">
        <v>0</v>
      </c>
      <c r="T159" s="185">
        <f t="shared" si="33"/>
        <v>0</v>
      </c>
      <c r="U159" s="36"/>
      <c r="V159" s="36"/>
      <c r="W159" s="36"/>
      <c r="X159" s="36"/>
      <c r="Y159" s="36"/>
      <c r="Z159" s="36"/>
      <c r="AA159" s="36"/>
      <c r="AB159" s="36"/>
      <c r="AC159" s="36"/>
      <c r="AD159" s="36"/>
      <c r="AE159" s="36"/>
      <c r="AR159" s="186" t="s">
        <v>142</v>
      </c>
      <c r="AT159" s="186" t="s">
        <v>137</v>
      </c>
      <c r="AU159" s="186" t="s">
        <v>80</v>
      </c>
      <c r="AY159" s="19" t="s">
        <v>135</v>
      </c>
      <c r="BE159" s="187">
        <f t="shared" si="34"/>
        <v>0</v>
      </c>
      <c r="BF159" s="187">
        <f t="shared" si="35"/>
        <v>0</v>
      </c>
      <c r="BG159" s="187">
        <f t="shared" si="36"/>
        <v>0</v>
      </c>
      <c r="BH159" s="187">
        <f t="shared" si="37"/>
        <v>0</v>
      </c>
      <c r="BI159" s="187">
        <f t="shared" si="38"/>
        <v>0</v>
      </c>
      <c r="BJ159" s="19" t="s">
        <v>143</v>
      </c>
      <c r="BK159" s="187">
        <f t="shared" si="39"/>
        <v>0</v>
      </c>
      <c r="BL159" s="19" t="s">
        <v>142</v>
      </c>
      <c r="BM159" s="186" t="s">
        <v>725</v>
      </c>
    </row>
    <row r="160" spans="1:65" s="2" customFormat="1" ht="14.4" customHeight="1">
      <c r="A160" s="36"/>
      <c r="B160" s="37"/>
      <c r="C160" s="215" t="s">
        <v>282</v>
      </c>
      <c r="D160" s="215" t="s">
        <v>194</v>
      </c>
      <c r="E160" s="216" t="s">
        <v>1959</v>
      </c>
      <c r="F160" s="217" t="s">
        <v>1960</v>
      </c>
      <c r="G160" s="218" t="s">
        <v>1846</v>
      </c>
      <c r="H160" s="219">
        <v>4</v>
      </c>
      <c r="I160" s="220"/>
      <c r="J160" s="221">
        <f t="shared" si="30"/>
        <v>0</v>
      </c>
      <c r="K160" s="217" t="s">
        <v>19</v>
      </c>
      <c r="L160" s="222"/>
      <c r="M160" s="223" t="s">
        <v>19</v>
      </c>
      <c r="N160" s="224" t="s">
        <v>44</v>
      </c>
      <c r="O160" s="66"/>
      <c r="P160" s="184">
        <f t="shared" si="31"/>
        <v>0</v>
      </c>
      <c r="Q160" s="184">
        <v>0</v>
      </c>
      <c r="R160" s="184">
        <f t="shared" si="32"/>
        <v>0</v>
      </c>
      <c r="S160" s="184">
        <v>0</v>
      </c>
      <c r="T160" s="185">
        <f t="shared" si="33"/>
        <v>0</v>
      </c>
      <c r="U160" s="36"/>
      <c r="V160" s="36"/>
      <c r="W160" s="36"/>
      <c r="X160" s="36"/>
      <c r="Y160" s="36"/>
      <c r="Z160" s="36"/>
      <c r="AA160" s="36"/>
      <c r="AB160" s="36"/>
      <c r="AC160" s="36"/>
      <c r="AD160" s="36"/>
      <c r="AE160" s="36"/>
      <c r="AR160" s="186" t="s">
        <v>158</v>
      </c>
      <c r="AT160" s="186" t="s">
        <v>194</v>
      </c>
      <c r="AU160" s="186" t="s">
        <v>80</v>
      </c>
      <c r="AY160" s="19" t="s">
        <v>135</v>
      </c>
      <c r="BE160" s="187">
        <f t="shared" si="34"/>
        <v>0</v>
      </c>
      <c r="BF160" s="187">
        <f t="shared" si="35"/>
        <v>0</v>
      </c>
      <c r="BG160" s="187">
        <f t="shared" si="36"/>
        <v>0</v>
      </c>
      <c r="BH160" s="187">
        <f t="shared" si="37"/>
        <v>0</v>
      </c>
      <c r="BI160" s="187">
        <f t="shared" si="38"/>
        <v>0</v>
      </c>
      <c r="BJ160" s="19" t="s">
        <v>143</v>
      </c>
      <c r="BK160" s="187">
        <f t="shared" si="39"/>
        <v>0</v>
      </c>
      <c r="BL160" s="19" t="s">
        <v>142</v>
      </c>
      <c r="BM160" s="186" t="s">
        <v>729</v>
      </c>
    </row>
    <row r="161" spans="1:65" s="2" customFormat="1" ht="14.4" customHeight="1">
      <c r="A161" s="36"/>
      <c r="B161" s="37"/>
      <c r="C161" s="175" t="s">
        <v>697</v>
      </c>
      <c r="D161" s="175" t="s">
        <v>137</v>
      </c>
      <c r="E161" s="176" t="s">
        <v>1856</v>
      </c>
      <c r="F161" s="177" t="s">
        <v>1857</v>
      </c>
      <c r="G161" s="178" t="s">
        <v>382</v>
      </c>
      <c r="H161" s="179">
        <v>25</v>
      </c>
      <c r="I161" s="180"/>
      <c r="J161" s="181">
        <f t="shared" si="30"/>
        <v>0</v>
      </c>
      <c r="K161" s="177" t="s">
        <v>1844</v>
      </c>
      <c r="L161" s="41"/>
      <c r="M161" s="182" t="s">
        <v>19</v>
      </c>
      <c r="N161" s="183" t="s">
        <v>44</v>
      </c>
      <c r="O161" s="66"/>
      <c r="P161" s="184">
        <f t="shared" si="31"/>
        <v>0</v>
      </c>
      <c r="Q161" s="184">
        <v>0</v>
      </c>
      <c r="R161" s="184">
        <f t="shared" si="32"/>
        <v>0</v>
      </c>
      <c r="S161" s="184">
        <v>0</v>
      </c>
      <c r="T161" s="185">
        <f t="shared" si="33"/>
        <v>0</v>
      </c>
      <c r="U161" s="36"/>
      <c r="V161" s="36"/>
      <c r="W161" s="36"/>
      <c r="X161" s="36"/>
      <c r="Y161" s="36"/>
      <c r="Z161" s="36"/>
      <c r="AA161" s="36"/>
      <c r="AB161" s="36"/>
      <c r="AC161" s="36"/>
      <c r="AD161" s="36"/>
      <c r="AE161" s="36"/>
      <c r="AR161" s="186" t="s">
        <v>142</v>
      </c>
      <c r="AT161" s="186" t="s">
        <v>137</v>
      </c>
      <c r="AU161" s="186" t="s">
        <v>80</v>
      </c>
      <c r="AY161" s="19" t="s">
        <v>135</v>
      </c>
      <c r="BE161" s="187">
        <f t="shared" si="34"/>
        <v>0</v>
      </c>
      <c r="BF161" s="187">
        <f t="shared" si="35"/>
        <v>0</v>
      </c>
      <c r="BG161" s="187">
        <f t="shared" si="36"/>
        <v>0</v>
      </c>
      <c r="BH161" s="187">
        <f t="shared" si="37"/>
        <v>0</v>
      </c>
      <c r="BI161" s="187">
        <f t="shared" si="38"/>
        <v>0</v>
      </c>
      <c r="BJ161" s="19" t="s">
        <v>143</v>
      </c>
      <c r="BK161" s="187">
        <f t="shared" si="39"/>
        <v>0</v>
      </c>
      <c r="BL161" s="19" t="s">
        <v>142</v>
      </c>
      <c r="BM161" s="186" t="s">
        <v>733</v>
      </c>
    </row>
    <row r="162" spans="1:65" s="2" customFormat="1" ht="14.4" customHeight="1">
      <c r="A162" s="36"/>
      <c r="B162" s="37"/>
      <c r="C162" s="215" t="s">
        <v>285</v>
      </c>
      <c r="D162" s="215" t="s">
        <v>194</v>
      </c>
      <c r="E162" s="216" t="s">
        <v>1858</v>
      </c>
      <c r="F162" s="217" t="s">
        <v>1859</v>
      </c>
      <c r="G162" s="218" t="s">
        <v>1855</v>
      </c>
      <c r="H162" s="219">
        <v>25</v>
      </c>
      <c r="I162" s="220"/>
      <c r="J162" s="221">
        <f t="shared" si="30"/>
        <v>0</v>
      </c>
      <c r="K162" s="217" t="s">
        <v>19</v>
      </c>
      <c r="L162" s="222"/>
      <c r="M162" s="223" t="s">
        <v>19</v>
      </c>
      <c r="N162" s="224" t="s">
        <v>44</v>
      </c>
      <c r="O162" s="66"/>
      <c r="P162" s="184">
        <f t="shared" si="31"/>
        <v>0</v>
      </c>
      <c r="Q162" s="184">
        <v>0</v>
      </c>
      <c r="R162" s="184">
        <f t="shared" si="32"/>
        <v>0</v>
      </c>
      <c r="S162" s="184">
        <v>0</v>
      </c>
      <c r="T162" s="185">
        <f t="shared" si="33"/>
        <v>0</v>
      </c>
      <c r="U162" s="36"/>
      <c r="V162" s="36"/>
      <c r="W162" s="36"/>
      <c r="X162" s="36"/>
      <c r="Y162" s="36"/>
      <c r="Z162" s="36"/>
      <c r="AA162" s="36"/>
      <c r="AB162" s="36"/>
      <c r="AC162" s="36"/>
      <c r="AD162" s="36"/>
      <c r="AE162" s="36"/>
      <c r="AR162" s="186" t="s">
        <v>158</v>
      </c>
      <c r="AT162" s="186" t="s">
        <v>194</v>
      </c>
      <c r="AU162" s="186" t="s">
        <v>80</v>
      </c>
      <c r="AY162" s="19" t="s">
        <v>135</v>
      </c>
      <c r="BE162" s="187">
        <f t="shared" si="34"/>
        <v>0</v>
      </c>
      <c r="BF162" s="187">
        <f t="shared" si="35"/>
        <v>0</v>
      </c>
      <c r="BG162" s="187">
        <f t="shared" si="36"/>
        <v>0</v>
      </c>
      <c r="BH162" s="187">
        <f t="shared" si="37"/>
        <v>0</v>
      </c>
      <c r="BI162" s="187">
        <f t="shared" si="38"/>
        <v>0</v>
      </c>
      <c r="BJ162" s="19" t="s">
        <v>143</v>
      </c>
      <c r="BK162" s="187">
        <f t="shared" si="39"/>
        <v>0</v>
      </c>
      <c r="BL162" s="19" t="s">
        <v>142</v>
      </c>
      <c r="BM162" s="186" t="s">
        <v>767</v>
      </c>
    </row>
    <row r="163" spans="1:65" s="2" customFormat="1" ht="14.4" customHeight="1">
      <c r="A163" s="36"/>
      <c r="B163" s="37"/>
      <c r="C163" s="175" t="s">
        <v>706</v>
      </c>
      <c r="D163" s="175" t="s">
        <v>137</v>
      </c>
      <c r="E163" s="176" t="s">
        <v>1961</v>
      </c>
      <c r="F163" s="177" t="s">
        <v>1962</v>
      </c>
      <c r="G163" s="178" t="s">
        <v>382</v>
      </c>
      <c r="H163" s="179">
        <v>12</v>
      </c>
      <c r="I163" s="180"/>
      <c r="J163" s="181">
        <f t="shared" si="30"/>
        <v>0</v>
      </c>
      <c r="K163" s="177" t="s">
        <v>1844</v>
      </c>
      <c r="L163" s="41"/>
      <c r="M163" s="182" t="s">
        <v>19</v>
      </c>
      <c r="N163" s="183" t="s">
        <v>44</v>
      </c>
      <c r="O163" s="66"/>
      <c r="P163" s="184">
        <f t="shared" si="31"/>
        <v>0</v>
      </c>
      <c r="Q163" s="184">
        <v>0</v>
      </c>
      <c r="R163" s="184">
        <f t="shared" si="32"/>
        <v>0</v>
      </c>
      <c r="S163" s="184">
        <v>0</v>
      </c>
      <c r="T163" s="185">
        <f t="shared" si="33"/>
        <v>0</v>
      </c>
      <c r="U163" s="36"/>
      <c r="V163" s="36"/>
      <c r="W163" s="36"/>
      <c r="X163" s="36"/>
      <c r="Y163" s="36"/>
      <c r="Z163" s="36"/>
      <c r="AA163" s="36"/>
      <c r="AB163" s="36"/>
      <c r="AC163" s="36"/>
      <c r="AD163" s="36"/>
      <c r="AE163" s="36"/>
      <c r="AR163" s="186" t="s">
        <v>142</v>
      </c>
      <c r="AT163" s="186" t="s">
        <v>137</v>
      </c>
      <c r="AU163" s="186" t="s">
        <v>80</v>
      </c>
      <c r="AY163" s="19" t="s">
        <v>135</v>
      </c>
      <c r="BE163" s="187">
        <f t="shared" si="34"/>
        <v>0</v>
      </c>
      <c r="BF163" s="187">
        <f t="shared" si="35"/>
        <v>0</v>
      </c>
      <c r="BG163" s="187">
        <f t="shared" si="36"/>
        <v>0</v>
      </c>
      <c r="BH163" s="187">
        <f t="shared" si="37"/>
        <v>0</v>
      </c>
      <c r="BI163" s="187">
        <f t="shared" si="38"/>
        <v>0</v>
      </c>
      <c r="BJ163" s="19" t="s">
        <v>143</v>
      </c>
      <c r="BK163" s="187">
        <f t="shared" si="39"/>
        <v>0</v>
      </c>
      <c r="BL163" s="19" t="s">
        <v>142</v>
      </c>
      <c r="BM163" s="186" t="s">
        <v>777</v>
      </c>
    </row>
    <row r="164" spans="1:65" s="2" customFormat="1" ht="14.4" customHeight="1">
      <c r="A164" s="36"/>
      <c r="B164" s="37"/>
      <c r="C164" s="215" t="s">
        <v>290</v>
      </c>
      <c r="D164" s="215" t="s">
        <v>194</v>
      </c>
      <c r="E164" s="216" t="s">
        <v>1963</v>
      </c>
      <c r="F164" s="217" t="s">
        <v>1964</v>
      </c>
      <c r="G164" s="218" t="s">
        <v>1855</v>
      </c>
      <c r="H164" s="219">
        <v>12</v>
      </c>
      <c r="I164" s="220"/>
      <c r="J164" s="221">
        <f t="shared" si="30"/>
        <v>0</v>
      </c>
      <c r="K164" s="217" t="s">
        <v>19</v>
      </c>
      <c r="L164" s="222"/>
      <c r="M164" s="223" t="s">
        <v>19</v>
      </c>
      <c r="N164" s="224" t="s">
        <v>44</v>
      </c>
      <c r="O164" s="66"/>
      <c r="P164" s="184">
        <f t="shared" si="31"/>
        <v>0</v>
      </c>
      <c r="Q164" s="184">
        <v>0</v>
      </c>
      <c r="R164" s="184">
        <f t="shared" si="32"/>
        <v>0</v>
      </c>
      <c r="S164" s="184">
        <v>0</v>
      </c>
      <c r="T164" s="185">
        <f t="shared" si="33"/>
        <v>0</v>
      </c>
      <c r="U164" s="36"/>
      <c r="V164" s="36"/>
      <c r="W164" s="36"/>
      <c r="X164" s="36"/>
      <c r="Y164" s="36"/>
      <c r="Z164" s="36"/>
      <c r="AA164" s="36"/>
      <c r="AB164" s="36"/>
      <c r="AC164" s="36"/>
      <c r="AD164" s="36"/>
      <c r="AE164" s="36"/>
      <c r="AR164" s="186" t="s">
        <v>158</v>
      </c>
      <c r="AT164" s="186" t="s">
        <v>194</v>
      </c>
      <c r="AU164" s="186" t="s">
        <v>80</v>
      </c>
      <c r="AY164" s="19" t="s">
        <v>135</v>
      </c>
      <c r="BE164" s="187">
        <f t="shared" si="34"/>
        <v>0</v>
      </c>
      <c r="BF164" s="187">
        <f t="shared" si="35"/>
        <v>0</v>
      </c>
      <c r="BG164" s="187">
        <f t="shared" si="36"/>
        <v>0</v>
      </c>
      <c r="BH164" s="187">
        <f t="shared" si="37"/>
        <v>0</v>
      </c>
      <c r="BI164" s="187">
        <f t="shared" si="38"/>
        <v>0</v>
      </c>
      <c r="BJ164" s="19" t="s">
        <v>143</v>
      </c>
      <c r="BK164" s="187">
        <f t="shared" si="39"/>
        <v>0</v>
      </c>
      <c r="BL164" s="19" t="s">
        <v>142</v>
      </c>
      <c r="BM164" s="186" t="s">
        <v>785</v>
      </c>
    </row>
    <row r="165" spans="1:65" s="2" customFormat="1" ht="14.4" customHeight="1">
      <c r="A165" s="36"/>
      <c r="B165" s="37"/>
      <c r="C165" s="175" t="s">
        <v>714</v>
      </c>
      <c r="D165" s="175" t="s">
        <v>137</v>
      </c>
      <c r="E165" s="176" t="s">
        <v>1965</v>
      </c>
      <c r="F165" s="177" t="s">
        <v>1966</v>
      </c>
      <c r="G165" s="178" t="s">
        <v>382</v>
      </c>
      <c r="H165" s="179">
        <v>12</v>
      </c>
      <c r="I165" s="180"/>
      <c r="J165" s="181">
        <f t="shared" si="30"/>
        <v>0</v>
      </c>
      <c r="K165" s="177" t="s">
        <v>1844</v>
      </c>
      <c r="L165" s="41"/>
      <c r="M165" s="182" t="s">
        <v>19</v>
      </c>
      <c r="N165" s="183" t="s">
        <v>44</v>
      </c>
      <c r="O165" s="66"/>
      <c r="P165" s="184">
        <f t="shared" si="31"/>
        <v>0</v>
      </c>
      <c r="Q165" s="184">
        <v>0</v>
      </c>
      <c r="R165" s="184">
        <f t="shared" si="32"/>
        <v>0</v>
      </c>
      <c r="S165" s="184">
        <v>0</v>
      </c>
      <c r="T165" s="185">
        <f t="shared" si="33"/>
        <v>0</v>
      </c>
      <c r="U165" s="36"/>
      <c r="V165" s="36"/>
      <c r="W165" s="36"/>
      <c r="X165" s="36"/>
      <c r="Y165" s="36"/>
      <c r="Z165" s="36"/>
      <c r="AA165" s="36"/>
      <c r="AB165" s="36"/>
      <c r="AC165" s="36"/>
      <c r="AD165" s="36"/>
      <c r="AE165" s="36"/>
      <c r="AR165" s="186" t="s">
        <v>142</v>
      </c>
      <c r="AT165" s="186" t="s">
        <v>137</v>
      </c>
      <c r="AU165" s="186" t="s">
        <v>80</v>
      </c>
      <c r="AY165" s="19" t="s">
        <v>135</v>
      </c>
      <c r="BE165" s="187">
        <f t="shared" si="34"/>
        <v>0</v>
      </c>
      <c r="BF165" s="187">
        <f t="shared" si="35"/>
        <v>0</v>
      </c>
      <c r="BG165" s="187">
        <f t="shared" si="36"/>
        <v>0</v>
      </c>
      <c r="BH165" s="187">
        <f t="shared" si="37"/>
        <v>0</v>
      </c>
      <c r="BI165" s="187">
        <f t="shared" si="38"/>
        <v>0</v>
      </c>
      <c r="BJ165" s="19" t="s">
        <v>143</v>
      </c>
      <c r="BK165" s="187">
        <f t="shared" si="39"/>
        <v>0</v>
      </c>
      <c r="BL165" s="19" t="s">
        <v>142</v>
      </c>
      <c r="BM165" s="186" t="s">
        <v>790</v>
      </c>
    </row>
    <row r="166" spans="1:65" s="2" customFormat="1" ht="14.4" customHeight="1">
      <c r="A166" s="36"/>
      <c r="B166" s="37"/>
      <c r="C166" s="215" t="s">
        <v>295</v>
      </c>
      <c r="D166" s="215" t="s">
        <v>194</v>
      </c>
      <c r="E166" s="216" t="s">
        <v>1967</v>
      </c>
      <c r="F166" s="217" t="s">
        <v>1968</v>
      </c>
      <c r="G166" s="218" t="s">
        <v>1855</v>
      </c>
      <c r="H166" s="219">
        <v>12</v>
      </c>
      <c r="I166" s="220"/>
      <c r="J166" s="221">
        <f t="shared" si="30"/>
        <v>0</v>
      </c>
      <c r="K166" s="217" t="s">
        <v>19</v>
      </c>
      <c r="L166" s="222"/>
      <c r="M166" s="223" t="s">
        <v>19</v>
      </c>
      <c r="N166" s="224" t="s">
        <v>44</v>
      </c>
      <c r="O166" s="66"/>
      <c r="P166" s="184">
        <f t="shared" si="31"/>
        <v>0</v>
      </c>
      <c r="Q166" s="184">
        <v>0</v>
      </c>
      <c r="R166" s="184">
        <f t="shared" si="32"/>
        <v>0</v>
      </c>
      <c r="S166" s="184">
        <v>0</v>
      </c>
      <c r="T166" s="185">
        <f t="shared" si="33"/>
        <v>0</v>
      </c>
      <c r="U166" s="36"/>
      <c r="V166" s="36"/>
      <c r="W166" s="36"/>
      <c r="X166" s="36"/>
      <c r="Y166" s="36"/>
      <c r="Z166" s="36"/>
      <c r="AA166" s="36"/>
      <c r="AB166" s="36"/>
      <c r="AC166" s="36"/>
      <c r="AD166" s="36"/>
      <c r="AE166" s="36"/>
      <c r="AR166" s="186" t="s">
        <v>158</v>
      </c>
      <c r="AT166" s="186" t="s">
        <v>194</v>
      </c>
      <c r="AU166" s="186" t="s">
        <v>80</v>
      </c>
      <c r="AY166" s="19" t="s">
        <v>135</v>
      </c>
      <c r="BE166" s="187">
        <f t="shared" si="34"/>
        <v>0</v>
      </c>
      <c r="BF166" s="187">
        <f t="shared" si="35"/>
        <v>0</v>
      </c>
      <c r="BG166" s="187">
        <f t="shared" si="36"/>
        <v>0</v>
      </c>
      <c r="BH166" s="187">
        <f t="shared" si="37"/>
        <v>0</v>
      </c>
      <c r="BI166" s="187">
        <f t="shared" si="38"/>
        <v>0</v>
      </c>
      <c r="BJ166" s="19" t="s">
        <v>143</v>
      </c>
      <c r="BK166" s="187">
        <f t="shared" si="39"/>
        <v>0</v>
      </c>
      <c r="BL166" s="19" t="s">
        <v>142</v>
      </c>
      <c r="BM166" s="186" t="s">
        <v>803</v>
      </c>
    </row>
    <row r="167" spans="1:65" s="2" customFormat="1" ht="14.4" customHeight="1">
      <c r="A167" s="36"/>
      <c r="B167" s="37"/>
      <c r="C167" s="215" t="s">
        <v>722</v>
      </c>
      <c r="D167" s="215" t="s">
        <v>194</v>
      </c>
      <c r="E167" s="216" t="s">
        <v>1860</v>
      </c>
      <c r="F167" s="217" t="s">
        <v>1861</v>
      </c>
      <c r="G167" s="218" t="s">
        <v>1855</v>
      </c>
      <c r="H167" s="219">
        <v>53</v>
      </c>
      <c r="I167" s="220"/>
      <c r="J167" s="221">
        <f t="shared" si="30"/>
        <v>0</v>
      </c>
      <c r="K167" s="217" t="s">
        <v>19</v>
      </c>
      <c r="L167" s="222"/>
      <c r="M167" s="223" t="s">
        <v>19</v>
      </c>
      <c r="N167" s="224" t="s">
        <v>44</v>
      </c>
      <c r="O167" s="66"/>
      <c r="P167" s="184">
        <f t="shared" si="31"/>
        <v>0</v>
      </c>
      <c r="Q167" s="184">
        <v>0</v>
      </c>
      <c r="R167" s="184">
        <f t="shared" si="32"/>
        <v>0</v>
      </c>
      <c r="S167" s="184">
        <v>0</v>
      </c>
      <c r="T167" s="185">
        <f t="shared" si="33"/>
        <v>0</v>
      </c>
      <c r="U167" s="36"/>
      <c r="V167" s="36"/>
      <c r="W167" s="36"/>
      <c r="X167" s="36"/>
      <c r="Y167" s="36"/>
      <c r="Z167" s="36"/>
      <c r="AA167" s="36"/>
      <c r="AB167" s="36"/>
      <c r="AC167" s="36"/>
      <c r="AD167" s="36"/>
      <c r="AE167" s="36"/>
      <c r="AR167" s="186" t="s">
        <v>158</v>
      </c>
      <c r="AT167" s="186" t="s">
        <v>194</v>
      </c>
      <c r="AU167" s="186" t="s">
        <v>80</v>
      </c>
      <c r="AY167" s="19" t="s">
        <v>135</v>
      </c>
      <c r="BE167" s="187">
        <f t="shared" si="34"/>
        <v>0</v>
      </c>
      <c r="BF167" s="187">
        <f t="shared" si="35"/>
        <v>0</v>
      </c>
      <c r="BG167" s="187">
        <f t="shared" si="36"/>
        <v>0</v>
      </c>
      <c r="BH167" s="187">
        <f t="shared" si="37"/>
        <v>0</v>
      </c>
      <c r="BI167" s="187">
        <f t="shared" si="38"/>
        <v>0</v>
      </c>
      <c r="BJ167" s="19" t="s">
        <v>143</v>
      </c>
      <c r="BK167" s="187">
        <f t="shared" si="39"/>
        <v>0</v>
      </c>
      <c r="BL167" s="19" t="s">
        <v>142</v>
      </c>
      <c r="BM167" s="186" t="s">
        <v>810</v>
      </c>
    </row>
    <row r="168" spans="1:65" s="2" customFormat="1" ht="14.4" customHeight="1">
      <c r="A168" s="36"/>
      <c r="B168" s="37"/>
      <c r="C168" s="175" t="s">
        <v>300</v>
      </c>
      <c r="D168" s="175" t="s">
        <v>137</v>
      </c>
      <c r="E168" s="176" t="s">
        <v>1969</v>
      </c>
      <c r="F168" s="177" t="s">
        <v>1970</v>
      </c>
      <c r="G168" s="178" t="s">
        <v>382</v>
      </c>
      <c r="H168" s="179">
        <v>6</v>
      </c>
      <c r="I168" s="180"/>
      <c r="J168" s="181">
        <f t="shared" si="30"/>
        <v>0</v>
      </c>
      <c r="K168" s="177" t="s">
        <v>1844</v>
      </c>
      <c r="L168" s="41"/>
      <c r="M168" s="182" t="s">
        <v>19</v>
      </c>
      <c r="N168" s="183" t="s">
        <v>44</v>
      </c>
      <c r="O168" s="66"/>
      <c r="P168" s="184">
        <f t="shared" si="31"/>
        <v>0</v>
      </c>
      <c r="Q168" s="184">
        <v>0</v>
      </c>
      <c r="R168" s="184">
        <f t="shared" si="32"/>
        <v>0</v>
      </c>
      <c r="S168" s="184">
        <v>0</v>
      </c>
      <c r="T168" s="185">
        <f t="shared" si="33"/>
        <v>0</v>
      </c>
      <c r="U168" s="36"/>
      <c r="V168" s="36"/>
      <c r="W168" s="36"/>
      <c r="X168" s="36"/>
      <c r="Y168" s="36"/>
      <c r="Z168" s="36"/>
      <c r="AA168" s="36"/>
      <c r="AB168" s="36"/>
      <c r="AC168" s="36"/>
      <c r="AD168" s="36"/>
      <c r="AE168" s="36"/>
      <c r="AR168" s="186" t="s">
        <v>142</v>
      </c>
      <c r="AT168" s="186" t="s">
        <v>137</v>
      </c>
      <c r="AU168" s="186" t="s">
        <v>80</v>
      </c>
      <c r="AY168" s="19" t="s">
        <v>135</v>
      </c>
      <c r="BE168" s="187">
        <f t="shared" si="34"/>
        <v>0</v>
      </c>
      <c r="BF168" s="187">
        <f t="shared" si="35"/>
        <v>0</v>
      </c>
      <c r="BG168" s="187">
        <f t="shared" si="36"/>
        <v>0</v>
      </c>
      <c r="BH168" s="187">
        <f t="shared" si="37"/>
        <v>0</v>
      </c>
      <c r="BI168" s="187">
        <f t="shared" si="38"/>
        <v>0</v>
      </c>
      <c r="BJ168" s="19" t="s">
        <v>143</v>
      </c>
      <c r="BK168" s="187">
        <f t="shared" si="39"/>
        <v>0</v>
      </c>
      <c r="BL168" s="19" t="s">
        <v>142</v>
      </c>
      <c r="BM168" s="186" t="s">
        <v>818</v>
      </c>
    </row>
    <row r="169" spans="1:65" s="2" customFormat="1" ht="14.4" customHeight="1">
      <c r="A169" s="36"/>
      <c r="B169" s="37"/>
      <c r="C169" s="215" t="s">
        <v>730</v>
      </c>
      <c r="D169" s="215" t="s">
        <v>194</v>
      </c>
      <c r="E169" s="216" t="s">
        <v>1971</v>
      </c>
      <c r="F169" s="217" t="s">
        <v>1972</v>
      </c>
      <c r="G169" s="218" t="s">
        <v>1846</v>
      </c>
      <c r="H169" s="219">
        <v>6</v>
      </c>
      <c r="I169" s="220"/>
      <c r="J169" s="221">
        <f t="shared" si="30"/>
        <v>0</v>
      </c>
      <c r="K169" s="217" t="s">
        <v>19</v>
      </c>
      <c r="L169" s="222"/>
      <c r="M169" s="223" t="s">
        <v>19</v>
      </c>
      <c r="N169" s="224" t="s">
        <v>44</v>
      </c>
      <c r="O169" s="66"/>
      <c r="P169" s="184">
        <f t="shared" si="31"/>
        <v>0</v>
      </c>
      <c r="Q169" s="184">
        <v>0</v>
      </c>
      <c r="R169" s="184">
        <f t="shared" si="32"/>
        <v>0</v>
      </c>
      <c r="S169" s="184">
        <v>0</v>
      </c>
      <c r="T169" s="185">
        <f t="shared" si="33"/>
        <v>0</v>
      </c>
      <c r="U169" s="36"/>
      <c r="V169" s="36"/>
      <c r="W169" s="36"/>
      <c r="X169" s="36"/>
      <c r="Y169" s="36"/>
      <c r="Z169" s="36"/>
      <c r="AA169" s="36"/>
      <c r="AB169" s="36"/>
      <c r="AC169" s="36"/>
      <c r="AD169" s="36"/>
      <c r="AE169" s="36"/>
      <c r="AR169" s="186" t="s">
        <v>158</v>
      </c>
      <c r="AT169" s="186" t="s">
        <v>194</v>
      </c>
      <c r="AU169" s="186" t="s">
        <v>80</v>
      </c>
      <c r="AY169" s="19" t="s">
        <v>135</v>
      </c>
      <c r="BE169" s="187">
        <f t="shared" si="34"/>
        <v>0</v>
      </c>
      <c r="BF169" s="187">
        <f t="shared" si="35"/>
        <v>0</v>
      </c>
      <c r="BG169" s="187">
        <f t="shared" si="36"/>
        <v>0</v>
      </c>
      <c r="BH169" s="187">
        <f t="shared" si="37"/>
        <v>0</v>
      </c>
      <c r="BI169" s="187">
        <f t="shared" si="38"/>
        <v>0</v>
      </c>
      <c r="BJ169" s="19" t="s">
        <v>143</v>
      </c>
      <c r="BK169" s="187">
        <f t="shared" si="39"/>
        <v>0</v>
      </c>
      <c r="BL169" s="19" t="s">
        <v>142</v>
      </c>
      <c r="BM169" s="186" t="s">
        <v>825</v>
      </c>
    </row>
    <row r="170" spans="1:65" s="2" customFormat="1" ht="14.4" customHeight="1">
      <c r="A170" s="36"/>
      <c r="B170" s="37"/>
      <c r="C170" s="215" t="s">
        <v>303</v>
      </c>
      <c r="D170" s="215" t="s">
        <v>194</v>
      </c>
      <c r="E170" s="216" t="s">
        <v>1973</v>
      </c>
      <c r="F170" s="217" t="s">
        <v>1974</v>
      </c>
      <c r="G170" s="218" t="s">
        <v>1846</v>
      </c>
      <c r="H170" s="219">
        <v>6</v>
      </c>
      <c r="I170" s="220"/>
      <c r="J170" s="221">
        <f t="shared" si="30"/>
        <v>0</v>
      </c>
      <c r="K170" s="217" t="s">
        <v>19</v>
      </c>
      <c r="L170" s="222"/>
      <c r="M170" s="223" t="s">
        <v>19</v>
      </c>
      <c r="N170" s="224" t="s">
        <v>44</v>
      </c>
      <c r="O170" s="66"/>
      <c r="P170" s="184">
        <f t="shared" si="31"/>
        <v>0</v>
      </c>
      <c r="Q170" s="184">
        <v>0</v>
      </c>
      <c r="R170" s="184">
        <f t="shared" si="32"/>
        <v>0</v>
      </c>
      <c r="S170" s="184">
        <v>0</v>
      </c>
      <c r="T170" s="185">
        <f t="shared" si="33"/>
        <v>0</v>
      </c>
      <c r="U170" s="36"/>
      <c r="V170" s="36"/>
      <c r="W170" s="36"/>
      <c r="X170" s="36"/>
      <c r="Y170" s="36"/>
      <c r="Z170" s="36"/>
      <c r="AA170" s="36"/>
      <c r="AB170" s="36"/>
      <c r="AC170" s="36"/>
      <c r="AD170" s="36"/>
      <c r="AE170" s="36"/>
      <c r="AR170" s="186" t="s">
        <v>158</v>
      </c>
      <c r="AT170" s="186" t="s">
        <v>194</v>
      </c>
      <c r="AU170" s="186" t="s">
        <v>80</v>
      </c>
      <c r="AY170" s="19" t="s">
        <v>135</v>
      </c>
      <c r="BE170" s="187">
        <f t="shared" si="34"/>
        <v>0</v>
      </c>
      <c r="BF170" s="187">
        <f t="shared" si="35"/>
        <v>0</v>
      </c>
      <c r="BG170" s="187">
        <f t="shared" si="36"/>
        <v>0</v>
      </c>
      <c r="BH170" s="187">
        <f t="shared" si="37"/>
        <v>0</v>
      </c>
      <c r="BI170" s="187">
        <f t="shared" si="38"/>
        <v>0</v>
      </c>
      <c r="BJ170" s="19" t="s">
        <v>143</v>
      </c>
      <c r="BK170" s="187">
        <f t="shared" si="39"/>
        <v>0</v>
      </c>
      <c r="BL170" s="19" t="s">
        <v>142</v>
      </c>
      <c r="BM170" s="186" t="s">
        <v>833</v>
      </c>
    </row>
    <row r="171" spans="1:65" s="2" customFormat="1" ht="14.4" customHeight="1">
      <c r="A171" s="36"/>
      <c r="B171" s="37"/>
      <c r="C171" s="215" t="s">
        <v>774</v>
      </c>
      <c r="D171" s="215" t="s">
        <v>194</v>
      </c>
      <c r="E171" s="216" t="s">
        <v>1975</v>
      </c>
      <c r="F171" s="217" t="s">
        <v>1976</v>
      </c>
      <c r="G171" s="218" t="s">
        <v>1846</v>
      </c>
      <c r="H171" s="219">
        <v>6</v>
      </c>
      <c r="I171" s="220"/>
      <c r="J171" s="221">
        <f t="shared" si="30"/>
        <v>0</v>
      </c>
      <c r="K171" s="217" t="s">
        <v>19</v>
      </c>
      <c r="L171" s="222"/>
      <c r="M171" s="223" t="s">
        <v>19</v>
      </c>
      <c r="N171" s="224" t="s">
        <v>44</v>
      </c>
      <c r="O171" s="66"/>
      <c r="P171" s="184">
        <f t="shared" si="31"/>
        <v>0</v>
      </c>
      <c r="Q171" s="184">
        <v>0</v>
      </c>
      <c r="R171" s="184">
        <f t="shared" si="32"/>
        <v>0</v>
      </c>
      <c r="S171" s="184">
        <v>0</v>
      </c>
      <c r="T171" s="185">
        <f t="shared" si="33"/>
        <v>0</v>
      </c>
      <c r="U171" s="36"/>
      <c r="V171" s="36"/>
      <c r="W171" s="36"/>
      <c r="X171" s="36"/>
      <c r="Y171" s="36"/>
      <c r="Z171" s="36"/>
      <c r="AA171" s="36"/>
      <c r="AB171" s="36"/>
      <c r="AC171" s="36"/>
      <c r="AD171" s="36"/>
      <c r="AE171" s="36"/>
      <c r="AR171" s="186" t="s">
        <v>158</v>
      </c>
      <c r="AT171" s="186" t="s">
        <v>194</v>
      </c>
      <c r="AU171" s="186" t="s">
        <v>80</v>
      </c>
      <c r="AY171" s="19" t="s">
        <v>135</v>
      </c>
      <c r="BE171" s="187">
        <f t="shared" si="34"/>
        <v>0</v>
      </c>
      <c r="BF171" s="187">
        <f t="shared" si="35"/>
        <v>0</v>
      </c>
      <c r="BG171" s="187">
        <f t="shared" si="36"/>
        <v>0</v>
      </c>
      <c r="BH171" s="187">
        <f t="shared" si="37"/>
        <v>0</v>
      </c>
      <c r="BI171" s="187">
        <f t="shared" si="38"/>
        <v>0</v>
      </c>
      <c r="BJ171" s="19" t="s">
        <v>143</v>
      </c>
      <c r="BK171" s="187">
        <f t="shared" si="39"/>
        <v>0</v>
      </c>
      <c r="BL171" s="19" t="s">
        <v>142</v>
      </c>
      <c r="BM171" s="186" t="s">
        <v>839</v>
      </c>
    </row>
    <row r="172" spans="1:65" s="2" customFormat="1" ht="14.4" customHeight="1">
      <c r="A172" s="36"/>
      <c r="B172" s="37"/>
      <c r="C172" s="175" t="s">
        <v>309</v>
      </c>
      <c r="D172" s="175" t="s">
        <v>137</v>
      </c>
      <c r="E172" s="176" t="s">
        <v>1866</v>
      </c>
      <c r="F172" s="177" t="s">
        <v>1867</v>
      </c>
      <c r="G172" s="178" t="s">
        <v>382</v>
      </c>
      <c r="H172" s="179">
        <v>42</v>
      </c>
      <c r="I172" s="180"/>
      <c r="J172" s="181">
        <f t="shared" si="30"/>
        <v>0</v>
      </c>
      <c r="K172" s="177" t="s">
        <v>1844</v>
      </c>
      <c r="L172" s="41"/>
      <c r="M172" s="182" t="s">
        <v>19</v>
      </c>
      <c r="N172" s="183" t="s">
        <v>44</v>
      </c>
      <c r="O172" s="66"/>
      <c r="P172" s="184">
        <f t="shared" si="31"/>
        <v>0</v>
      </c>
      <c r="Q172" s="184">
        <v>0</v>
      </c>
      <c r="R172" s="184">
        <f t="shared" si="32"/>
        <v>0</v>
      </c>
      <c r="S172" s="184">
        <v>0</v>
      </c>
      <c r="T172" s="185">
        <f t="shared" si="33"/>
        <v>0</v>
      </c>
      <c r="U172" s="36"/>
      <c r="V172" s="36"/>
      <c r="W172" s="36"/>
      <c r="X172" s="36"/>
      <c r="Y172" s="36"/>
      <c r="Z172" s="36"/>
      <c r="AA172" s="36"/>
      <c r="AB172" s="36"/>
      <c r="AC172" s="36"/>
      <c r="AD172" s="36"/>
      <c r="AE172" s="36"/>
      <c r="AR172" s="186" t="s">
        <v>142</v>
      </c>
      <c r="AT172" s="186" t="s">
        <v>137</v>
      </c>
      <c r="AU172" s="186" t="s">
        <v>80</v>
      </c>
      <c r="AY172" s="19" t="s">
        <v>135</v>
      </c>
      <c r="BE172" s="187">
        <f t="shared" si="34"/>
        <v>0</v>
      </c>
      <c r="BF172" s="187">
        <f t="shared" si="35"/>
        <v>0</v>
      </c>
      <c r="BG172" s="187">
        <f t="shared" si="36"/>
        <v>0</v>
      </c>
      <c r="BH172" s="187">
        <f t="shared" si="37"/>
        <v>0</v>
      </c>
      <c r="BI172" s="187">
        <f t="shared" si="38"/>
        <v>0</v>
      </c>
      <c r="BJ172" s="19" t="s">
        <v>143</v>
      </c>
      <c r="BK172" s="187">
        <f t="shared" si="39"/>
        <v>0</v>
      </c>
      <c r="BL172" s="19" t="s">
        <v>142</v>
      </c>
      <c r="BM172" s="186" t="s">
        <v>845</v>
      </c>
    </row>
    <row r="173" spans="1:65" s="2" customFormat="1" ht="14.4" customHeight="1">
      <c r="A173" s="36"/>
      <c r="B173" s="37"/>
      <c r="C173" s="215" t="s">
        <v>262</v>
      </c>
      <c r="D173" s="215" t="s">
        <v>194</v>
      </c>
      <c r="E173" s="216" t="s">
        <v>1977</v>
      </c>
      <c r="F173" s="217" t="s">
        <v>1978</v>
      </c>
      <c r="G173" s="218" t="s">
        <v>1855</v>
      </c>
      <c r="H173" s="219">
        <v>36</v>
      </c>
      <c r="I173" s="220"/>
      <c r="J173" s="221">
        <f t="shared" si="30"/>
        <v>0</v>
      </c>
      <c r="K173" s="217" t="s">
        <v>19</v>
      </c>
      <c r="L173" s="222"/>
      <c r="M173" s="223" t="s">
        <v>19</v>
      </c>
      <c r="N173" s="224" t="s">
        <v>44</v>
      </c>
      <c r="O173" s="66"/>
      <c r="P173" s="184">
        <f t="shared" si="31"/>
        <v>0</v>
      </c>
      <c r="Q173" s="184">
        <v>0</v>
      </c>
      <c r="R173" s="184">
        <f t="shared" si="32"/>
        <v>0</v>
      </c>
      <c r="S173" s="184">
        <v>0</v>
      </c>
      <c r="T173" s="185">
        <f t="shared" si="33"/>
        <v>0</v>
      </c>
      <c r="U173" s="36"/>
      <c r="V173" s="36"/>
      <c r="W173" s="36"/>
      <c r="X173" s="36"/>
      <c r="Y173" s="36"/>
      <c r="Z173" s="36"/>
      <c r="AA173" s="36"/>
      <c r="AB173" s="36"/>
      <c r="AC173" s="36"/>
      <c r="AD173" s="36"/>
      <c r="AE173" s="36"/>
      <c r="AR173" s="186" t="s">
        <v>158</v>
      </c>
      <c r="AT173" s="186" t="s">
        <v>194</v>
      </c>
      <c r="AU173" s="186" t="s">
        <v>80</v>
      </c>
      <c r="AY173" s="19" t="s">
        <v>135</v>
      </c>
      <c r="BE173" s="187">
        <f t="shared" si="34"/>
        <v>0</v>
      </c>
      <c r="BF173" s="187">
        <f t="shared" si="35"/>
        <v>0</v>
      </c>
      <c r="BG173" s="187">
        <f t="shared" si="36"/>
        <v>0</v>
      </c>
      <c r="BH173" s="187">
        <f t="shared" si="37"/>
        <v>0</v>
      </c>
      <c r="BI173" s="187">
        <f t="shared" si="38"/>
        <v>0</v>
      </c>
      <c r="BJ173" s="19" t="s">
        <v>143</v>
      </c>
      <c r="BK173" s="187">
        <f t="shared" si="39"/>
        <v>0</v>
      </c>
      <c r="BL173" s="19" t="s">
        <v>142</v>
      </c>
      <c r="BM173" s="186" t="s">
        <v>849</v>
      </c>
    </row>
    <row r="174" spans="1:65" s="2" customFormat="1" ht="14.4" customHeight="1">
      <c r="A174" s="36"/>
      <c r="B174" s="37"/>
      <c r="C174" s="215" t="s">
        <v>313</v>
      </c>
      <c r="D174" s="215" t="s">
        <v>194</v>
      </c>
      <c r="E174" s="216" t="s">
        <v>1868</v>
      </c>
      <c r="F174" s="217" t="s">
        <v>1869</v>
      </c>
      <c r="G174" s="218" t="s">
        <v>1846</v>
      </c>
      <c r="H174" s="219">
        <v>6</v>
      </c>
      <c r="I174" s="220"/>
      <c r="J174" s="221">
        <f t="shared" si="30"/>
        <v>0</v>
      </c>
      <c r="K174" s="217" t="s">
        <v>19</v>
      </c>
      <c r="L174" s="222"/>
      <c r="M174" s="223" t="s">
        <v>19</v>
      </c>
      <c r="N174" s="224" t="s">
        <v>44</v>
      </c>
      <c r="O174" s="66"/>
      <c r="P174" s="184">
        <f t="shared" si="31"/>
        <v>0</v>
      </c>
      <c r="Q174" s="184">
        <v>0</v>
      </c>
      <c r="R174" s="184">
        <f t="shared" si="32"/>
        <v>0</v>
      </c>
      <c r="S174" s="184">
        <v>0</v>
      </c>
      <c r="T174" s="185">
        <f t="shared" si="33"/>
        <v>0</v>
      </c>
      <c r="U174" s="36"/>
      <c r="V174" s="36"/>
      <c r="W174" s="36"/>
      <c r="X174" s="36"/>
      <c r="Y174" s="36"/>
      <c r="Z174" s="36"/>
      <c r="AA174" s="36"/>
      <c r="AB174" s="36"/>
      <c r="AC174" s="36"/>
      <c r="AD174" s="36"/>
      <c r="AE174" s="36"/>
      <c r="AR174" s="186" t="s">
        <v>158</v>
      </c>
      <c r="AT174" s="186" t="s">
        <v>194</v>
      </c>
      <c r="AU174" s="186" t="s">
        <v>80</v>
      </c>
      <c r="AY174" s="19" t="s">
        <v>135</v>
      </c>
      <c r="BE174" s="187">
        <f t="shared" si="34"/>
        <v>0</v>
      </c>
      <c r="BF174" s="187">
        <f t="shared" si="35"/>
        <v>0</v>
      </c>
      <c r="BG174" s="187">
        <f t="shared" si="36"/>
        <v>0</v>
      </c>
      <c r="BH174" s="187">
        <f t="shared" si="37"/>
        <v>0</v>
      </c>
      <c r="BI174" s="187">
        <f t="shared" si="38"/>
        <v>0</v>
      </c>
      <c r="BJ174" s="19" t="s">
        <v>143</v>
      </c>
      <c r="BK174" s="187">
        <f t="shared" si="39"/>
        <v>0</v>
      </c>
      <c r="BL174" s="19" t="s">
        <v>142</v>
      </c>
      <c r="BM174" s="186" t="s">
        <v>863</v>
      </c>
    </row>
    <row r="175" spans="1:65" s="2" customFormat="1" ht="14.4" customHeight="1">
      <c r="A175" s="36"/>
      <c r="B175" s="37"/>
      <c r="C175" s="175" t="s">
        <v>800</v>
      </c>
      <c r="D175" s="175" t="s">
        <v>137</v>
      </c>
      <c r="E175" s="176" t="s">
        <v>1979</v>
      </c>
      <c r="F175" s="177" t="s">
        <v>1980</v>
      </c>
      <c r="G175" s="178" t="s">
        <v>382</v>
      </c>
      <c r="H175" s="179">
        <v>42</v>
      </c>
      <c r="I175" s="180"/>
      <c r="J175" s="181">
        <f t="shared" si="30"/>
        <v>0</v>
      </c>
      <c r="K175" s="177" t="s">
        <v>1844</v>
      </c>
      <c r="L175" s="41"/>
      <c r="M175" s="182" t="s">
        <v>19</v>
      </c>
      <c r="N175" s="183" t="s">
        <v>44</v>
      </c>
      <c r="O175" s="66"/>
      <c r="P175" s="184">
        <f t="shared" si="31"/>
        <v>0</v>
      </c>
      <c r="Q175" s="184">
        <v>0</v>
      </c>
      <c r="R175" s="184">
        <f t="shared" si="32"/>
        <v>0</v>
      </c>
      <c r="S175" s="184">
        <v>0</v>
      </c>
      <c r="T175" s="185">
        <f t="shared" si="33"/>
        <v>0</v>
      </c>
      <c r="U175" s="36"/>
      <c r="V175" s="36"/>
      <c r="W175" s="36"/>
      <c r="X175" s="36"/>
      <c r="Y175" s="36"/>
      <c r="Z175" s="36"/>
      <c r="AA175" s="36"/>
      <c r="AB175" s="36"/>
      <c r="AC175" s="36"/>
      <c r="AD175" s="36"/>
      <c r="AE175" s="36"/>
      <c r="AR175" s="186" t="s">
        <v>142</v>
      </c>
      <c r="AT175" s="186" t="s">
        <v>137</v>
      </c>
      <c r="AU175" s="186" t="s">
        <v>80</v>
      </c>
      <c r="AY175" s="19" t="s">
        <v>135</v>
      </c>
      <c r="BE175" s="187">
        <f t="shared" si="34"/>
        <v>0</v>
      </c>
      <c r="BF175" s="187">
        <f t="shared" si="35"/>
        <v>0</v>
      </c>
      <c r="BG175" s="187">
        <f t="shared" si="36"/>
        <v>0</v>
      </c>
      <c r="BH175" s="187">
        <f t="shared" si="37"/>
        <v>0</v>
      </c>
      <c r="BI175" s="187">
        <f t="shared" si="38"/>
        <v>0</v>
      </c>
      <c r="BJ175" s="19" t="s">
        <v>143</v>
      </c>
      <c r="BK175" s="187">
        <f t="shared" si="39"/>
        <v>0</v>
      </c>
      <c r="BL175" s="19" t="s">
        <v>142</v>
      </c>
      <c r="BM175" s="186" t="s">
        <v>873</v>
      </c>
    </row>
    <row r="176" spans="1:65" s="2" customFormat="1" ht="14.4" customHeight="1">
      <c r="A176" s="36"/>
      <c r="B176" s="37"/>
      <c r="C176" s="215" t="s">
        <v>318</v>
      </c>
      <c r="D176" s="215" t="s">
        <v>194</v>
      </c>
      <c r="E176" s="216" t="s">
        <v>1981</v>
      </c>
      <c r="F176" s="217" t="s">
        <v>1982</v>
      </c>
      <c r="G176" s="218" t="s">
        <v>1855</v>
      </c>
      <c r="H176" s="219">
        <v>42</v>
      </c>
      <c r="I176" s="220"/>
      <c r="J176" s="221">
        <f t="shared" si="30"/>
        <v>0</v>
      </c>
      <c r="K176" s="217" t="s">
        <v>19</v>
      </c>
      <c r="L176" s="222"/>
      <c r="M176" s="223" t="s">
        <v>19</v>
      </c>
      <c r="N176" s="224" t="s">
        <v>44</v>
      </c>
      <c r="O176" s="66"/>
      <c r="P176" s="184">
        <f t="shared" si="31"/>
        <v>0</v>
      </c>
      <c r="Q176" s="184">
        <v>0</v>
      </c>
      <c r="R176" s="184">
        <f t="shared" si="32"/>
        <v>0</v>
      </c>
      <c r="S176" s="184">
        <v>0</v>
      </c>
      <c r="T176" s="185">
        <f t="shared" si="33"/>
        <v>0</v>
      </c>
      <c r="U176" s="36"/>
      <c r="V176" s="36"/>
      <c r="W176" s="36"/>
      <c r="X176" s="36"/>
      <c r="Y176" s="36"/>
      <c r="Z176" s="36"/>
      <c r="AA176" s="36"/>
      <c r="AB176" s="36"/>
      <c r="AC176" s="36"/>
      <c r="AD176" s="36"/>
      <c r="AE176" s="36"/>
      <c r="AR176" s="186" t="s">
        <v>158</v>
      </c>
      <c r="AT176" s="186" t="s">
        <v>194</v>
      </c>
      <c r="AU176" s="186" t="s">
        <v>80</v>
      </c>
      <c r="AY176" s="19" t="s">
        <v>135</v>
      </c>
      <c r="BE176" s="187">
        <f t="shared" si="34"/>
        <v>0</v>
      </c>
      <c r="BF176" s="187">
        <f t="shared" si="35"/>
        <v>0</v>
      </c>
      <c r="BG176" s="187">
        <f t="shared" si="36"/>
        <v>0</v>
      </c>
      <c r="BH176" s="187">
        <f t="shared" si="37"/>
        <v>0</v>
      </c>
      <c r="BI176" s="187">
        <f t="shared" si="38"/>
        <v>0</v>
      </c>
      <c r="BJ176" s="19" t="s">
        <v>143</v>
      </c>
      <c r="BK176" s="187">
        <f t="shared" si="39"/>
        <v>0</v>
      </c>
      <c r="BL176" s="19" t="s">
        <v>142</v>
      </c>
      <c r="BM176" s="186" t="s">
        <v>879</v>
      </c>
    </row>
    <row r="177" spans="1:65" s="2" customFormat="1" ht="14.4" customHeight="1">
      <c r="A177" s="36"/>
      <c r="B177" s="37"/>
      <c r="C177" s="175" t="s">
        <v>815</v>
      </c>
      <c r="D177" s="175" t="s">
        <v>137</v>
      </c>
      <c r="E177" s="176" t="s">
        <v>1983</v>
      </c>
      <c r="F177" s="177" t="s">
        <v>1984</v>
      </c>
      <c r="G177" s="178" t="s">
        <v>382</v>
      </c>
      <c r="H177" s="179">
        <v>6</v>
      </c>
      <c r="I177" s="180"/>
      <c r="J177" s="181">
        <f t="shared" si="30"/>
        <v>0</v>
      </c>
      <c r="K177" s="177" t="s">
        <v>1844</v>
      </c>
      <c r="L177" s="41"/>
      <c r="M177" s="182" t="s">
        <v>19</v>
      </c>
      <c r="N177" s="183" t="s">
        <v>44</v>
      </c>
      <c r="O177" s="66"/>
      <c r="P177" s="184">
        <f t="shared" si="31"/>
        <v>0</v>
      </c>
      <c r="Q177" s="184">
        <v>0</v>
      </c>
      <c r="R177" s="184">
        <f t="shared" si="32"/>
        <v>0</v>
      </c>
      <c r="S177" s="184">
        <v>0</v>
      </c>
      <c r="T177" s="185">
        <f t="shared" si="33"/>
        <v>0</v>
      </c>
      <c r="U177" s="36"/>
      <c r="V177" s="36"/>
      <c r="W177" s="36"/>
      <c r="X177" s="36"/>
      <c r="Y177" s="36"/>
      <c r="Z177" s="36"/>
      <c r="AA177" s="36"/>
      <c r="AB177" s="36"/>
      <c r="AC177" s="36"/>
      <c r="AD177" s="36"/>
      <c r="AE177" s="36"/>
      <c r="AR177" s="186" t="s">
        <v>142</v>
      </c>
      <c r="AT177" s="186" t="s">
        <v>137</v>
      </c>
      <c r="AU177" s="186" t="s">
        <v>80</v>
      </c>
      <c r="AY177" s="19" t="s">
        <v>135</v>
      </c>
      <c r="BE177" s="187">
        <f t="shared" si="34"/>
        <v>0</v>
      </c>
      <c r="BF177" s="187">
        <f t="shared" si="35"/>
        <v>0</v>
      </c>
      <c r="BG177" s="187">
        <f t="shared" si="36"/>
        <v>0</v>
      </c>
      <c r="BH177" s="187">
        <f t="shared" si="37"/>
        <v>0</v>
      </c>
      <c r="BI177" s="187">
        <f t="shared" si="38"/>
        <v>0</v>
      </c>
      <c r="BJ177" s="19" t="s">
        <v>143</v>
      </c>
      <c r="BK177" s="187">
        <f t="shared" si="39"/>
        <v>0</v>
      </c>
      <c r="BL177" s="19" t="s">
        <v>142</v>
      </c>
      <c r="BM177" s="186" t="s">
        <v>880</v>
      </c>
    </row>
    <row r="178" spans="1:65" s="2" customFormat="1" ht="14.4" customHeight="1">
      <c r="A178" s="36"/>
      <c r="B178" s="37"/>
      <c r="C178" s="215" t="s">
        <v>322</v>
      </c>
      <c r="D178" s="215" t="s">
        <v>194</v>
      </c>
      <c r="E178" s="216" t="s">
        <v>1985</v>
      </c>
      <c r="F178" s="217" t="s">
        <v>1986</v>
      </c>
      <c r="G178" s="218" t="s">
        <v>1846</v>
      </c>
      <c r="H178" s="219">
        <v>6</v>
      </c>
      <c r="I178" s="220"/>
      <c r="J178" s="221">
        <f t="shared" si="30"/>
        <v>0</v>
      </c>
      <c r="K178" s="217" t="s">
        <v>19</v>
      </c>
      <c r="L178" s="222"/>
      <c r="M178" s="223" t="s">
        <v>19</v>
      </c>
      <c r="N178" s="224" t="s">
        <v>44</v>
      </c>
      <c r="O178" s="66"/>
      <c r="P178" s="184">
        <f t="shared" si="31"/>
        <v>0</v>
      </c>
      <c r="Q178" s="184">
        <v>0</v>
      </c>
      <c r="R178" s="184">
        <f t="shared" si="32"/>
        <v>0</v>
      </c>
      <c r="S178" s="184">
        <v>0</v>
      </c>
      <c r="T178" s="185">
        <f t="shared" si="33"/>
        <v>0</v>
      </c>
      <c r="U178" s="36"/>
      <c r="V178" s="36"/>
      <c r="W178" s="36"/>
      <c r="X178" s="36"/>
      <c r="Y178" s="36"/>
      <c r="Z178" s="36"/>
      <c r="AA178" s="36"/>
      <c r="AB178" s="36"/>
      <c r="AC178" s="36"/>
      <c r="AD178" s="36"/>
      <c r="AE178" s="36"/>
      <c r="AR178" s="186" t="s">
        <v>158</v>
      </c>
      <c r="AT178" s="186" t="s">
        <v>194</v>
      </c>
      <c r="AU178" s="186" t="s">
        <v>80</v>
      </c>
      <c r="AY178" s="19" t="s">
        <v>135</v>
      </c>
      <c r="BE178" s="187">
        <f t="shared" si="34"/>
        <v>0</v>
      </c>
      <c r="BF178" s="187">
        <f t="shared" si="35"/>
        <v>0</v>
      </c>
      <c r="BG178" s="187">
        <f t="shared" si="36"/>
        <v>0</v>
      </c>
      <c r="BH178" s="187">
        <f t="shared" si="37"/>
        <v>0</v>
      </c>
      <c r="BI178" s="187">
        <f t="shared" si="38"/>
        <v>0</v>
      </c>
      <c r="BJ178" s="19" t="s">
        <v>143</v>
      </c>
      <c r="BK178" s="187">
        <f t="shared" si="39"/>
        <v>0</v>
      </c>
      <c r="BL178" s="19" t="s">
        <v>142</v>
      </c>
      <c r="BM178" s="186" t="s">
        <v>882</v>
      </c>
    </row>
    <row r="179" spans="1:65" s="2" customFormat="1" ht="14.4" customHeight="1">
      <c r="A179" s="36"/>
      <c r="B179" s="37"/>
      <c r="C179" s="215" t="s">
        <v>830</v>
      </c>
      <c r="D179" s="215" t="s">
        <v>194</v>
      </c>
      <c r="E179" s="216" t="s">
        <v>1987</v>
      </c>
      <c r="F179" s="217" t="s">
        <v>1988</v>
      </c>
      <c r="G179" s="218" t="s">
        <v>1855</v>
      </c>
      <c r="H179" s="219">
        <v>6</v>
      </c>
      <c r="I179" s="220"/>
      <c r="J179" s="221">
        <f t="shared" si="30"/>
        <v>0</v>
      </c>
      <c r="K179" s="217" t="s">
        <v>19</v>
      </c>
      <c r="L179" s="222"/>
      <c r="M179" s="223" t="s">
        <v>19</v>
      </c>
      <c r="N179" s="224" t="s">
        <v>44</v>
      </c>
      <c r="O179" s="66"/>
      <c r="P179" s="184">
        <f t="shared" si="31"/>
        <v>0</v>
      </c>
      <c r="Q179" s="184">
        <v>0</v>
      </c>
      <c r="R179" s="184">
        <f t="shared" si="32"/>
        <v>0</v>
      </c>
      <c r="S179" s="184">
        <v>0</v>
      </c>
      <c r="T179" s="185">
        <f t="shared" si="33"/>
        <v>0</v>
      </c>
      <c r="U179" s="36"/>
      <c r="V179" s="36"/>
      <c r="W179" s="36"/>
      <c r="X179" s="36"/>
      <c r="Y179" s="36"/>
      <c r="Z179" s="36"/>
      <c r="AA179" s="36"/>
      <c r="AB179" s="36"/>
      <c r="AC179" s="36"/>
      <c r="AD179" s="36"/>
      <c r="AE179" s="36"/>
      <c r="AR179" s="186" t="s">
        <v>158</v>
      </c>
      <c r="AT179" s="186" t="s">
        <v>194</v>
      </c>
      <c r="AU179" s="186" t="s">
        <v>80</v>
      </c>
      <c r="AY179" s="19" t="s">
        <v>135</v>
      </c>
      <c r="BE179" s="187">
        <f t="shared" si="34"/>
        <v>0</v>
      </c>
      <c r="BF179" s="187">
        <f t="shared" si="35"/>
        <v>0</v>
      </c>
      <c r="BG179" s="187">
        <f t="shared" si="36"/>
        <v>0</v>
      </c>
      <c r="BH179" s="187">
        <f t="shared" si="37"/>
        <v>0</v>
      </c>
      <c r="BI179" s="187">
        <f t="shared" si="38"/>
        <v>0</v>
      </c>
      <c r="BJ179" s="19" t="s">
        <v>143</v>
      </c>
      <c r="BK179" s="187">
        <f t="shared" si="39"/>
        <v>0</v>
      </c>
      <c r="BL179" s="19" t="s">
        <v>142</v>
      </c>
      <c r="BM179" s="186" t="s">
        <v>883</v>
      </c>
    </row>
    <row r="180" spans="1:65" s="2" customFormat="1" ht="14.4" customHeight="1">
      <c r="A180" s="36"/>
      <c r="B180" s="37"/>
      <c r="C180" s="175" t="s">
        <v>329</v>
      </c>
      <c r="D180" s="175" t="s">
        <v>137</v>
      </c>
      <c r="E180" s="176" t="s">
        <v>1989</v>
      </c>
      <c r="F180" s="177" t="s">
        <v>1990</v>
      </c>
      <c r="G180" s="178" t="s">
        <v>382</v>
      </c>
      <c r="H180" s="179">
        <v>6</v>
      </c>
      <c r="I180" s="180"/>
      <c r="J180" s="181">
        <f t="shared" si="30"/>
        <v>0</v>
      </c>
      <c r="K180" s="177" t="s">
        <v>1844</v>
      </c>
      <c r="L180" s="41"/>
      <c r="M180" s="182" t="s">
        <v>19</v>
      </c>
      <c r="N180" s="183" t="s">
        <v>44</v>
      </c>
      <c r="O180" s="66"/>
      <c r="P180" s="184">
        <f t="shared" si="31"/>
        <v>0</v>
      </c>
      <c r="Q180" s="184">
        <v>0</v>
      </c>
      <c r="R180" s="184">
        <f t="shared" si="32"/>
        <v>0</v>
      </c>
      <c r="S180" s="184">
        <v>0</v>
      </c>
      <c r="T180" s="185">
        <f t="shared" si="33"/>
        <v>0</v>
      </c>
      <c r="U180" s="36"/>
      <c r="V180" s="36"/>
      <c r="W180" s="36"/>
      <c r="X180" s="36"/>
      <c r="Y180" s="36"/>
      <c r="Z180" s="36"/>
      <c r="AA180" s="36"/>
      <c r="AB180" s="36"/>
      <c r="AC180" s="36"/>
      <c r="AD180" s="36"/>
      <c r="AE180" s="36"/>
      <c r="AR180" s="186" t="s">
        <v>142</v>
      </c>
      <c r="AT180" s="186" t="s">
        <v>137</v>
      </c>
      <c r="AU180" s="186" t="s">
        <v>80</v>
      </c>
      <c r="AY180" s="19" t="s">
        <v>135</v>
      </c>
      <c r="BE180" s="187">
        <f t="shared" si="34"/>
        <v>0</v>
      </c>
      <c r="BF180" s="187">
        <f t="shared" si="35"/>
        <v>0</v>
      </c>
      <c r="BG180" s="187">
        <f t="shared" si="36"/>
        <v>0</v>
      </c>
      <c r="BH180" s="187">
        <f t="shared" si="37"/>
        <v>0</v>
      </c>
      <c r="BI180" s="187">
        <f t="shared" si="38"/>
        <v>0</v>
      </c>
      <c r="BJ180" s="19" t="s">
        <v>143</v>
      </c>
      <c r="BK180" s="187">
        <f t="shared" si="39"/>
        <v>0</v>
      </c>
      <c r="BL180" s="19" t="s">
        <v>142</v>
      </c>
      <c r="BM180" s="186" t="s">
        <v>888</v>
      </c>
    </row>
    <row r="181" spans="1:65" s="2" customFormat="1" ht="14.4" customHeight="1">
      <c r="A181" s="36"/>
      <c r="B181" s="37"/>
      <c r="C181" s="215" t="s">
        <v>842</v>
      </c>
      <c r="D181" s="215" t="s">
        <v>194</v>
      </c>
      <c r="E181" s="216" t="s">
        <v>1991</v>
      </c>
      <c r="F181" s="217" t="s">
        <v>1992</v>
      </c>
      <c r="G181" s="218" t="s">
        <v>1855</v>
      </c>
      <c r="H181" s="219">
        <v>6</v>
      </c>
      <c r="I181" s="220"/>
      <c r="J181" s="221">
        <f t="shared" si="30"/>
        <v>0</v>
      </c>
      <c r="K181" s="217" t="s">
        <v>19</v>
      </c>
      <c r="L181" s="222"/>
      <c r="M181" s="223" t="s">
        <v>19</v>
      </c>
      <c r="N181" s="224" t="s">
        <v>44</v>
      </c>
      <c r="O181" s="66"/>
      <c r="P181" s="184">
        <f t="shared" si="31"/>
        <v>0</v>
      </c>
      <c r="Q181" s="184">
        <v>0</v>
      </c>
      <c r="R181" s="184">
        <f t="shared" si="32"/>
        <v>0</v>
      </c>
      <c r="S181" s="184">
        <v>0</v>
      </c>
      <c r="T181" s="185">
        <f t="shared" si="33"/>
        <v>0</v>
      </c>
      <c r="U181" s="36"/>
      <c r="V181" s="36"/>
      <c r="W181" s="36"/>
      <c r="X181" s="36"/>
      <c r="Y181" s="36"/>
      <c r="Z181" s="36"/>
      <c r="AA181" s="36"/>
      <c r="AB181" s="36"/>
      <c r="AC181" s="36"/>
      <c r="AD181" s="36"/>
      <c r="AE181" s="36"/>
      <c r="AR181" s="186" t="s">
        <v>158</v>
      </c>
      <c r="AT181" s="186" t="s">
        <v>194</v>
      </c>
      <c r="AU181" s="186" t="s">
        <v>80</v>
      </c>
      <c r="AY181" s="19" t="s">
        <v>135</v>
      </c>
      <c r="BE181" s="187">
        <f t="shared" si="34"/>
        <v>0</v>
      </c>
      <c r="BF181" s="187">
        <f t="shared" si="35"/>
        <v>0</v>
      </c>
      <c r="BG181" s="187">
        <f t="shared" si="36"/>
        <v>0</v>
      </c>
      <c r="BH181" s="187">
        <f t="shared" si="37"/>
        <v>0</v>
      </c>
      <c r="BI181" s="187">
        <f t="shared" si="38"/>
        <v>0</v>
      </c>
      <c r="BJ181" s="19" t="s">
        <v>143</v>
      </c>
      <c r="BK181" s="187">
        <f t="shared" si="39"/>
        <v>0</v>
      </c>
      <c r="BL181" s="19" t="s">
        <v>142</v>
      </c>
      <c r="BM181" s="186" t="s">
        <v>889</v>
      </c>
    </row>
    <row r="182" spans="1:65" s="2" customFormat="1" ht="14.4" customHeight="1">
      <c r="A182" s="36"/>
      <c r="B182" s="37"/>
      <c r="C182" s="215" t="s">
        <v>337</v>
      </c>
      <c r="D182" s="215" t="s">
        <v>194</v>
      </c>
      <c r="E182" s="216" t="s">
        <v>1993</v>
      </c>
      <c r="F182" s="217" t="s">
        <v>1994</v>
      </c>
      <c r="G182" s="218" t="s">
        <v>1855</v>
      </c>
      <c r="H182" s="219">
        <v>6</v>
      </c>
      <c r="I182" s="220"/>
      <c r="J182" s="221">
        <f t="shared" si="30"/>
        <v>0</v>
      </c>
      <c r="K182" s="217" t="s">
        <v>19</v>
      </c>
      <c r="L182" s="222"/>
      <c r="M182" s="223" t="s">
        <v>19</v>
      </c>
      <c r="N182" s="224" t="s">
        <v>44</v>
      </c>
      <c r="O182" s="66"/>
      <c r="P182" s="184">
        <f t="shared" si="31"/>
        <v>0</v>
      </c>
      <c r="Q182" s="184">
        <v>0</v>
      </c>
      <c r="R182" s="184">
        <f t="shared" si="32"/>
        <v>0</v>
      </c>
      <c r="S182" s="184">
        <v>0</v>
      </c>
      <c r="T182" s="185">
        <f t="shared" si="33"/>
        <v>0</v>
      </c>
      <c r="U182" s="36"/>
      <c r="V182" s="36"/>
      <c r="W182" s="36"/>
      <c r="X182" s="36"/>
      <c r="Y182" s="36"/>
      <c r="Z182" s="36"/>
      <c r="AA182" s="36"/>
      <c r="AB182" s="36"/>
      <c r="AC182" s="36"/>
      <c r="AD182" s="36"/>
      <c r="AE182" s="36"/>
      <c r="AR182" s="186" t="s">
        <v>158</v>
      </c>
      <c r="AT182" s="186" t="s">
        <v>194</v>
      </c>
      <c r="AU182" s="186" t="s">
        <v>80</v>
      </c>
      <c r="AY182" s="19" t="s">
        <v>135</v>
      </c>
      <c r="BE182" s="187">
        <f t="shared" si="34"/>
        <v>0</v>
      </c>
      <c r="BF182" s="187">
        <f t="shared" si="35"/>
        <v>0</v>
      </c>
      <c r="BG182" s="187">
        <f t="shared" si="36"/>
        <v>0</v>
      </c>
      <c r="BH182" s="187">
        <f t="shared" si="37"/>
        <v>0</v>
      </c>
      <c r="BI182" s="187">
        <f t="shared" si="38"/>
        <v>0</v>
      </c>
      <c r="BJ182" s="19" t="s">
        <v>143</v>
      </c>
      <c r="BK182" s="187">
        <f t="shared" si="39"/>
        <v>0</v>
      </c>
      <c r="BL182" s="19" t="s">
        <v>142</v>
      </c>
      <c r="BM182" s="186" t="s">
        <v>896</v>
      </c>
    </row>
    <row r="183" spans="1:65" s="2" customFormat="1" ht="14.4" customHeight="1">
      <c r="A183" s="36"/>
      <c r="B183" s="37"/>
      <c r="C183" s="215" t="s">
        <v>860</v>
      </c>
      <c r="D183" s="215" t="s">
        <v>194</v>
      </c>
      <c r="E183" s="216" t="s">
        <v>1995</v>
      </c>
      <c r="F183" s="217" t="s">
        <v>1996</v>
      </c>
      <c r="G183" s="218" t="s">
        <v>1855</v>
      </c>
      <c r="H183" s="219">
        <v>12</v>
      </c>
      <c r="I183" s="220"/>
      <c r="J183" s="221">
        <f t="shared" si="30"/>
        <v>0</v>
      </c>
      <c r="K183" s="217" t="s">
        <v>19</v>
      </c>
      <c r="L183" s="222"/>
      <c r="M183" s="223" t="s">
        <v>19</v>
      </c>
      <c r="N183" s="224" t="s">
        <v>44</v>
      </c>
      <c r="O183" s="66"/>
      <c r="P183" s="184">
        <f t="shared" si="31"/>
        <v>0</v>
      </c>
      <c r="Q183" s="184">
        <v>0</v>
      </c>
      <c r="R183" s="184">
        <f t="shared" si="32"/>
        <v>0</v>
      </c>
      <c r="S183" s="184">
        <v>0</v>
      </c>
      <c r="T183" s="185">
        <f t="shared" si="33"/>
        <v>0</v>
      </c>
      <c r="U183" s="36"/>
      <c r="V183" s="36"/>
      <c r="W183" s="36"/>
      <c r="X183" s="36"/>
      <c r="Y183" s="36"/>
      <c r="Z183" s="36"/>
      <c r="AA183" s="36"/>
      <c r="AB183" s="36"/>
      <c r="AC183" s="36"/>
      <c r="AD183" s="36"/>
      <c r="AE183" s="36"/>
      <c r="AR183" s="186" t="s">
        <v>158</v>
      </c>
      <c r="AT183" s="186" t="s">
        <v>194</v>
      </c>
      <c r="AU183" s="186" t="s">
        <v>80</v>
      </c>
      <c r="AY183" s="19" t="s">
        <v>135</v>
      </c>
      <c r="BE183" s="187">
        <f t="shared" si="34"/>
        <v>0</v>
      </c>
      <c r="BF183" s="187">
        <f t="shared" si="35"/>
        <v>0</v>
      </c>
      <c r="BG183" s="187">
        <f t="shared" si="36"/>
        <v>0</v>
      </c>
      <c r="BH183" s="187">
        <f t="shared" si="37"/>
        <v>0</v>
      </c>
      <c r="BI183" s="187">
        <f t="shared" si="38"/>
        <v>0</v>
      </c>
      <c r="BJ183" s="19" t="s">
        <v>143</v>
      </c>
      <c r="BK183" s="187">
        <f t="shared" si="39"/>
        <v>0</v>
      </c>
      <c r="BL183" s="19" t="s">
        <v>142</v>
      </c>
      <c r="BM183" s="186" t="s">
        <v>907</v>
      </c>
    </row>
    <row r="184" spans="1:65" s="2" customFormat="1" ht="14.4" customHeight="1">
      <c r="A184" s="36"/>
      <c r="B184" s="37"/>
      <c r="C184" s="175" t="s">
        <v>342</v>
      </c>
      <c r="D184" s="175" t="s">
        <v>137</v>
      </c>
      <c r="E184" s="176" t="s">
        <v>1997</v>
      </c>
      <c r="F184" s="177" t="s">
        <v>1998</v>
      </c>
      <c r="G184" s="178" t="s">
        <v>382</v>
      </c>
      <c r="H184" s="179">
        <v>18</v>
      </c>
      <c r="I184" s="180"/>
      <c r="J184" s="181">
        <f t="shared" si="30"/>
        <v>0</v>
      </c>
      <c r="K184" s="177" t="s">
        <v>1844</v>
      </c>
      <c r="L184" s="41"/>
      <c r="M184" s="182" t="s">
        <v>19</v>
      </c>
      <c r="N184" s="183" t="s">
        <v>44</v>
      </c>
      <c r="O184" s="66"/>
      <c r="P184" s="184">
        <f t="shared" si="31"/>
        <v>0</v>
      </c>
      <c r="Q184" s="184">
        <v>0</v>
      </c>
      <c r="R184" s="184">
        <f t="shared" si="32"/>
        <v>0</v>
      </c>
      <c r="S184" s="184">
        <v>0</v>
      </c>
      <c r="T184" s="185">
        <f t="shared" si="33"/>
        <v>0</v>
      </c>
      <c r="U184" s="36"/>
      <c r="V184" s="36"/>
      <c r="W184" s="36"/>
      <c r="X184" s="36"/>
      <c r="Y184" s="36"/>
      <c r="Z184" s="36"/>
      <c r="AA184" s="36"/>
      <c r="AB184" s="36"/>
      <c r="AC184" s="36"/>
      <c r="AD184" s="36"/>
      <c r="AE184" s="36"/>
      <c r="AR184" s="186" t="s">
        <v>142</v>
      </c>
      <c r="AT184" s="186" t="s">
        <v>137</v>
      </c>
      <c r="AU184" s="186" t="s">
        <v>80</v>
      </c>
      <c r="AY184" s="19" t="s">
        <v>135</v>
      </c>
      <c r="BE184" s="187">
        <f t="shared" si="34"/>
        <v>0</v>
      </c>
      <c r="BF184" s="187">
        <f t="shared" si="35"/>
        <v>0</v>
      </c>
      <c r="BG184" s="187">
        <f t="shared" si="36"/>
        <v>0</v>
      </c>
      <c r="BH184" s="187">
        <f t="shared" si="37"/>
        <v>0</v>
      </c>
      <c r="BI184" s="187">
        <f t="shared" si="38"/>
        <v>0</v>
      </c>
      <c r="BJ184" s="19" t="s">
        <v>143</v>
      </c>
      <c r="BK184" s="187">
        <f t="shared" si="39"/>
        <v>0</v>
      </c>
      <c r="BL184" s="19" t="s">
        <v>142</v>
      </c>
      <c r="BM184" s="186" t="s">
        <v>911</v>
      </c>
    </row>
    <row r="185" spans="1:65" s="2" customFormat="1" ht="14.4" customHeight="1">
      <c r="A185" s="36"/>
      <c r="B185" s="37"/>
      <c r="C185" s="215" t="s">
        <v>876</v>
      </c>
      <c r="D185" s="215" t="s">
        <v>194</v>
      </c>
      <c r="E185" s="216" t="s">
        <v>1999</v>
      </c>
      <c r="F185" s="217" t="s">
        <v>2000</v>
      </c>
      <c r="G185" s="218" t="s">
        <v>1855</v>
      </c>
      <c r="H185" s="219">
        <v>18</v>
      </c>
      <c r="I185" s="220"/>
      <c r="J185" s="221">
        <f t="shared" si="30"/>
        <v>0</v>
      </c>
      <c r="K185" s="217" t="s">
        <v>19</v>
      </c>
      <c r="L185" s="222"/>
      <c r="M185" s="223" t="s">
        <v>19</v>
      </c>
      <c r="N185" s="224" t="s">
        <v>44</v>
      </c>
      <c r="O185" s="66"/>
      <c r="P185" s="184">
        <f t="shared" si="31"/>
        <v>0</v>
      </c>
      <c r="Q185" s="184">
        <v>0</v>
      </c>
      <c r="R185" s="184">
        <f t="shared" si="32"/>
        <v>0</v>
      </c>
      <c r="S185" s="184">
        <v>0</v>
      </c>
      <c r="T185" s="185">
        <f t="shared" si="33"/>
        <v>0</v>
      </c>
      <c r="U185" s="36"/>
      <c r="V185" s="36"/>
      <c r="W185" s="36"/>
      <c r="X185" s="36"/>
      <c r="Y185" s="36"/>
      <c r="Z185" s="36"/>
      <c r="AA185" s="36"/>
      <c r="AB185" s="36"/>
      <c r="AC185" s="36"/>
      <c r="AD185" s="36"/>
      <c r="AE185" s="36"/>
      <c r="AR185" s="186" t="s">
        <v>158</v>
      </c>
      <c r="AT185" s="186" t="s">
        <v>194</v>
      </c>
      <c r="AU185" s="186" t="s">
        <v>80</v>
      </c>
      <c r="AY185" s="19" t="s">
        <v>135</v>
      </c>
      <c r="BE185" s="187">
        <f t="shared" si="34"/>
        <v>0</v>
      </c>
      <c r="BF185" s="187">
        <f t="shared" si="35"/>
        <v>0</v>
      </c>
      <c r="BG185" s="187">
        <f t="shared" si="36"/>
        <v>0</v>
      </c>
      <c r="BH185" s="187">
        <f t="shared" si="37"/>
        <v>0</v>
      </c>
      <c r="BI185" s="187">
        <f t="shared" si="38"/>
        <v>0</v>
      </c>
      <c r="BJ185" s="19" t="s">
        <v>143</v>
      </c>
      <c r="BK185" s="187">
        <f t="shared" si="39"/>
        <v>0</v>
      </c>
      <c r="BL185" s="19" t="s">
        <v>142</v>
      </c>
      <c r="BM185" s="186" t="s">
        <v>916</v>
      </c>
    </row>
    <row r="186" spans="1:65" s="2" customFormat="1" ht="14.4" customHeight="1">
      <c r="A186" s="36"/>
      <c r="B186" s="37"/>
      <c r="C186" s="215" t="s">
        <v>349</v>
      </c>
      <c r="D186" s="215" t="s">
        <v>194</v>
      </c>
      <c r="E186" s="216" t="s">
        <v>1862</v>
      </c>
      <c r="F186" s="217" t="s">
        <v>1863</v>
      </c>
      <c r="G186" s="218" t="s">
        <v>1855</v>
      </c>
      <c r="H186" s="219">
        <v>125</v>
      </c>
      <c r="I186" s="220"/>
      <c r="J186" s="221">
        <f t="shared" si="30"/>
        <v>0</v>
      </c>
      <c r="K186" s="217" t="s">
        <v>19</v>
      </c>
      <c r="L186" s="222"/>
      <c r="M186" s="223" t="s">
        <v>19</v>
      </c>
      <c r="N186" s="224" t="s">
        <v>44</v>
      </c>
      <c r="O186" s="66"/>
      <c r="P186" s="184">
        <f t="shared" si="31"/>
        <v>0</v>
      </c>
      <c r="Q186" s="184">
        <v>0</v>
      </c>
      <c r="R186" s="184">
        <f t="shared" si="32"/>
        <v>0</v>
      </c>
      <c r="S186" s="184">
        <v>0</v>
      </c>
      <c r="T186" s="185">
        <f t="shared" si="33"/>
        <v>0</v>
      </c>
      <c r="U186" s="36"/>
      <c r="V186" s="36"/>
      <c r="W186" s="36"/>
      <c r="X186" s="36"/>
      <c r="Y186" s="36"/>
      <c r="Z186" s="36"/>
      <c r="AA186" s="36"/>
      <c r="AB186" s="36"/>
      <c r="AC186" s="36"/>
      <c r="AD186" s="36"/>
      <c r="AE186" s="36"/>
      <c r="AR186" s="186" t="s">
        <v>158</v>
      </c>
      <c r="AT186" s="186" t="s">
        <v>194</v>
      </c>
      <c r="AU186" s="186" t="s">
        <v>80</v>
      </c>
      <c r="AY186" s="19" t="s">
        <v>135</v>
      </c>
      <c r="BE186" s="187">
        <f t="shared" si="34"/>
        <v>0</v>
      </c>
      <c r="BF186" s="187">
        <f t="shared" si="35"/>
        <v>0</v>
      </c>
      <c r="BG186" s="187">
        <f t="shared" si="36"/>
        <v>0</v>
      </c>
      <c r="BH186" s="187">
        <f t="shared" si="37"/>
        <v>0</v>
      </c>
      <c r="BI186" s="187">
        <f t="shared" si="38"/>
        <v>0</v>
      </c>
      <c r="BJ186" s="19" t="s">
        <v>143</v>
      </c>
      <c r="BK186" s="187">
        <f t="shared" si="39"/>
        <v>0</v>
      </c>
      <c r="BL186" s="19" t="s">
        <v>142</v>
      </c>
      <c r="BM186" s="186" t="s">
        <v>950</v>
      </c>
    </row>
    <row r="187" spans="1:65" s="2" customFormat="1" ht="14.4" customHeight="1">
      <c r="A187" s="36"/>
      <c r="B187" s="37"/>
      <c r="C187" s="175" t="s">
        <v>881</v>
      </c>
      <c r="D187" s="175" t="s">
        <v>137</v>
      </c>
      <c r="E187" s="176" t="s">
        <v>2001</v>
      </c>
      <c r="F187" s="177" t="s">
        <v>2002</v>
      </c>
      <c r="G187" s="178" t="s">
        <v>382</v>
      </c>
      <c r="H187" s="179">
        <v>6</v>
      </c>
      <c r="I187" s="180"/>
      <c r="J187" s="181">
        <f t="shared" si="30"/>
        <v>0</v>
      </c>
      <c r="K187" s="177" t="s">
        <v>1844</v>
      </c>
      <c r="L187" s="41"/>
      <c r="M187" s="182" t="s">
        <v>19</v>
      </c>
      <c r="N187" s="183" t="s">
        <v>44</v>
      </c>
      <c r="O187" s="66"/>
      <c r="P187" s="184">
        <f t="shared" si="31"/>
        <v>0</v>
      </c>
      <c r="Q187" s="184">
        <v>0</v>
      </c>
      <c r="R187" s="184">
        <f t="shared" si="32"/>
        <v>0</v>
      </c>
      <c r="S187" s="184">
        <v>0</v>
      </c>
      <c r="T187" s="185">
        <f t="shared" si="33"/>
        <v>0</v>
      </c>
      <c r="U187" s="36"/>
      <c r="V187" s="36"/>
      <c r="W187" s="36"/>
      <c r="X187" s="36"/>
      <c r="Y187" s="36"/>
      <c r="Z187" s="36"/>
      <c r="AA187" s="36"/>
      <c r="AB187" s="36"/>
      <c r="AC187" s="36"/>
      <c r="AD187" s="36"/>
      <c r="AE187" s="36"/>
      <c r="AR187" s="186" t="s">
        <v>142</v>
      </c>
      <c r="AT187" s="186" t="s">
        <v>137</v>
      </c>
      <c r="AU187" s="186" t="s">
        <v>80</v>
      </c>
      <c r="AY187" s="19" t="s">
        <v>135</v>
      </c>
      <c r="BE187" s="187">
        <f t="shared" si="34"/>
        <v>0</v>
      </c>
      <c r="BF187" s="187">
        <f t="shared" si="35"/>
        <v>0</v>
      </c>
      <c r="BG187" s="187">
        <f t="shared" si="36"/>
        <v>0</v>
      </c>
      <c r="BH187" s="187">
        <f t="shared" si="37"/>
        <v>0</v>
      </c>
      <c r="BI187" s="187">
        <f t="shared" si="38"/>
        <v>0</v>
      </c>
      <c r="BJ187" s="19" t="s">
        <v>143</v>
      </c>
      <c r="BK187" s="187">
        <f t="shared" si="39"/>
        <v>0</v>
      </c>
      <c r="BL187" s="19" t="s">
        <v>142</v>
      </c>
      <c r="BM187" s="186" t="s">
        <v>954</v>
      </c>
    </row>
    <row r="188" spans="1:65" s="2" customFormat="1" ht="24.15" customHeight="1">
      <c r="A188" s="36"/>
      <c r="B188" s="37"/>
      <c r="C188" s="215" t="s">
        <v>355</v>
      </c>
      <c r="D188" s="215" t="s">
        <v>194</v>
      </c>
      <c r="E188" s="216" t="s">
        <v>2003</v>
      </c>
      <c r="F188" s="217" t="s">
        <v>2004</v>
      </c>
      <c r="G188" s="218" t="s">
        <v>1846</v>
      </c>
      <c r="H188" s="219">
        <v>6</v>
      </c>
      <c r="I188" s="220"/>
      <c r="J188" s="221">
        <f t="shared" si="30"/>
        <v>0</v>
      </c>
      <c r="K188" s="217" t="s">
        <v>19</v>
      </c>
      <c r="L188" s="222"/>
      <c r="M188" s="223" t="s">
        <v>19</v>
      </c>
      <c r="N188" s="224" t="s">
        <v>44</v>
      </c>
      <c r="O188" s="66"/>
      <c r="P188" s="184">
        <f t="shared" si="31"/>
        <v>0</v>
      </c>
      <c r="Q188" s="184">
        <v>0</v>
      </c>
      <c r="R188" s="184">
        <f t="shared" si="32"/>
        <v>0</v>
      </c>
      <c r="S188" s="184">
        <v>0</v>
      </c>
      <c r="T188" s="185">
        <f t="shared" si="33"/>
        <v>0</v>
      </c>
      <c r="U188" s="36"/>
      <c r="V188" s="36"/>
      <c r="W188" s="36"/>
      <c r="X188" s="36"/>
      <c r="Y188" s="36"/>
      <c r="Z188" s="36"/>
      <c r="AA188" s="36"/>
      <c r="AB188" s="36"/>
      <c r="AC188" s="36"/>
      <c r="AD188" s="36"/>
      <c r="AE188" s="36"/>
      <c r="AR188" s="186" t="s">
        <v>158</v>
      </c>
      <c r="AT188" s="186" t="s">
        <v>194</v>
      </c>
      <c r="AU188" s="186" t="s">
        <v>80</v>
      </c>
      <c r="AY188" s="19" t="s">
        <v>135</v>
      </c>
      <c r="BE188" s="187">
        <f t="shared" si="34"/>
        <v>0</v>
      </c>
      <c r="BF188" s="187">
        <f t="shared" si="35"/>
        <v>0</v>
      </c>
      <c r="BG188" s="187">
        <f t="shared" si="36"/>
        <v>0</v>
      </c>
      <c r="BH188" s="187">
        <f t="shared" si="37"/>
        <v>0</v>
      </c>
      <c r="BI188" s="187">
        <f t="shared" si="38"/>
        <v>0</v>
      </c>
      <c r="BJ188" s="19" t="s">
        <v>143</v>
      </c>
      <c r="BK188" s="187">
        <f t="shared" si="39"/>
        <v>0</v>
      </c>
      <c r="BL188" s="19" t="s">
        <v>142</v>
      </c>
      <c r="BM188" s="186" t="s">
        <v>959</v>
      </c>
    </row>
    <row r="189" spans="1:65" s="2" customFormat="1" ht="14.4" customHeight="1">
      <c r="A189" s="36"/>
      <c r="B189" s="37"/>
      <c r="C189" s="175" t="s">
        <v>885</v>
      </c>
      <c r="D189" s="175" t="s">
        <v>137</v>
      </c>
      <c r="E189" s="176" t="s">
        <v>1870</v>
      </c>
      <c r="F189" s="177" t="s">
        <v>1871</v>
      </c>
      <c r="G189" s="178" t="s">
        <v>382</v>
      </c>
      <c r="H189" s="179">
        <v>6</v>
      </c>
      <c r="I189" s="180"/>
      <c r="J189" s="181">
        <f t="shared" si="30"/>
        <v>0</v>
      </c>
      <c r="K189" s="177" t="s">
        <v>1844</v>
      </c>
      <c r="L189" s="41"/>
      <c r="M189" s="182" t="s">
        <v>19</v>
      </c>
      <c r="N189" s="183" t="s">
        <v>44</v>
      </c>
      <c r="O189" s="66"/>
      <c r="P189" s="184">
        <f t="shared" si="31"/>
        <v>0</v>
      </c>
      <c r="Q189" s="184">
        <v>0</v>
      </c>
      <c r="R189" s="184">
        <f t="shared" si="32"/>
        <v>0</v>
      </c>
      <c r="S189" s="184">
        <v>0</v>
      </c>
      <c r="T189" s="185">
        <f t="shared" si="33"/>
        <v>0</v>
      </c>
      <c r="U189" s="36"/>
      <c r="V189" s="36"/>
      <c r="W189" s="36"/>
      <c r="X189" s="36"/>
      <c r="Y189" s="36"/>
      <c r="Z189" s="36"/>
      <c r="AA189" s="36"/>
      <c r="AB189" s="36"/>
      <c r="AC189" s="36"/>
      <c r="AD189" s="36"/>
      <c r="AE189" s="36"/>
      <c r="AR189" s="186" t="s">
        <v>142</v>
      </c>
      <c r="AT189" s="186" t="s">
        <v>137</v>
      </c>
      <c r="AU189" s="186" t="s">
        <v>80</v>
      </c>
      <c r="AY189" s="19" t="s">
        <v>135</v>
      </c>
      <c r="BE189" s="187">
        <f t="shared" si="34"/>
        <v>0</v>
      </c>
      <c r="BF189" s="187">
        <f t="shared" si="35"/>
        <v>0</v>
      </c>
      <c r="BG189" s="187">
        <f t="shared" si="36"/>
        <v>0</v>
      </c>
      <c r="BH189" s="187">
        <f t="shared" si="37"/>
        <v>0</v>
      </c>
      <c r="BI189" s="187">
        <f t="shared" si="38"/>
        <v>0</v>
      </c>
      <c r="BJ189" s="19" t="s">
        <v>143</v>
      </c>
      <c r="BK189" s="187">
        <f t="shared" si="39"/>
        <v>0</v>
      </c>
      <c r="BL189" s="19" t="s">
        <v>142</v>
      </c>
      <c r="BM189" s="186" t="s">
        <v>962</v>
      </c>
    </row>
    <row r="190" spans="1:65" s="2" customFormat="1" ht="14.4" customHeight="1">
      <c r="A190" s="36"/>
      <c r="B190" s="37"/>
      <c r="C190" s="215" t="s">
        <v>358</v>
      </c>
      <c r="D190" s="215" t="s">
        <v>194</v>
      </c>
      <c r="E190" s="216" t="s">
        <v>1872</v>
      </c>
      <c r="F190" s="217" t="s">
        <v>1873</v>
      </c>
      <c r="G190" s="218" t="s">
        <v>1846</v>
      </c>
      <c r="H190" s="219">
        <v>6</v>
      </c>
      <c r="I190" s="220"/>
      <c r="J190" s="221">
        <f t="shared" si="30"/>
        <v>0</v>
      </c>
      <c r="K190" s="217" t="s">
        <v>19</v>
      </c>
      <c r="L190" s="222"/>
      <c r="M190" s="223" t="s">
        <v>19</v>
      </c>
      <c r="N190" s="224" t="s">
        <v>44</v>
      </c>
      <c r="O190" s="66"/>
      <c r="P190" s="184">
        <f t="shared" si="31"/>
        <v>0</v>
      </c>
      <c r="Q190" s="184">
        <v>0</v>
      </c>
      <c r="R190" s="184">
        <f t="shared" si="32"/>
        <v>0</v>
      </c>
      <c r="S190" s="184">
        <v>0</v>
      </c>
      <c r="T190" s="185">
        <f t="shared" si="33"/>
        <v>0</v>
      </c>
      <c r="U190" s="36"/>
      <c r="V190" s="36"/>
      <c r="W190" s="36"/>
      <c r="X190" s="36"/>
      <c r="Y190" s="36"/>
      <c r="Z190" s="36"/>
      <c r="AA190" s="36"/>
      <c r="AB190" s="36"/>
      <c r="AC190" s="36"/>
      <c r="AD190" s="36"/>
      <c r="AE190" s="36"/>
      <c r="AR190" s="186" t="s">
        <v>158</v>
      </c>
      <c r="AT190" s="186" t="s">
        <v>194</v>
      </c>
      <c r="AU190" s="186" t="s">
        <v>80</v>
      </c>
      <c r="AY190" s="19" t="s">
        <v>135</v>
      </c>
      <c r="BE190" s="187">
        <f t="shared" si="34"/>
        <v>0</v>
      </c>
      <c r="BF190" s="187">
        <f t="shared" si="35"/>
        <v>0</v>
      </c>
      <c r="BG190" s="187">
        <f t="shared" si="36"/>
        <v>0</v>
      </c>
      <c r="BH190" s="187">
        <f t="shared" si="37"/>
        <v>0</v>
      </c>
      <c r="BI190" s="187">
        <f t="shared" si="38"/>
        <v>0</v>
      </c>
      <c r="BJ190" s="19" t="s">
        <v>143</v>
      </c>
      <c r="BK190" s="187">
        <f t="shared" si="39"/>
        <v>0</v>
      </c>
      <c r="BL190" s="19" t="s">
        <v>142</v>
      </c>
      <c r="BM190" s="186" t="s">
        <v>968</v>
      </c>
    </row>
    <row r="191" spans="1:65" s="2" customFormat="1" ht="14.4" customHeight="1">
      <c r="A191" s="36"/>
      <c r="B191" s="37"/>
      <c r="C191" s="215" t="s">
        <v>891</v>
      </c>
      <c r="D191" s="215" t="s">
        <v>194</v>
      </c>
      <c r="E191" s="216" t="s">
        <v>1874</v>
      </c>
      <c r="F191" s="217" t="s">
        <v>1875</v>
      </c>
      <c r="G191" s="218" t="s">
        <v>1846</v>
      </c>
      <c r="H191" s="219">
        <v>6</v>
      </c>
      <c r="I191" s="220"/>
      <c r="J191" s="221">
        <f t="shared" si="30"/>
        <v>0</v>
      </c>
      <c r="K191" s="217" t="s">
        <v>19</v>
      </c>
      <c r="L191" s="222"/>
      <c r="M191" s="223" t="s">
        <v>19</v>
      </c>
      <c r="N191" s="224" t="s">
        <v>44</v>
      </c>
      <c r="O191" s="66"/>
      <c r="P191" s="184">
        <f t="shared" si="31"/>
        <v>0</v>
      </c>
      <c r="Q191" s="184">
        <v>0</v>
      </c>
      <c r="R191" s="184">
        <f t="shared" si="32"/>
        <v>0</v>
      </c>
      <c r="S191" s="184">
        <v>0</v>
      </c>
      <c r="T191" s="185">
        <f t="shared" si="33"/>
        <v>0</v>
      </c>
      <c r="U191" s="36"/>
      <c r="V191" s="36"/>
      <c r="W191" s="36"/>
      <c r="X191" s="36"/>
      <c r="Y191" s="36"/>
      <c r="Z191" s="36"/>
      <c r="AA191" s="36"/>
      <c r="AB191" s="36"/>
      <c r="AC191" s="36"/>
      <c r="AD191" s="36"/>
      <c r="AE191" s="36"/>
      <c r="AR191" s="186" t="s">
        <v>158</v>
      </c>
      <c r="AT191" s="186" t="s">
        <v>194</v>
      </c>
      <c r="AU191" s="186" t="s">
        <v>80</v>
      </c>
      <c r="AY191" s="19" t="s">
        <v>135</v>
      </c>
      <c r="BE191" s="187">
        <f t="shared" si="34"/>
        <v>0</v>
      </c>
      <c r="BF191" s="187">
        <f t="shared" si="35"/>
        <v>0</v>
      </c>
      <c r="BG191" s="187">
        <f t="shared" si="36"/>
        <v>0</v>
      </c>
      <c r="BH191" s="187">
        <f t="shared" si="37"/>
        <v>0</v>
      </c>
      <c r="BI191" s="187">
        <f t="shared" si="38"/>
        <v>0</v>
      </c>
      <c r="BJ191" s="19" t="s">
        <v>143</v>
      </c>
      <c r="BK191" s="187">
        <f t="shared" si="39"/>
        <v>0</v>
      </c>
      <c r="BL191" s="19" t="s">
        <v>142</v>
      </c>
      <c r="BM191" s="186" t="s">
        <v>972</v>
      </c>
    </row>
    <row r="192" spans="1:65" s="2" customFormat="1" ht="14.4" customHeight="1">
      <c r="A192" s="36"/>
      <c r="B192" s="37"/>
      <c r="C192" s="175" t="s">
        <v>364</v>
      </c>
      <c r="D192" s="175" t="s">
        <v>137</v>
      </c>
      <c r="E192" s="176" t="s">
        <v>2005</v>
      </c>
      <c r="F192" s="177" t="s">
        <v>2006</v>
      </c>
      <c r="G192" s="178" t="s">
        <v>382</v>
      </c>
      <c r="H192" s="179">
        <v>35</v>
      </c>
      <c r="I192" s="180"/>
      <c r="J192" s="181">
        <f t="shared" si="30"/>
        <v>0</v>
      </c>
      <c r="K192" s="177" t="s">
        <v>1844</v>
      </c>
      <c r="L192" s="41"/>
      <c r="M192" s="182" t="s">
        <v>19</v>
      </c>
      <c r="N192" s="183" t="s">
        <v>44</v>
      </c>
      <c r="O192" s="66"/>
      <c r="P192" s="184">
        <f t="shared" si="31"/>
        <v>0</v>
      </c>
      <c r="Q192" s="184">
        <v>0</v>
      </c>
      <c r="R192" s="184">
        <f t="shared" si="32"/>
        <v>0</v>
      </c>
      <c r="S192" s="184">
        <v>0</v>
      </c>
      <c r="T192" s="185">
        <f t="shared" si="33"/>
        <v>0</v>
      </c>
      <c r="U192" s="36"/>
      <c r="V192" s="36"/>
      <c r="W192" s="36"/>
      <c r="X192" s="36"/>
      <c r="Y192" s="36"/>
      <c r="Z192" s="36"/>
      <c r="AA192" s="36"/>
      <c r="AB192" s="36"/>
      <c r="AC192" s="36"/>
      <c r="AD192" s="36"/>
      <c r="AE192" s="36"/>
      <c r="AR192" s="186" t="s">
        <v>142</v>
      </c>
      <c r="AT192" s="186" t="s">
        <v>137</v>
      </c>
      <c r="AU192" s="186" t="s">
        <v>80</v>
      </c>
      <c r="AY192" s="19" t="s">
        <v>135</v>
      </c>
      <c r="BE192" s="187">
        <f t="shared" si="34"/>
        <v>0</v>
      </c>
      <c r="BF192" s="187">
        <f t="shared" si="35"/>
        <v>0</v>
      </c>
      <c r="BG192" s="187">
        <f t="shared" si="36"/>
        <v>0</v>
      </c>
      <c r="BH192" s="187">
        <f t="shared" si="37"/>
        <v>0</v>
      </c>
      <c r="BI192" s="187">
        <f t="shared" si="38"/>
        <v>0</v>
      </c>
      <c r="BJ192" s="19" t="s">
        <v>143</v>
      </c>
      <c r="BK192" s="187">
        <f t="shared" si="39"/>
        <v>0</v>
      </c>
      <c r="BL192" s="19" t="s">
        <v>142</v>
      </c>
      <c r="BM192" s="186" t="s">
        <v>980</v>
      </c>
    </row>
    <row r="193" spans="1:65" s="12" customFormat="1" ht="22.75" customHeight="1">
      <c r="B193" s="159"/>
      <c r="C193" s="160"/>
      <c r="D193" s="161" t="s">
        <v>71</v>
      </c>
      <c r="E193" s="173" t="s">
        <v>2007</v>
      </c>
      <c r="F193" s="173" t="s">
        <v>2008</v>
      </c>
      <c r="G193" s="160"/>
      <c r="H193" s="160"/>
      <c r="I193" s="163"/>
      <c r="J193" s="174">
        <f>BK193</f>
        <v>0</v>
      </c>
      <c r="K193" s="160"/>
      <c r="L193" s="165"/>
      <c r="M193" s="166"/>
      <c r="N193" s="167"/>
      <c r="O193" s="167"/>
      <c r="P193" s="168">
        <f>SUM(P194:P202)</f>
        <v>0</v>
      </c>
      <c r="Q193" s="167"/>
      <c r="R193" s="168">
        <f>SUM(R194:R202)</f>
        <v>0</v>
      </c>
      <c r="S193" s="167"/>
      <c r="T193" s="169">
        <f>SUM(T194:T202)</f>
        <v>0</v>
      </c>
      <c r="AR193" s="170" t="s">
        <v>80</v>
      </c>
      <c r="AT193" s="171" t="s">
        <v>71</v>
      </c>
      <c r="AU193" s="171" t="s">
        <v>80</v>
      </c>
      <c r="AY193" s="170" t="s">
        <v>135</v>
      </c>
      <c r="BK193" s="172">
        <f>SUM(BK194:BK202)</f>
        <v>0</v>
      </c>
    </row>
    <row r="194" spans="1:65" s="2" customFormat="1" ht="14.4" customHeight="1">
      <c r="A194" s="36"/>
      <c r="B194" s="37"/>
      <c r="C194" s="215" t="s">
        <v>904</v>
      </c>
      <c r="D194" s="215" t="s">
        <v>194</v>
      </c>
      <c r="E194" s="216" t="s">
        <v>2009</v>
      </c>
      <c r="F194" s="217" t="s">
        <v>2010</v>
      </c>
      <c r="G194" s="218" t="s">
        <v>1892</v>
      </c>
      <c r="H194" s="219">
        <v>6</v>
      </c>
      <c r="I194" s="220"/>
      <c r="J194" s="221">
        <f t="shared" ref="J194:J202" si="40">ROUND(I194*H194,2)</f>
        <v>0</v>
      </c>
      <c r="K194" s="217" t="s">
        <v>19</v>
      </c>
      <c r="L194" s="222"/>
      <c r="M194" s="223" t="s">
        <v>19</v>
      </c>
      <c r="N194" s="224" t="s">
        <v>44</v>
      </c>
      <c r="O194" s="66"/>
      <c r="P194" s="184">
        <f t="shared" ref="P194:P202" si="41">O194*H194</f>
        <v>0</v>
      </c>
      <c r="Q194" s="184">
        <v>0</v>
      </c>
      <c r="R194" s="184">
        <f t="shared" ref="R194:R202" si="42">Q194*H194</f>
        <v>0</v>
      </c>
      <c r="S194" s="184">
        <v>0</v>
      </c>
      <c r="T194" s="185">
        <f t="shared" ref="T194:T202" si="43">S194*H194</f>
        <v>0</v>
      </c>
      <c r="U194" s="36"/>
      <c r="V194" s="36"/>
      <c r="W194" s="36"/>
      <c r="X194" s="36"/>
      <c r="Y194" s="36"/>
      <c r="Z194" s="36"/>
      <c r="AA194" s="36"/>
      <c r="AB194" s="36"/>
      <c r="AC194" s="36"/>
      <c r="AD194" s="36"/>
      <c r="AE194" s="36"/>
      <c r="AR194" s="186" t="s">
        <v>158</v>
      </c>
      <c r="AT194" s="186" t="s">
        <v>194</v>
      </c>
      <c r="AU194" s="186" t="s">
        <v>143</v>
      </c>
      <c r="AY194" s="19" t="s">
        <v>135</v>
      </c>
      <c r="BE194" s="187">
        <f t="shared" ref="BE194:BE202" si="44">IF(N194="základní",J194,0)</f>
        <v>0</v>
      </c>
      <c r="BF194" s="187">
        <f t="shared" ref="BF194:BF202" si="45">IF(N194="snížená",J194,0)</f>
        <v>0</v>
      </c>
      <c r="BG194" s="187">
        <f t="shared" ref="BG194:BG202" si="46">IF(N194="zákl. přenesená",J194,0)</f>
        <v>0</v>
      </c>
      <c r="BH194" s="187">
        <f t="shared" ref="BH194:BH202" si="47">IF(N194="sníž. přenesená",J194,0)</f>
        <v>0</v>
      </c>
      <c r="BI194" s="187">
        <f t="shared" ref="BI194:BI202" si="48">IF(N194="nulová",J194,0)</f>
        <v>0</v>
      </c>
      <c r="BJ194" s="19" t="s">
        <v>143</v>
      </c>
      <c r="BK194" s="187">
        <f t="shared" ref="BK194:BK202" si="49">ROUND(I194*H194,2)</f>
        <v>0</v>
      </c>
      <c r="BL194" s="19" t="s">
        <v>142</v>
      </c>
      <c r="BM194" s="186" t="s">
        <v>984</v>
      </c>
    </row>
    <row r="195" spans="1:65" s="2" customFormat="1" ht="14.4" customHeight="1">
      <c r="A195" s="36"/>
      <c r="B195" s="37"/>
      <c r="C195" s="215" t="s">
        <v>367</v>
      </c>
      <c r="D195" s="215" t="s">
        <v>194</v>
      </c>
      <c r="E195" s="216" t="s">
        <v>2011</v>
      </c>
      <c r="F195" s="217" t="s">
        <v>2012</v>
      </c>
      <c r="G195" s="218" t="s">
        <v>1892</v>
      </c>
      <c r="H195" s="219">
        <v>6</v>
      </c>
      <c r="I195" s="220"/>
      <c r="J195" s="221">
        <f t="shared" si="40"/>
        <v>0</v>
      </c>
      <c r="K195" s="217" t="s">
        <v>19</v>
      </c>
      <c r="L195" s="222"/>
      <c r="M195" s="223" t="s">
        <v>19</v>
      </c>
      <c r="N195" s="224" t="s">
        <v>44</v>
      </c>
      <c r="O195" s="66"/>
      <c r="P195" s="184">
        <f t="shared" si="41"/>
        <v>0</v>
      </c>
      <c r="Q195" s="184">
        <v>0</v>
      </c>
      <c r="R195" s="184">
        <f t="shared" si="42"/>
        <v>0</v>
      </c>
      <c r="S195" s="184">
        <v>0</v>
      </c>
      <c r="T195" s="185">
        <f t="shared" si="43"/>
        <v>0</v>
      </c>
      <c r="U195" s="36"/>
      <c r="V195" s="36"/>
      <c r="W195" s="36"/>
      <c r="X195" s="36"/>
      <c r="Y195" s="36"/>
      <c r="Z195" s="36"/>
      <c r="AA195" s="36"/>
      <c r="AB195" s="36"/>
      <c r="AC195" s="36"/>
      <c r="AD195" s="36"/>
      <c r="AE195" s="36"/>
      <c r="AR195" s="186" t="s">
        <v>158</v>
      </c>
      <c r="AT195" s="186" t="s">
        <v>194</v>
      </c>
      <c r="AU195" s="186" t="s">
        <v>143</v>
      </c>
      <c r="AY195" s="19" t="s">
        <v>135</v>
      </c>
      <c r="BE195" s="187">
        <f t="shared" si="44"/>
        <v>0</v>
      </c>
      <c r="BF195" s="187">
        <f t="shared" si="45"/>
        <v>0</v>
      </c>
      <c r="BG195" s="187">
        <f t="shared" si="46"/>
        <v>0</v>
      </c>
      <c r="BH195" s="187">
        <f t="shared" si="47"/>
        <v>0</v>
      </c>
      <c r="BI195" s="187">
        <f t="shared" si="48"/>
        <v>0</v>
      </c>
      <c r="BJ195" s="19" t="s">
        <v>143</v>
      </c>
      <c r="BK195" s="187">
        <f t="shared" si="49"/>
        <v>0</v>
      </c>
      <c r="BL195" s="19" t="s">
        <v>142</v>
      </c>
      <c r="BM195" s="186" t="s">
        <v>989</v>
      </c>
    </row>
    <row r="196" spans="1:65" s="2" customFormat="1" ht="14.4" customHeight="1">
      <c r="A196" s="36"/>
      <c r="B196" s="37"/>
      <c r="C196" s="215" t="s">
        <v>913</v>
      </c>
      <c r="D196" s="215" t="s">
        <v>194</v>
      </c>
      <c r="E196" s="216" t="s">
        <v>1893</v>
      </c>
      <c r="F196" s="217" t="s">
        <v>1894</v>
      </c>
      <c r="G196" s="218" t="s">
        <v>1892</v>
      </c>
      <c r="H196" s="219">
        <v>24</v>
      </c>
      <c r="I196" s="220"/>
      <c r="J196" s="221">
        <f t="shared" si="40"/>
        <v>0</v>
      </c>
      <c r="K196" s="217" t="s">
        <v>19</v>
      </c>
      <c r="L196" s="222"/>
      <c r="M196" s="223" t="s">
        <v>19</v>
      </c>
      <c r="N196" s="224" t="s">
        <v>44</v>
      </c>
      <c r="O196" s="66"/>
      <c r="P196" s="184">
        <f t="shared" si="41"/>
        <v>0</v>
      </c>
      <c r="Q196" s="184">
        <v>0</v>
      </c>
      <c r="R196" s="184">
        <f t="shared" si="42"/>
        <v>0</v>
      </c>
      <c r="S196" s="184">
        <v>0</v>
      </c>
      <c r="T196" s="185">
        <f t="shared" si="43"/>
        <v>0</v>
      </c>
      <c r="U196" s="36"/>
      <c r="V196" s="36"/>
      <c r="W196" s="36"/>
      <c r="X196" s="36"/>
      <c r="Y196" s="36"/>
      <c r="Z196" s="36"/>
      <c r="AA196" s="36"/>
      <c r="AB196" s="36"/>
      <c r="AC196" s="36"/>
      <c r="AD196" s="36"/>
      <c r="AE196" s="36"/>
      <c r="AR196" s="186" t="s">
        <v>158</v>
      </c>
      <c r="AT196" s="186" t="s">
        <v>194</v>
      </c>
      <c r="AU196" s="186" t="s">
        <v>143</v>
      </c>
      <c r="AY196" s="19" t="s">
        <v>135</v>
      </c>
      <c r="BE196" s="187">
        <f t="shared" si="44"/>
        <v>0</v>
      </c>
      <c r="BF196" s="187">
        <f t="shared" si="45"/>
        <v>0</v>
      </c>
      <c r="BG196" s="187">
        <f t="shared" si="46"/>
        <v>0</v>
      </c>
      <c r="BH196" s="187">
        <f t="shared" si="47"/>
        <v>0</v>
      </c>
      <c r="BI196" s="187">
        <f t="shared" si="48"/>
        <v>0</v>
      </c>
      <c r="BJ196" s="19" t="s">
        <v>143</v>
      </c>
      <c r="BK196" s="187">
        <f t="shared" si="49"/>
        <v>0</v>
      </c>
      <c r="BL196" s="19" t="s">
        <v>142</v>
      </c>
      <c r="BM196" s="186" t="s">
        <v>992</v>
      </c>
    </row>
    <row r="197" spans="1:65" s="2" customFormat="1" ht="14.4" customHeight="1">
      <c r="A197" s="36"/>
      <c r="B197" s="37"/>
      <c r="C197" s="215" t="s">
        <v>374</v>
      </c>
      <c r="D197" s="215" t="s">
        <v>194</v>
      </c>
      <c r="E197" s="216" t="s">
        <v>2013</v>
      </c>
      <c r="F197" s="217" t="s">
        <v>2014</v>
      </c>
      <c r="G197" s="218" t="s">
        <v>1892</v>
      </c>
      <c r="H197" s="219">
        <v>6</v>
      </c>
      <c r="I197" s="220"/>
      <c r="J197" s="221">
        <f t="shared" si="40"/>
        <v>0</v>
      </c>
      <c r="K197" s="217" t="s">
        <v>19</v>
      </c>
      <c r="L197" s="222"/>
      <c r="M197" s="223" t="s">
        <v>19</v>
      </c>
      <c r="N197" s="224" t="s">
        <v>44</v>
      </c>
      <c r="O197" s="66"/>
      <c r="P197" s="184">
        <f t="shared" si="41"/>
        <v>0</v>
      </c>
      <c r="Q197" s="184">
        <v>0</v>
      </c>
      <c r="R197" s="184">
        <f t="shared" si="42"/>
        <v>0</v>
      </c>
      <c r="S197" s="184">
        <v>0</v>
      </c>
      <c r="T197" s="185">
        <f t="shared" si="43"/>
        <v>0</v>
      </c>
      <c r="U197" s="36"/>
      <c r="V197" s="36"/>
      <c r="W197" s="36"/>
      <c r="X197" s="36"/>
      <c r="Y197" s="36"/>
      <c r="Z197" s="36"/>
      <c r="AA197" s="36"/>
      <c r="AB197" s="36"/>
      <c r="AC197" s="36"/>
      <c r="AD197" s="36"/>
      <c r="AE197" s="36"/>
      <c r="AR197" s="186" t="s">
        <v>158</v>
      </c>
      <c r="AT197" s="186" t="s">
        <v>194</v>
      </c>
      <c r="AU197" s="186" t="s">
        <v>143</v>
      </c>
      <c r="AY197" s="19" t="s">
        <v>135</v>
      </c>
      <c r="BE197" s="187">
        <f t="shared" si="44"/>
        <v>0</v>
      </c>
      <c r="BF197" s="187">
        <f t="shared" si="45"/>
        <v>0</v>
      </c>
      <c r="BG197" s="187">
        <f t="shared" si="46"/>
        <v>0</v>
      </c>
      <c r="BH197" s="187">
        <f t="shared" si="47"/>
        <v>0</v>
      </c>
      <c r="BI197" s="187">
        <f t="shared" si="48"/>
        <v>0</v>
      </c>
      <c r="BJ197" s="19" t="s">
        <v>143</v>
      </c>
      <c r="BK197" s="187">
        <f t="shared" si="49"/>
        <v>0</v>
      </c>
      <c r="BL197" s="19" t="s">
        <v>142</v>
      </c>
      <c r="BM197" s="186" t="s">
        <v>997</v>
      </c>
    </row>
    <row r="198" spans="1:65" s="2" customFormat="1" ht="14.4" customHeight="1">
      <c r="A198" s="36"/>
      <c r="B198" s="37"/>
      <c r="C198" s="215" t="s">
        <v>947</v>
      </c>
      <c r="D198" s="215" t="s">
        <v>194</v>
      </c>
      <c r="E198" s="216" t="s">
        <v>1901</v>
      </c>
      <c r="F198" s="217" t="s">
        <v>1902</v>
      </c>
      <c r="G198" s="218" t="s">
        <v>1892</v>
      </c>
      <c r="H198" s="219">
        <v>6</v>
      </c>
      <c r="I198" s="220"/>
      <c r="J198" s="221">
        <f t="shared" si="40"/>
        <v>0</v>
      </c>
      <c r="K198" s="217" t="s">
        <v>19</v>
      </c>
      <c r="L198" s="222"/>
      <c r="M198" s="223" t="s">
        <v>19</v>
      </c>
      <c r="N198" s="224" t="s">
        <v>44</v>
      </c>
      <c r="O198" s="66"/>
      <c r="P198" s="184">
        <f t="shared" si="41"/>
        <v>0</v>
      </c>
      <c r="Q198" s="184">
        <v>0</v>
      </c>
      <c r="R198" s="184">
        <f t="shared" si="42"/>
        <v>0</v>
      </c>
      <c r="S198" s="184">
        <v>0</v>
      </c>
      <c r="T198" s="185">
        <f t="shared" si="43"/>
        <v>0</v>
      </c>
      <c r="U198" s="36"/>
      <c r="V198" s="36"/>
      <c r="W198" s="36"/>
      <c r="X198" s="36"/>
      <c r="Y198" s="36"/>
      <c r="Z198" s="36"/>
      <c r="AA198" s="36"/>
      <c r="AB198" s="36"/>
      <c r="AC198" s="36"/>
      <c r="AD198" s="36"/>
      <c r="AE198" s="36"/>
      <c r="AR198" s="186" t="s">
        <v>158</v>
      </c>
      <c r="AT198" s="186" t="s">
        <v>194</v>
      </c>
      <c r="AU198" s="186" t="s">
        <v>143</v>
      </c>
      <c r="AY198" s="19" t="s">
        <v>135</v>
      </c>
      <c r="BE198" s="187">
        <f t="shared" si="44"/>
        <v>0</v>
      </c>
      <c r="BF198" s="187">
        <f t="shared" si="45"/>
        <v>0</v>
      </c>
      <c r="BG198" s="187">
        <f t="shared" si="46"/>
        <v>0</v>
      </c>
      <c r="BH198" s="187">
        <f t="shared" si="47"/>
        <v>0</v>
      </c>
      <c r="BI198" s="187">
        <f t="shared" si="48"/>
        <v>0</v>
      </c>
      <c r="BJ198" s="19" t="s">
        <v>143</v>
      </c>
      <c r="BK198" s="187">
        <f t="shared" si="49"/>
        <v>0</v>
      </c>
      <c r="BL198" s="19" t="s">
        <v>142</v>
      </c>
      <c r="BM198" s="186" t="s">
        <v>1016</v>
      </c>
    </row>
    <row r="199" spans="1:65" s="2" customFormat="1" ht="14.4" customHeight="1">
      <c r="A199" s="36"/>
      <c r="B199" s="37"/>
      <c r="C199" s="215" t="s">
        <v>378</v>
      </c>
      <c r="D199" s="215" t="s">
        <v>194</v>
      </c>
      <c r="E199" s="216" t="s">
        <v>1903</v>
      </c>
      <c r="F199" s="217" t="s">
        <v>1904</v>
      </c>
      <c r="G199" s="218" t="s">
        <v>1892</v>
      </c>
      <c r="H199" s="219">
        <v>6</v>
      </c>
      <c r="I199" s="220"/>
      <c r="J199" s="221">
        <f t="shared" si="40"/>
        <v>0</v>
      </c>
      <c r="K199" s="217" t="s">
        <v>19</v>
      </c>
      <c r="L199" s="222"/>
      <c r="M199" s="223" t="s">
        <v>19</v>
      </c>
      <c r="N199" s="224" t="s">
        <v>44</v>
      </c>
      <c r="O199" s="66"/>
      <c r="P199" s="184">
        <f t="shared" si="41"/>
        <v>0</v>
      </c>
      <c r="Q199" s="184">
        <v>0</v>
      </c>
      <c r="R199" s="184">
        <f t="shared" si="42"/>
        <v>0</v>
      </c>
      <c r="S199" s="184">
        <v>0</v>
      </c>
      <c r="T199" s="185">
        <f t="shared" si="43"/>
        <v>0</v>
      </c>
      <c r="U199" s="36"/>
      <c r="V199" s="36"/>
      <c r="W199" s="36"/>
      <c r="X199" s="36"/>
      <c r="Y199" s="36"/>
      <c r="Z199" s="36"/>
      <c r="AA199" s="36"/>
      <c r="AB199" s="36"/>
      <c r="AC199" s="36"/>
      <c r="AD199" s="36"/>
      <c r="AE199" s="36"/>
      <c r="AR199" s="186" t="s">
        <v>158</v>
      </c>
      <c r="AT199" s="186" t="s">
        <v>194</v>
      </c>
      <c r="AU199" s="186" t="s">
        <v>143</v>
      </c>
      <c r="AY199" s="19" t="s">
        <v>135</v>
      </c>
      <c r="BE199" s="187">
        <f t="shared" si="44"/>
        <v>0</v>
      </c>
      <c r="BF199" s="187">
        <f t="shared" si="45"/>
        <v>0</v>
      </c>
      <c r="BG199" s="187">
        <f t="shared" si="46"/>
        <v>0</v>
      </c>
      <c r="BH199" s="187">
        <f t="shared" si="47"/>
        <v>0</v>
      </c>
      <c r="BI199" s="187">
        <f t="shared" si="48"/>
        <v>0</v>
      </c>
      <c r="BJ199" s="19" t="s">
        <v>143</v>
      </c>
      <c r="BK199" s="187">
        <f t="shared" si="49"/>
        <v>0</v>
      </c>
      <c r="BL199" s="19" t="s">
        <v>142</v>
      </c>
      <c r="BM199" s="186" t="s">
        <v>1019</v>
      </c>
    </row>
    <row r="200" spans="1:65" s="2" customFormat="1" ht="14.4" customHeight="1">
      <c r="A200" s="36"/>
      <c r="B200" s="37"/>
      <c r="C200" s="215" t="s">
        <v>956</v>
      </c>
      <c r="D200" s="215" t="s">
        <v>194</v>
      </c>
      <c r="E200" s="216" t="s">
        <v>2015</v>
      </c>
      <c r="F200" s="217" t="s">
        <v>1906</v>
      </c>
      <c r="G200" s="218" t="s">
        <v>506</v>
      </c>
      <c r="H200" s="219">
        <v>6</v>
      </c>
      <c r="I200" s="220"/>
      <c r="J200" s="221">
        <f t="shared" si="40"/>
        <v>0</v>
      </c>
      <c r="K200" s="217" t="s">
        <v>19</v>
      </c>
      <c r="L200" s="222"/>
      <c r="M200" s="223" t="s">
        <v>19</v>
      </c>
      <c r="N200" s="224" t="s">
        <v>44</v>
      </c>
      <c r="O200" s="66"/>
      <c r="P200" s="184">
        <f t="shared" si="41"/>
        <v>0</v>
      </c>
      <c r="Q200" s="184">
        <v>0</v>
      </c>
      <c r="R200" s="184">
        <f t="shared" si="42"/>
        <v>0</v>
      </c>
      <c r="S200" s="184">
        <v>0</v>
      </c>
      <c r="T200" s="185">
        <f t="shared" si="43"/>
        <v>0</v>
      </c>
      <c r="U200" s="36"/>
      <c r="V200" s="36"/>
      <c r="W200" s="36"/>
      <c r="X200" s="36"/>
      <c r="Y200" s="36"/>
      <c r="Z200" s="36"/>
      <c r="AA200" s="36"/>
      <c r="AB200" s="36"/>
      <c r="AC200" s="36"/>
      <c r="AD200" s="36"/>
      <c r="AE200" s="36"/>
      <c r="AR200" s="186" t="s">
        <v>158</v>
      </c>
      <c r="AT200" s="186" t="s">
        <v>194</v>
      </c>
      <c r="AU200" s="186" t="s">
        <v>143</v>
      </c>
      <c r="AY200" s="19" t="s">
        <v>135</v>
      </c>
      <c r="BE200" s="187">
        <f t="shared" si="44"/>
        <v>0</v>
      </c>
      <c r="BF200" s="187">
        <f t="shared" si="45"/>
        <v>0</v>
      </c>
      <c r="BG200" s="187">
        <f t="shared" si="46"/>
        <v>0</v>
      </c>
      <c r="BH200" s="187">
        <f t="shared" si="47"/>
        <v>0</v>
      </c>
      <c r="BI200" s="187">
        <f t="shared" si="48"/>
        <v>0</v>
      </c>
      <c r="BJ200" s="19" t="s">
        <v>143</v>
      </c>
      <c r="BK200" s="187">
        <f t="shared" si="49"/>
        <v>0</v>
      </c>
      <c r="BL200" s="19" t="s">
        <v>142</v>
      </c>
      <c r="BM200" s="186" t="s">
        <v>1024</v>
      </c>
    </row>
    <row r="201" spans="1:65" s="2" customFormat="1" ht="14.4" customHeight="1">
      <c r="A201" s="36"/>
      <c r="B201" s="37"/>
      <c r="C201" s="175" t="s">
        <v>383</v>
      </c>
      <c r="D201" s="175" t="s">
        <v>137</v>
      </c>
      <c r="E201" s="176" t="s">
        <v>2016</v>
      </c>
      <c r="F201" s="177" t="s">
        <v>1908</v>
      </c>
      <c r="G201" s="178" t="s">
        <v>506</v>
      </c>
      <c r="H201" s="179">
        <v>6</v>
      </c>
      <c r="I201" s="180"/>
      <c r="J201" s="181">
        <f t="shared" si="40"/>
        <v>0</v>
      </c>
      <c r="K201" s="177" t="s">
        <v>19</v>
      </c>
      <c r="L201" s="41"/>
      <c r="M201" s="182" t="s">
        <v>19</v>
      </c>
      <c r="N201" s="183" t="s">
        <v>44</v>
      </c>
      <c r="O201" s="66"/>
      <c r="P201" s="184">
        <f t="shared" si="41"/>
        <v>0</v>
      </c>
      <c r="Q201" s="184">
        <v>0</v>
      </c>
      <c r="R201" s="184">
        <f t="shared" si="42"/>
        <v>0</v>
      </c>
      <c r="S201" s="184">
        <v>0</v>
      </c>
      <c r="T201" s="185">
        <f t="shared" si="43"/>
        <v>0</v>
      </c>
      <c r="U201" s="36"/>
      <c r="V201" s="36"/>
      <c r="W201" s="36"/>
      <c r="X201" s="36"/>
      <c r="Y201" s="36"/>
      <c r="Z201" s="36"/>
      <c r="AA201" s="36"/>
      <c r="AB201" s="36"/>
      <c r="AC201" s="36"/>
      <c r="AD201" s="36"/>
      <c r="AE201" s="36"/>
      <c r="AR201" s="186" t="s">
        <v>142</v>
      </c>
      <c r="AT201" s="186" t="s">
        <v>137</v>
      </c>
      <c r="AU201" s="186" t="s">
        <v>143</v>
      </c>
      <c r="AY201" s="19" t="s">
        <v>135</v>
      </c>
      <c r="BE201" s="187">
        <f t="shared" si="44"/>
        <v>0</v>
      </c>
      <c r="BF201" s="187">
        <f t="shared" si="45"/>
        <v>0</v>
      </c>
      <c r="BG201" s="187">
        <f t="shared" si="46"/>
        <v>0</v>
      </c>
      <c r="BH201" s="187">
        <f t="shared" si="47"/>
        <v>0</v>
      </c>
      <c r="BI201" s="187">
        <f t="shared" si="48"/>
        <v>0</v>
      </c>
      <c r="BJ201" s="19" t="s">
        <v>143</v>
      </c>
      <c r="BK201" s="187">
        <f t="shared" si="49"/>
        <v>0</v>
      </c>
      <c r="BL201" s="19" t="s">
        <v>142</v>
      </c>
      <c r="BM201" s="186" t="s">
        <v>1029</v>
      </c>
    </row>
    <row r="202" spans="1:65" s="2" customFormat="1" ht="14.4" customHeight="1">
      <c r="A202" s="36"/>
      <c r="B202" s="37"/>
      <c r="C202" s="175" t="s">
        <v>965</v>
      </c>
      <c r="D202" s="175" t="s">
        <v>137</v>
      </c>
      <c r="E202" s="176" t="s">
        <v>2017</v>
      </c>
      <c r="F202" s="177" t="s">
        <v>1910</v>
      </c>
      <c r="G202" s="178" t="s">
        <v>506</v>
      </c>
      <c r="H202" s="179">
        <v>6</v>
      </c>
      <c r="I202" s="180"/>
      <c r="J202" s="181">
        <f t="shared" si="40"/>
        <v>0</v>
      </c>
      <c r="K202" s="177" t="s">
        <v>19</v>
      </c>
      <c r="L202" s="41"/>
      <c r="M202" s="182" t="s">
        <v>19</v>
      </c>
      <c r="N202" s="183" t="s">
        <v>44</v>
      </c>
      <c r="O202" s="66"/>
      <c r="P202" s="184">
        <f t="shared" si="41"/>
        <v>0</v>
      </c>
      <c r="Q202" s="184">
        <v>0</v>
      </c>
      <c r="R202" s="184">
        <f t="shared" si="42"/>
        <v>0</v>
      </c>
      <c r="S202" s="184">
        <v>0</v>
      </c>
      <c r="T202" s="185">
        <f t="shared" si="43"/>
        <v>0</v>
      </c>
      <c r="U202" s="36"/>
      <c r="V202" s="36"/>
      <c r="W202" s="36"/>
      <c r="X202" s="36"/>
      <c r="Y202" s="36"/>
      <c r="Z202" s="36"/>
      <c r="AA202" s="36"/>
      <c r="AB202" s="36"/>
      <c r="AC202" s="36"/>
      <c r="AD202" s="36"/>
      <c r="AE202" s="36"/>
      <c r="AR202" s="186" t="s">
        <v>142</v>
      </c>
      <c r="AT202" s="186" t="s">
        <v>137</v>
      </c>
      <c r="AU202" s="186" t="s">
        <v>143</v>
      </c>
      <c r="AY202" s="19" t="s">
        <v>135</v>
      </c>
      <c r="BE202" s="187">
        <f t="shared" si="44"/>
        <v>0</v>
      </c>
      <c r="BF202" s="187">
        <f t="shared" si="45"/>
        <v>0</v>
      </c>
      <c r="BG202" s="187">
        <f t="shared" si="46"/>
        <v>0</v>
      </c>
      <c r="BH202" s="187">
        <f t="shared" si="47"/>
        <v>0</v>
      </c>
      <c r="BI202" s="187">
        <f t="shared" si="48"/>
        <v>0</v>
      </c>
      <c r="BJ202" s="19" t="s">
        <v>143</v>
      </c>
      <c r="BK202" s="187">
        <f t="shared" si="49"/>
        <v>0</v>
      </c>
      <c r="BL202" s="19" t="s">
        <v>142</v>
      </c>
      <c r="BM202" s="186" t="s">
        <v>1032</v>
      </c>
    </row>
    <row r="203" spans="1:65" s="12" customFormat="1" ht="22.75" customHeight="1">
      <c r="B203" s="159"/>
      <c r="C203" s="160"/>
      <c r="D203" s="161" t="s">
        <v>71</v>
      </c>
      <c r="E203" s="173" t="s">
        <v>2018</v>
      </c>
      <c r="F203" s="173" t="s">
        <v>1912</v>
      </c>
      <c r="G203" s="160"/>
      <c r="H203" s="160"/>
      <c r="I203" s="163"/>
      <c r="J203" s="174">
        <f>BK203</f>
        <v>0</v>
      </c>
      <c r="K203" s="160"/>
      <c r="L203" s="165"/>
      <c r="M203" s="166"/>
      <c r="N203" s="167"/>
      <c r="O203" s="167"/>
      <c r="P203" s="168">
        <f>SUM(P204:P224)</f>
        <v>0</v>
      </c>
      <c r="Q203" s="167"/>
      <c r="R203" s="168">
        <f>SUM(R204:R224)</f>
        <v>0</v>
      </c>
      <c r="S203" s="167"/>
      <c r="T203" s="169">
        <f>SUM(T204:T224)</f>
        <v>0</v>
      </c>
      <c r="AR203" s="170" t="s">
        <v>80</v>
      </c>
      <c r="AT203" s="171" t="s">
        <v>71</v>
      </c>
      <c r="AU203" s="171" t="s">
        <v>80</v>
      </c>
      <c r="AY203" s="170" t="s">
        <v>135</v>
      </c>
      <c r="BK203" s="172">
        <f>SUM(BK204:BK224)</f>
        <v>0</v>
      </c>
    </row>
    <row r="204" spans="1:65" s="2" customFormat="1" ht="14.4" customHeight="1">
      <c r="A204" s="36"/>
      <c r="B204" s="37"/>
      <c r="C204" s="175" t="s">
        <v>386</v>
      </c>
      <c r="D204" s="175" t="s">
        <v>137</v>
      </c>
      <c r="E204" s="176" t="s">
        <v>1913</v>
      </c>
      <c r="F204" s="177" t="s">
        <v>1914</v>
      </c>
      <c r="G204" s="178" t="s">
        <v>382</v>
      </c>
      <c r="H204" s="179">
        <v>173</v>
      </c>
      <c r="I204" s="180"/>
      <c r="J204" s="181">
        <f t="shared" ref="J204:J224" si="50">ROUND(I204*H204,2)</f>
        <v>0</v>
      </c>
      <c r="K204" s="177" t="s">
        <v>1844</v>
      </c>
      <c r="L204" s="41"/>
      <c r="M204" s="182" t="s">
        <v>19</v>
      </c>
      <c r="N204" s="183" t="s">
        <v>44</v>
      </c>
      <c r="O204" s="66"/>
      <c r="P204" s="184">
        <f t="shared" ref="P204:P224" si="51">O204*H204</f>
        <v>0</v>
      </c>
      <c r="Q204" s="184">
        <v>0</v>
      </c>
      <c r="R204" s="184">
        <f t="shared" ref="R204:R224" si="52">Q204*H204</f>
        <v>0</v>
      </c>
      <c r="S204" s="184">
        <v>0</v>
      </c>
      <c r="T204" s="185">
        <f t="shared" ref="T204:T224" si="53">S204*H204</f>
        <v>0</v>
      </c>
      <c r="U204" s="36"/>
      <c r="V204" s="36"/>
      <c r="W204" s="36"/>
      <c r="X204" s="36"/>
      <c r="Y204" s="36"/>
      <c r="Z204" s="36"/>
      <c r="AA204" s="36"/>
      <c r="AB204" s="36"/>
      <c r="AC204" s="36"/>
      <c r="AD204" s="36"/>
      <c r="AE204" s="36"/>
      <c r="AR204" s="186" t="s">
        <v>142</v>
      </c>
      <c r="AT204" s="186" t="s">
        <v>137</v>
      </c>
      <c r="AU204" s="186" t="s">
        <v>143</v>
      </c>
      <c r="AY204" s="19" t="s">
        <v>135</v>
      </c>
      <c r="BE204" s="187">
        <f t="shared" ref="BE204:BE224" si="54">IF(N204="základní",J204,0)</f>
        <v>0</v>
      </c>
      <c r="BF204" s="187">
        <f t="shared" ref="BF204:BF224" si="55">IF(N204="snížená",J204,0)</f>
        <v>0</v>
      </c>
      <c r="BG204" s="187">
        <f t="shared" ref="BG204:BG224" si="56">IF(N204="zákl. přenesená",J204,0)</f>
        <v>0</v>
      </c>
      <c r="BH204" s="187">
        <f t="shared" ref="BH204:BH224" si="57">IF(N204="sníž. přenesená",J204,0)</f>
        <v>0</v>
      </c>
      <c r="BI204" s="187">
        <f t="shared" ref="BI204:BI224" si="58">IF(N204="nulová",J204,0)</f>
        <v>0</v>
      </c>
      <c r="BJ204" s="19" t="s">
        <v>143</v>
      </c>
      <c r="BK204" s="187">
        <f t="shared" ref="BK204:BK224" si="59">ROUND(I204*H204,2)</f>
        <v>0</v>
      </c>
      <c r="BL204" s="19" t="s">
        <v>142</v>
      </c>
      <c r="BM204" s="186" t="s">
        <v>1036</v>
      </c>
    </row>
    <row r="205" spans="1:65" s="2" customFormat="1" ht="14.4" customHeight="1">
      <c r="A205" s="36"/>
      <c r="B205" s="37"/>
      <c r="C205" s="175" t="s">
        <v>977</v>
      </c>
      <c r="D205" s="175" t="s">
        <v>137</v>
      </c>
      <c r="E205" s="176" t="s">
        <v>2019</v>
      </c>
      <c r="F205" s="177" t="s">
        <v>2020</v>
      </c>
      <c r="G205" s="178" t="s">
        <v>169</v>
      </c>
      <c r="H205" s="179">
        <v>819</v>
      </c>
      <c r="I205" s="180"/>
      <c r="J205" s="181">
        <f t="shared" si="50"/>
        <v>0</v>
      </c>
      <c r="K205" s="177" t="s">
        <v>1844</v>
      </c>
      <c r="L205" s="41"/>
      <c r="M205" s="182" t="s">
        <v>19</v>
      </c>
      <c r="N205" s="183" t="s">
        <v>44</v>
      </c>
      <c r="O205" s="66"/>
      <c r="P205" s="184">
        <f t="shared" si="51"/>
        <v>0</v>
      </c>
      <c r="Q205" s="184">
        <v>0</v>
      </c>
      <c r="R205" s="184">
        <f t="shared" si="52"/>
        <v>0</v>
      </c>
      <c r="S205" s="184">
        <v>0</v>
      </c>
      <c r="T205" s="185">
        <f t="shared" si="53"/>
        <v>0</v>
      </c>
      <c r="U205" s="36"/>
      <c r="V205" s="36"/>
      <c r="W205" s="36"/>
      <c r="X205" s="36"/>
      <c r="Y205" s="36"/>
      <c r="Z205" s="36"/>
      <c r="AA205" s="36"/>
      <c r="AB205" s="36"/>
      <c r="AC205" s="36"/>
      <c r="AD205" s="36"/>
      <c r="AE205" s="36"/>
      <c r="AR205" s="186" t="s">
        <v>142</v>
      </c>
      <c r="AT205" s="186" t="s">
        <v>137</v>
      </c>
      <c r="AU205" s="186" t="s">
        <v>143</v>
      </c>
      <c r="AY205" s="19" t="s">
        <v>135</v>
      </c>
      <c r="BE205" s="187">
        <f t="shared" si="54"/>
        <v>0</v>
      </c>
      <c r="BF205" s="187">
        <f t="shared" si="55"/>
        <v>0</v>
      </c>
      <c r="BG205" s="187">
        <f t="shared" si="56"/>
        <v>0</v>
      </c>
      <c r="BH205" s="187">
        <f t="shared" si="57"/>
        <v>0</v>
      </c>
      <c r="BI205" s="187">
        <f t="shared" si="58"/>
        <v>0</v>
      </c>
      <c r="BJ205" s="19" t="s">
        <v>143</v>
      </c>
      <c r="BK205" s="187">
        <f t="shared" si="59"/>
        <v>0</v>
      </c>
      <c r="BL205" s="19" t="s">
        <v>142</v>
      </c>
      <c r="BM205" s="186" t="s">
        <v>1039</v>
      </c>
    </row>
    <row r="206" spans="1:65" s="2" customFormat="1" ht="14.4" customHeight="1">
      <c r="A206" s="36"/>
      <c r="B206" s="37"/>
      <c r="C206" s="175" t="s">
        <v>391</v>
      </c>
      <c r="D206" s="175" t="s">
        <v>137</v>
      </c>
      <c r="E206" s="176" t="s">
        <v>2021</v>
      </c>
      <c r="F206" s="177" t="s">
        <v>2022</v>
      </c>
      <c r="G206" s="178" t="s">
        <v>169</v>
      </c>
      <c r="H206" s="179">
        <v>819</v>
      </c>
      <c r="I206" s="180"/>
      <c r="J206" s="181">
        <f t="shared" si="50"/>
        <v>0</v>
      </c>
      <c r="K206" s="177" t="s">
        <v>1844</v>
      </c>
      <c r="L206" s="41"/>
      <c r="M206" s="182" t="s">
        <v>19</v>
      </c>
      <c r="N206" s="183" t="s">
        <v>44</v>
      </c>
      <c r="O206" s="66"/>
      <c r="P206" s="184">
        <f t="shared" si="51"/>
        <v>0</v>
      </c>
      <c r="Q206" s="184">
        <v>0</v>
      </c>
      <c r="R206" s="184">
        <f t="shared" si="52"/>
        <v>0</v>
      </c>
      <c r="S206" s="184">
        <v>0</v>
      </c>
      <c r="T206" s="185">
        <f t="shared" si="53"/>
        <v>0</v>
      </c>
      <c r="U206" s="36"/>
      <c r="V206" s="36"/>
      <c r="W206" s="36"/>
      <c r="X206" s="36"/>
      <c r="Y206" s="36"/>
      <c r="Z206" s="36"/>
      <c r="AA206" s="36"/>
      <c r="AB206" s="36"/>
      <c r="AC206" s="36"/>
      <c r="AD206" s="36"/>
      <c r="AE206" s="36"/>
      <c r="AR206" s="186" t="s">
        <v>142</v>
      </c>
      <c r="AT206" s="186" t="s">
        <v>137</v>
      </c>
      <c r="AU206" s="186" t="s">
        <v>143</v>
      </c>
      <c r="AY206" s="19" t="s">
        <v>135</v>
      </c>
      <c r="BE206" s="187">
        <f t="shared" si="54"/>
        <v>0</v>
      </c>
      <c r="BF206" s="187">
        <f t="shared" si="55"/>
        <v>0</v>
      </c>
      <c r="BG206" s="187">
        <f t="shared" si="56"/>
        <v>0</v>
      </c>
      <c r="BH206" s="187">
        <f t="shared" si="57"/>
        <v>0</v>
      </c>
      <c r="BI206" s="187">
        <f t="shared" si="58"/>
        <v>0</v>
      </c>
      <c r="BJ206" s="19" t="s">
        <v>143</v>
      </c>
      <c r="BK206" s="187">
        <f t="shared" si="59"/>
        <v>0</v>
      </c>
      <c r="BL206" s="19" t="s">
        <v>142</v>
      </c>
      <c r="BM206" s="186" t="s">
        <v>1043</v>
      </c>
    </row>
    <row r="207" spans="1:65" s="2" customFormat="1" ht="14.4" customHeight="1">
      <c r="A207" s="36"/>
      <c r="B207" s="37"/>
      <c r="C207" s="175" t="s">
        <v>986</v>
      </c>
      <c r="D207" s="175" t="s">
        <v>137</v>
      </c>
      <c r="E207" s="176" t="s">
        <v>1919</v>
      </c>
      <c r="F207" s="177" t="s">
        <v>1920</v>
      </c>
      <c r="G207" s="178" t="s">
        <v>169</v>
      </c>
      <c r="H207" s="179">
        <v>124.8</v>
      </c>
      <c r="I207" s="180"/>
      <c r="J207" s="181">
        <f t="shared" si="50"/>
        <v>0</v>
      </c>
      <c r="K207" s="177" t="s">
        <v>1844</v>
      </c>
      <c r="L207" s="41"/>
      <c r="M207" s="182" t="s">
        <v>19</v>
      </c>
      <c r="N207" s="183" t="s">
        <v>44</v>
      </c>
      <c r="O207" s="66"/>
      <c r="P207" s="184">
        <f t="shared" si="51"/>
        <v>0</v>
      </c>
      <c r="Q207" s="184">
        <v>0</v>
      </c>
      <c r="R207" s="184">
        <f t="shared" si="52"/>
        <v>0</v>
      </c>
      <c r="S207" s="184">
        <v>0</v>
      </c>
      <c r="T207" s="185">
        <f t="shared" si="53"/>
        <v>0</v>
      </c>
      <c r="U207" s="36"/>
      <c r="V207" s="36"/>
      <c r="W207" s="36"/>
      <c r="X207" s="36"/>
      <c r="Y207" s="36"/>
      <c r="Z207" s="36"/>
      <c r="AA207" s="36"/>
      <c r="AB207" s="36"/>
      <c r="AC207" s="36"/>
      <c r="AD207" s="36"/>
      <c r="AE207" s="36"/>
      <c r="AR207" s="186" t="s">
        <v>142</v>
      </c>
      <c r="AT207" s="186" t="s">
        <v>137</v>
      </c>
      <c r="AU207" s="186" t="s">
        <v>143</v>
      </c>
      <c r="AY207" s="19" t="s">
        <v>135</v>
      </c>
      <c r="BE207" s="187">
        <f t="shared" si="54"/>
        <v>0</v>
      </c>
      <c r="BF207" s="187">
        <f t="shared" si="55"/>
        <v>0</v>
      </c>
      <c r="BG207" s="187">
        <f t="shared" si="56"/>
        <v>0</v>
      </c>
      <c r="BH207" s="187">
        <f t="shared" si="57"/>
        <v>0</v>
      </c>
      <c r="BI207" s="187">
        <f t="shared" si="58"/>
        <v>0</v>
      </c>
      <c r="BJ207" s="19" t="s">
        <v>143</v>
      </c>
      <c r="BK207" s="187">
        <f t="shared" si="59"/>
        <v>0</v>
      </c>
      <c r="BL207" s="19" t="s">
        <v>142</v>
      </c>
      <c r="BM207" s="186" t="s">
        <v>1048</v>
      </c>
    </row>
    <row r="208" spans="1:65" s="2" customFormat="1" ht="14.4" customHeight="1">
      <c r="A208" s="36"/>
      <c r="B208" s="37"/>
      <c r="C208" s="215" t="s">
        <v>395</v>
      </c>
      <c r="D208" s="215" t="s">
        <v>194</v>
      </c>
      <c r="E208" s="216" t="s">
        <v>1921</v>
      </c>
      <c r="F208" s="217" t="s">
        <v>1922</v>
      </c>
      <c r="G208" s="218" t="s">
        <v>169</v>
      </c>
      <c r="H208" s="219">
        <v>124.8</v>
      </c>
      <c r="I208" s="220"/>
      <c r="J208" s="221">
        <f t="shared" si="50"/>
        <v>0</v>
      </c>
      <c r="K208" s="217" t="s">
        <v>19</v>
      </c>
      <c r="L208" s="222"/>
      <c r="M208" s="223" t="s">
        <v>19</v>
      </c>
      <c r="N208" s="224" t="s">
        <v>44</v>
      </c>
      <c r="O208" s="66"/>
      <c r="P208" s="184">
        <f t="shared" si="51"/>
        <v>0</v>
      </c>
      <c r="Q208" s="184">
        <v>0</v>
      </c>
      <c r="R208" s="184">
        <f t="shared" si="52"/>
        <v>0</v>
      </c>
      <c r="S208" s="184">
        <v>0</v>
      </c>
      <c r="T208" s="185">
        <f t="shared" si="53"/>
        <v>0</v>
      </c>
      <c r="U208" s="36"/>
      <c r="V208" s="36"/>
      <c r="W208" s="36"/>
      <c r="X208" s="36"/>
      <c r="Y208" s="36"/>
      <c r="Z208" s="36"/>
      <c r="AA208" s="36"/>
      <c r="AB208" s="36"/>
      <c r="AC208" s="36"/>
      <c r="AD208" s="36"/>
      <c r="AE208" s="36"/>
      <c r="AR208" s="186" t="s">
        <v>158</v>
      </c>
      <c r="AT208" s="186" t="s">
        <v>194</v>
      </c>
      <c r="AU208" s="186" t="s">
        <v>143</v>
      </c>
      <c r="AY208" s="19" t="s">
        <v>135</v>
      </c>
      <c r="BE208" s="187">
        <f t="shared" si="54"/>
        <v>0</v>
      </c>
      <c r="BF208" s="187">
        <f t="shared" si="55"/>
        <v>0</v>
      </c>
      <c r="BG208" s="187">
        <f t="shared" si="56"/>
        <v>0</v>
      </c>
      <c r="BH208" s="187">
        <f t="shared" si="57"/>
        <v>0</v>
      </c>
      <c r="BI208" s="187">
        <f t="shared" si="58"/>
        <v>0</v>
      </c>
      <c r="BJ208" s="19" t="s">
        <v>143</v>
      </c>
      <c r="BK208" s="187">
        <f t="shared" si="59"/>
        <v>0</v>
      </c>
      <c r="BL208" s="19" t="s">
        <v>142</v>
      </c>
      <c r="BM208" s="186" t="s">
        <v>1051</v>
      </c>
    </row>
    <row r="209" spans="1:65" s="2" customFormat="1" ht="14.4" customHeight="1">
      <c r="A209" s="36"/>
      <c r="B209" s="37"/>
      <c r="C209" s="175" t="s">
        <v>994</v>
      </c>
      <c r="D209" s="175" t="s">
        <v>137</v>
      </c>
      <c r="E209" s="176" t="s">
        <v>1923</v>
      </c>
      <c r="F209" s="177" t="s">
        <v>1924</v>
      </c>
      <c r="G209" s="178" t="s">
        <v>169</v>
      </c>
      <c r="H209" s="179">
        <v>721.5</v>
      </c>
      <c r="I209" s="180"/>
      <c r="J209" s="181">
        <f t="shared" si="50"/>
        <v>0</v>
      </c>
      <c r="K209" s="177" t="s">
        <v>1844</v>
      </c>
      <c r="L209" s="41"/>
      <c r="M209" s="182" t="s">
        <v>19</v>
      </c>
      <c r="N209" s="183" t="s">
        <v>44</v>
      </c>
      <c r="O209" s="66"/>
      <c r="P209" s="184">
        <f t="shared" si="51"/>
        <v>0</v>
      </c>
      <c r="Q209" s="184">
        <v>0</v>
      </c>
      <c r="R209" s="184">
        <f t="shared" si="52"/>
        <v>0</v>
      </c>
      <c r="S209" s="184">
        <v>0</v>
      </c>
      <c r="T209" s="185">
        <f t="shared" si="53"/>
        <v>0</v>
      </c>
      <c r="U209" s="36"/>
      <c r="V209" s="36"/>
      <c r="W209" s="36"/>
      <c r="X209" s="36"/>
      <c r="Y209" s="36"/>
      <c r="Z209" s="36"/>
      <c r="AA209" s="36"/>
      <c r="AB209" s="36"/>
      <c r="AC209" s="36"/>
      <c r="AD209" s="36"/>
      <c r="AE209" s="36"/>
      <c r="AR209" s="186" t="s">
        <v>142</v>
      </c>
      <c r="AT209" s="186" t="s">
        <v>137</v>
      </c>
      <c r="AU209" s="186" t="s">
        <v>143</v>
      </c>
      <c r="AY209" s="19" t="s">
        <v>135</v>
      </c>
      <c r="BE209" s="187">
        <f t="shared" si="54"/>
        <v>0</v>
      </c>
      <c r="BF209" s="187">
        <f t="shared" si="55"/>
        <v>0</v>
      </c>
      <c r="BG209" s="187">
        <f t="shared" si="56"/>
        <v>0</v>
      </c>
      <c r="BH209" s="187">
        <f t="shared" si="57"/>
        <v>0</v>
      </c>
      <c r="BI209" s="187">
        <f t="shared" si="58"/>
        <v>0</v>
      </c>
      <c r="BJ209" s="19" t="s">
        <v>143</v>
      </c>
      <c r="BK209" s="187">
        <f t="shared" si="59"/>
        <v>0</v>
      </c>
      <c r="BL209" s="19" t="s">
        <v>142</v>
      </c>
      <c r="BM209" s="186" t="s">
        <v>1056</v>
      </c>
    </row>
    <row r="210" spans="1:65" s="2" customFormat="1" ht="14.4" customHeight="1">
      <c r="A210" s="36"/>
      <c r="B210" s="37"/>
      <c r="C210" s="215" t="s">
        <v>399</v>
      </c>
      <c r="D210" s="215" t="s">
        <v>194</v>
      </c>
      <c r="E210" s="216" t="s">
        <v>2023</v>
      </c>
      <c r="F210" s="217" t="s">
        <v>1926</v>
      </c>
      <c r="G210" s="218" t="s">
        <v>169</v>
      </c>
      <c r="H210" s="219">
        <v>721.5</v>
      </c>
      <c r="I210" s="220"/>
      <c r="J210" s="221">
        <f t="shared" si="50"/>
        <v>0</v>
      </c>
      <c r="K210" s="217" t="s">
        <v>19</v>
      </c>
      <c r="L210" s="222"/>
      <c r="M210" s="223" t="s">
        <v>19</v>
      </c>
      <c r="N210" s="224" t="s">
        <v>44</v>
      </c>
      <c r="O210" s="66"/>
      <c r="P210" s="184">
        <f t="shared" si="51"/>
        <v>0</v>
      </c>
      <c r="Q210" s="184">
        <v>0</v>
      </c>
      <c r="R210" s="184">
        <f t="shared" si="52"/>
        <v>0</v>
      </c>
      <c r="S210" s="184">
        <v>0</v>
      </c>
      <c r="T210" s="185">
        <f t="shared" si="53"/>
        <v>0</v>
      </c>
      <c r="U210" s="36"/>
      <c r="V210" s="36"/>
      <c r="W210" s="36"/>
      <c r="X210" s="36"/>
      <c r="Y210" s="36"/>
      <c r="Z210" s="36"/>
      <c r="AA210" s="36"/>
      <c r="AB210" s="36"/>
      <c r="AC210" s="36"/>
      <c r="AD210" s="36"/>
      <c r="AE210" s="36"/>
      <c r="AR210" s="186" t="s">
        <v>158</v>
      </c>
      <c r="AT210" s="186" t="s">
        <v>194</v>
      </c>
      <c r="AU210" s="186" t="s">
        <v>143</v>
      </c>
      <c r="AY210" s="19" t="s">
        <v>135</v>
      </c>
      <c r="BE210" s="187">
        <f t="shared" si="54"/>
        <v>0</v>
      </c>
      <c r="BF210" s="187">
        <f t="shared" si="55"/>
        <v>0</v>
      </c>
      <c r="BG210" s="187">
        <f t="shared" si="56"/>
        <v>0</v>
      </c>
      <c r="BH210" s="187">
        <f t="shared" si="57"/>
        <v>0</v>
      </c>
      <c r="BI210" s="187">
        <f t="shared" si="58"/>
        <v>0</v>
      </c>
      <c r="BJ210" s="19" t="s">
        <v>143</v>
      </c>
      <c r="BK210" s="187">
        <f t="shared" si="59"/>
        <v>0</v>
      </c>
      <c r="BL210" s="19" t="s">
        <v>142</v>
      </c>
      <c r="BM210" s="186" t="s">
        <v>1059</v>
      </c>
    </row>
    <row r="211" spans="1:65" s="2" customFormat="1" ht="14.4" customHeight="1">
      <c r="A211" s="36"/>
      <c r="B211" s="37"/>
      <c r="C211" s="175" t="s">
        <v>1005</v>
      </c>
      <c r="D211" s="175" t="s">
        <v>137</v>
      </c>
      <c r="E211" s="176" t="s">
        <v>1927</v>
      </c>
      <c r="F211" s="177" t="s">
        <v>1928</v>
      </c>
      <c r="G211" s="178" t="s">
        <v>169</v>
      </c>
      <c r="H211" s="179">
        <v>702</v>
      </c>
      <c r="I211" s="180"/>
      <c r="J211" s="181">
        <f t="shared" si="50"/>
        <v>0</v>
      </c>
      <c r="K211" s="177" t="s">
        <v>1844</v>
      </c>
      <c r="L211" s="41"/>
      <c r="M211" s="182" t="s">
        <v>19</v>
      </c>
      <c r="N211" s="183" t="s">
        <v>44</v>
      </c>
      <c r="O211" s="66"/>
      <c r="P211" s="184">
        <f t="shared" si="51"/>
        <v>0</v>
      </c>
      <c r="Q211" s="184">
        <v>0</v>
      </c>
      <c r="R211" s="184">
        <f t="shared" si="52"/>
        <v>0</v>
      </c>
      <c r="S211" s="184">
        <v>0</v>
      </c>
      <c r="T211" s="185">
        <f t="shared" si="53"/>
        <v>0</v>
      </c>
      <c r="U211" s="36"/>
      <c r="V211" s="36"/>
      <c r="W211" s="36"/>
      <c r="X211" s="36"/>
      <c r="Y211" s="36"/>
      <c r="Z211" s="36"/>
      <c r="AA211" s="36"/>
      <c r="AB211" s="36"/>
      <c r="AC211" s="36"/>
      <c r="AD211" s="36"/>
      <c r="AE211" s="36"/>
      <c r="AR211" s="186" t="s">
        <v>142</v>
      </c>
      <c r="AT211" s="186" t="s">
        <v>137</v>
      </c>
      <c r="AU211" s="186" t="s">
        <v>143</v>
      </c>
      <c r="AY211" s="19" t="s">
        <v>135</v>
      </c>
      <c r="BE211" s="187">
        <f t="shared" si="54"/>
        <v>0</v>
      </c>
      <c r="BF211" s="187">
        <f t="shared" si="55"/>
        <v>0</v>
      </c>
      <c r="BG211" s="187">
        <f t="shared" si="56"/>
        <v>0</v>
      </c>
      <c r="BH211" s="187">
        <f t="shared" si="57"/>
        <v>0</v>
      </c>
      <c r="BI211" s="187">
        <f t="shared" si="58"/>
        <v>0</v>
      </c>
      <c r="BJ211" s="19" t="s">
        <v>143</v>
      </c>
      <c r="BK211" s="187">
        <f t="shared" si="59"/>
        <v>0</v>
      </c>
      <c r="BL211" s="19" t="s">
        <v>142</v>
      </c>
      <c r="BM211" s="186" t="s">
        <v>1063</v>
      </c>
    </row>
    <row r="212" spans="1:65" s="2" customFormat="1" ht="14.4" customHeight="1">
      <c r="A212" s="36"/>
      <c r="B212" s="37"/>
      <c r="C212" s="215" t="s">
        <v>402</v>
      </c>
      <c r="D212" s="215" t="s">
        <v>194</v>
      </c>
      <c r="E212" s="216" t="s">
        <v>1929</v>
      </c>
      <c r="F212" s="217" t="s">
        <v>1930</v>
      </c>
      <c r="G212" s="218" t="s">
        <v>1846</v>
      </c>
      <c r="H212" s="219">
        <v>702</v>
      </c>
      <c r="I212" s="220"/>
      <c r="J212" s="221">
        <f t="shared" si="50"/>
        <v>0</v>
      </c>
      <c r="K212" s="217" t="s">
        <v>19</v>
      </c>
      <c r="L212" s="222"/>
      <c r="M212" s="223" t="s">
        <v>19</v>
      </c>
      <c r="N212" s="224" t="s">
        <v>44</v>
      </c>
      <c r="O212" s="66"/>
      <c r="P212" s="184">
        <f t="shared" si="51"/>
        <v>0</v>
      </c>
      <c r="Q212" s="184">
        <v>0</v>
      </c>
      <c r="R212" s="184">
        <f t="shared" si="52"/>
        <v>0</v>
      </c>
      <c r="S212" s="184">
        <v>0</v>
      </c>
      <c r="T212" s="185">
        <f t="shared" si="53"/>
        <v>0</v>
      </c>
      <c r="U212" s="36"/>
      <c r="V212" s="36"/>
      <c r="W212" s="36"/>
      <c r="X212" s="36"/>
      <c r="Y212" s="36"/>
      <c r="Z212" s="36"/>
      <c r="AA212" s="36"/>
      <c r="AB212" s="36"/>
      <c r="AC212" s="36"/>
      <c r="AD212" s="36"/>
      <c r="AE212" s="36"/>
      <c r="AR212" s="186" t="s">
        <v>158</v>
      </c>
      <c r="AT212" s="186" t="s">
        <v>194</v>
      </c>
      <c r="AU212" s="186" t="s">
        <v>143</v>
      </c>
      <c r="AY212" s="19" t="s">
        <v>135</v>
      </c>
      <c r="BE212" s="187">
        <f t="shared" si="54"/>
        <v>0</v>
      </c>
      <c r="BF212" s="187">
        <f t="shared" si="55"/>
        <v>0</v>
      </c>
      <c r="BG212" s="187">
        <f t="shared" si="56"/>
        <v>0</v>
      </c>
      <c r="BH212" s="187">
        <f t="shared" si="57"/>
        <v>0</v>
      </c>
      <c r="BI212" s="187">
        <f t="shared" si="58"/>
        <v>0</v>
      </c>
      <c r="BJ212" s="19" t="s">
        <v>143</v>
      </c>
      <c r="BK212" s="187">
        <f t="shared" si="59"/>
        <v>0</v>
      </c>
      <c r="BL212" s="19" t="s">
        <v>142</v>
      </c>
      <c r="BM212" s="186" t="s">
        <v>1067</v>
      </c>
    </row>
    <row r="213" spans="1:65" s="2" customFormat="1" ht="14.4" customHeight="1">
      <c r="A213" s="36"/>
      <c r="B213" s="37"/>
      <c r="C213" s="175" t="s">
        <v>1013</v>
      </c>
      <c r="D213" s="175" t="s">
        <v>137</v>
      </c>
      <c r="E213" s="176" t="s">
        <v>1935</v>
      </c>
      <c r="F213" s="177" t="s">
        <v>1936</v>
      </c>
      <c r="G213" s="178" t="s">
        <v>169</v>
      </c>
      <c r="H213" s="179">
        <v>234</v>
      </c>
      <c r="I213" s="180"/>
      <c r="J213" s="181">
        <f t="shared" si="50"/>
        <v>0</v>
      </c>
      <c r="K213" s="177" t="s">
        <v>1844</v>
      </c>
      <c r="L213" s="41"/>
      <c r="M213" s="182" t="s">
        <v>19</v>
      </c>
      <c r="N213" s="183" t="s">
        <v>44</v>
      </c>
      <c r="O213" s="66"/>
      <c r="P213" s="184">
        <f t="shared" si="51"/>
        <v>0</v>
      </c>
      <c r="Q213" s="184">
        <v>0</v>
      </c>
      <c r="R213" s="184">
        <f t="shared" si="52"/>
        <v>0</v>
      </c>
      <c r="S213" s="184">
        <v>0</v>
      </c>
      <c r="T213" s="185">
        <f t="shared" si="53"/>
        <v>0</v>
      </c>
      <c r="U213" s="36"/>
      <c r="V213" s="36"/>
      <c r="W213" s="36"/>
      <c r="X213" s="36"/>
      <c r="Y213" s="36"/>
      <c r="Z213" s="36"/>
      <c r="AA213" s="36"/>
      <c r="AB213" s="36"/>
      <c r="AC213" s="36"/>
      <c r="AD213" s="36"/>
      <c r="AE213" s="36"/>
      <c r="AR213" s="186" t="s">
        <v>142</v>
      </c>
      <c r="AT213" s="186" t="s">
        <v>137</v>
      </c>
      <c r="AU213" s="186" t="s">
        <v>143</v>
      </c>
      <c r="AY213" s="19" t="s">
        <v>135</v>
      </c>
      <c r="BE213" s="187">
        <f t="shared" si="54"/>
        <v>0</v>
      </c>
      <c r="BF213" s="187">
        <f t="shared" si="55"/>
        <v>0</v>
      </c>
      <c r="BG213" s="187">
        <f t="shared" si="56"/>
        <v>0</v>
      </c>
      <c r="BH213" s="187">
        <f t="shared" si="57"/>
        <v>0</v>
      </c>
      <c r="BI213" s="187">
        <f t="shared" si="58"/>
        <v>0</v>
      </c>
      <c r="BJ213" s="19" t="s">
        <v>143</v>
      </c>
      <c r="BK213" s="187">
        <f t="shared" si="59"/>
        <v>0</v>
      </c>
      <c r="BL213" s="19" t="s">
        <v>142</v>
      </c>
      <c r="BM213" s="186" t="s">
        <v>1071</v>
      </c>
    </row>
    <row r="214" spans="1:65" s="2" customFormat="1" ht="14.4" customHeight="1">
      <c r="A214" s="36"/>
      <c r="B214" s="37"/>
      <c r="C214" s="215" t="s">
        <v>407</v>
      </c>
      <c r="D214" s="215" t="s">
        <v>194</v>
      </c>
      <c r="E214" s="216" t="s">
        <v>1937</v>
      </c>
      <c r="F214" s="217" t="s">
        <v>1938</v>
      </c>
      <c r="G214" s="218" t="s">
        <v>169</v>
      </c>
      <c r="H214" s="219">
        <v>234</v>
      </c>
      <c r="I214" s="220"/>
      <c r="J214" s="221">
        <f t="shared" si="50"/>
        <v>0</v>
      </c>
      <c r="K214" s="217" t="s">
        <v>19</v>
      </c>
      <c r="L214" s="222"/>
      <c r="M214" s="223" t="s">
        <v>19</v>
      </c>
      <c r="N214" s="224" t="s">
        <v>44</v>
      </c>
      <c r="O214" s="66"/>
      <c r="P214" s="184">
        <f t="shared" si="51"/>
        <v>0</v>
      </c>
      <c r="Q214" s="184">
        <v>0</v>
      </c>
      <c r="R214" s="184">
        <f t="shared" si="52"/>
        <v>0</v>
      </c>
      <c r="S214" s="184">
        <v>0</v>
      </c>
      <c r="T214" s="185">
        <f t="shared" si="53"/>
        <v>0</v>
      </c>
      <c r="U214" s="36"/>
      <c r="V214" s="36"/>
      <c r="W214" s="36"/>
      <c r="X214" s="36"/>
      <c r="Y214" s="36"/>
      <c r="Z214" s="36"/>
      <c r="AA214" s="36"/>
      <c r="AB214" s="36"/>
      <c r="AC214" s="36"/>
      <c r="AD214" s="36"/>
      <c r="AE214" s="36"/>
      <c r="AR214" s="186" t="s">
        <v>158</v>
      </c>
      <c r="AT214" s="186" t="s">
        <v>194</v>
      </c>
      <c r="AU214" s="186" t="s">
        <v>143</v>
      </c>
      <c r="AY214" s="19" t="s">
        <v>135</v>
      </c>
      <c r="BE214" s="187">
        <f t="shared" si="54"/>
        <v>0</v>
      </c>
      <c r="BF214" s="187">
        <f t="shared" si="55"/>
        <v>0</v>
      </c>
      <c r="BG214" s="187">
        <f t="shared" si="56"/>
        <v>0</v>
      </c>
      <c r="BH214" s="187">
        <f t="shared" si="57"/>
        <v>0</v>
      </c>
      <c r="BI214" s="187">
        <f t="shared" si="58"/>
        <v>0</v>
      </c>
      <c r="BJ214" s="19" t="s">
        <v>143</v>
      </c>
      <c r="BK214" s="187">
        <f t="shared" si="59"/>
        <v>0</v>
      </c>
      <c r="BL214" s="19" t="s">
        <v>142</v>
      </c>
      <c r="BM214" s="186" t="s">
        <v>1074</v>
      </c>
    </row>
    <row r="215" spans="1:65" s="2" customFormat="1" ht="14.4" customHeight="1">
      <c r="A215" s="36"/>
      <c r="B215" s="37"/>
      <c r="C215" s="175" t="s">
        <v>1021</v>
      </c>
      <c r="D215" s="175" t="s">
        <v>137</v>
      </c>
      <c r="E215" s="176" t="s">
        <v>1935</v>
      </c>
      <c r="F215" s="177" t="s">
        <v>1936</v>
      </c>
      <c r="G215" s="178" t="s">
        <v>169</v>
      </c>
      <c r="H215" s="179">
        <v>468</v>
      </c>
      <c r="I215" s="180"/>
      <c r="J215" s="181">
        <f t="shared" si="50"/>
        <v>0</v>
      </c>
      <c r="K215" s="177" t="s">
        <v>1844</v>
      </c>
      <c r="L215" s="41"/>
      <c r="M215" s="182" t="s">
        <v>19</v>
      </c>
      <c r="N215" s="183" t="s">
        <v>44</v>
      </c>
      <c r="O215" s="66"/>
      <c r="P215" s="184">
        <f t="shared" si="51"/>
        <v>0</v>
      </c>
      <c r="Q215" s="184">
        <v>0</v>
      </c>
      <c r="R215" s="184">
        <f t="shared" si="52"/>
        <v>0</v>
      </c>
      <c r="S215" s="184">
        <v>0</v>
      </c>
      <c r="T215" s="185">
        <f t="shared" si="53"/>
        <v>0</v>
      </c>
      <c r="U215" s="36"/>
      <c r="V215" s="36"/>
      <c r="W215" s="36"/>
      <c r="X215" s="36"/>
      <c r="Y215" s="36"/>
      <c r="Z215" s="36"/>
      <c r="AA215" s="36"/>
      <c r="AB215" s="36"/>
      <c r="AC215" s="36"/>
      <c r="AD215" s="36"/>
      <c r="AE215" s="36"/>
      <c r="AR215" s="186" t="s">
        <v>142</v>
      </c>
      <c r="AT215" s="186" t="s">
        <v>137</v>
      </c>
      <c r="AU215" s="186" t="s">
        <v>143</v>
      </c>
      <c r="AY215" s="19" t="s">
        <v>135</v>
      </c>
      <c r="BE215" s="187">
        <f t="shared" si="54"/>
        <v>0</v>
      </c>
      <c r="BF215" s="187">
        <f t="shared" si="55"/>
        <v>0</v>
      </c>
      <c r="BG215" s="187">
        <f t="shared" si="56"/>
        <v>0</v>
      </c>
      <c r="BH215" s="187">
        <f t="shared" si="57"/>
        <v>0</v>
      </c>
      <c r="BI215" s="187">
        <f t="shared" si="58"/>
        <v>0</v>
      </c>
      <c r="BJ215" s="19" t="s">
        <v>143</v>
      </c>
      <c r="BK215" s="187">
        <f t="shared" si="59"/>
        <v>0</v>
      </c>
      <c r="BL215" s="19" t="s">
        <v>142</v>
      </c>
      <c r="BM215" s="186" t="s">
        <v>1078</v>
      </c>
    </row>
    <row r="216" spans="1:65" s="2" customFormat="1" ht="14.4" customHeight="1">
      <c r="A216" s="36"/>
      <c r="B216" s="37"/>
      <c r="C216" s="215" t="s">
        <v>414</v>
      </c>
      <c r="D216" s="215" t="s">
        <v>194</v>
      </c>
      <c r="E216" s="216" t="s">
        <v>1939</v>
      </c>
      <c r="F216" s="217" t="s">
        <v>1940</v>
      </c>
      <c r="G216" s="218" t="s">
        <v>169</v>
      </c>
      <c r="H216" s="219">
        <v>468</v>
      </c>
      <c r="I216" s="220"/>
      <c r="J216" s="221">
        <f t="shared" si="50"/>
        <v>0</v>
      </c>
      <c r="K216" s="217" t="s">
        <v>19</v>
      </c>
      <c r="L216" s="222"/>
      <c r="M216" s="223" t="s">
        <v>19</v>
      </c>
      <c r="N216" s="224" t="s">
        <v>44</v>
      </c>
      <c r="O216" s="66"/>
      <c r="P216" s="184">
        <f t="shared" si="51"/>
        <v>0</v>
      </c>
      <c r="Q216" s="184">
        <v>0</v>
      </c>
      <c r="R216" s="184">
        <f t="shared" si="52"/>
        <v>0</v>
      </c>
      <c r="S216" s="184">
        <v>0</v>
      </c>
      <c r="T216" s="185">
        <f t="shared" si="53"/>
        <v>0</v>
      </c>
      <c r="U216" s="36"/>
      <c r="V216" s="36"/>
      <c r="W216" s="36"/>
      <c r="X216" s="36"/>
      <c r="Y216" s="36"/>
      <c r="Z216" s="36"/>
      <c r="AA216" s="36"/>
      <c r="AB216" s="36"/>
      <c r="AC216" s="36"/>
      <c r="AD216" s="36"/>
      <c r="AE216" s="36"/>
      <c r="AR216" s="186" t="s">
        <v>158</v>
      </c>
      <c r="AT216" s="186" t="s">
        <v>194</v>
      </c>
      <c r="AU216" s="186" t="s">
        <v>143</v>
      </c>
      <c r="AY216" s="19" t="s">
        <v>135</v>
      </c>
      <c r="BE216" s="187">
        <f t="shared" si="54"/>
        <v>0</v>
      </c>
      <c r="BF216" s="187">
        <f t="shared" si="55"/>
        <v>0</v>
      </c>
      <c r="BG216" s="187">
        <f t="shared" si="56"/>
        <v>0</v>
      </c>
      <c r="BH216" s="187">
        <f t="shared" si="57"/>
        <v>0</v>
      </c>
      <c r="BI216" s="187">
        <f t="shared" si="58"/>
        <v>0</v>
      </c>
      <c r="BJ216" s="19" t="s">
        <v>143</v>
      </c>
      <c r="BK216" s="187">
        <f t="shared" si="59"/>
        <v>0</v>
      </c>
      <c r="BL216" s="19" t="s">
        <v>142</v>
      </c>
      <c r="BM216" s="186" t="s">
        <v>1082</v>
      </c>
    </row>
    <row r="217" spans="1:65" s="2" customFormat="1" ht="14.4" customHeight="1">
      <c r="A217" s="36"/>
      <c r="B217" s="37"/>
      <c r="C217" s="175" t="s">
        <v>1031</v>
      </c>
      <c r="D217" s="175" t="s">
        <v>137</v>
      </c>
      <c r="E217" s="176" t="s">
        <v>1931</v>
      </c>
      <c r="F217" s="177" t="s">
        <v>1932</v>
      </c>
      <c r="G217" s="178" t="s">
        <v>169</v>
      </c>
      <c r="H217" s="179">
        <v>260</v>
      </c>
      <c r="I217" s="180"/>
      <c r="J217" s="181">
        <f t="shared" si="50"/>
        <v>0</v>
      </c>
      <c r="K217" s="177" t="s">
        <v>1844</v>
      </c>
      <c r="L217" s="41"/>
      <c r="M217" s="182" t="s">
        <v>19</v>
      </c>
      <c r="N217" s="183" t="s">
        <v>44</v>
      </c>
      <c r="O217" s="66"/>
      <c r="P217" s="184">
        <f t="shared" si="51"/>
        <v>0</v>
      </c>
      <c r="Q217" s="184">
        <v>0</v>
      </c>
      <c r="R217" s="184">
        <f t="shared" si="52"/>
        <v>0</v>
      </c>
      <c r="S217" s="184">
        <v>0</v>
      </c>
      <c r="T217" s="185">
        <f t="shared" si="53"/>
        <v>0</v>
      </c>
      <c r="U217" s="36"/>
      <c r="V217" s="36"/>
      <c r="W217" s="36"/>
      <c r="X217" s="36"/>
      <c r="Y217" s="36"/>
      <c r="Z217" s="36"/>
      <c r="AA217" s="36"/>
      <c r="AB217" s="36"/>
      <c r="AC217" s="36"/>
      <c r="AD217" s="36"/>
      <c r="AE217" s="36"/>
      <c r="AR217" s="186" t="s">
        <v>142</v>
      </c>
      <c r="AT217" s="186" t="s">
        <v>137</v>
      </c>
      <c r="AU217" s="186" t="s">
        <v>143</v>
      </c>
      <c r="AY217" s="19" t="s">
        <v>135</v>
      </c>
      <c r="BE217" s="187">
        <f t="shared" si="54"/>
        <v>0</v>
      </c>
      <c r="BF217" s="187">
        <f t="shared" si="55"/>
        <v>0</v>
      </c>
      <c r="BG217" s="187">
        <f t="shared" si="56"/>
        <v>0</v>
      </c>
      <c r="BH217" s="187">
        <f t="shared" si="57"/>
        <v>0</v>
      </c>
      <c r="BI217" s="187">
        <f t="shared" si="58"/>
        <v>0</v>
      </c>
      <c r="BJ217" s="19" t="s">
        <v>143</v>
      </c>
      <c r="BK217" s="187">
        <f t="shared" si="59"/>
        <v>0</v>
      </c>
      <c r="BL217" s="19" t="s">
        <v>142</v>
      </c>
      <c r="BM217" s="186" t="s">
        <v>1087</v>
      </c>
    </row>
    <row r="218" spans="1:65" s="2" customFormat="1" ht="24.15" customHeight="1">
      <c r="A218" s="36"/>
      <c r="B218" s="37"/>
      <c r="C218" s="215" t="s">
        <v>692</v>
      </c>
      <c r="D218" s="215" t="s">
        <v>194</v>
      </c>
      <c r="E218" s="216" t="s">
        <v>1933</v>
      </c>
      <c r="F218" s="217" t="s">
        <v>1934</v>
      </c>
      <c r="G218" s="218" t="s">
        <v>169</v>
      </c>
      <c r="H218" s="219">
        <v>260</v>
      </c>
      <c r="I218" s="220"/>
      <c r="J218" s="221">
        <f t="shared" si="50"/>
        <v>0</v>
      </c>
      <c r="K218" s="217" t="s">
        <v>19</v>
      </c>
      <c r="L218" s="222"/>
      <c r="M218" s="223" t="s">
        <v>19</v>
      </c>
      <c r="N218" s="224" t="s">
        <v>44</v>
      </c>
      <c r="O218" s="66"/>
      <c r="P218" s="184">
        <f t="shared" si="51"/>
        <v>0</v>
      </c>
      <c r="Q218" s="184">
        <v>0</v>
      </c>
      <c r="R218" s="184">
        <f t="shared" si="52"/>
        <v>0</v>
      </c>
      <c r="S218" s="184">
        <v>0</v>
      </c>
      <c r="T218" s="185">
        <f t="shared" si="53"/>
        <v>0</v>
      </c>
      <c r="U218" s="36"/>
      <c r="V218" s="36"/>
      <c r="W218" s="36"/>
      <c r="X218" s="36"/>
      <c r="Y218" s="36"/>
      <c r="Z218" s="36"/>
      <c r="AA218" s="36"/>
      <c r="AB218" s="36"/>
      <c r="AC218" s="36"/>
      <c r="AD218" s="36"/>
      <c r="AE218" s="36"/>
      <c r="AR218" s="186" t="s">
        <v>158</v>
      </c>
      <c r="AT218" s="186" t="s">
        <v>194</v>
      </c>
      <c r="AU218" s="186" t="s">
        <v>143</v>
      </c>
      <c r="AY218" s="19" t="s">
        <v>135</v>
      </c>
      <c r="BE218" s="187">
        <f t="shared" si="54"/>
        <v>0</v>
      </c>
      <c r="BF218" s="187">
        <f t="shared" si="55"/>
        <v>0</v>
      </c>
      <c r="BG218" s="187">
        <f t="shared" si="56"/>
        <v>0</v>
      </c>
      <c r="BH218" s="187">
        <f t="shared" si="57"/>
        <v>0</v>
      </c>
      <c r="BI218" s="187">
        <f t="shared" si="58"/>
        <v>0</v>
      </c>
      <c r="BJ218" s="19" t="s">
        <v>143</v>
      </c>
      <c r="BK218" s="187">
        <f t="shared" si="59"/>
        <v>0</v>
      </c>
      <c r="BL218" s="19" t="s">
        <v>142</v>
      </c>
      <c r="BM218" s="186" t="s">
        <v>1092</v>
      </c>
    </row>
    <row r="219" spans="1:65" s="2" customFormat="1" ht="14.4" customHeight="1">
      <c r="A219" s="36"/>
      <c r="B219" s="37"/>
      <c r="C219" s="175" t="s">
        <v>1038</v>
      </c>
      <c r="D219" s="175" t="s">
        <v>137</v>
      </c>
      <c r="E219" s="176" t="s">
        <v>2024</v>
      </c>
      <c r="F219" s="177" t="s">
        <v>2025</v>
      </c>
      <c r="G219" s="178" t="s">
        <v>169</v>
      </c>
      <c r="H219" s="179">
        <v>234</v>
      </c>
      <c r="I219" s="180"/>
      <c r="J219" s="181">
        <f t="shared" si="50"/>
        <v>0</v>
      </c>
      <c r="K219" s="177" t="s">
        <v>1844</v>
      </c>
      <c r="L219" s="41"/>
      <c r="M219" s="182" t="s">
        <v>19</v>
      </c>
      <c r="N219" s="183" t="s">
        <v>44</v>
      </c>
      <c r="O219" s="66"/>
      <c r="P219" s="184">
        <f t="shared" si="51"/>
        <v>0</v>
      </c>
      <c r="Q219" s="184">
        <v>0</v>
      </c>
      <c r="R219" s="184">
        <f t="shared" si="52"/>
        <v>0</v>
      </c>
      <c r="S219" s="184">
        <v>0</v>
      </c>
      <c r="T219" s="185">
        <f t="shared" si="53"/>
        <v>0</v>
      </c>
      <c r="U219" s="36"/>
      <c r="V219" s="36"/>
      <c r="W219" s="36"/>
      <c r="X219" s="36"/>
      <c r="Y219" s="36"/>
      <c r="Z219" s="36"/>
      <c r="AA219" s="36"/>
      <c r="AB219" s="36"/>
      <c r="AC219" s="36"/>
      <c r="AD219" s="36"/>
      <c r="AE219" s="36"/>
      <c r="AR219" s="186" t="s">
        <v>142</v>
      </c>
      <c r="AT219" s="186" t="s">
        <v>137</v>
      </c>
      <c r="AU219" s="186" t="s">
        <v>143</v>
      </c>
      <c r="AY219" s="19" t="s">
        <v>135</v>
      </c>
      <c r="BE219" s="187">
        <f t="shared" si="54"/>
        <v>0</v>
      </c>
      <c r="BF219" s="187">
        <f t="shared" si="55"/>
        <v>0</v>
      </c>
      <c r="BG219" s="187">
        <f t="shared" si="56"/>
        <v>0</v>
      </c>
      <c r="BH219" s="187">
        <f t="shared" si="57"/>
        <v>0</v>
      </c>
      <c r="BI219" s="187">
        <f t="shared" si="58"/>
        <v>0</v>
      </c>
      <c r="BJ219" s="19" t="s">
        <v>143</v>
      </c>
      <c r="BK219" s="187">
        <f t="shared" si="59"/>
        <v>0</v>
      </c>
      <c r="BL219" s="19" t="s">
        <v>142</v>
      </c>
      <c r="BM219" s="186" t="s">
        <v>1096</v>
      </c>
    </row>
    <row r="220" spans="1:65" s="2" customFormat="1" ht="14.4" customHeight="1">
      <c r="A220" s="36"/>
      <c r="B220" s="37"/>
      <c r="C220" s="215" t="s">
        <v>720</v>
      </c>
      <c r="D220" s="215" t="s">
        <v>194</v>
      </c>
      <c r="E220" s="216" t="s">
        <v>2026</v>
      </c>
      <c r="F220" s="217" t="s">
        <v>2027</v>
      </c>
      <c r="G220" s="218" t="s">
        <v>169</v>
      </c>
      <c r="H220" s="219">
        <v>234</v>
      </c>
      <c r="I220" s="220"/>
      <c r="J220" s="221">
        <f t="shared" si="50"/>
        <v>0</v>
      </c>
      <c r="K220" s="217" t="s">
        <v>19</v>
      </c>
      <c r="L220" s="222"/>
      <c r="M220" s="223" t="s">
        <v>19</v>
      </c>
      <c r="N220" s="224" t="s">
        <v>44</v>
      </c>
      <c r="O220" s="66"/>
      <c r="P220" s="184">
        <f t="shared" si="51"/>
        <v>0</v>
      </c>
      <c r="Q220" s="184">
        <v>0</v>
      </c>
      <c r="R220" s="184">
        <f t="shared" si="52"/>
        <v>0</v>
      </c>
      <c r="S220" s="184">
        <v>0</v>
      </c>
      <c r="T220" s="185">
        <f t="shared" si="53"/>
        <v>0</v>
      </c>
      <c r="U220" s="36"/>
      <c r="V220" s="36"/>
      <c r="W220" s="36"/>
      <c r="X220" s="36"/>
      <c r="Y220" s="36"/>
      <c r="Z220" s="36"/>
      <c r="AA220" s="36"/>
      <c r="AB220" s="36"/>
      <c r="AC220" s="36"/>
      <c r="AD220" s="36"/>
      <c r="AE220" s="36"/>
      <c r="AR220" s="186" t="s">
        <v>158</v>
      </c>
      <c r="AT220" s="186" t="s">
        <v>194</v>
      </c>
      <c r="AU220" s="186" t="s">
        <v>143</v>
      </c>
      <c r="AY220" s="19" t="s">
        <v>135</v>
      </c>
      <c r="BE220" s="187">
        <f t="shared" si="54"/>
        <v>0</v>
      </c>
      <c r="BF220" s="187">
        <f t="shared" si="55"/>
        <v>0</v>
      </c>
      <c r="BG220" s="187">
        <f t="shared" si="56"/>
        <v>0</v>
      </c>
      <c r="BH220" s="187">
        <f t="shared" si="57"/>
        <v>0</v>
      </c>
      <c r="BI220" s="187">
        <f t="shared" si="58"/>
        <v>0</v>
      </c>
      <c r="BJ220" s="19" t="s">
        <v>143</v>
      </c>
      <c r="BK220" s="187">
        <f t="shared" si="59"/>
        <v>0</v>
      </c>
      <c r="BL220" s="19" t="s">
        <v>142</v>
      </c>
      <c r="BM220" s="186" t="s">
        <v>1104</v>
      </c>
    </row>
    <row r="221" spans="1:65" s="2" customFormat="1" ht="14.4" customHeight="1">
      <c r="A221" s="36"/>
      <c r="B221" s="37"/>
      <c r="C221" s="175" t="s">
        <v>1045</v>
      </c>
      <c r="D221" s="175" t="s">
        <v>137</v>
      </c>
      <c r="E221" s="176" t="s">
        <v>2028</v>
      </c>
      <c r="F221" s="177" t="s">
        <v>2029</v>
      </c>
      <c r="G221" s="178" t="s">
        <v>169</v>
      </c>
      <c r="H221" s="179">
        <v>42.9</v>
      </c>
      <c r="I221" s="180"/>
      <c r="J221" s="181">
        <f t="shared" si="50"/>
        <v>0</v>
      </c>
      <c r="K221" s="177" t="s">
        <v>1844</v>
      </c>
      <c r="L221" s="41"/>
      <c r="M221" s="182" t="s">
        <v>19</v>
      </c>
      <c r="N221" s="183" t="s">
        <v>44</v>
      </c>
      <c r="O221" s="66"/>
      <c r="P221" s="184">
        <f t="shared" si="51"/>
        <v>0</v>
      </c>
      <c r="Q221" s="184">
        <v>0</v>
      </c>
      <c r="R221" s="184">
        <f t="shared" si="52"/>
        <v>0</v>
      </c>
      <c r="S221" s="184">
        <v>0</v>
      </c>
      <c r="T221" s="185">
        <f t="shared" si="53"/>
        <v>0</v>
      </c>
      <c r="U221" s="36"/>
      <c r="V221" s="36"/>
      <c r="W221" s="36"/>
      <c r="X221" s="36"/>
      <c r="Y221" s="36"/>
      <c r="Z221" s="36"/>
      <c r="AA221" s="36"/>
      <c r="AB221" s="36"/>
      <c r="AC221" s="36"/>
      <c r="AD221" s="36"/>
      <c r="AE221" s="36"/>
      <c r="AR221" s="186" t="s">
        <v>142</v>
      </c>
      <c r="AT221" s="186" t="s">
        <v>137</v>
      </c>
      <c r="AU221" s="186" t="s">
        <v>143</v>
      </c>
      <c r="AY221" s="19" t="s">
        <v>135</v>
      </c>
      <c r="BE221" s="187">
        <f t="shared" si="54"/>
        <v>0</v>
      </c>
      <c r="BF221" s="187">
        <f t="shared" si="55"/>
        <v>0</v>
      </c>
      <c r="BG221" s="187">
        <f t="shared" si="56"/>
        <v>0</v>
      </c>
      <c r="BH221" s="187">
        <f t="shared" si="57"/>
        <v>0</v>
      </c>
      <c r="BI221" s="187">
        <f t="shared" si="58"/>
        <v>0</v>
      </c>
      <c r="BJ221" s="19" t="s">
        <v>143</v>
      </c>
      <c r="BK221" s="187">
        <f t="shared" si="59"/>
        <v>0</v>
      </c>
      <c r="BL221" s="19" t="s">
        <v>142</v>
      </c>
      <c r="BM221" s="186" t="s">
        <v>1108</v>
      </c>
    </row>
    <row r="222" spans="1:65" s="2" customFormat="1" ht="14.4" customHeight="1">
      <c r="A222" s="36"/>
      <c r="B222" s="37"/>
      <c r="C222" s="215" t="s">
        <v>725</v>
      </c>
      <c r="D222" s="215" t="s">
        <v>194</v>
      </c>
      <c r="E222" s="216" t="s">
        <v>2030</v>
      </c>
      <c r="F222" s="217" t="s">
        <v>2031</v>
      </c>
      <c r="G222" s="218" t="s">
        <v>169</v>
      </c>
      <c r="H222" s="219">
        <v>42.9</v>
      </c>
      <c r="I222" s="220"/>
      <c r="J222" s="221">
        <f t="shared" si="50"/>
        <v>0</v>
      </c>
      <c r="K222" s="217" t="s">
        <v>19</v>
      </c>
      <c r="L222" s="222"/>
      <c r="M222" s="223" t="s">
        <v>19</v>
      </c>
      <c r="N222" s="224" t="s">
        <v>44</v>
      </c>
      <c r="O222" s="66"/>
      <c r="P222" s="184">
        <f t="shared" si="51"/>
        <v>0</v>
      </c>
      <c r="Q222" s="184">
        <v>0</v>
      </c>
      <c r="R222" s="184">
        <f t="shared" si="52"/>
        <v>0</v>
      </c>
      <c r="S222" s="184">
        <v>0</v>
      </c>
      <c r="T222" s="185">
        <f t="shared" si="53"/>
        <v>0</v>
      </c>
      <c r="U222" s="36"/>
      <c r="V222" s="36"/>
      <c r="W222" s="36"/>
      <c r="X222" s="36"/>
      <c r="Y222" s="36"/>
      <c r="Z222" s="36"/>
      <c r="AA222" s="36"/>
      <c r="AB222" s="36"/>
      <c r="AC222" s="36"/>
      <c r="AD222" s="36"/>
      <c r="AE222" s="36"/>
      <c r="AR222" s="186" t="s">
        <v>158</v>
      </c>
      <c r="AT222" s="186" t="s">
        <v>194</v>
      </c>
      <c r="AU222" s="186" t="s">
        <v>143</v>
      </c>
      <c r="AY222" s="19" t="s">
        <v>135</v>
      </c>
      <c r="BE222" s="187">
        <f t="shared" si="54"/>
        <v>0</v>
      </c>
      <c r="BF222" s="187">
        <f t="shared" si="55"/>
        <v>0</v>
      </c>
      <c r="BG222" s="187">
        <f t="shared" si="56"/>
        <v>0</v>
      </c>
      <c r="BH222" s="187">
        <f t="shared" si="57"/>
        <v>0</v>
      </c>
      <c r="BI222" s="187">
        <f t="shared" si="58"/>
        <v>0</v>
      </c>
      <c r="BJ222" s="19" t="s">
        <v>143</v>
      </c>
      <c r="BK222" s="187">
        <f t="shared" si="59"/>
        <v>0</v>
      </c>
      <c r="BL222" s="19" t="s">
        <v>142</v>
      </c>
      <c r="BM222" s="186" t="s">
        <v>1111</v>
      </c>
    </row>
    <row r="223" spans="1:65" s="2" customFormat="1" ht="14.4" customHeight="1">
      <c r="A223" s="36"/>
      <c r="B223" s="37"/>
      <c r="C223" s="175" t="s">
        <v>1053</v>
      </c>
      <c r="D223" s="175" t="s">
        <v>137</v>
      </c>
      <c r="E223" s="176" t="s">
        <v>2028</v>
      </c>
      <c r="F223" s="177" t="s">
        <v>2029</v>
      </c>
      <c r="G223" s="178" t="s">
        <v>169</v>
      </c>
      <c r="H223" s="179">
        <v>171.6</v>
      </c>
      <c r="I223" s="180"/>
      <c r="J223" s="181">
        <f t="shared" si="50"/>
        <v>0</v>
      </c>
      <c r="K223" s="177" t="s">
        <v>1844</v>
      </c>
      <c r="L223" s="41"/>
      <c r="M223" s="182" t="s">
        <v>19</v>
      </c>
      <c r="N223" s="183" t="s">
        <v>44</v>
      </c>
      <c r="O223" s="66"/>
      <c r="P223" s="184">
        <f t="shared" si="51"/>
        <v>0</v>
      </c>
      <c r="Q223" s="184">
        <v>0</v>
      </c>
      <c r="R223" s="184">
        <f t="shared" si="52"/>
        <v>0</v>
      </c>
      <c r="S223" s="184">
        <v>0</v>
      </c>
      <c r="T223" s="185">
        <f t="shared" si="53"/>
        <v>0</v>
      </c>
      <c r="U223" s="36"/>
      <c r="V223" s="36"/>
      <c r="W223" s="36"/>
      <c r="X223" s="36"/>
      <c r="Y223" s="36"/>
      <c r="Z223" s="36"/>
      <c r="AA223" s="36"/>
      <c r="AB223" s="36"/>
      <c r="AC223" s="36"/>
      <c r="AD223" s="36"/>
      <c r="AE223" s="36"/>
      <c r="AR223" s="186" t="s">
        <v>142</v>
      </c>
      <c r="AT223" s="186" t="s">
        <v>137</v>
      </c>
      <c r="AU223" s="186" t="s">
        <v>143</v>
      </c>
      <c r="AY223" s="19" t="s">
        <v>135</v>
      </c>
      <c r="BE223" s="187">
        <f t="shared" si="54"/>
        <v>0</v>
      </c>
      <c r="BF223" s="187">
        <f t="shared" si="55"/>
        <v>0</v>
      </c>
      <c r="BG223" s="187">
        <f t="shared" si="56"/>
        <v>0</v>
      </c>
      <c r="BH223" s="187">
        <f t="shared" si="57"/>
        <v>0</v>
      </c>
      <c r="BI223" s="187">
        <f t="shared" si="58"/>
        <v>0</v>
      </c>
      <c r="BJ223" s="19" t="s">
        <v>143</v>
      </c>
      <c r="BK223" s="187">
        <f t="shared" si="59"/>
        <v>0</v>
      </c>
      <c r="BL223" s="19" t="s">
        <v>142</v>
      </c>
      <c r="BM223" s="186" t="s">
        <v>1115</v>
      </c>
    </row>
    <row r="224" spans="1:65" s="2" customFormat="1" ht="14.4" customHeight="1">
      <c r="A224" s="36"/>
      <c r="B224" s="37"/>
      <c r="C224" s="215" t="s">
        <v>729</v>
      </c>
      <c r="D224" s="215" t="s">
        <v>194</v>
      </c>
      <c r="E224" s="216" t="s">
        <v>2032</v>
      </c>
      <c r="F224" s="217" t="s">
        <v>2033</v>
      </c>
      <c r="G224" s="218" t="s">
        <v>169</v>
      </c>
      <c r="H224" s="219">
        <v>171.6</v>
      </c>
      <c r="I224" s="220"/>
      <c r="J224" s="221">
        <f t="shared" si="50"/>
        <v>0</v>
      </c>
      <c r="K224" s="217" t="s">
        <v>19</v>
      </c>
      <c r="L224" s="222"/>
      <c r="M224" s="223" t="s">
        <v>19</v>
      </c>
      <c r="N224" s="224" t="s">
        <v>44</v>
      </c>
      <c r="O224" s="66"/>
      <c r="P224" s="184">
        <f t="shared" si="51"/>
        <v>0</v>
      </c>
      <c r="Q224" s="184">
        <v>0</v>
      </c>
      <c r="R224" s="184">
        <f t="shared" si="52"/>
        <v>0</v>
      </c>
      <c r="S224" s="184">
        <v>0</v>
      </c>
      <c r="T224" s="185">
        <f t="shared" si="53"/>
        <v>0</v>
      </c>
      <c r="U224" s="36"/>
      <c r="V224" s="36"/>
      <c r="W224" s="36"/>
      <c r="X224" s="36"/>
      <c r="Y224" s="36"/>
      <c r="Z224" s="36"/>
      <c r="AA224" s="36"/>
      <c r="AB224" s="36"/>
      <c r="AC224" s="36"/>
      <c r="AD224" s="36"/>
      <c r="AE224" s="36"/>
      <c r="AR224" s="186" t="s">
        <v>158</v>
      </c>
      <c r="AT224" s="186" t="s">
        <v>194</v>
      </c>
      <c r="AU224" s="186" t="s">
        <v>143</v>
      </c>
      <c r="AY224" s="19" t="s">
        <v>135</v>
      </c>
      <c r="BE224" s="187">
        <f t="shared" si="54"/>
        <v>0</v>
      </c>
      <c r="BF224" s="187">
        <f t="shared" si="55"/>
        <v>0</v>
      </c>
      <c r="BG224" s="187">
        <f t="shared" si="56"/>
        <v>0</v>
      </c>
      <c r="BH224" s="187">
        <f t="shared" si="57"/>
        <v>0</v>
      </c>
      <c r="BI224" s="187">
        <f t="shared" si="58"/>
        <v>0</v>
      </c>
      <c r="BJ224" s="19" t="s">
        <v>143</v>
      </c>
      <c r="BK224" s="187">
        <f t="shared" si="59"/>
        <v>0</v>
      </c>
      <c r="BL224" s="19" t="s">
        <v>142</v>
      </c>
      <c r="BM224" s="186" t="s">
        <v>1119</v>
      </c>
    </row>
    <row r="225" spans="1:65" s="12" customFormat="1" ht="25.9" customHeight="1">
      <c r="B225" s="159"/>
      <c r="C225" s="160"/>
      <c r="D225" s="161" t="s">
        <v>71</v>
      </c>
      <c r="E225" s="162" t="s">
        <v>2034</v>
      </c>
      <c r="F225" s="162" t="s">
        <v>2035</v>
      </c>
      <c r="G225" s="160"/>
      <c r="H225" s="160"/>
      <c r="I225" s="163"/>
      <c r="J225" s="164">
        <f>BK225</f>
        <v>0</v>
      </c>
      <c r="K225" s="160"/>
      <c r="L225" s="165"/>
      <c r="M225" s="166"/>
      <c r="N225" s="167"/>
      <c r="O225" s="167"/>
      <c r="P225" s="168">
        <f>P226+SUM(P227:P273)+P283+P293</f>
        <v>0</v>
      </c>
      <c r="Q225" s="167"/>
      <c r="R225" s="168">
        <f>R226+SUM(R227:R273)+R283+R293</f>
        <v>0</v>
      </c>
      <c r="S225" s="167"/>
      <c r="T225" s="169">
        <f>T226+SUM(T227:T273)+T283+T293</f>
        <v>0</v>
      </c>
      <c r="AR225" s="170" t="s">
        <v>80</v>
      </c>
      <c r="AT225" s="171" t="s">
        <v>71</v>
      </c>
      <c r="AU225" s="171" t="s">
        <v>72</v>
      </c>
      <c r="AY225" s="170" t="s">
        <v>135</v>
      </c>
      <c r="BK225" s="172">
        <f>BK226+SUM(BK227:BK273)+BK283+BK293</f>
        <v>0</v>
      </c>
    </row>
    <row r="226" spans="1:65" s="2" customFormat="1" ht="14.4" customHeight="1">
      <c r="A226" s="36"/>
      <c r="B226" s="37"/>
      <c r="C226" s="175" t="s">
        <v>1060</v>
      </c>
      <c r="D226" s="175" t="s">
        <v>137</v>
      </c>
      <c r="E226" s="176" t="s">
        <v>1842</v>
      </c>
      <c r="F226" s="177" t="s">
        <v>1843</v>
      </c>
      <c r="G226" s="178" t="s">
        <v>382</v>
      </c>
      <c r="H226" s="179">
        <v>44</v>
      </c>
      <c r="I226" s="180"/>
      <c r="J226" s="181">
        <f t="shared" ref="J226:J272" si="60">ROUND(I226*H226,2)</f>
        <v>0</v>
      </c>
      <c r="K226" s="177" t="s">
        <v>1844</v>
      </c>
      <c r="L226" s="41"/>
      <c r="M226" s="182" t="s">
        <v>19</v>
      </c>
      <c r="N226" s="183" t="s">
        <v>44</v>
      </c>
      <c r="O226" s="66"/>
      <c r="P226" s="184">
        <f t="shared" ref="P226:P272" si="61">O226*H226</f>
        <v>0</v>
      </c>
      <c r="Q226" s="184">
        <v>0</v>
      </c>
      <c r="R226" s="184">
        <f t="shared" ref="R226:R272" si="62">Q226*H226</f>
        <v>0</v>
      </c>
      <c r="S226" s="184">
        <v>0</v>
      </c>
      <c r="T226" s="185">
        <f t="shared" ref="T226:T272" si="63">S226*H226</f>
        <v>0</v>
      </c>
      <c r="U226" s="36"/>
      <c r="V226" s="36"/>
      <c r="W226" s="36"/>
      <c r="X226" s="36"/>
      <c r="Y226" s="36"/>
      <c r="Z226" s="36"/>
      <c r="AA226" s="36"/>
      <c r="AB226" s="36"/>
      <c r="AC226" s="36"/>
      <c r="AD226" s="36"/>
      <c r="AE226" s="36"/>
      <c r="AR226" s="186" t="s">
        <v>142</v>
      </c>
      <c r="AT226" s="186" t="s">
        <v>137</v>
      </c>
      <c r="AU226" s="186" t="s">
        <v>80</v>
      </c>
      <c r="AY226" s="19" t="s">
        <v>135</v>
      </c>
      <c r="BE226" s="187">
        <f t="shared" ref="BE226:BE272" si="64">IF(N226="základní",J226,0)</f>
        <v>0</v>
      </c>
      <c r="BF226" s="187">
        <f t="shared" ref="BF226:BF272" si="65">IF(N226="snížená",J226,0)</f>
        <v>0</v>
      </c>
      <c r="BG226" s="187">
        <f t="shared" ref="BG226:BG272" si="66">IF(N226="zákl. přenesená",J226,0)</f>
        <v>0</v>
      </c>
      <c r="BH226" s="187">
        <f t="shared" ref="BH226:BH272" si="67">IF(N226="sníž. přenesená",J226,0)</f>
        <v>0</v>
      </c>
      <c r="BI226" s="187">
        <f t="shared" ref="BI226:BI272" si="68">IF(N226="nulová",J226,0)</f>
        <v>0</v>
      </c>
      <c r="BJ226" s="19" t="s">
        <v>143</v>
      </c>
      <c r="BK226" s="187">
        <f t="shared" ref="BK226:BK272" si="69">ROUND(I226*H226,2)</f>
        <v>0</v>
      </c>
      <c r="BL226" s="19" t="s">
        <v>142</v>
      </c>
      <c r="BM226" s="186" t="s">
        <v>1126</v>
      </c>
    </row>
    <row r="227" spans="1:65" s="2" customFormat="1" ht="14.4" customHeight="1">
      <c r="A227" s="36"/>
      <c r="B227" s="37"/>
      <c r="C227" s="215" t="s">
        <v>733</v>
      </c>
      <c r="D227" s="215" t="s">
        <v>194</v>
      </c>
      <c r="E227" s="216" t="s">
        <v>1947</v>
      </c>
      <c r="F227" s="217" t="s">
        <v>1948</v>
      </c>
      <c r="G227" s="218" t="s">
        <v>1846</v>
      </c>
      <c r="H227" s="219">
        <v>17</v>
      </c>
      <c r="I227" s="220"/>
      <c r="J227" s="221">
        <f t="shared" si="60"/>
        <v>0</v>
      </c>
      <c r="K227" s="217" t="s">
        <v>19</v>
      </c>
      <c r="L227" s="222"/>
      <c r="M227" s="223" t="s">
        <v>19</v>
      </c>
      <c r="N227" s="224" t="s">
        <v>44</v>
      </c>
      <c r="O227" s="66"/>
      <c r="P227" s="184">
        <f t="shared" si="61"/>
        <v>0</v>
      </c>
      <c r="Q227" s="184">
        <v>0</v>
      </c>
      <c r="R227" s="184">
        <f t="shared" si="62"/>
        <v>0</v>
      </c>
      <c r="S227" s="184">
        <v>0</v>
      </c>
      <c r="T227" s="185">
        <f t="shared" si="63"/>
        <v>0</v>
      </c>
      <c r="U227" s="36"/>
      <c r="V227" s="36"/>
      <c r="W227" s="36"/>
      <c r="X227" s="36"/>
      <c r="Y227" s="36"/>
      <c r="Z227" s="36"/>
      <c r="AA227" s="36"/>
      <c r="AB227" s="36"/>
      <c r="AC227" s="36"/>
      <c r="AD227" s="36"/>
      <c r="AE227" s="36"/>
      <c r="AR227" s="186" t="s">
        <v>158</v>
      </c>
      <c r="AT227" s="186" t="s">
        <v>194</v>
      </c>
      <c r="AU227" s="186" t="s">
        <v>80</v>
      </c>
      <c r="AY227" s="19" t="s">
        <v>135</v>
      </c>
      <c r="BE227" s="187">
        <f t="shared" si="64"/>
        <v>0</v>
      </c>
      <c r="BF227" s="187">
        <f t="shared" si="65"/>
        <v>0</v>
      </c>
      <c r="BG227" s="187">
        <f t="shared" si="66"/>
        <v>0</v>
      </c>
      <c r="BH227" s="187">
        <f t="shared" si="67"/>
        <v>0</v>
      </c>
      <c r="BI227" s="187">
        <f t="shared" si="68"/>
        <v>0</v>
      </c>
      <c r="BJ227" s="19" t="s">
        <v>143</v>
      </c>
      <c r="BK227" s="187">
        <f t="shared" si="69"/>
        <v>0</v>
      </c>
      <c r="BL227" s="19" t="s">
        <v>142</v>
      </c>
      <c r="BM227" s="186" t="s">
        <v>1132</v>
      </c>
    </row>
    <row r="228" spans="1:65" s="2" customFormat="1" ht="14.4" customHeight="1">
      <c r="A228" s="36"/>
      <c r="B228" s="37"/>
      <c r="C228" s="215" t="s">
        <v>1068</v>
      </c>
      <c r="D228" s="215" t="s">
        <v>194</v>
      </c>
      <c r="E228" s="216" t="s">
        <v>1949</v>
      </c>
      <c r="F228" s="217" t="s">
        <v>1950</v>
      </c>
      <c r="G228" s="218" t="s">
        <v>1846</v>
      </c>
      <c r="H228" s="219">
        <v>23</v>
      </c>
      <c r="I228" s="220"/>
      <c r="J228" s="221">
        <f t="shared" si="60"/>
        <v>0</v>
      </c>
      <c r="K228" s="217" t="s">
        <v>19</v>
      </c>
      <c r="L228" s="222"/>
      <c r="M228" s="223" t="s">
        <v>19</v>
      </c>
      <c r="N228" s="224" t="s">
        <v>44</v>
      </c>
      <c r="O228" s="66"/>
      <c r="P228" s="184">
        <f t="shared" si="61"/>
        <v>0</v>
      </c>
      <c r="Q228" s="184">
        <v>0</v>
      </c>
      <c r="R228" s="184">
        <f t="shared" si="62"/>
        <v>0</v>
      </c>
      <c r="S228" s="184">
        <v>0</v>
      </c>
      <c r="T228" s="185">
        <f t="shared" si="63"/>
        <v>0</v>
      </c>
      <c r="U228" s="36"/>
      <c r="V228" s="36"/>
      <c r="W228" s="36"/>
      <c r="X228" s="36"/>
      <c r="Y228" s="36"/>
      <c r="Z228" s="36"/>
      <c r="AA228" s="36"/>
      <c r="AB228" s="36"/>
      <c r="AC228" s="36"/>
      <c r="AD228" s="36"/>
      <c r="AE228" s="36"/>
      <c r="AR228" s="186" t="s">
        <v>158</v>
      </c>
      <c r="AT228" s="186" t="s">
        <v>194</v>
      </c>
      <c r="AU228" s="186" t="s">
        <v>80</v>
      </c>
      <c r="AY228" s="19" t="s">
        <v>135</v>
      </c>
      <c r="BE228" s="187">
        <f t="shared" si="64"/>
        <v>0</v>
      </c>
      <c r="BF228" s="187">
        <f t="shared" si="65"/>
        <v>0</v>
      </c>
      <c r="BG228" s="187">
        <f t="shared" si="66"/>
        <v>0</v>
      </c>
      <c r="BH228" s="187">
        <f t="shared" si="67"/>
        <v>0</v>
      </c>
      <c r="BI228" s="187">
        <f t="shared" si="68"/>
        <v>0</v>
      </c>
      <c r="BJ228" s="19" t="s">
        <v>143</v>
      </c>
      <c r="BK228" s="187">
        <f t="shared" si="69"/>
        <v>0</v>
      </c>
      <c r="BL228" s="19" t="s">
        <v>142</v>
      </c>
      <c r="BM228" s="186" t="s">
        <v>1136</v>
      </c>
    </row>
    <row r="229" spans="1:65" s="2" customFormat="1" ht="14.4" customHeight="1">
      <c r="A229" s="36"/>
      <c r="B229" s="37"/>
      <c r="C229" s="215" t="s">
        <v>767</v>
      </c>
      <c r="D229" s="215" t="s">
        <v>194</v>
      </c>
      <c r="E229" s="216" t="s">
        <v>1847</v>
      </c>
      <c r="F229" s="217" t="s">
        <v>1848</v>
      </c>
      <c r="G229" s="218" t="s">
        <v>1846</v>
      </c>
      <c r="H229" s="219">
        <v>4</v>
      </c>
      <c r="I229" s="220"/>
      <c r="J229" s="221">
        <f t="shared" si="60"/>
        <v>0</v>
      </c>
      <c r="K229" s="217" t="s">
        <v>19</v>
      </c>
      <c r="L229" s="222"/>
      <c r="M229" s="223" t="s">
        <v>19</v>
      </c>
      <c r="N229" s="224" t="s">
        <v>44</v>
      </c>
      <c r="O229" s="66"/>
      <c r="P229" s="184">
        <f t="shared" si="61"/>
        <v>0</v>
      </c>
      <c r="Q229" s="184">
        <v>0</v>
      </c>
      <c r="R229" s="184">
        <f t="shared" si="62"/>
        <v>0</v>
      </c>
      <c r="S229" s="184">
        <v>0</v>
      </c>
      <c r="T229" s="185">
        <f t="shared" si="63"/>
        <v>0</v>
      </c>
      <c r="U229" s="36"/>
      <c r="V229" s="36"/>
      <c r="W229" s="36"/>
      <c r="X229" s="36"/>
      <c r="Y229" s="36"/>
      <c r="Z229" s="36"/>
      <c r="AA229" s="36"/>
      <c r="AB229" s="36"/>
      <c r="AC229" s="36"/>
      <c r="AD229" s="36"/>
      <c r="AE229" s="36"/>
      <c r="AR229" s="186" t="s">
        <v>158</v>
      </c>
      <c r="AT229" s="186" t="s">
        <v>194</v>
      </c>
      <c r="AU229" s="186" t="s">
        <v>80</v>
      </c>
      <c r="AY229" s="19" t="s">
        <v>135</v>
      </c>
      <c r="BE229" s="187">
        <f t="shared" si="64"/>
        <v>0</v>
      </c>
      <c r="BF229" s="187">
        <f t="shared" si="65"/>
        <v>0</v>
      </c>
      <c r="BG229" s="187">
        <f t="shared" si="66"/>
        <v>0</v>
      </c>
      <c r="BH229" s="187">
        <f t="shared" si="67"/>
        <v>0</v>
      </c>
      <c r="BI229" s="187">
        <f t="shared" si="68"/>
        <v>0</v>
      </c>
      <c r="BJ229" s="19" t="s">
        <v>143</v>
      </c>
      <c r="BK229" s="187">
        <f t="shared" si="69"/>
        <v>0</v>
      </c>
      <c r="BL229" s="19" t="s">
        <v>142</v>
      </c>
      <c r="BM229" s="186" t="s">
        <v>1141</v>
      </c>
    </row>
    <row r="230" spans="1:65" s="2" customFormat="1" ht="14.4" customHeight="1">
      <c r="A230" s="36"/>
      <c r="B230" s="37"/>
      <c r="C230" s="175" t="s">
        <v>1075</v>
      </c>
      <c r="D230" s="175" t="s">
        <v>137</v>
      </c>
      <c r="E230" s="176" t="s">
        <v>1951</v>
      </c>
      <c r="F230" s="177" t="s">
        <v>1952</v>
      </c>
      <c r="G230" s="178" t="s">
        <v>382</v>
      </c>
      <c r="H230" s="179">
        <v>7</v>
      </c>
      <c r="I230" s="180"/>
      <c r="J230" s="181">
        <f t="shared" si="60"/>
        <v>0</v>
      </c>
      <c r="K230" s="177" t="s">
        <v>1844</v>
      </c>
      <c r="L230" s="41"/>
      <c r="M230" s="182" t="s">
        <v>19</v>
      </c>
      <c r="N230" s="183" t="s">
        <v>44</v>
      </c>
      <c r="O230" s="66"/>
      <c r="P230" s="184">
        <f t="shared" si="61"/>
        <v>0</v>
      </c>
      <c r="Q230" s="184">
        <v>0</v>
      </c>
      <c r="R230" s="184">
        <f t="shared" si="62"/>
        <v>0</v>
      </c>
      <c r="S230" s="184">
        <v>0</v>
      </c>
      <c r="T230" s="185">
        <f t="shared" si="63"/>
        <v>0</v>
      </c>
      <c r="U230" s="36"/>
      <c r="V230" s="36"/>
      <c r="W230" s="36"/>
      <c r="X230" s="36"/>
      <c r="Y230" s="36"/>
      <c r="Z230" s="36"/>
      <c r="AA230" s="36"/>
      <c r="AB230" s="36"/>
      <c r="AC230" s="36"/>
      <c r="AD230" s="36"/>
      <c r="AE230" s="36"/>
      <c r="AR230" s="186" t="s">
        <v>142</v>
      </c>
      <c r="AT230" s="186" t="s">
        <v>137</v>
      </c>
      <c r="AU230" s="186" t="s">
        <v>80</v>
      </c>
      <c r="AY230" s="19" t="s">
        <v>135</v>
      </c>
      <c r="BE230" s="187">
        <f t="shared" si="64"/>
        <v>0</v>
      </c>
      <c r="BF230" s="187">
        <f t="shared" si="65"/>
        <v>0</v>
      </c>
      <c r="BG230" s="187">
        <f t="shared" si="66"/>
        <v>0</v>
      </c>
      <c r="BH230" s="187">
        <f t="shared" si="67"/>
        <v>0</v>
      </c>
      <c r="BI230" s="187">
        <f t="shared" si="68"/>
        <v>0</v>
      </c>
      <c r="BJ230" s="19" t="s">
        <v>143</v>
      </c>
      <c r="BK230" s="187">
        <f t="shared" si="69"/>
        <v>0</v>
      </c>
      <c r="BL230" s="19" t="s">
        <v>142</v>
      </c>
      <c r="BM230" s="186" t="s">
        <v>1145</v>
      </c>
    </row>
    <row r="231" spans="1:65" s="2" customFormat="1" ht="14.4" customHeight="1">
      <c r="A231" s="36"/>
      <c r="B231" s="37"/>
      <c r="C231" s="215" t="s">
        <v>777</v>
      </c>
      <c r="D231" s="215" t="s">
        <v>194</v>
      </c>
      <c r="E231" s="216" t="s">
        <v>1953</v>
      </c>
      <c r="F231" s="217" t="s">
        <v>1954</v>
      </c>
      <c r="G231" s="218" t="s">
        <v>19</v>
      </c>
      <c r="H231" s="219">
        <v>2</v>
      </c>
      <c r="I231" s="220"/>
      <c r="J231" s="221">
        <f t="shared" si="60"/>
        <v>0</v>
      </c>
      <c r="K231" s="217" t="s">
        <v>19</v>
      </c>
      <c r="L231" s="222"/>
      <c r="M231" s="223" t="s">
        <v>19</v>
      </c>
      <c r="N231" s="224" t="s">
        <v>44</v>
      </c>
      <c r="O231" s="66"/>
      <c r="P231" s="184">
        <f t="shared" si="61"/>
        <v>0</v>
      </c>
      <c r="Q231" s="184">
        <v>0</v>
      </c>
      <c r="R231" s="184">
        <f t="shared" si="62"/>
        <v>0</v>
      </c>
      <c r="S231" s="184">
        <v>0</v>
      </c>
      <c r="T231" s="185">
        <f t="shared" si="63"/>
        <v>0</v>
      </c>
      <c r="U231" s="36"/>
      <c r="V231" s="36"/>
      <c r="W231" s="36"/>
      <c r="X231" s="36"/>
      <c r="Y231" s="36"/>
      <c r="Z231" s="36"/>
      <c r="AA231" s="36"/>
      <c r="AB231" s="36"/>
      <c r="AC231" s="36"/>
      <c r="AD231" s="36"/>
      <c r="AE231" s="36"/>
      <c r="AR231" s="186" t="s">
        <v>158</v>
      </c>
      <c r="AT231" s="186" t="s">
        <v>194</v>
      </c>
      <c r="AU231" s="186" t="s">
        <v>80</v>
      </c>
      <c r="AY231" s="19" t="s">
        <v>135</v>
      </c>
      <c r="BE231" s="187">
        <f t="shared" si="64"/>
        <v>0</v>
      </c>
      <c r="BF231" s="187">
        <f t="shared" si="65"/>
        <v>0</v>
      </c>
      <c r="BG231" s="187">
        <f t="shared" si="66"/>
        <v>0</v>
      </c>
      <c r="BH231" s="187">
        <f t="shared" si="67"/>
        <v>0</v>
      </c>
      <c r="BI231" s="187">
        <f t="shared" si="68"/>
        <v>0</v>
      </c>
      <c r="BJ231" s="19" t="s">
        <v>143</v>
      </c>
      <c r="BK231" s="187">
        <f t="shared" si="69"/>
        <v>0</v>
      </c>
      <c r="BL231" s="19" t="s">
        <v>142</v>
      </c>
      <c r="BM231" s="186" t="s">
        <v>1163</v>
      </c>
    </row>
    <row r="232" spans="1:65" s="2" customFormat="1" ht="14.4" customHeight="1">
      <c r="A232" s="36"/>
      <c r="B232" s="37"/>
      <c r="C232" s="215" t="s">
        <v>1084</v>
      </c>
      <c r="D232" s="215" t="s">
        <v>194</v>
      </c>
      <c r="E232" s="216" t="s">
        <v>1955</v>
      </c>
      <c r="F232" s="217" t="s">
        <v>1956</v>
      </c>
      <c r="G232" s="218" t="s">
        <v>19</v>
      </c>
      <c r="H232" s="219">
        <v>5</v>
      </c>
      <c r="I232" s="220"/>
      <c r="J232" s="221">
        <f t="shared" si="60"/>
        <v>0</v>
      </c>
      <c r="K232" s="217" t="s">
        <v>19</v>
      </c>
      <c r="L232" s="222"/>
      <c r="M232" s="223" t="s">
        <v>19</v>
      </c>
      <c r="N232" s="224" t="s">
        <v>44</v>
      </c>
      <c r="O232" s="66"/>
      <c r="P232" s="184">
        <f t="shared" si="61"/>
        <v>0</v>
      </c>
      <c r="Q232" s="184">
        <v>0</v>
      </c>
      <c r="R232" s="184">
        <f t="shared" si="62"/>
        <v>0</v>
      </c>
      <c r="S232" s="184">
        <v>0</v>
      </c>
      <c r="T232" s="185">
        <f t="shared" si="63"/>
        <v>0</v>
      </c>
      <c r="U232" s="36"/>
      <c r="V232" s="36"/>
      <c r="W232" s="36"/>
      <c r="X232" s="36"/>
      <c r="Y232" s="36"/>
      <c r="Z232" s="36"/>
      <c r="AA232" s="36"/>
      <c r="AB232" s="36"/>
      <c r="AC232" s="36"/>
      <c r="AD232" s="36"/>
      <c r="AE232" s="36"/>
      <c r="AR232" s="186" t="s">
        <v>158</v>
      </c>
      <c r="AT232" s="186" t="s">
        <v>194</v>
      </c>
      <c r="AU232" s="186" t="s">
        <v>80</v>
      </c>
      <c r="AY232" s="19" t="s">
        <v>135</v>
      </c>
      <c r="BE232" s="187">
        <f t="shared" si="64"/>
        <v>0</v>
      </c>
      <c r="BF232" s="187">
        <f t="shared" si="65"/>
        <v>0</v>
      </c>
      <c r="BG232" s="187">
        <f t="shared" si="66"/>
        <v>0</v>
      </c>
      <c r="BH232" s="187">
        <f t="shared" si="67"/>
        <v>0</v>
      </c>
      <c r="BI232" s="187">
        <f t="shared" si="68"/>
        <v>0</v>
      </c>
      <c r="BJ232" s="19" t="s">
        <v>143</v>
      </c>
      <c r="BK232" s="187">
        <f t="shared" si="69"/>
        <v>0</v>
      </c>
      <c r="BL232" s="19" t="s">
        <v>142</v>
      </c>
      <c r="BM232" s="186" t="s">
        <v>1167</v>
      </c>
    </row>
    <row r="233" spans="1:65" s="2" customFormat="1" ht="14.4" customHeight="1">
      <c r="A233" s="36"/>
      <c r="B233" s="37"/>
      <c r="C233" s="215" t="s">
        <v>785</v>
      </c>
      <c r="D233" s="215" t="s">
        <v>194</v>
      </c>
      <c r="E233" s="216" t="s">
        <v>1849</v>
      </c>
      <c r="F233" s="217" t="s">
        <v>1850</v>
      </c>
      <c r="G233" s="218" t="s">
        <v>1846</v>
      </c>
      <c r="H233" s="219">
        <v>51</v>
      </c>
      <c r="I233" s="220"/>
      <c r="J233" s="221">
        <f t="shared" si="60"/>
        <v>0</v>
      </c>
      <c r="K233" s="217" t="s">
        <v>19</v>
      </c>
      <c r="L233" s="222"/>
      <c r="M233" s="223" t="s">
        <v>19</v>
      </c>
      <c r="N233" s="224" t="s">
        <v>44</v>
      </c>
      <c r="O233" s="66"/>
      <c r="P233" s="184">
        <f t="shared" si="61"/>
        <v>0</v>
      </c>
      <c r="Q233" s="184">
        <v>0</v>
      </c>
      <c r="R233" s="184">
        <f t="shared" si="62"/>
        <v>0</v>
      </c>
      <c r="S233" s="184">
        <v>0</v>
      </c>
      <c r="T233" s="185">
        <f t="shared" si="63"/>
        <v>0</v>
      </c>
      <c r="U233" s="36"/>
      <c r="V233" s="36"/>
      <c r="W233" s="36"/>
      <c r="X233" s="36"/>
      <c r="Y233" s="36"/>
      <c r="Z233" s="36"/>
      <c r="AA233" s="36"/>
      <c r="AB233" s="36"/>
      <c r="AC233" s="36"/>
      <c r="AD233" s="36"/>
      <c r="AE233" s="36"/>
      <c r="AR233" s="186" t="s">
        <v>158</v>
      </c>
      <c r="AT233" s="186" t="s">
        <v>194</v>
      </c>
      <c r="AU233" s="186" t="s">
        <v>80</v>
      </c>
      <c r="AY233" s="19" t="s">
        <v>135</v>
      </c>
      <c r="BE233" s="187">
        <f t="shared" si="64"/>
        <v>0</v>
      </c>
      <c r="BF233" s="187">
        <f t="shared" si="65"/>
        <v>0</v>
      </c>
      <c r="BG233" s="187">
        <f t="shared" si="66"/>
        <v>0</v>
      </c>
      <c r="BH233" s="187">
        <f t="shared" si="67"/>
        <v>0</v>
      </c>
      <c r="BI233" s="187">
        <f t="shared" si="68"/>
        <v>0</v>
      </c>
      <c r="BJ233" s="19" t="s">
        <v>143</v>
      </c>
      <c r="BK233" s="187">
        <f t="shared" si="69"/>
        <v>0</v>
      </c>
      <c r="BL233" s="19" t="s">
        <v>142</v>
      </c>
      <c r="BM233" s="186" t="s">
        <v>1171</v>
      </c>
    </row>
    <row r="234" spans="1:65" s="2" customFormat="1" ht="14.4" customHeight="1">
      <c r="A234" s="36"/>
      <c r="B234" s="37"/>
      <c r="C234" s="175" t="s">
        <v>1093</v>
      </c>
      <c r="D234" s="175" t="s">
        <v>137</v>
      </c>
      <c r="E234" s="176" t="s">
        <v>1851</v>
      </c>
      <c r="F234" s="177" t="s">
        <v>1852</v>
      </c>
      <c r="G234" s="178" t="s">
        <v>382</v>
      </c>
      <c r="H234" s="179">
        <v>160</v>
      </c>
      <c r="I234" s="180"/>
      <c r="J234" s="181">
        <f t="shared" si="60"/>
        <v>0</v>
      </c>
      <c r="K234" s="177" t="s">
        <v>1844</v>
      </c>
      <c r="L234" s="41"/>
      <c r="M234" s="182" t="s">
        <v>19</v>
      </c>
      <c r="N234" s="183" t="s">
        <v>44</v>
      </c>
      <c r="O234" s="66"/>
      <c r="P234" s="184">
        <f t="shared" si="61"/>
        <v>0</v>
      </c>
      <c r="Q234" s="184">
        <v>0</v>
      </c>
      <c r="R234" s="184">
        <f t="shared" si="62"/>
        <v>0</v>
      </c>
      <c r="S234" s="184">
        <v>0</v>
      </c>
      <c r="T234" s="185">
        <f t="shared" si="63"/>
        <v>0</v>
      </c>
      <c r="U234" s="36"/>
      <c r="V234" s="36"/>
      <c r="W234" s="36"/>
      <c r="X234" s="36"/>
      <c r="Y234" s="36"/>
      <c r="Z234" s="36"/>
      <c r="AA234" s="36"/>
      <c r="AB234" s="36"/>
      <c r="AC234" s="36"/>
      <c r="AD234" s="36"/>
      <c r="AE234" s="36"/>
      <c r="AR234" s="186" t="s">
        <v>142</v>
      </c>
      <c r="AT234" s="186" t="s">
        <v>137</v>
      </c>
      <c r="AU234" s="186" t="s">
        <v>80</v>
      </c>
      <c r="AY234" s="19" t="s">
        <v>135</v>
      </c>
      <c r="BE234" s="187">
        <f t="shared" si="64"/>
        <v>0</v>
      </c>
      <c r="BF234" s="187">
        <f t="shared" si="65"/>
        <v>0</v>
      </c>
      <c r="BG234" s="187">
        <f t="shared" si="66"/>
        <v>0</v>
      </c>
      <c r="BH234" s="187">
        <f t="shared" si="67"/>
        <v>0</v>
      </c>
      <c r="BI234" s="187">
        <f t="shared" si="68"/>
        <v>0</v>
      </c>
      <c r="BJ234" s="19" t="s">
        <v>143</v>
      </c>
      <c r="BK234" s="187">
        <f t="shared" si="69"/>
        <v>0</v>
      </c>
      <c r="BL234" s="19" t="s">
        <v>142</v>
      </c>
      <c r="BM234" s="186" t="s">
        <v>1176</v>
      </c>
    </row>
    <row r="235" spans="1:65" s="2" customFormat="1" ht="14.4" customHeight="1">
      <c r="A235" s="36"/>
      <c r="B235" s="37"/>
      <c r="C235" s="215" t="s">
        <v>790</v>
      </c>
      <c r="D235" s="215" t="s">
        <v>194</v>
      </c>
      <c r="E235" s="216" t="s">
        <v>1853</v>
      </c>
      <c r="F235" s="217" t="s">
        <v>1854</v>
      </c>
      <c r="G235" s="218" t="s">
        <v>1855</v>
      </c>
      <c r="H235" s="219">
        <v>160</v>
      </c>
      <c r="I235" s="220"/>
      <c r="J235" s="221">
        <f t="shared" si="60"/>
        <v>0</v>
      </c>
      <c r="K235" s="217" t="s">
        <v>19</v>
      </c>
      <c r="L235" s="222"/>
      <c r="M235" s="223" t="s">
        <v>19</v>
      </c>
      <c r="N235" s="224" t="s">
        <v>44</v>
      </c>
      <c r="O235" s="66"/>
      <c r="P235" s="184">
        <f t="shared" si="61"/>
        <v>0</v>
      </c>
      <c r="Q235" s="184">
        <v>0</v>
      </c>
      <c r="R235" s="184">
        <f t="shared" si="62"/>
        <v>0</v>
      </c>
      <c r="S235" s="184">
        <v>0</v>
      </c>
      <c r="T235" s="185">
        <f t="shared" si="63"/>
        <v>0</v>
      </c>
      <c r="U235" s="36"/>
      <c r="V235" s="36"/>
      <c r="W235" s="36"/>
      <c r="X235" s="36"/>
      <c r="Y235" s="36"/>
      <c r="Z235" s="36"/>
      <c r="AA235" s="36"/>
      <c r="AB235" s="36"/>
      <c r="AC235" s="36"/>
      <c r="AD235" s="36"/>
      <c r="AE235" s="36"/>
      <c r="AR235" s="186" t="s">
        <v>158</v>
      </c>
      <c r="AT235" s="186" t="s">
        <v>194</v>
      </c>
      <c r="AU235" s="186" t="s">
        <v>80</v>
      </c>
      <c r="AY235" s="19" t="s">
        <v>135</v>
      </c>
      <c r="BE235" s="187">
        <f t="shared" si="64"/>
        <v>0</v>
      </c>
      <c r="BF235" s="187">
        <f t="shared" si="65"/>
        <v>0</v>
      </c>
      <c r="BG235" s="187">
        <f t="shared" si="66"/>
        <v>0</v>
      </c>
      <c r="BH235" s="187">
        <f t="shared" si="67"/>
        <v>0</v>
      </c>
      <c r="BI235" s="187">
        <f t="shared" si="68"/>
        <v>0</v>
      </c>
      <c r="BJ235" s="19" t="s">
        <v>143</v>
      </c>
      <c r="BK235" s="187">
        <f t="shared" si="69"/>
        <v>0</v>
      </c>
      <c r="BL235" s="19" t="s">
        <v>142</v>
      </c>
      <c r="BM235" s="186" t="s">
        <v>1179</v>
      </c>
    </row>
    <row r="236" spans="1:65" s="2" customFormat="1" ht="14.4" customHeight="1">
      <c r="A236" s="36"/>
      <c r="B236" s="37"/>
      <c r="C236" s="175" t="s">
        <v>1105</v>
      </c>
      <c r="D236" s="175" t="s">
        <v>137</v>
      </c>
      <c r="E236" s="176" t="s">
        <v>1957</v>
      </c>
      <c r="F236" s="177" t="s">
        <v>1958</v>
      </c>
      <c r="G236" s="178" t="s">
        <v>382</v>
      </c>
      <c r="H236" s="179">
        <v>4</v>
      </c>
      <c r="I236" s="180"/>
      <c r="J236" s="181">
        <f t="shared" si="60"/>
        <v>0</v>
      </c>
      <c r="K236" s="177" t="s">
        <v>1844</v>
      </c>
      <c r="L236" s="41"/>
      <c r="M236" s="182" t="s">
        <v>19</v>
      </c>
      <c r="N236" s="183" t="s">
        <v>44</v>
      </c>
      <c r="O236" s="66"/>
      <c r="P236" s="184">
        <f t="shared" si="61"/>
        <v>0</v>
      </c>
      <c r="Q236" s="184">
        <v>0</v>
      </c>
      <c r="R236" s="184">
        <f t="shared" si="62"/>
        <v>0</v>
      </c>
      <c r="S236" s="184">
        <v>0</v>
      </c>
      <c r="T236" s="185">
        <f t="shared" si="63"/>
        <v>0</v>
      </c>
      <c r="U236" s="36"/>
      <c r="V236" s="36"/>
      <c r="W236" s="36"/>
      <c r="X236" s="36"/>
      <c r="Y236" s="36"/>
      <c r="Z236" s="36"/>
      <c r="AA236" s="36"/>
      <c r="AB236" s="36"/>
      <c r="AC236" s="36"/>
      <c r="AD236" s="36"/>
      <c r="AE236" s="36"/>
      <c r="AR236" s="186" t="s">
        <v>142</v>
      </c>
      <c r="AT236" s="186" t="s">
        <v>137</v>
      </c>
      <c r="AU236" s="186" t="s">
        <v>80</v>
      </c>
      <c r="AY236" s="19" t="s">
        <v>135</v>
      </c>
      <c r="BE236" s="187">
        <f t="shared" si="64"/>
        <v>0</v>
      </c>
      <c r="BF236" s="187">
        <f t="shared" si="65"/>
        <v>0</v>
      </c>
      <c r="BG236" s="187">
        <f t="shared" si="66"/>
        <v>0</v>
      </c>
      <c r="BH236" s="187">
        <f t="shared" si="67"/>
        <v>0</v>
      </c>
      <c r="BI236" s="187">
        <f t="shared" si="68"/>
        <v>0</v>
      </c>
      <c r="BJ236" s="19" t="s">
        <v>143</v>
      </c>
      <c r="BK236" s="187">
        <f t="shared" si="69"/>
        <v>0</v>
      </c>
      <c r="BL236" s="19" t="s">
        <v>142</v>
      </c>
      <c r="BM236" s="186" t="s">
        <v>1185</v>
      </c>
    </row>
    <row r="237" spans="1:65" s="2" customFormat="1" ht="14.4" customHeight="1">
      <c r="A237" s="36"/>
      <c r="B237" s="37"/>
      <c r="C237" s="215" t="s">
        <v>803</v>
      </c>
      <c r="D237" s="215" t="s">
        <v>194</v>
      </c>
      <c r="E237" s="216" t="s">
        <v>1959</v>
      </c>
      <c r="F237" s="217" t="s">
        <v>1960</v>
      </c>
      <c r="G237" s="218" t="s">
        <v>1846</v>
      </c>
      <c r="H237" s="219">
        <v>4</v>
      </c>
      <c r="I237" s="220"/>
      <c r="J237" s="221">
        <f t="shared" si="60"/>
        <v>0</v>
      </c>
      <c r="K237" s="217" t="s">
        <v>19</v>
      </c>
      <c r="L237" s="222"/>
      <c r="M237" s="223" t="s">
        <v>19</v>
      </c>
      <c r="N237" s="224" t="s">
        <v>44</v>
      </c>
      <c r="O237" s="66"/>
      <c r="P237" s="184">
        <f t="shared" si="61"/>
        <v>0</v>
      </c>
      <c r="Q237" s="184">
        <v>0</v>
      </c>
      <c r="R237" s="184">
        <f t="shared" si="62"/>
        <v>0</v>
      </c>
      <c r="S237" s="184">
        <v>0</v>
      </c>
      <c r="T237" s="185">
        <f t="shared" si="63"/>
        <v>0</v>
      </c>
      <c r="U237" s="36"/>
      <c r="V237" s="36"/>
      <c r="W237" s="36"/>
      <c r="X237" s="36"/>
      <c r="Y237" s="36"/>
      <c r="Z237" s="36"/>
      <c r="AA237" s="36"/>
      <c r="AB237" s="36"/>
      <c r="AC237" s="36"/>
      <c r="AD237" s="36"/>
      <c r="AE237" s="36"/>
      <c r="AR237" s="186" t="s">
        <v>158</v>
      </c>
      <c r="AT237" s="186" t="s">
        <v>194</v>
      </c>
      <c r="AU237" s="186" t="s">
        <v>80</v>
      </c>
      <c r="AY237" s="19" t="s">
        <v>135</v>
      </c>
      <c r="BE237" s="187">
        <f t="shared" si="64"/>
        <v>0</v>
      </c>
      <c r="BF237" s="187">
        <f t="shared" si="65"/>
        <v>0</v>
      </c>
      <c r="BG237" s="187">
        <f t="shared" si="66"/>
        <v>0</v>
      </c>
      <c r="BH237" s="187">
        <f t="shared" si="67"/>
        <v>0</v>
      </c>
      <c r="BI237" s="187">
        <f t="shared" si="68"/>
        <v>0</v>
      </c>
      <c r="BJ237" s="19" t="s">
        <v>143</v>
      </c>
      <c r="BK237" s="187">
        <f t="shared" si="69"/>
        <v>0</v>
      </c>
      <c r="BL237" s="19" t="s">
        <v>142</v>
      </c>
      <c r="BM237" s="186" t="s">
        <v>1190</v>
      </c>
    </row>
    <row r="238" spans="1:65" s="2" customFormat="1" ht="14.4" customHeight="1">
      <c r="A238" s="36"/>
      <c r="B238" s="37"/>
      <c r="C238" s="175" t="s">
        <v>1112</v>
      </c>
      <c r="D238" s="175" t="s">
        <v>137</v>
      </c>
      <c r="E238" s="176" t="s">
        <v>1856</v>
      </c>
      <c r="F238" s="177" t="s">
        <v>1857</v>
      </c>
      <c r="G238" s="178" t="s">
        <v>382</v>
      </c>
      <c r="H238" s="179">
        <v>23</v>
      </c>
      <c r="I238" s="180"/>
      <c r="J238" s="181">
        <f t="shared" si="60"/>
        <v>0</v>
      </c>
      <c r="K238" s="177" t="s">
        <v>1844</v>
      </c>
      <c r="L238" s="41"/>
      <c r="M238" s="182" t="s">
        <v>19</v>
      </c>
      <c r="N238" s="183" t="s">
        <v>44</v>
      </c>
      <c r="O238" s="66"/>
      <c r="P238" s="184">
        <f t="shared" si="61"/>
        <v>0</v>
      </c>
      <c r="Q238" s="184">
        <v>0</v>
      </c>
      <c r="R238" s="184">
        <f t="shared" si="62"/>
        <v>0</v>
      </c>
      <c r="S238" s="184">
        <v>0</v>
      </c>
      <c r="T238" s="185">
        <f t="shared" si="63"/>
        <v>0</v>
      </c>
      <c r="U238" s="36"/>
      <c r="V238" s="36"/>
      <c r="W238" s="36"/>
      <c r="X238" s="36"/>
      <c r="Y238" s="36"/>
      <c r="Z238" s="36"/>
      <c r="AA238" s="36"/>
      <c r="AB238" s="36"/>
      <c r="AC238" s="36"/>
      <c r="AD238" s="36"/>
      <c r="AE238" s="36"/>
      <c r="AR238" s="186" t="s">
        <v>142</v>
      </c>
      <c r="AT238" s="186" t="s">
        <v>137</v>
      </c>
      <c r="AU238" s="186" t="s">
        <v>80</v>
      </c>
      <c r="AY238" s="19" t="s">
        <v>135</v>
      </c>
      <c r="BE238" s="187">
        <f t="shared" si="64"/>
        <v>0</v>
      </c>
      <c r="BF238" s="187">
        <f t="shared" si="65"/>
        <v>0</v>
      </c>
      <c r="BG238" s="187">
        <f t="shared" si="66"/>
        <v>0</v>
      </c>
      <c r="BH238" s="187">
        <f t="shared" si="67"/>
        <v>0</v>
      </c>
      <c r="BI238" s="187">
        <f t="shared" si="68"/>
        <v>0</v>
      </c>
      <c r="BJ238" s="19" t="s">
        <v>143</v>
      </c>
      <c r="BK238" s="187">
        <f t="shared" si="69"/>
        <v>0</v>
      </c>
      <c r="BL238" s="19" t="s">
        <v>142</v>
      </c>
      <c r="BM238" s="186" t="s">
        <v>1195</v>
      </c>
    </row>
    <row r="239" spans="1:65" s="2" customFormat="1" ht="14.4" customHeight="1">
      <c r="A239" s="36"/>
      <c r="B239" s="37"/>
      <c r="C239" s="215" t="s">
        <v>810</v>
      </c>
      <c r="D239" s="215" t="s">
        <v>194</v>
      </c>
      <c r="E239" s="216" t="s">
        <v>1858</v>
      </c>
      <c r="F239" s="217" t="s">
        <v>1859</v>
      </c>
      <c r="G239" s="218" t="s">
        <v>1855</v>
      </c>
      <c r="H239" s="219">
        <v>23</v>
      </c>
      <c r="I239" s="220"/>
      <c r="J239" s="221">
        <f t="shared" si="60"/>
        <v>0</v>
      </c>
      <c r="K239" s="217" t="s">
        <v>19</v>
      </c>
      <c r="L239" s="222"/>
      <c r="M239" s="223" t="s">
        <v>19</v>
      </c>
      <c r="N239" s="224" t="s">
        <v>44</v>
      </c>
      <c r="O239" s="66"/>
      <c r="P239" s="184">
        <f t="shared" si="61"/>
        <v>0</v>
      </c>
      <c r="Q239" s="184">
        <v>0</v>
      </c>
      <c r="R239" s="184">
        <f t="shared" si="62"/>
        <v>0</v>
      </c>
      <c r="S239" s="184">
        <v>0</v>
      </c>
      <c r="T239" s="185">
        <f t="shared" si="63"/>
        <v>0</v>
      </c>
      <c r="U239" s="36"/>
      <c r="V239" s="36"/>
      <c r="W239" s="36"/>
      <c r="X239" s="36"/>
      <c r="Y239" s="36"/>
      <c r="Z239" s="36"/>
      <c r="AA239" s="36"/>
      <c r="AB239" s="36"/>
      <c r="AC239" s="36"/>
      <c r="AD239" s="36"/>
      <c r="AE239" s="36"/>
      <c r="AR239" s="186" t="s">
        <v>158</v>
      </c>
      <c r="AT239" s="186" t="s">
        <v>194</v>
      </c>
      <c r="AU239" s="186" t="s">
        <v>80</v>
      </c>
      <c r="AY239" s="19" t="s">
        <v>135</v>
      </c>
      <c r="BE239" s="187">
        <f t="shared" si="64"/>
        <v>0</v>
      </c>
      <c r="BF239" s="187">
        <f t="shared" si="65"/>
        <v>0</v>
      </c>
      <c r="BG239" s="187">
        <f t="shared" si="66"/>
        <v>0</v>
      </c>
      <c r="BH239" s="187">
        <f t="shared" si="67"/>
        <v>0</v>
      </c>
      <c r="BI239" s="187">
        <f t="shared" si="68"/>
        <v>0</v>
      </c>
      <c r="BJ239" s="19" t="s">
        <v>143</v>
      </c>
      <c r="BK239" s="187">
        <f t="shared" si="69"/>
        <v>0</v>
      </c>
      <c r="BL239" s="19" t="s">
        <v>142</v>
      </c>
      <c r="BM239" s="186" t="s">
        <v>1208</v>
      </c>
    </row>
    <row r="240" spans="1:65" s="2" customFormat="1" ht="14.4" customHeight="1">
      <c r="A240" s="36"/>
      <c r="B240" s="37"/>
      <c r="C240" s="175" t="s">
        <v>1123</v>
      </c>
      <c r="D240" s="175" t="s">
        <v>137</v>
      </c>
      <c r="E240" s="176" t="s">
        <v>1961</v>
      </c>
      <c r="F240" s="177" t="s">
        <v>1962</v>
      </c>
      <c r="G240" s="178" t="s">
        <v>382</v>
      </c>
      <c r="H240" s="179">
        <v>14</v>
      </c>
      <c r="I240" s="180"/>
      <c r="J240" s="181">
        <f t="shared" si="60"/>
        <v>0</v>
      </c>
      <c r="K240" s="177" t="s">
        <v>1844</v>
      </c>
      <c r="L240" s="41"/>
      <c r="M240" s="182" t="s">
        <v>19</v>
      </c>
      <c r="N240" s="183" t="s">
        <v>44</v>
      </c>
      <c r="O240" s="66"/>
      <c r="P240" s="184">
        <f t="shared" si="61"/>
        <v>0</v>
      </c>
      <c r="Q240" s="184">
        <v>0</v>
      </c>
      <c r="R240" s="184">
        <f t="shared" si="62"/>
        <v>0</v>
      </c>
      <c r="S240" s="184">
        <v>0</v>
      </c>
      <c r="T240" s="185">
        <f t="shared" si="63"/>
        <v>0</v>
      </c>
      <c r="U240" s="36"/>
      <c r="V240" s="36"/>
      <c r="W240" s="36"/>
      <c r="X240" s="36"/>
      <c r="Y240" s="36"/>
      <c r="Z240" s="36"/>
      <c r="AA240" s="36"/>
      <c r="AB240" s="36"/>
      <c r="AC240" s="36"/>
      <c r="AD240" s="36"/>
      <c r="AE240" s="36"/>
      <c r="AR240" s="186" t="s">
        <v>142</v>
      </c>
      <c r="AT240" s="186" t="s">
        <v>137</v>
      </c>
      <c r="AU240" s="186" t="s">
        <v>80</v>
      </c>
      <c r="AY240" s="19" t="s">
        <v>135</v>
      </c>
      <c r="BE240" s="187">
        <f t="shared" si="64"/>
        <v>0</v>
      </c>
      <c r="BF240" s="187">
        <f t="shared" si="65"/>
        <v>0</v>
      </c>
      <c r="BG240" s="187">
        <f t="shared" si="66"/>
        <v>0</v>
      </c>
      <c r="BH240" s="187">
        <f t="shared" si="67"/>
        <v>0</v>
      </c>
      <c r="BI240" s="187">
        <f t="shared" si="68"/>
        <v>0</v>
      </c>
      <c r="BJ240" s="19" t="s">
        <v>143</v>
      </c>
      <c r="BK240" s="187">
        <f t="shared" si="69"/>
        <v>0</v>
      </c>
      <c r="BL240" s="19" t="s">
        <v>142</v>
      </c>
      <c r="BM240" s="186" t="s">
        <v>1211</v>
      </c>
    </row>
    <row r="241" spans="1:65" s="2" customFormat="1" ht="14.4" customHeight="1">
      <c r="A241" s="36"/>
      <c r="B241" s="37"/>
      <c r="C241" s="215" t="s">
        <v>818</v>
      </c>
      <c r="D241" s="215" t="s">
        <v>194</v>
      </c>
      <c r="E241" s="216" t="s">
        <v>1963</v>
      </c>
      <c r="F241" s="217" t="s">
        <v>1964</v>
      </c>
      <c r="G241" s="218" t="s">
        <v>1855</v>
      </c>
      <c r="H241" s="219">
        <v>14</v>
      </c>
      <c r="I241" s="220"/>
      <c r="J241" s="221">
        <f t="shared" si="60"/>
        <v>0</v>
      </c>
      <c r="K241" s="217" t="s">
        <v>19</v>
      </c>
      <c r="L241" s="222"/>
      <c r="M241" s="223" t="s">
        <v>19</v>
      </c>
      <c r="N241" s="224" t="s">
        <v>44</v>
      </c>
      <c r="O241" s="66"/>
      <c r="P241" s="184">
        <f t="shared" si="61"/>
        <v>0</v>
      </c>
      <c r="Q241" s="184">
        <v>0</v>
      </c>
      <c r="R241" s="184">
        <f t="shared" si="62"/>
        <v>0</v>
      </c>
      <c r="S241" s="184">
        <v>0</v>
      </c>
      <c r="T241" s="185">
        <f t="shared" si="63"/>
        <v>0</v>
      </c>
      <c r="U241" s="36"/>
      <c r="V241" s="36"/>
      <c r="W241" s="36"/>
      <c r="X241" s="36"/>
      <c r="Y241" s="36"/>
      <c r="Z241" s="36"/>
      <c r="AA241" s="36"/>
      <c r="AB241" s="36"/>
      <c r="AC241" s="36"/>
      <c r="AD241" s="36"/>
      <c r="AE241" s="36"/>
      <c r="AR241" s="186" t="s">
        <v>158</v>
      </c>
      <c r="AT241" s="186" t="s">
        <v>194</v>
      </c>
      <c r="AU241" s="186" t="s">
        <v>80</v>
      </c>
      <c r="AY241" s="19" t="s">
        <v>135</v>
      </c>
      <c r="BE241" s="187">
        <f t="shared" si="64"/>
        <v>0</v>
      </c>
      <c r="BF241" s="187">
        <f t="shared" si="65"/>
        <v>0</v>
      </c>
      <c r="BG241" s="187">
        <f t="shared" si="66"/>
        <v>0</v>
      </c>
      <c r="BH241" s="187">
        <f t="shared" si="67"/>
        <v>0</v>
      </c>
      <c r="BI241" s="187">
        <f t="shared" si="68"/>
        <v>0</v>
      </c>
      <c r="BJ241" s="19" t="s">
        <v>143</v>
      </c>
      <c r="BK241" s="187">
        <f t="shared" si="69"/>
        <v>0</v>
      </c>
      <c r="BL241" s="19" t="s">
        <v>142</v>
      </c>
      <c r="BM241" s="186" t="s">
        <v>1217</v>
      </c>
    </row>
    <row r="242" spans="1:65" s="2" customFormat="1" ht="14.4" customHeight="1">
      <c r="A242" s="36"/>
      <c r="B242" s="37"/>
      <c r="C242" s="175" t="s">
        <v>1133</v>
      </c>
      <c r="D242" s="175" t="s">
        <v>137</v>
      </c>
      <c r="E242" s="176" t="s">
        <v>1965</v>
      </c>
      <c r="F242" s="177" t="s">
        <v>1966</v>
      </c>
      <c r="G242" s="178" t="s">
        <v>382</v>
      </c>
      <c r="H242" s="179">
        <v>4</v>
      </c>
      <c r="I242" s="180"/>
      <c r="J242" s="181">
        <f t="shared" si="60"/>
        <v>0</v>
      </c>
      <c r="K242" s="177" t="s">
        <v>1844</v>
      </c>
      <c r="L242" s="41"/>
      <c r="M242" s="182" t="s">
        <v>19</v>
      </c>
      <c r="N242" s="183" t="s">
        <v>44</v>
      </c>
      <c r="O242" s="66"/>
      <c r="P242" s="184">
        <f t="shared" si="61"/>
        <v>0</v>
      </c>
      <c r="Q242" s="184">
        <v>0</v>
      </c>
      <c r="R242" s="184">
        <f t="shared" si="62"/>
        <v>0</v>
      </c>
      <c r="S242" s="184">
        <v>0</v>
      </c>
      <c r="T242" s="185">
        <f t="shared" si="63"/>
        <v>0</v>
      </c>
      <c r="U242" s="36"/>
      <c r="V242" s="36"/>
      <c r="W242" s="36"/>
      <c r="X242" s="36"/>
      <c r="Y242" s="36"/>
      <c r="Z242" s="36"/>
      <c r="AA242" s="36"/>
      <c r="AB242" s="36"/>
      <c r="AC242" s="36"/>
      <c r="AD242" s="36"/>
      <c r="AE242" s="36"/>
      <c r="AR242" s="186" t="s">
        <v>142</v>
      </c>
      <c r="AT242" s="186" t="s">
        <v>137</v>
      </c>
      <c r="AU242" s="186" t="s">
        <v>80</v>
      </c>
      <c r="AY242" s="19" t="s">
        <v>135</v>
      </c>
      <c r="BE242" s="187">
        <f t="shared" si="64"/>
        <v>0</v>
      </c>
      <c r="BF242" s="187">
        <f t="shared" si="65"/>
        <v>0</v>
      </c>
      <c r="BG242" s="187">
        <f t="shared" si="66"/>
        <v>0</v>
      </c>
      <c r="BH242" s="187">
        <f t="shared" si="67"/>
        <v>0</v>
      </c>
      <c r="BI242" s="187">
        <f t="shared" si="68"/>
        <v>0</v>
      </c>
      <c r="BJ242" s="19" t="s">
        <v>143</v>
      </c>
      <c r="BK242" s="187">
        <f t="shared" si="69"/>
        <v>0</v>
      </c>
      <c r="BL242" s="19" t="s">
        <v>142</v>
      </c>
      <c r="BM242" s="186" t="s">
        <v>1238</v>
      </c>
    </row>
    <row r="243" spans="1:65" s="2" customFormat="1" ht="14.4" customHeight="1">
      <c r="A243" s="36"/>
      <c r="B243" s="37"/>
      <c r="C243" s="215" t="s">
        <v>825</v>
      </c>
      <c r="D243" s="215" t="s">
        <v>194</v>
      </c>
      <c r="E243" s="216" t="s">
        <v>1967</v>
      </c>
      <c r="F243" s="217" t="s">
        <v>1968</v>
      </c>
      <c r="G243" s="218" t="s">
        <v>1855</v>
      </c>
      <c r="H243" s="219">
        <v>4</v>
      </c>
      <c r="I243" s="220"/>
      <c r="J243" s="221">
        <f t="shared" si="60"/>
        <v>0</v>
      </c>
      <c r="K243" s="217" t="s">
        <v>19</v>
      </c>
      <c r="L243" s="222"/>
      <c r="M243" s="223" t="s">
        <v>19</v>
      </c>
      <c r="N243" s="224" t="s">
        <v>44</v>
      </c>
      <c r="O243" s="66"/>
      <c r="P243" s="184">
        <f t="shared" si="61"/>
        <v>0</v>
      </c>
      <c r="Q243" s="184">
        <v>0</v>
      </c>
      <c r="R243" s="184">
        <f t="shared" si="62"/>
        <v>0</v>
      </c>
      <c r="S243" s="184">
        <v>0</v>
      </c>
      <c r="T243" s="185">
        <f t="shared" si="63"/>
        <v>0</v>
      </c>
      <c r="U243" s="36"/>
      <c r="V243" s="36"/>
      <c r="W243" s="36"/>
      <c r="X243" s="36"/>
      <c r="Y243" s="36"/>
      <c r="Z243" s="36"/>
      <c r="AA243" s="36"/>
      <c r="AB243" s="36"/>
      <c r="AC243" s="36"/>
      <c r="AD243" s="36"/>
      <c r="AE243" s="36"/>
      <c r="AR243" s="186" t="s">
        <v>158</v>
      </c>
      <c r="AT243" s="186" t="s">
        <v>194</v>
      </c>
      <c r="AU243" s="186" t="s">
        <v>80</v>
      </c>
      <c r="AY243" s="19" t="s">
        <v>135</v>
      </c>
      <c r="BE243" s="187">
        <f t="shared" si="64"/>
        <v>0</v>
      </c>
      <c r="BF243" s="187">
        <f t="shared" si="65"/>
        <v>0</v>
      </c>
      <c r="BG243" s="187">
        <f t="shared" si="66"/>
        <v>0</v>
      </c>
      <c r="BH243" s="187">
        <f t="shared" si="67"/>
        <v>0</v>
      </c>
      <c r="BI243" s="187">
        <f t="shared" si="68"/>
        <v>0</v>
      </c>
      <c r="BJ243" s="19" t="s">
        <v>143</v>
      </c>
      <c r="BK243" s="187">
        <f t="shared" si="69"/>
        <v>0</v>
      </c>
      <c r="BL243" s="19" t="s">
        <v>142</v>
      </c>
      <c r="BM243" s="186" t="s">
        <v>1247</v>
      </c>
    </row>
    <row r="244" spans="1:65" s="2" customFormat="1" ht="14.4" customHeight="1">
      <c r="A244" s="36"/>
      <c r="B244" s="37"/>
      <c r="C244" s="175" t="s">
        <v>1142</v>
      </c>
      <c r="D244" s="175" t="s">
        <v>137</v>
      </c>
      <c r="E244" s="176" t="s">
        <v>2036</v>
      </c>
      <c r="F244" s="177" t="s">
        <v>2037</v>
      </c>
      <c r="G244" s="178" t="s">
        <v>382</v>
      </c>
      <c r="H244" s="179">
        <v>3</v>
      </c>
      <c r="I244" s="180"/>
      <c r="J244" s="181">
        <f t="shared" si="60"/>
        <v>0</v>
      </c>
      <c r="K244" s="177" t="s">
        <v>1844</v>
      </c>
      <c r="L244" s="41"/>
      <c r="M244" s="182" t="s">
        <v>19</v>
      </c>
      <c r="N244" s="183" t="s">
        <v>44</v>
      </c>
      <c r="O244" s="66"/>
      <c r="P244" s="184">
        <f t="shared" si="61"/>
        <v>0</v>
      </c>
      <c r="Q244" s="184">
        <v>0</v>
      </c>
      <c r="R244" s="184">
        <f t="shared" si="62"/>
        <v>0</v>
      </c>
      <c r="S244" s="184">
        <v>0</v>
      </c>
      <c r="T244" s="185">
        <f t="shared" si="63"/>
        <v>0</v>
      </c>
      <c r="U244" s="36"/>
      <c r="V244" s="36"/>
      <c r="W244" s="36"/>
      <c r="X244" s="36"/>
      <c r="Y244" s="36"/>
      <c r="Z244" s="36"/>
      <c r="AA244" s="36"/>
      <c r="AB244" s="36"/>
      <c r="AC244" s="36"/>
      <c r="AD244" s="36"/>
      <c r="AE244" s="36"/>
      <c r="AR244" s="186" t="s">
        <v>142</v>
      </c>
      <c r="AT244" s="186" t="s">
        <v>137</v>
      </c>
      <c r="AU244" s="186" t="s">
        <v>80</v>
      </c>
      <c r="AY244" s="19" t="s">
        <v>135</v>
      </c>
      <c r="BE244" s="187">
        <f t="shared" si="64"/>
        <v>0</v>
      </c>
      <c r="BF244" s="187">
        <f t="shared" si="65"/>
        <v>0</v>
      </c>
      <c r="BG244" s="187">
        <f t="shared" si="66"/>
        <v>0</v>
      </c>
      <c r="BH244" s="187">
        <f t="shared" si="67"/>
        <v>0</v>
      </c>
      <c r="BI244" s="187">
        <f t="shared" si="68"/>
        <v>0</v>
      </c>
      <c r="BJ244" s="19" t="s">
        <v>143</v>
      </c>
      <c r="BK244" s="187">
        <f t="shared" si="69"/>
        <v>0</v>
      </c>
      <c r="BL244" s="19" t="s">
        <v>142</v>
      </c>
      <c r="BM244" s="186" t="s">
        <v>1253</v>
      </c>
    </row>
    <row r="245" spans="1:65" s="2" customFormat="1" ht="14.4" customHeight="1">
      <c r="A245" s="36"/>
      <c r="B245" s="37"/>
      <c r="C245" s="215" t="s">
        <v>833</v>
      </c>
      <c r="D245" s="215" t="s">
        <v>194</v>
      </c>
      <c r="E245" s="216" t="s">
        <v>2038</v>
      </c>
      <c r="F245" s="217" t="s">
        <v>2039</v>
      </c>
      <c r="G245" s="218" t="s">
        <v>1855</v>
      </c>
      <c r="H245" s="219">
        <v>3</v>
      </c>
      <c r="I245" s="220"/>
      <c r="J245" s="221">
        <f t="shared" si="60"/>
        <v>0</v>
      </c>
      <c r="K245" s="217" t="s">
        <v>19</v>
      </c>
      <c r="L245" s="222"/>
      <c r="M245" s="223" t="s">
        <v>19</v>
      </c>
      <c r="N245" s="224" t="s">
        <v>44</v>
      </c>
      <c r="O245" s="66"/>
      <c r="P245" s="184">
        <f t="shared" si="61"/>
        <v>0</v>
      </c>
      <c r="Q245" s="184">
        <v>0</v>
      </c>
      <c r="R245" s="184">
        <f t="shared" si="62"/>
        <v>0</v>
      </c>
      <c r="S245" s="184">
        <v>0</v>
      </c>
      <c r="T245" s="185">
        <f t="shared" si="63"/>
        <v>0</v>
      </c>
      <c r="U245" s="36"/>
      <c r="V245" s="36"/>
      <c r="W245" s="36"/>
      <c r="X245" s="36"/>
      <c r="Y245" s="36"/>
      <c r="Z245" s="36"/>
      <c r="AA245" s="36"/>
      <c r="AB245" s="36"/>
      <c r="AC245" s="36"/>
      <c r="AD245" s="36"/>
      <c r="AE245" s="36"/>
      <c r="AR245" s="186" t="s">
        <v>158</v>
      </c>
      <c r="AT245" s="186" t="s">
        <v>194</v>
      </c>
      <c r="AU245" s="186" t="s">
        <v>80</v>
      </c>
      <c r="AY245" s="19" t="s">
        <v>135</v>
      </c>
      <c r="BE245" s="187">
        <f t="shared" si="64"/>
        <v>0</v>
      </c>
      <c r="BF245" s="187">
        <f t="shared" si="65"/>
        <v>0</v>
      </c>
      <c r="BG245" s="187">
        <f t="shared" si="66"/>
        <v>0</v>
      </c>
      <c r="BH245" s="187">
        <f t="shared" si="67"/>
        <v>0</v>
      </c>
      <c r="BI245" s="187">
        <f t="shared" si="68"/>
        <v>0</v>
      </c>
      <c r="BJ245" s="19" t="s">
        <v>143</v>
      </c>
      <c r="BK245" s="187">
        <f t="shared" si="69"/>
        <v>0</v>
      </c>
      <c r="BL245" s="19" t="s">
        <v>142</v>
      </c>
      <c r="BM245" s="186" t="s">
        <v>1259</v>
      </c>
    </row>
    <row r="246" spans="1:65" s="2" customFormat="1" ht="14.4" customHeight="1">
      <c r="A246" s="36"/>
      <c r="B246" s="37"/>
      <c r="C246" s="215" t="s">
        <v>1155</v>
      </c>
      <c r="D246" s="215" t="s">
        <v>194</v>
      </c>
      <c r="E246" s="216" t="s">
        <v>1860</v>
      </c>
      <c r="F246" s="217" t="s">
        <v>1861</v>
      </c>
      <c r="G246" s="218" t="s">
        <v>1855</v>
      </c>
      <c r="H246" s="219">
        <v>45</v>
      </c>
      <c r="I246" s="220"/>
      <c r="J246" s="221">
        <f t="shared" si="60"/>
        <v>0</v>
      </c>
      <c r="K246" s="217" t="s">
        <v>19</v>
      </c>
      <c r="L246" s="222"/>
      <c r="M246" s="223" t="s">
        <v>19</v>
      </c>
      <c r="N246" s="224" t="s">
        <v>44</v>
      </c>
      <c r="O246" s="66"/>
      <c r="P246" s="184">
        <f t="shared" si="61"/>
        <v>0</v>
      </c>
      <c r="Q246" s="184">
        <v>0</v>
      </c>
      <c r="R246" s="184">
        <f t="shared" si="62"/>
        <v>0</v>
      </c>
      <c r="S246" s="184">
        <v>0</v>
      </c>
      <c r="T246" s="185">
        <f t="shared" si="63"/>
        <v>0</v>
      </c>
      <c r="U246" s="36"/>
      <c r="V246" s="36"/>
      <c r="W246" s="36"/>
      <c r="X246" s="36"/>
      <c r="Y246" s="36"/>
      <c r="Z246" s="36"/>
      <c r="AA246" s="36"/>
      <c r="AB246" s="36"/>
      <c r="AC246" s="36"/>
      <c r="AD246" s="36"/>
      <c r="AE246" s="36"/>
      <c r="AR246" s="186" t="s">
        <v>158</v>
      </c>
      <c r="AT246" s="186" t="s">
        <v>194</v>
      </c>
      <c r="AU246" s="186" t="s">
        <v>80</v>
      </c>
      <c r="AY246" s="19" t="s">
        <v>135</v>
      </c>
      <c r="BE246" s="187">
        <f t="shared" si="64"/>
        <v>0</v>
      </c>
      <c r="BF246" s="187">
        <f t="shared" si="65"/>
        <v>0</v>
      </c>
      <c r="BG246" s="187">
        <f t="shared" si="66"/>
        <v>0</v>
      </c>
      <c r="BH246" s="187">
        <f t="shared" si="67"/>
        <v>0</v>
      </c>
      <c r="BI246" s="187">
        <f t="shared" si="68"/>
        <v>0</v>
      </c>
      <c r="BJ246" s="19" t="s">
        <v>143</v>
      </c>
      <c r="BK246" s="187">
        <f t="shared" si="69"/>
        <v>0</v>
      </c>
      <c r="BL246" s="19" t="s">
        <v>142</v>
      </c>
      <c r="BM246" s="186" t="s">
        <v>1282</v>
      </c>
    </row>
    <row r="247" spans="1:65" s="2" customFormat="1" ht="14.4" customHeight="1">
      <c r="A247" s="36"/>
      <c r="B247" s="37"/>
      <c r="C247" s="215" t="s">
        <v>839</v>
      </c>
      <c r="D247" s="215" t="s">
        <v>194</v>
      </c>
      <c r="E247" s="216" t="s">
        <v>2040</v>
      </c>
      <c r="F247" s="217" t="s">
        <v>2041</v>
      </c>
      <c r="G247" s="218" t="s">
        <v>1855</v>
      </c>
      <c r="H247" s="219">
        <v>3</v>
      </c>
      <c r="I247" s="220"/>
      <c r="J247" s="221">
        <f t="shared" si="60"/>
        <v>0</v>
      </c>
      <c r="K247" s="217" t="s">
        <v>19</v>
      </c>
      <c r="L247" s="222"/>
      <c r="M247" s="223" t="s">
        <v>19</v>
      </c>
      <c r="N247" s="224" t="s">
        <v>44</v>
      </c>
      <c r="O247" s="66"/>
      <c r="P247" s="184">
        <f t="shared" si="61"/>
        <v>0</v>
      </c>
      <c r="Q247" s="184">
        <v>0</v>
      </c>
      <c r="R247" s="184">
        <f t="shared" si="62"/>
        <v>0</v>
      </c>
      <c r="S247" s="184">
        <v>0</v>
      </c>
      <c r="T247" s="185">
        <f t="shared" si="63"/>
        <v>0</v>
      </c>
      <c r="U247" s="36"/>
      <c r="V247" s="36"/>
      <c r="W247" s="36"/>
      <c r="X247" s="36"/>
      <c r="Y247" s="36"/>
      <c r="Z247" s="36"/>
      <c r="AA247" s="36"/>
      <c r="AB247" s="36"/>
      <c r="AC247" s="36"/>
      <c r="AD247" s="36"/>
      <c r="AE247" s="36"/>
      <c r="AR247" s="186" t="s">
        <v>158</v>
      </c>
      <c r="AT247" s="186" t="s">
        <v>194</v>
      </c>
      <c r="AU247" s="186" t="s">
        <v>80</v>
      </c>
      <c r="AY247" s="19" t="s">
        <v>135</v>
      </c>
      <c r="BE247" s="187">
        <f t="shared" si="64"/>
        <v>0</v>
      </c>
      <c r="BF247" s="187">
        <f t="shared" si="65"/>
        <v>0</v>
      </c>
      <c r="BG247" s="187">
        <f t="shared" si="66"/>
        <v>0</v>
      </c>
      <c r="BH247" s="187">
        <f t="shared" si="67"/>
        <v>0</v>
      </c>
      <c r="BI247" s="187">
        <f t="shared" si="68"/>
        <v>0</v>
      </c>
      <c r="BJ247" s="19" t="s">
        <v>143</v>
      </c>
      <c r="BK247" s="187">
        <f t="shared" si="69"/>
        <v>0</v>
      </c>
      <c r="BL247" s="19" t="s">
        <v>142</v>
      </c>
      <c r="BM247" s="186" t="s">
        <v>1287</v>
      </c>
    </row>
    <row r="248" spans="1:65" s="2" customFormat="1" ht="14.4" customHeight="1">
      <c r="A248" s="36"/>
      <c r="B248" s="37"/>
      <c r="C248" s="175" t="s">
        <v>1166</v>
      </c>
      <c r="D248" s="175" t="s">
        <v>137</v>
      </c>
      <c r="E248" s="176" t="s">
        <v>1969</v>
      </c>
      <c r="F248" s="177" t="s">
        <v>1970</v>
      </c>
      <c r="G248" s="178" t="s">
        <v>382</v>
      </c>
      <c r="H248" s="179">
        <v>5</v>
      </c>
      <c r="I248" s="180"/>
      <c r="J248" s="181">
        <f t="shared" si="60"/>
        <v>0</v>
      </c>
      <c r="K248" s="177" t="s">
        <v>1844</v>
      </c>
      <c r="L248" s="41"/>
      <c r="M248" s="182" t="s">
        <v>19</v>
      </c>
      <c r="N248" s="183" t="s">
        <v>44</v>
      </c>
      <c r="O248" s="66"/>
      <c r="P248" s="184">
        <f t="shared" si="61"/>
        <v>0</v>
      </c>
      <c r="Q248" s="184">
        <v>0</v>
      </c>
      <c r="R248" s="184">
        <f t="shared" si="62"/>
        <v>0</v>
      </c>
      <c r="S248" s="184">
        <v>0</v>
      </c>
      <c r="T248" s="185">
        <f t="shared" si="63"/>
        <v>0</v>
      </c>
      <c r="U248" s="36"/>
      <c r="V248" s="36"/>
      <c r="W248" s="36"/>
      <c r="X248" s="36"/>
      <c r="Y248" s="36"/>
      <c r="Z248" s="36"/>
      <c r="AA248" s="36"/>
      <c r="AB248" s="36"/>
      <c r="AC248" s="36"/>
      <c r="AD248" s="36"/>
      <c r="AE248" s="36"/>
      <c r="AR248" s="186" t="s">
        <v>142</v>
      </c>
      <c r="AT248" s="186" t="s">
        <v>137</v>
      </c>
      <c r="AU248" s="186" t="s">
        <v>80</v>
      </c>
      <c r="AY248" s="19" t="s">
        <v>135</v>
      </c>
      <c r="BE248" s="187">
        <f t="shared" si="64"/>
        <v>0</v>
      </c>
      <c r="BF248" s="187">
        <f t="shared" si="65"/>
        <v>0</v>
      </c>
      <c r="BG248" s="187">
        <f t="shared" si="66"/>
        <v>0</v>
      </c>
      <c r="BH248" s="187">
        <f t="shared" si="67"/>
        <v>0</v>
      </c>
      <c r="BI248" s="187">
        <f t="shared" si="68"/>
        <v>0</v>
      </c>
      <c r="BJ248" s="19" t="s">
        <v>143</v>
      </c>
      <c r="BK248" s="187">
        <f t="shared" si="69"/>
        <v>0</v>
      </c>
      <c r="BL248" s="19" t="s">
        <v>142</v>
      </c>
      <c r="BM248" s="186" t="s">
        <v>1290</v>
      </c>
    </row>
    <row r="249" spans="1:65" s="2" customFormat="1" ht="14.4" customHeight="1">
      <c r="A249" s="36"/>
      <c r="B249" s="37"/>
      <c r="C249" s="215" t="s">
        <v>845</v>
      </c>
      <c r="D249" s="215" t="s">
        <v>194</v>
      </c>
      <c r="E249" s="216" t="s">
        <v>1971</v>
      </c>
      <c r="F249" s="217" t="s">
        <v>1972</v>
      </c>
      <c r="G249" s="218" t="s">
        <v>1846</v>
      </c>
      <c r="H249" s="219">
        <v>5</v>
      </c>
      <c r="I249" s="220"/>
      <c r="J249" s="221">
        <f t="shared" si="60"/>
        <v>0</v>
      </c>
      <c r="K249" s="217" t="s">
        <v>19</v>
      </c>
      <c r="L249" s="222"/>
      <c r="M249" s="223" t="s">
        <v>19</v>
      </c>
      <c r="N249" s="224" t="s">
        <v>44</v>
      </c>
      <c r="O249" s="66"/>
      <c r="P249" s="184">
        <f t="shared" si="61"/>
        <v>0</v>
      </c>
      <c r="Q249" s="184">
        <v>0</v>
      </c>
      <c r="R249" s="184">
        <f t="shared" si="62"/>
        <v>0</v>
      </c>
      <c r="S249" s="184">
        <v>0</v>
      </c>
      <c r="T249" s="185">
        <f t="shared" si="63"/>
        <v>0</v>
      </c>
      <c r="U249" s="36"/>
      <c r="V249" s="36"/>
      <c r="W249" s="36"/>
      <c r="X249" s="36"/>
      <c r="Y249" s="36"/>
      <c r="Z249" s="36"/>
      <c r="AA249" s="36"/>
      <c r="AB249" s="36"/>
      <c r="AC249" s="36"/>
      <c r="AD249" s="36"/>
      <c r="AE249" s="36"/>
      <c r="AR249" s="186" t="s">
        <v>158</v>
      </c>
      <c r="AT249" s="186" t="s">
        <v>194</v>
      </c>
      <c r="AU249" s="186" t="s">
        <v>80</v>
      </c>
      <c r="AY249" s="19" t="s">
        <v>135</v>
      </c>
      <c r="BE249" s="187">
        <f t="shared" si="64"/>
        <v>0</v>
      </c>
      <c r="BF249" s="187">
        <f t="shared" si="65"/>
        <v>0</v>
      </c>
      <c r="BG249" s="187">
        <f t="shared" si="66"/>
        <v>0</v>
      </c>
      <c r="BH249" s="187">
        <f t="shared" si="67"/>
        <v>0</v>
      </c>
      <c r="BI249" s="187">
        <f t="shared" si="68"/>
        <v>0</v>
      </c>
      <c r="BJ249" s="19" t="s">
        <v>143</v>
      </c>
      <c r="BK249" s="187">
        <f t="shared" si="69"/>
        <v>0</v>
      </c>
      <c r="BL249" s="19" t="s">
        <v>142</v>
      </c>
      <c r="BM249" s="186" t="s">
        <v>1305</v>
      </c>
    </row>
    <row r="250" spans="1:65" s="2" customFormat="1" ht="14.4" customHeight="1">
      <c r="A250" s="36"/>
      <c r="B250" s="37"/>
      <c r="C250" s="215" t="s">
        <v>1173</v>
      </c>
      <c r="D250" s="215" t="s">
        <v>194</v>
      </c>
      <c r="E250" s="216" t="s">
        <v>1973</v>
      </c>
      <c r="F250" s="217" t="s">
        <v>1974</v>
      </c>
      <c r="G250" s="218" t="s">
        <v>1846</v>
      </c>
      <c r="H250" s="219">
        <v>5</v>
      </c>
      <c r="I250" s="220"/>
      <c r="J250" s="221">
        <f t="shared" si="60"/>
        <v>0</v>
      </c>
      <c r="K250" s="217" t="s">
        <v>19</v>
      </c>
      <c r="L250" s="222"/>
      <c r="M250" s="223" t="s">
        <v>19</v>
      </c>
      <c r="N250" s="224" t="s">
        <v>44</v>
      </c>
      <c r="O250" s="66"/>
      <c r="P250" s="184">
        <f t="shared" si="61"/>
        <v>0</v>
      </c>
      <c r="Q250" s="184">
        <v>0</v>
      </c>
      <c r="R250" s="184">
        <f t="shared" si="62"/>
        <v>0</v>
      </c>
      <c r="S250" s="184">
        <v>0</v>
      </c>
      <c r="T250" s="185">
        <f t="shared" si="63"/>
        <v>0</v>
      </c>
      <c r="U250" s="36"/>
      <c r="V250" s="36"/>
      <c r="W250" s="36"/>
      <c r="X250" s="36"/>
      <c r="Y250" s="36"/>
      <c r="Z250" s="36"/>
      <c r="AA250" s="36"/>
      <c r="AB250" s="36"/>
      <c r="AC250" s="36"/>
      <c r="AD250" s="36"/>
      <c r="AE250" s="36"/>
      <c r="AR250" s="186" t="s">
        <v>158</v>
      </c>
      <c r="AT250" s="186" t="s">
        <v>194</v>
      </c>
      <c r="AU250" s="186" t="s">
        <v>80</v>
      </c>
      <c r="AY250" s="19" t="s">
        <v>135</v>
      </c>
      <c r="BE250" s="187">
        <f t="shared" si="64"/>
        <v>0</v>
      </c>
      <c r="BF250" s="187">
        <f t="shared" si="65"/>
        <v>0</v>
      </c>
      <c r="BG250" s="187">
        <f t="shared" si="66"/>
        <v>0</v>
      </c>
      <c r="BH250" s="187">
        <f t="shared" si="67"/>
        <v>0</v>
      </c>
      <c r="BI250" s="187">
        <f t="shared" si="68"/>
        <v>0</v>
      </c>
      <c r="BJ250" s="19" t="s">
        <v>143</v>
      </c>
      <c r="BK250" s="187">
        <f t="shared" si="69"/>
        <v>0</v>
      </c>
      <c r="BL250" s="19" t="s">
        <v>142</v>
      </c>
      <c r="BM250" s="186" t="s">
        <v>1309</v>
      </c>
    </row>
    <row r="251" spans="1:65" s="2" customFormat="1" ht="14.4" customHeight="1">
      <c r="A251" s="36"/>
      <c r="B251" s="37"/>
      <c r="C251" s="215" t="s">
        <v>849</v>
      </c>
      <c r="D251" s="215" t="s">
        <v>194</v>
      </c>
      <c r="E251" s="216" t="s">
        <v>1975</v>
      </c>
      <c r="F251" s="217" t="s">
        <v>1976</v>
      </c>
      <c r="G251" s="218" t="s">
        <v>1846</v>
      </c>
      <c r="H251" s="219">
        <v>5</v>
      </c>
      <c r="I251" s="220"/>
      <c r="J251" s="221">
        <f t="shared" si="60"/>
        <v>0</v>
      </c>
      <c r="K251" s="217" t="s">
        <v>19</v>
      </c>
      <c r="L251" s="222"/>
      <c r="M251" s="223" t="s">
        <v>19</v>
      </c>
      <c r="N251" s="224" t="s">
        <v>44</v>
      </c>
      <c r="O251" s="66"/>
      <c r="P251" s="184">
        <f t="shared" si="61"/>
        <v>0</v>
      </c>
      <c r="Q251" s="184">
        <v>0</v>
      </c>
      <c r="R251" s="184">
        <f t="shared" si="62"/>
        <v>0</v>
      </c>
      <c r="S251" s="184">
        <v>0</v>
      </c>
      <c r="T251" s="185">
        <f t="shared" si="63"/>
        <v>0</v>
      </c>
      <c r="U251" s="36"/>
      <c r="V251" s="36"/>
      <c r="W251" s="36"/>
      <c r="X251" s="36"/>
      <c r="Y251" s="36"/>
      <c r="Z251" s="36"/>
      <c r="AA251" s="36"/>
      <c r="AB251" s="36"/>
      <c r="AC251" s="36"/>
      <c r="AD251" s="36"/>
      <c r="AE251" s="36"/>
      <c r="AR251" s="186" t="s">
        <v>158</v>
      </c>
      <c r="AT251" s="186" t="s">
        <v>194</v>
      </c>
      <c r="AU251" s="186" t="s">
        <v>80</v>
      </c>
      <c r="AY251" s="19" t="s">
        <v>135</v>
      </c>
      <c r="BE251" s="187">
        <f t="shared" si="64"/>
        <v>0</v>
      </c>
      <c r="BF251" s="187">
        <f t="shared" si="65"/>
        <v>0</v>
      </c>
      <c r="BG251" s="187">
        <f t="shared" si="66"/>
        <v>0</v>
      </c>
      <c r="BH251" s="187">
        <f t="shared" si="67"/>
        <v>0</v>
      </c>
      <c r="BI251" s="187">
        <f t="shared" si="68"/>
        <v>0</v>
      </c>
      <c r="BJ251" s="19" t="s">
        <v>143</v>
      </c>
      <c r="BK251" s="187">
        <f t="shared" si="69"/>
        <v>0</v>
      </c>
      <c r="BL251" s="19" t="s">
        <v>142</v>
      </c>
      <c r="BM251" s="186" t="s">
        <v>1315</v>
      </c>
    </row>
    <row r="252" spans="1:65" s="2" customFormat="1" ht="14.4" customHeight="1">
      <c r="A252" s="36"/>
      <c r="B252" s="37"/>
      <c r="C252" s="175" t="s">
        <v>1182</v>
      </c>
      <c r="D252" s="175" t="s">
        <v>137</v>
      </c>
      <c r="E252" s="176" t="s">
        <v>1866</v>
      </c>
      <c r="F252" s="177" t="s">
        <v>1867</v>
      </c>
      <c r="G252" s="178" t="s">
        <v>382</v>
      </c>
      <c r="H252" s="179">
        <v>37</v>
      </c>
      <c r="I252" s="180"/>
      <c r="J252" s="181">
        <f t="shared" si="60"/>
        <v>0</v>
      </c>
      <c r="K252" s="177" t="s">
        <v>1844</v>
      </c>
      <c r="L252" s="41"/>
      <c r="M252" s="182" t="s">
        <v>19</v>
      </c>
      <c r="N252" s="183" t="s">
        <v>44</v>
      </c>
      <c r="O252" s="66"/>
      <c r="P252" s="184">
        <f t="shared" si="61"/>
        <v>0</v>
      </c>
      <c r="Q252" s="184">
        <v>0</v>
      </c>
      <c r="R252" s="184">
        <f t="shared" si="62"/>
        <v>0</v>
      </c>
      <c r="S252" s="184">
        <v>0</v>
      </c>
      <c r="T252" s="185">
        <f t="shared" si="63"/>
        <v>0</v>
      </c>
      <c r="U252" s="36"/>
      <c r="V252" s="36"/>
      <c r="W252" s="36"/>
      <c r="X252" s="36"/>
      <c r="Y252" s="36"/>
      <c r="Z252" s="36"/>
      <c r="AA252" s="36"/>
      <c r="AB252" s="36"/>
      <c r="AC252" s="36"/>
      <c r="AD252" s="36"/>
      <c r="AE252" s="36"/>
      <c r="AR252" s="186" t="s">
        <v>142</v>
      </c>
      <c r="AT252" s="186" t="s">
        <v>137</v>
      </c>
      <c r="AU252" s="186" t="s">
        <v>80</v>
      </c>
      <c r="AY252" s="19" t="s">
        <v>135</v>
      </c>
      <c r="BE252" s="187">
        <f t="shared" si="64"/>
        <v>0</v>
      </c>
      <c r="BF252" s="187">
        <f t="shared" si="65"/>
        <v>0</v>
      </c>
      <c r="BG252" s="187">
        <f t="shared" si="66"/>
        <v>0</v>
      </c>
      <c r="BH252" s="187">
        <f t="shared" si="67"/>
        <v>0</v>
      </c>
      <c r="BI252" s="187">
        <f t="shared" si="68"/>
        <v>0</v>
      </c>
      <c r="BJ252" s="19" t="s">
        <v>143</v>
      </c>
      <c r="BK252" s="187">
        <f t="shared" si="69"/>
        <v>0</v>
      </c>
      <c r="BL252" s="19" t="s">
        <v>142</v>
      </c>
      <c r="BM252" s="186" t="s">
        <v>1318</v>
      </c>
    </row>
    <row r="253" spans="1:65" s="2" customFormat="1" ht="14.4" customHeight="1">
      <c r="A253" s="36"/>
      <c r="B253" s="37"/>
      <c r="C253" s="215" t="s">
        <v>863</v>
      </c>
      <c r="D253" s="215" t="s">
        <v>194</v>
      </c>
      <c r="E253" s="216" t="s">
        <v>1977</v>
      </c>
      <c r="F253" s="217" t="s">
        <v>1978</v>
      </c>
      <c r="G253" s="218" t="s">
        <v>1855</v>
      </c>
      <c r="H253" s="219">
        <v>32</v>
      </c>
      <c r="I253" s="220"/>
      <c r="J253" s="221">
        <f t="shared" si="60"/>
        <v>0</v>
      </c>
      <c r="K253" s="217" t="s">
        <v>19</v>
      </c>
      <c r="L253" s="222"/>
      <c r="M253" s="223" t="s">
        <v>19</v>
      </c>
      <c r="N253" s="224" t="s">
        <v>44</v>
      </c>
      <c r="O253" s="66"/>
      <c r="P253" s="184">
        <f t="shared" si="61"/>
        <v>0</v>
      </c>
      <c r="Q253" s="184">
        <v>0</v>
      </c>
      <c r="R253" s="184">
        <f t="shared" si="62"/>
        <v>0</v>
      </c>
      <c r="S253" s="184">
        <v>0</v>
      </c>
      <c r="T253" s="185">
        <f t="shared" si="63"/>
        <v>0</v>
      </c>
      <c r="U253" s="36"/>
      <c r="V253" s="36"/>
      <c r="W253" s="36"/>
      <c r="X253" s="36"/>
      <c r="Y253" s="36"/>
      <c r="Z253" s="36"/>
      <c r="AA253" s="36"/>
      <c r="AB253" s="36"/>
      <c r="AC253" s="36"/>
      <c r="AD253" s="36"/>
      <c r="AE253" s="36"/>
      <c r="AR253" s="186" t="s">
        <v>158</v>
      </c>
      <c r="AT253" s="186" t="s">
        <v>194</v>
      </c>
      <c r="AU253" s="186" t="s">
        <v>80</v>
      </c>
      <c r="AY253" s="19" t="s">
        <v>135</v>
      </c>
      <c r="BE253" s="187">
        <f t="shared" si="64"/>
        <v>0</v>
      </c>
      <c r="BF253" s="187">
        <f t="shared" si="65"/>
        <v>0</v>
      </c>
      <c r="BG253" s="187">
        <f t="shared" si="66"/>
        <v>0</v>
      </c>
      <c r="BH253" s="187">
        <f t="shared" si="67"/>
        <v>0</v>
      </c>
      <c r="BI253" s="187">
        <f t="shared" si="68"/>
        <v>0</v>
      </c>
      <c r="BJ253" s="19" t="s">
        <v>143</v>
      </c>
      <c r="BK253" s="187">
        <f t="shared" si="69"/>
        <v>0</v>
      </c>
      <c r="BL253" s="19" t="s">
        <v>142</v>
      </c>
      <c r="BM253" s="186" t="s">
        <v>1322</v>
      </c>
    </row>
    <row r="254" spans="1:65" s="2" customFormat="1" ht="14.4" customHeight="1">
      <c r="A254" s="36"/>
      <c r="B254" s="37"/>
      <c r="C254" s="215" t="s">
        <v>1193</v>
      </c>
      <c r="D254" s="215" t="s">
        <v>194</v>
      </c>
      <c r="E254" s="216" t="s">
        <v>1868</v>
      </c>
      <c r="F254" s="217" t="s">
        <v>1869</v>
      </c>
      <c r="G254" s="218" t="s">
        <v>1846</v>
      </c>
      <c r="H254" s="219">
        <v>5</v>
      </c>
      <c r="I254" s="220"/>
      <c r="J254" s="221">
        <f t="shared" si="60"/>
        <v>0</v>
      </c>
      <c r="K254" s="217" t="s">
        <v>19</v>
      </c>
      <c r="L254" s="222"/>
      <c r="M254" s="223" t="s">
        <v>19</v>
      </c>
      <c r="N254" s="224" t="s">
        <v>44</v>
      </c>
      <c r="O254" s="66"/>
      <c r="P254" s="184">
        <f t="shared" si="61"/>
        <v>0</v>
      </c>
      <c r="Q254" s="184">
        <v>0</v>
      </c>
      <c r="R254" s="184">
        <f t="shared" si="62"/>
        <v>0</v>
      </c>
      <c r="S254" s="184">
        <v>0</v>
      </c>
      <c r="T254" s="185">
        <f t="shared" si="63"/>
        <v>0</v>
      </c>
      <c r="U254" s="36"/>
      <c r="V254" s="36"/>
      <c r="W254" s="36"/>
      <c r="X254" s="36"/>
      <c r="Y254" s="36"/>
      <c r="Z254" s="36"/>
      <c r="AA254" s="36"/>
      <c r="AB254" s="36"/>
      <c r="AC254" s="36"/>
      <c r="AD254" s="36"/>
      <c r="AE254" s="36"/>
      <c r="AR254" s="186" t="s">
        <v>158</v>
      </c>
      <c r="AT254" s="186" t="s">
        <v>194</v>
      </c>
      <c r="AU254" s="186" t="s">
        <v>80</v>
      </c>
      <c r="AY254" s="19" t="s">
        <v>135</v>
      </c>
      <c r="BE254" s="187">
        <f t="shared" si="64"/>
        <v>0</v>
      </c>
      <c r="BF254" s="187">
        <f t="shared" si="65"/>
        <v>0</v>
      </c>
      <c r="BG254" s="187">
        <f t="shared" si="66"/>
        <v>0</v>
      </c>
      <c r="BH254" s="187">
        <f t="shared" si="67"/>
        <v>0</v>
      </c>
      <c r="BI254" s="187">
        <f t="shared" si="68"/>
        <v>0</v>
      </c>
      <c r="BJ254" s="19" t="s">
        <v>143</v>
      </c>
      <c r="BK254" s="187">
        <f t="shared" si="69"/>
        <v>0</v>
      </c>
      <c r="BL254" s="19" t="s">
        <v>142</v>
      </c>
      <c r="BM254" s="186" t="s">
        <v>1326</v>
      </c>
    </row>
    <row r="255" spans="1:65" s="2" customFormat="1" ht="14.4" customHeight="1">
      <c r="A255" s="36"/>
      <c r="B255" s="37"/>
      <c r="C255" s="175" t="s">
        <v>873</v>
      </c>
      <c r="D255" s="175" t="s">
        <v>137</v>
      </c>
      <c r="E255" s="176" t="s">
        <v>1979</v>
      </c>
      <c r="F255" s="177" t="s">
        <v>1980</v>
      </c>
      <c r="G255" s="178" t="s">
        <v>382</v>
      </c>
      <c r="H255" s="179">
        <v>45</v>
      </c>
      <c r="I255" s="180"/>
      <c r="J255" s="181">
        <f t="shared" si="60"/>
        <v>0</v>
      </c>
      <c r="K255" s="177" t="s">
        <v>1844</v>
      </c>
      <c r="L255" s="41"/>
      <c r="M255" s="182" t="s">
        <v>19</v>
      </c>
      <c r="N255" s="183" t="s">
        <v>44</v>
      </c>
      <c r="O255" s="66"/>
      <c r="P255" s="184">
        <f t="shared" si="61"/>
        <v>0</v>
      </c>
      <c r="Q255" s="184">
        <v>0</v>
      </c>
      <c r="R255" s="184">
        <f t="shared" si="62"/>
        <v>0</v>
      </c>
      <c r="S255" s="184">
        <v>0</v>
      </c>
      <c r="T255" s="185">
        <f t="shared" si="63"/>
        <v>0</v>
      </c>
      <c r="U255" s="36"/>
      <c r="V255" s="36"/>
      <c r="W255" s="36"/>
      <c r="X255" s="36"/>
      <c r="Y255" s="36"/>
      <c r="Z255" s="36"/>
      <c r="AA255" s="36"/>
      <c r="AB255" s="36"/>
      <c r="AC255" s="36"/>
      <c r="AD255" s="36"/>
      <c r="AE255" s="36"/>
      <c r="AR255" s="186" t="s">
        <v>142</v>
      </c>
      <c r="AT255" s="186" t="s">
        <v>137</v>
      </c>
      <c r="AU255" s="186" t="s">
        <v>80</v>
      </c>
      <c r="AY255" s="19" t="s">
        <v>135</v>
      </c>
      <c r="BE255" s="187">
        <f t="shared" si="64"/>
        <v>0</v>
      </c>
      <c r="BF255" s="187">
        <f t="shared" si="65"/>
        <v>0</v>
      </c>
      <c r="BG255" s="187">
        <f t="shared" si="66"/>
        <v>0</v>
      </c>
      <c r="BH255" s="187">
        <f t="shared" si="67"/>
        <v>0</v>
      </c>
      <c r="BI255" s="187">
        <f t="shared" si="68"/>
        <v>0</v>
      </c>
      <c r="BJ255" s="19" t="s">
        <v>143</v>
      </c>
      <c r="BK255" s="187">
        <f t="shared" si="69"/>
        <v>0</v>
      </c>
      <c r="BL255" s="19" t="s">
        <v>142</v>
      </c>
      <c r="BM255" s="186" t="s">
        <v>1330</v>
      </c>
    </row>
    <row r="256" spans="1:65" s="2" customFormat="1" ht="14.4" customHeight="1">
      <c r="A256" s="36"/>
      <c r="B256" s="37"/>
      <c r="C256" s="215" t="s">
        <v>1205</v>
      </c>
      <c r="D256" s="215" t="s">
        <v>194</v>
      </c>
      <c r="E256" s="216" t="s">
        <v>1981</v>
      </c>
      <c r="F256" s="217" t="s">
        <v>1982</v>
      </c>
      <c r="G256" s="218" t="s">
        <v>1855</v>
      </c>
      <c r="H256" s="219">
        <v>45</v>
      </c>
      <c r="I256" s="220"/>
      <c r="J256" s="221">
        <f t="shared" si="60"/>
        <v>0</v>
      </c>
      <c r="K256" s="217" t="s">
        <v>19</v>
      </c>
      <c r="L256" s="222"/>
      <c r="M256" s="223" t="s">
        <v>19</v>
      </c>
      <c r="N256" s="224" t="s">
        <v>44</v>
      </c>
      <c r="O256" s="66"/>
      <c r="P256" s="184">
        <f t="shared" si="61"/>
        <v>0</v>
      </c>
      <c r="Q256" s="184">
        <v>0</v>
      </c>
      <c r="R256" s="184">
        <f t="shared" si="62"/>
        <v>0</v>
      </c>
      <c r="S256" s="184">
        <v>0</v>
      </c>
      <c r="T256" s="185">
        <f t="shared" si="63"/>
        <v>0</v>
      </c>
      <c r="U256" s="36"/>
      <c r="V256" s="36"/>
      <c r="W256" s="36"/>
      <c r="X256" s="36"/>
      <c r="Y256" s="36"/>
      <c r="Z256" s="36"/>
      <c r="AA256" s="36"/>
      <c r="AB256" s="36"/>
      <c r="AC256" s="36"/>
      <c r="AD256" s="36"/>
      <c r="AE256" s="36"/>
      <c r="AR256" s="186" t="s">
        <v>158</v>
      </c>
      <c r="AT256" s="186" t="s">
        <v>194</v>
      </c>
      <c r="AU256" s="186" t="s">
        <v>80</v>
      </c>
      <c r="AY256" s="19" t="s">
        <v>135</v>
      </c>
      <c r="BE256" s="187">
        <f t="shared" si="64"/>
        <v>0</v>
      </c>
      <c r="BF256" s="187">
        <f t="shared" si="65"/>
        <v>0</v>
      </c>
      <c r="BG256" s="187">
        <f t="shared" si="66"/>
        <v>0</v>
      </c>
      <c r="BH256" s="187">
        <f t="shared" si="67"/>
        <v>0</v>
      </c>
      <c r="BI256" s="187">
        <f t="shared" si="68"/>
        <v>0</v>
      </c>
      <c r="BJ256" s="19" t="s">
        <v>143</v>
      </c>
      <c r="BK256" s="187">
        <f t="shared" si="69"/>
        <v>0</v>
      </c>
      <c r="BL256" s="19" t="s">
        <v>142</v>
      </c>
      <c r="BM256" s="186" t="s">
        <v>1333</v>
      </c>
    </row>
    <row r="257" spans="1:65" s="2" customFormat="1" ht="14.4" customHeight="1">
      <c r="A257" s="36"/>
      <c r="B257" s="37"/>
      <c r="C257" s="175" t="s">
        <v>879</v>
      </c>
      <c r="D257" s="175" t="s">
        <v>137</v>
      </c>
      <c r="E257" s="176" t="s">
        <v>1983</v>
      </c>
      <c r="F257" s="177" t="s">
        <v>1984</v>
      </c>
      <c r="G257" s="178" t="s">
        <v>382</v>
      </c>
      <c r="H257" s="179">
        <v>5</v>
      </c>
      <c r="I257" s="180"/>
      <c r="J257" s="181">
        <f t="shared" si="60"/>
        <v>0</v>
      </c>
      <c r="K257" s="177" t="s">
        <v>1844</v>
      </c>
      <c r="L257" s="41"/>
      <c r="M257" s="182" t="s">
        <v>19</v>
      </c>
      <c r="N257" s="183" t="s">
        <v>44</v>
      </c>
      <c r="O257" s="66"/>
      <c r="P257" s="184">
        <f t="shared" si="61"/>
        <v>0</v>
      </c>
      <c r="Q257" s="184">
        <v>0</v>
      </c>
      <c r="R257" s="184">
        <f t="shared" si="62"/>
        <v>0</v>
      </c>
      <c r="S257" s="184">
        <v>0</v>
      </c>
      <c r="T257" s="185">
        <f t="shared" si="63"/>
        <v>0</v>
      </c>
      <c r="U257" s="36"/>
      <c r="V257" s="36"/>
      <c r="W257" s="36"/>
      <c r="X257" s="36"/>
      <c r="Y257" s="36"/>
      <c r="Z257" s="36"/>
      <c r="AA257" s="36"/>
      <c r="AB257" s="36"/>
      <c r="AC257" s="36"/>
      <c r="AD257" s="36"/>
      <c r="AE257" s="36"/>
      <c r="AR257" s="186" t="s">
        <v>142</v>
      </c>
      <c r="AT257" s="186" t="s">
        <v>137</v>
      </c>
      <c r="AU257" s="186" t="s">
        <v>80</v>
      </c>
      <c r="AY257" s="19" t="s">
        <v>135</v>
      </c>
      <c r="BE257" s="187">
        <f t="shared" si="64"/>
        <v>0</v>
      </c>
      <c r="BF257" s="187">
        <f t="shared" si="65"/>
        <v>0</v>
      </c>
      <c r="BG257" s="187">
        <f t="shared" si="66"/>
        <v>0</v>
      </c>
      <c r="BH257" s="187">
        <f t="shared" si="67"/>
        <v>0</v>
      </c>
      <c r="BI257" s="187">
        <f t="shared" si="68"/>
        <v>0</v>
      </c>
      <c r="BJ257" s="19" t="s">
        <v>143</v>
      </c>
      <c r="BK257" s="187">
        <f t="shared" si="69"/>
        <v>0</v>
      </c>
      <c r="BL257" s="19" t="s">
        <v>142</v>
      </c>
      <c r="BM257" s="186" t="s">
        <v>1337</v>
      </c>
    </row>
    <row r="258" spans="1:65" s="2" customFormat="1" ht="14.4" customHeight="1">
      <c r="A258" s="36"/>
      <c r="B258" s="37"/>
      <c r="C258" s="215" t="s">
        <v>1214</v>
      </c>
      <c r="D258" s="215" t="s">
        <v>194</v>
      </c>
      <c r="E258" s="216" t="s">
        <v>1985</v>
      </c>
      <c r="F258" s="217" t="s">
        <v>1986</v>
      </c>
      <c r="G258" s="218" t="s">
        <v>1846</v>
      </c>
      <c r="H258" s="219">
        <v>5</v>
      </c>
      <c r="I258" s="220"/>
      <c r="J258" s="221">
        <f t="shared" si="60"/>
        <v>0</v>
      </c>
      <c r="K258" s="217" t="s">
        <v>19</v>
      </c>
      <c r="L258" s="222"/>
      <c r="M258" s="223" t="s">
        <v>19</v>
      </c>
      <c r="N258" s="224" t="s">
        <v>44</v>
      </c>
      <c r="O258" s="66"/>
      <c r="P258" s="184">
        <f t="shared" si="61"/>
        <v>0</v>
      </c>
      <c r="Q258" s="184">
        <v>0</v>
      </c>
      <c r="R258" s="184">
        <f t="shared" si="62"/>
        <v>0</v>
      </c>
      <c r="S258" s="184">
        <v>0</v>
      </c>
      <c r="T258" s="185">
        <f t="shared" si="63"/>
        <v>0</v>
      </c>
      <c r="U258" s="36"/>
      <c r="V258" s="36"/>
      <c r="W258" s="36"/>
      <c r="X258" s="36"/>
      <c r="Y258" s="36"/>
      <c r="Z258" s="36"/>
      <c r="AA258" s="36"/>
      <c r="AB258" s="36"/>
      <c r="AC258" s="36"/>
      <c r="AD258" s="36"/>
      <c r="AE258" s="36"/>
      <c r="AR258" s="186" t="s">
        <v>158</v>
      </c>
      <c r="AT258" s="186" t="s">
        <v>194</v>
      </c>
      <c r="AU258" s="186" t="s">
        <v>80</v>
      </c>
      <c r="AY258" s="19" t="s">
        <v>135</v>
      </c>
      <c r="BE258" s="187">
        <f t="shared" si="64"/>
        <v>0</v>
      </c>
      <c r="BF258" s="187">
        <f t="shared" si="65"/>
        <v>0</v>
      </c>
      <c r="BG258" s="187">
        <f t="shared" si="66"/>
        <v>0</v>
      </c>
      <c r="BH258" s="187">
        <f t="shared" si="67"/>
        <v>0</v>
      </c>
      <c r="BI258" s="187">
        <f t="shared" si="68"/>
        <v>0</v>
      </c>
      <c r="BJ258" s="19" t="s">
        <v>143</v>
      </c>
      <c r="BK258" s="187">
        <f t="shared" si="69"/>
        <v>0</v>
      </c>
      <c r="BL258" s="19" t="s">
        <v>142</v>
      </c>
      <c r="BM258" s="186" t="s">
        <v>1340</v>
      </c>
    </row>
    <row r="259" spans="1:65" s="2" customFormat="1" ht="14.4" customHeight="1">
      <c r="A259" s="36"/>
      <c r="B259" s="37"/>
      <c r="C259" s="215" t="s">
        <v>880</v>
      </c>
      <c r="D259" s="215" t="s">
        <v>194</v>
      </c>
      <c r="E259" s="216" t="s">
        <v>1987</v>
      </c>
      <c r="F259" s="217" t="s">
        <v>1988</v>
      </c>
      <c r="G259" s="218" t="s">
        <v>1855</v>
      </c>
      <c r="H259" s="219">
        <v>5</v>
      </c>
      <c r="I259" s="220"/>
      <c r="J259" s="221">
        <f t="shared" si="60"/>
        <v>0</v>
      </c>
      <c r="K259" s="217" t="s">
        <v>19</v>
      </c>
      <c r="L259" s="222"/>
      <c r="M259" s="223" t="s">
        <v>19</v>
      </c>
      <c r="N259" s="224" t="s">
        <v>44</v>
      </c>
      <c r="O259" s="66"/>
      <c r="P259" s="184">
        <f t="shared" si="61"/>
        <v>0</v>
      </c>
      <c r="Q259" s="184">
        <v>0</v>
      </c>
      <c r="R259" s="184">
        <f t="shared" si="62"/>
        <v>0</v>
      </c>
      <c r="S259" s="184">
        <v>0</v>
      </c>
      <c r="T259" s="185">
        <f t="shared" si="63"/>
        <v>0</v>
      </c>
      <c r="U259" s="36"/>
      <c r="V259" s="36"/>
      <c r="W259" s="36"/>
      <c r="X259" s="36"/>
      <c r="Y259" s="36"/>
      <c r="Z259" s="36"/>
      <c r="AA259" s="36"/>
      <c r="AB259" s="36"/>
      <c r="AC259" s="36"/>
      <c r="AD259" s="36"/>
      <c r="AE259" s="36"/>
      <c r="AR259" s="186" t="s">
        <v>158</v>
      </c>
      <c r="AT259" s="186" t="s">
        <v>194</v>
      </c>
      <c r="AU259" s="186" t="s">
        <v>80</v>
      </c>
      <c r="AY259" s="19" t="s">
        <v>135</v>
      </c>
      <c r="BE259" s="187">
        <f t="shared" si="64"/>
        <v>0</v>
      </c>
      <c r="BF259" s="187">
        <f t="shared" si="65"/>
        <v>0</v>
      </c>
      <c r="BG259" s="187">
        <f t="shared" si="66"/>
        <v>0</v>
      </c>
      <c r="BH259" s="187">
        <f t="shared" si="67"/>
        <v>0</v>
      </c>
      <c r="BI259" s="187">
        <f t="shared" si="68"/>
        <v>0</v>
      </c>
      <c r="BJ259" s="19" t="s">
        <v>143</v>
      </c>
      <c r="BK259" s="187">
        <f t="shared" si="69"/>
        <v>0</v>
      </c>
      <c r="BL259" s="19" t="s">
        <v>142</v>
      </c>
      <c r="BM259" s="186" t="s">
        <v>1344</v>
      </c>
    </row>
    <row r="260" spans="1:65" s="2" customFormat="1" ht="14.4" customHeight="1">
      <c r="A260" s="36"/>
      <c r="B260" s="37"/>
      <c r="C260" s="175" t="s">
        <v>1244</v>
      </c>
      <c r="D260" s="175" t="s">
        <v>137</v>
      </c>
      <c r="E260" s="176" t="s">
        <v>1989</v>
      </c>
      <c r="F260" s="177" t="s">
        <v>1990</v>
      </c>
      <c r="G260" s="178" t="s">
        <v>382</v>
      </c>
      <c r="H260" s="179">
        <v>5</v>
      </c>
      <c r="I260" s="180"/>
      <c r="J260" s="181">
        <f t="shared" si="60"/>
        <v>0</v>
      </c>
      <c r="K260" s="177" t="s">
        <v>1844</v>
      </c>
      <c r="L260" s="41"/>
      <c r="M260" s="182" t="s">
        <v>19</v>
      </c>
      <c r="N260" s="183" t="s">
        <v>44</v>
      </c>
      <c r="O260" s="66"/>
      <c r="P260" s="184">
        <f t="shared" si="61"/>
        <v>0</v>
      </c>
      <c r="Q260" s="184">
        <v>0</v>
      </c>
      <c r="R260" s="184">
        <f t="shared" si="62"/>
        <v>0</v>
      </c>
      <c r="S260" s="184">
        <v>0</v>
      </c>
      <c r="T260" s="185">
        <f t="shared" si="63"/>
        <v>0</v>
      </c>
      <c r="U260" s="36"/>
      <c r="V260" s="36"/>
      <c r="W260" s="36"/>
      <c r="X260" s="36"/>
      <c r="Y260" s="36"/>
      <c r="Z260" s="36"/>
      <c r="AA260" s="36"/>
      <c r="AB260" s="36"/>
      <c r="AC260" s="36"/>
      <c r="AD260" s="36"/>
      <c r="AE260" s="36"/>
      <c r="AR260" s="186" t="s">
        <v>142</v>
      </c>
      <c r="AT260" s="186" t="s">
        <v>137</v>
      </c>
      <c r="AU260" s="186" t="s">
        <v>80</v>
      </c>
      <c r="AY260" s="19" t="s">
        <v>135</v>
      </c>
      <c r="BE260" s="187">
        <f t="shared" si="64"/>
        <v>0</v>
      </c>
      <c r="BF260" s="187">
        <f t="shared" si="65"/>
        <v>0</v>
      </c>
      <c r="BG260" s="187">
        <f t="shared" si="66"/>
        <v>0</v>
      </c>
      <c r="BH260" s="187">
        <f t="shared" si="67"/>
        <v>0</v>
      </c>
      <c r="BI260" s="187">
        <f t="shared" si="68"/>
        <v>0</v>
      </c>
      <c r="BJ260" s="19" t="s">
        <v>143</v>
      </c>
      <c r="BK260" s="187">
        <f t="shared" si="69"/>
        <v>0</v>
      </c>
      <c r="BL260" s="19" t="s">
        <v>142</v>
      </c>
      <c r="BM260" s="186" t="s">
        <v>1350</v>
      </c>
    </row>
    <row r="261" spans="1:65" s="2" customFormat="1" ht="14.4" customHeight="1">
      <c r="A261" s="36"/>
      <c r="B261" s="37"/>
      <c r="C261" s="215" t="s">
        <v>882</v>
      </c>
      <c r="D261" s="215" t="s">
        <v>194</v>
      </c>
      <c r="E261" s="216" t="s">
        <v>1991</v>
      </c>
      <c r="F261" s="217" t="s">
        <v>1992</v>
      </c>
      <c r="G261" s="218" t="s">
        <v>1855</v>
      </c>
      <c r="H261" s="219">
        <v>5</v>
      </c>
      <c r="I261" s="220"/>
      <c r="J261" s="221">
        <f t="shared" si="60"/>
        <v>0</v>
      </c>
      <c r="K261" s="217" t="s">
        <v>19</v>
      </c>
      <c r="L261" s="222"/>
      <c r="M261" s="223" t="s">
        <v>19</v>
      </c>
      <c r="N261" s="224" t="s">
        <v>44</v>
      </c>
      <c r="O261" s="66"/>
      <c r="P261" s="184">
        <f t="shared" si="61"/>
        <v>0</v>
      </c>
      <c r="Q261" s="184">
        <v>0</v>
      </c>
      <c r="R261" s="184">
        <f t="shared" si="62"/>
        <v>0</v>
      </c>
      <c r="S261" s="184">
        <v>0</v>
      </c>
      <c r="T261" s="185">
        <f t="shared" si="63"/>
        <v>0</v>
      </c>
      <c r="U261" s="36"/>
      <c r="V261" s="36"/>
      <c r="W261" s="36"/>
      <c r="X261" s="36"/>
      <c r="Y261" s="36"/>
      <c r="Z261" s="36"/>
      <c r="AA261" s="36"/>
      <c r="AB261" s="36"/>
      <c r="AC261" s="36"/>
      <c r="AD261" s="36"/>
      <c r="AE261" s="36"/>
      <c r="AR261" s="186" t="s">
        <v>158</v>
      </c>
      <c r="AT261" s="186" t="s">
        <v>194</v>
      </c>
      <c r="AU261" s="186" t="s">
        <v>80</v>
      </c>
      <c r="AY261" s="19" t="s">
        <v>135</v>
      </c>
      <c r="BE261" s="187">
        <f t="shared" si="64"/>
        <v>0</v>
      </c>
      <c r="BF261" s="187">
        <f t="shared" si="65"/>
        <v>0</v>
      </c>
      <c r="BG261" s="187">
        <f t="shared" si="66"/>
        <v>0</v>
      </c>
      <c r="BH261" s="187">
        <f t="shared" si="67"/>
        <v>0</v>
      </c>
      <c r="BI261" s="187">
        <f t="shared" si="68"/>
        <v>0</v>
      </c>
      <c r="BJ261" s="19" t="s">
        <v>143</v>
      </c>
      <c r="BK261" s="187">
        <f t="shared" si="69"/>
        <v>0</v>
      </c>
      <c r="BL261" s="19" t="s">
        <v>142</v>
      </c>
      <c r="BM261" s="186" t="s">
        <v>1355</v>
      </c>
    </row>
    <row r="262" spans="1:65" s="2" customFormat="1" ht="14.4" customHeight="1">
      <c r="A262" s="36"/>
      <c r="B262" s="37"/>
      <c r="C262" s="215" t="s">
        <v>1256</v>
      </c>
      <c r="D262" s="215" t="s">
        <v>194</v>
      </c>
      <c r="E262" s="216" t="s">
        <v>1993</v>
      </c>
      <c r="F262" s="217" t="s">
        <v>1994</v>
      </c>
      <c r="G262" s="218" t="s">
        <v>1855</v>
      </c>
      <c r="H262" s="219">
        <v>5</v>
      </c>
      <c r="I262" s="220"/>
      <c r="J262" s="221">
        <f t="shared" si="60"/>
        <v>0</v>
      </c>
      <c r="K262" s="217" t="s">
        <v>19</v>
      </c>
      <c r="L262" s="222"/>
      <c r="M262" s="223" t="s">
        <v>19</v>
      </c>
      <c r="N262" s="224" t="s">
        <v>44</v>
      </c>
      <c r="O262" s="66"/>
      <c r="P262" s="184">
        <f t="shared" si="61"/>
        <v>0</v>
      </c>
      <c r="Q262" s="184">
        <v>0</v>
      </c>
      <c r="R262" s="184">
        <f t="shared" si="62"/>
        <v>0</v>
      </c>
      <c r="S262" s="184">
        <v>0</v>
      </c>
      <c r="T262" s="185">
        <f t="shared" si="63"/>
        <v>0</v>
      </c>
      <c r="U262" s="36"/>
      <c r="V262" s="36"/>
      <c r="W262" s="36"/>
      <c r="X262" s="36"/>
      <c r="Y262" s="36"/>
      <c r="Z262" s="36"/>
      <c r="AA262" s="36"/>
      <c r="AB262" s="36"/>
      <c r="AC262" s="36"/>
      <c r="AD262" s="36"/>
      <c r="AE262" s="36"/>
      <c r="AR262" s="186" t="s">
        <v>158</v>
      </c>
      <c r="AT262" s="186" t="s">
        <v>194</v>
      </c>
      <c r="AU262" s="186" t="s">
        <v>80</v>
      </c>
      <c r="AY262" s="19" t="s">
        <v>135</v>
      </c>
      <c r="BE262" s="187">
        <f t="shared" si="64"/>
        <v>0</v>
      </c>
      <c r="BF262" s="187">
        <f t="shared" si="65"/>
        <v>0</v>
      </c>
      <c r="BG262" s="187">
        <f t="shared" si="66"/>
        <v>0</v>
      </c>
      <c r="BH262" s="187">
        <f t="shared" si="67"/>
        <v>0</v>
      </c>
      <c r="BI262" s="187">
        <f t="shared" si="68"/>
        <v>0</v>
      </c>
      <c r="BJ262" s="19" t="s">
        <v>143</v>
      </c>
      <c r="BK262" s="187">
        <f t="shared" si="69"/>
        <v>0</v>
      </c>
      <c r="BL262" s="19" t="s">
        <v>142</v>
      </c>
      <c r="BM262" s="186" t="s">
        <v>1358</v>
      </c>
    </row>
    <row r="263" spans="1:65" s="2" customFormat="1" ht="14.4" customHeight="1">
      <c r="A263" s="36"/>
      <c r="B263" s="37"/>
      <c r="C263" s="215" t="s">
        <v>883</v>
      </c>
      <c r="D263" s="215" t="s">
        <v>194</v>
      </c>
      <c r="E263" s="216" t="s">
        <v>1995</v>
      </c>
      <c r="F263" s="217" t="s">
        <v>1996</v>
      </c>
      <c r="G263" s="218" t="s">
        <v>1855</v>
      </c>
      <c r="H263" s="219">
        <v>10</v>
      </c>
      <c r="I263" s="220"/>
      <c r="J263" s="221">
        <f t="shared" si="60"/>
        <v>0</v>
      </c>
      <c r="K263" s="217" t="s">
        <v>19</v>
      </c>
      <c r="L263" s="222"/>
      <c r="M263" s="223" t="s">
        <v>19</v>
      </c>
      <c r="N263" s="224" t="s">
        <v>44</v>
      </c>
      <c r="O263" s="66"/>
      <c r="P263" s="184">
        <f t="shared" si="61"/>
        <v>0</v>
      </c>
      <c r="Q263" s="184">
        <v>0</v>
      </c>
      <c r="R263" s="184">
        <f t="shared" si="62"/>
        <v>0</v>
      </c>
      <c r="S263" s="184">
        <v>0</v>
      </c>
      <c r="T263" s="185">
        <f t="shared" si="63"/>
        <v>0</v>
      </c>
      <c r="U263" s="36"/>
      <c r="V263" s="36"/>
      <c r="W263" s="36"/>
      <c r="X263" s="36"/>
      <c r="Y263" s="36"/>
      <c r="Z263" s="36"/>
      <c r="AA263" s="36"/>
      <c r="AB263" s="36"/>
      <c r="AC263" s="36"/>
      <c r="AD263" s="36"/>
      <c r="AE263" s="36"/>
      <c r="AR263" s="186" t="s">
        <v>158</v>
      </c>
      <c r="AT263" s="186" t="s">
        <v>194</v>
      </c>
      <c r="AU263" s="186" t="s">
        <v>80</v>
      </c>
      <c r="AY263" s="19" t="s">
        <v>135</v>
      </c>
      <c r="BE263" s="187">
        <f t="shared" si="64"/>
        <v>0</v>
      </c>
      <c r="BF263" s="187">
        <f t="shared" si="65"/>
        <v>0</v>
      </c>
      <c r="BG263" s="187">
        <f t="shared" si="66"/>
        <v>0</v>
      </c>
      <c r="BH263" s="187">
        <f t="shared" si="67"/>
        <v>0</v>
      </c>
      <c r="BI263" s="187">
        <f t="shared" si="68"/>
        <v>0</v>
      </c>
      <c r="BJ263" s="19" t="s">
        <v>143</v>
      </c>
      <c r="BK263" s="187">
        <f t="shared" si="69"/>
        <v>0</v>
      </c>
      <c r="BL263" s="19" t="s">
        <v>142</v>
      </c>
      <c r="BM263" s="186" t="s">
        <v>1362</v>
      </c>
    </row>
    <row r="264" spans="1:65" s="2" customFormat="1" ht="14.4" customHeight="1">
      <c r="A264" s="36"/>
      <c r="B264" s="37"/>
      <c r="C264" s="175" t="s">
        <v>1284</v>
      </c>
      <c r="D264" s="175" t="s">
        <v>137</v>
      </c>
      <c r="E264" s="176" t="s">
        <v>1997</v>
      </c>
      <c r="F264" s="177" t="s">
        <v>1998</v>
      </c>
      <c r="G264" s="178" t="s">
        <v>382</v>
      </c>
      <c r="H264" s="179">
        <v>15</v>
      </c>
      <c r="I264" s="180"/>
      <c r="J264" s="181">
        <f t="shared" si="60"/>
        <v>0</v>
      </c>
      <c r="K264" s="177" t="s">
        <v>1844</v>
      </c>
      <c r="L264" s="41"/>
      <c r="M264" s="182" t="s">
        <v>19</v>
      </c>
      <c r="N264" s="183" t="s">
        <v>44</v>
      </c>
      <c r="O264" s="66"/>
      <c r="P264" s="184">
        <f t="shared" si="61"/>
        <v>0</v>
      </c>
      <c r="Q264" s="184">
        <v>0</v>
      </c>
      <c r="R264" s="184">
        <f t="shared" si="62"/>
        <v>0</v>
      </c>
      <c r="S264" s="184">
        <v>0</v>
      </c>
      <c r="T264" s="185">
        <f t="shared" si="63"/>
        <v>0</v>
      </c>
      <c r="U264" s="36"/>
      <c r="V264" s="36"/>
      <c r="W264" s="36"/>
      <c r="X264" s="36"/>
      <c r="Y264" s="36"/>
      <c r="Z264" s="36"/>
      <c r="AA264" s="36"/>
      <c r="AB264" s="36"/>
      <c r="AC264" s="36"/>
      <c r="AD264" s="36"/>
      <c r="AE264" s="36"/>
      <c r="AR264" s="186" t="s">
        <v>142</v>
      </c>
      <c r="AT264" s="186" t="s">
        <v>137</v>
      </c>
      <c r="AU264" s="186" t="s">
        <v>80</v>
      </c>
      <c r="AY264" s="19" t="s">
        <v>135</v>
      </c>
      <c r="BE264" s="187">
        <f t="shared" si="64"/>
        <v>0</v>
      </c>
      <c r="BF264" s="187">
        <f t="shared" si="65"/>
        <v>0</v>
      </c>
      <c r="BG264" s="187">
        <f t="shared" si="66"/>
        <v>0</v>
      </c>
      <c r="BH264" s="187">
        <f t="shared" si="67"/>
        <v>0</v>
      </c>
      <c r="BI264" s="187">
        <f t="shared" si="68"/>
        <v>0</v>
      </c>
      <c r="BJ264" s="19" t="s">
        <v>143</v>
      </c>
      <c r="BK264" s="187">
        <f t="shared" si="69"/>
        <v>0</v>
      </c>
      <c r="BL264" s="19" t="s">
        <v>142</v>
      </c>
      <c r="BM264" s="186" t="s">
        <v>1365</v>
      </c>
    </row>
    <row r="265" spans="1:65" s="2" customFormat="1" ht="14.4" customHeight="1">
      <c r="A265" s="36"/>
      <c r="B265" s="37"/>
      <c r="C265" s="215" t="s">
        <v>888</v>
      </c>
      <c r="D265" s="215" t="s">
        <v>194</v>
      </c>
      <c r="E265" s="216" t="s">
        <v>1999</v>
      </c>
      <c r="F265" s="217" t="s">
        <v>2000</v>
      </c>
      <c r="G265" s="218" t="s">
        <v>1855</v>
      </c>
      <c r="H265" s="219">
        <v>15</v>
      </c>
      <c r="I265" s="220"/>
      <c r="J265" s="221">
        <f t="shared" si="60"/>
        <v>0</v>
      </c>
      <c r="K265" s="217" t="s">
        <v>19</v>
      </c>
      <c r="L265" s="222"/>
      <c r="M265" s="223" t="s">
        <v>19</v>
      </c>
      <c r="N265" s="224" t="s">
        <v>44</v>
      </c>
      <c r="O265" s="66"/>
      <c r="P265" s="184">
        <f t="shared" si="61"/>
        <v>0</v>
      </c>
      <c r="Q265" s="184">
        <v>0</v>
      </c>
      <c r="R265" s="184">
        <f t="shared" si="62"/>
        <v>0</v>
      </c>
      <c r="S265" s="184">
        <v>0</v>
      </c>
      <c r="T265" s="185">
        <f t="shared" si="63"/>
        <v>0</v>
      </c>
      <c r="U265" s="36"/>
      <c r="V265" s="36"/>
      <c r="W265" s="36"/>
      <c r="X265" s="36"/>
      <c r="Y265" s="36"/>
      <c r="Z265" s="36"/>
      <c r="AA265" s="36"/>
      <c r="AB265" s="36"/>
      <c r="AC265" s="36"/>
      <c r="AD265" s="36"/>
      <c r="AE265" s="36"/>
      <c r="AR265" s="186" t="s">
        <v>158</v>
      </c>
      <c r="AT265" s="186" t="s">
        <v>194</v>
      </c>
      <c r="AU265" s="186" t="s">
        <v>80</v>
      </c>
      <c r="AY265" s="19" t="s">
        <v>135</v>
      </c>
      <c r="BE265" s="187">
        <f t="shared" si="64"/>
        <v>0</v>
      </c>
      <c r="BF265" s="187">
        <f t="shared" si="65"/>
        <v>0</v>
      </c>
      <c r="BG265" s="187">
        <f t="shared" si="66"/>
        <v>0</v>
      </c>
      <c r="BH265" s="187">
        <f t="shared" si="67"/>
        <v>0</v>
      </c>
      <c r="BI265" s="187">
        <f t="shared" si="68"/>
        <v>0</v>
      </c>
      <c r="BJ265" s="19" t="s">
        <v>143</v>
      </c>
      <c r="BK265" s="187">
        <f t="shared" si="69"/>
        <v>0</v>
      </c>
      <c r="BL265" s="19" t="s">
        <v>142</v>
      </c>
      <c r="BM265" s="186" t="s">
        <v>1371</v>
      </c>
    </row>
    <row r="266" spans="1:65" s="2" customFormat="1" ht="14.4" customHeight="1">
      <c r="A266" s="36"/>
      <c r="B266" s="37"/>
      <c r="C266" s="215" t="s">
        <v>1292</v>
      </c>
      <c r="D266" s="215" t="s">
        <v>194</v>
      </c>
      <c r="E266" s="216" t="s">
        <v>1862</v>
      </c>
      <c r="F266" s="217" t="s">
        <v>1863</v>
      </c>
      <c r="G266" s="218" t="s">
        <v>1855</v>
      </c>
      <c r="H266" s="219">
        <v>110</v>
      </c>
      <c r="I266" s="220"/>
      <c r="J266" s="221">
        <f t="shared" si="60"/>
        <v>0</v>
      </c>
      <c r="K266" s="217" t="s">
        <v>19</v>
      </c>
      <c r="L266" s="222"/>
      <c r="M266" s="223" t="s">
        <v>19</v>
      </c>
      <c r="N266" s="224" t="s">
        <v>44</v>
      </c>
      <c r="O266" s="66"/>
      <c r="P266" s="184">
        <f t="shared" si="61"/>
        <v>0</v>
      </c>
      <c r="Q266" s="184">
        <v>0</v>
      </c>
      <c r="R266" s="184">
        <f t="shared" si="62"/>
        <v>0</v>
      </c>
      <c r="S266" s="184">
        <v>0</v>
      </c>
      <c r="T266" s="185">
        <f t="shared" si="63"/>
        <v>0</v>
      </c>
      <c r="U266" s="36"/>
      <c r="V266" s="36"/>
      <c r="W266" s="36"/>
      <c r="X266" s="36"/>
      <c r="Y266" s="36"/>
      <c r="Z266" s="36"/>
      <c r="AA266" s="36"/>
      <c r="AB266" s="36"/>
      <c r="AC266" s="36"/>
      <c r="AD266" s="36"/>
      <c r="AE266" s="36"/>
      <c r="AR266" s="186" t="s">
        <v>158</v>
      </c>
      <c r="AT266" s="186" t="s">
        <v>194</v>
      </c>
      <c r="AU266" s="186" t="s">
        <v>80</v>
      </c>
      <c r="AY266" s="19" t="s">
        <v>135</v>
      </c>
      <c r="BE266" s="187">
        <f t="shared" si="64"/>
        <v>0</v>
      </c>
      <c r="BF266" s="187">
        <f t="shared" si="65"/>
        <v>0</v>
      </c>
      <c r="BG266" s="187">
        <f t="shared" si="66"/>
        <v>0</v>
      </c>
      <c r="BH266" s="187">
        <f t="shared" si="67"/>
        <v>0</v>
      </c>
      <c r="BI266" s="187">
        <f t="shared" si="68"/>
        <v>0</v>
      </c>
      <c r="BJ266" s="19" t="s">
        <v>143</v>
      </c>
      <c r="BK266" s="187">
        <f t="shared" si="69"/>
        <v>0</v>
      </c>
      <c r="BL266" s="19" t="s">
        <v>142</v>
      </c>
      <c r="BM266" s="186" t="s">
        <v>1374</v>
      </c>
    </row>
    <row r="267" spans="1:65" s="2" customFormat="1" ht="14.4" customHeight="1">
      <c r="A267" s="36"/>
      <c r="B267" s="37"/>
      <c r="C267" s="175" t="s">
        <v>889</v>
      </c>
      <c r="D267" s="175" t="s">
        <v>137</v>
      </c>
      <c r="E267" s="176" t="s">
        <v>2001</v>
      </c>
      <c r="F267" s="177" t="s">
        <v>2002</v>
      </c>
      <c r="G267" s="178" t="s">
        <v>382</v>
      </c>
      <c r="H267" s="179">
        <v>5</v>
      </c>
      <c r="I267" s="180"/>
      <c r="J267" s="181">
        <f t="shared" si="60"/>
        <v>0</v>
      </c>
      <c r="K267" s="177" t="s">
        <v>1844</v>
      </c>
      <c r="L267" s="41"/>
      <c r="M267" s="182" t="s">
        <v>19</v>
      </c>
      <c r="N267" s="183" t="s">
        <v>44</v>
      </c>
      <c r="O267" s="66"/>
      <c r="P267" s="184">
        <f t="shared" si="61"/>
        <v>0</v>
      </c>
      <c r="Q267" s="184">
        <v>0</v>
      </c>
      <c r="R267" s="184">
        <f t="shared" si="62"/>
        <v>0</v>
      </c>
      <c r="S267" s="184">
        <v>0</v>
      </c>
      <c r="T267" s="185">
        <f t="shared" si="63"/>
        <v>0</v>
      </c>
      <c r="U267" s="36"/>
      <c r="V267" s="36"/>
      <c r="W267" s="36"/>
      <c r="X267" s="36"/>
      <c r="Y267" s="36"/>
      <c r="Z267" s="36"/>
      <c r="AA267" s="36"/>
      <c r="AB267" s="36"/>
      <c r="AC267" s="36"/>
      <c r="AD267" s="36"/>
      <c r="AE267" s="36"/>
      <c r="AR267" s="186" t="s">
        <v>142</v>
      </c>
      <c r="AT267" s="186" t="s">
        <v>137</v>
      </c>
      <c r="AU267" s="186" t="s">
        <v>80</v>
      </c>
      <c r="AY267" s="19" t="s">
        <v>135</v>
      </c>
      <c r="BE267" s="187">
        <f t="shared" si="64"/>
        <v>0</v>
      </c>
      <c r="BF267" s="187">
        <f t="shared" si="65"/>
        <v>0</v>
      </c>
      <c r="BG267" s="187">
        <f t="shared" si="66"/>
        <v>0</v>
      </c>
      <c r="BH267" s="187">
        <f t="shared" si="67"/>
        <v>0</v>
      </c>
      <c r="BI267" s="187">
        <f t="shared" si="68"/>
        <v>0</v>
      </c>
      <c r="BJ267" s="19" t="s">
        <v>143</v>
      </c>
      <c r="BK267" s="187">
        <f t="shared" si="69"/>
        <v>0</v>
      </c>
      <c r="BL267" s="19" t="s">
        <v>142</v>
      </c>
      <c r="BM267" s="186" t="s">
        <v>1380</v>
      </c>
    </row>
    <row r="268" spans="1:65" s="2" customFormat="1" ht="24.15" customHeight="1">
      <c r="A268" s="36"/>
      <c r="B268" s="37"/>
      <c r="C268" s="215" t="s">
        <v>1302</v>
      </c>
      <c r="D268" s="215" t="s">
        <v>194</v>
      </c>
      <c r="E268" s="216" t="s">
        <v>2003</v>
      </c>
      <c r="F268" s="217" t="s">
        <v>2004</v>
      </c>
      <c r="G268" s="218" t="s">
        <v>1846</v>
      </c>
      <c r="H268" s="219">
        <v>5</v>
      </c>
      <c r="I268" s="220"/>
      <c r="J268" s="221">
        <f t="shared" si="60"/>
        <v>0</v>
      </c>
      <c r="K268" s="217" t="s">
        <v>19</v>
      </c>
      <c r="L268" s="222"/>
      <c r="M268" s="223" t="s">
        <v>19</v>
      </c>
      <c r="N268" s="224" t="s">
        <v>44</v>
      </c>
      <c r="O268" s="66"/>
      <c r="P268" s="184">
        <f t="shared" si="61"/>
        <v>0</v>
      </c>
      <c r="Q268" s="184">
        <v>0</v>
      </c>
      <c r="R268" s="184">
        <f t="shared" si="62"/>
        <v>0</v>
      </c>
      <c r="S268" s="184">
        <v>0</v>
      </c>
      <c r="T268" s="185">
        <f t="shared" si="63"/>
        <v>0</v>
      </c>
      <c r="U268" s="36"/>
      <c r="V268" s="36"/>
      <c r="W268" s="36"/>
      <c r="X268" s="36"/>
      <c r="Y268" s="36"/>
      <c r="Z268" s="36"/>
      <c r="AA268" s="36"/>
      <c r="AB268" s="36"/>
      <c r="AC268" s="36"/>
      <c r="AD268" s="36"/>
      <c r="AE268" s="36"/>
      <c r="AR268" s="186" t="s">
        <v>158</v>
      </c>
      <c r="AT268" s="186" t="s">
        <v>194</v>
      </c>
      <c r="AU268" s="186" t="s">
        <v>80</v>
      </c>
      <c r="AY268" s="19" t="s">
        <v>135</v>
      </c>
      <c r="BE268" s="187">
        <f t="shared" si="64"/>
        <v>0</v>
      </c>
      <c r="BF268" s="187">
        <f t="shared" si="65"/>
        <v>0</v>
      </c>
      <c r="BG268" s="187">
        <f t="shared" si="66"/>
        <v>0</v>
      </c>
      <c r="BH268" s="187">
        <f t="shared" si="67"/>
        <v>0</v>
      </c>
      <c r="BI268" s="187">
        <f t="shared" si="68"/>
        <v>0</v>
      </c>
      <c r="BJ268" s="19" t="s">
        <v>143</v>
      </c>
      <c r="BK268" s="187">
        <f t="shared" si="69"/>
        <v>0</v>
      </c>
      <c r="BL268" s="19" t="s">
        <v>142</v>
      </c>
      <c r="BM268" s="186" t="s">
        <v>1383</v>
      </c>
    </row>
    <row r="269" spans="1:65" s="2" customFormat="1" ht="14.4" customHeight="1">
      <c r="A269" s="36"/>
      <c r="B269" s="37"/>
      <c r="C269" s="175" t="s">
        <v>896</v>
      </c>
      <c r="D269" s="175" t="s">
        <v>137</v>
      </c>
      <c r="E269" s="176" t="s">
        <v>1870</v>
      </c>
      <c r="F269" s="177" t="s">
        <v>1871</v>
      </c>
      <c r="G269" s="178" t="s">
        <v>382</v>
      </c>
      <c r="H269" s="179">
        <v>5</v>
      </c>
      <c r="I269" s="180"/>
      <c r="J269" s="181">
        <f t="shared" si="60"/>
        <v>0</v>
      </c>
      <c r="K269" s="177" t="s">
        <v>1844</v>
      </c>
      <c r="L269" s="41"/>
      <c r="M269" s="182" t="s">
        <v>19</v>
      </c>
      <c r="N269" s="183" t="s">
        <v>44</v>
      </c>
      <c r="O269" s="66"/>
      <c r="P269" s="184">
        <f t="shared" si="61"/>
        <v>0</v>
      </c>
      <c r="Q269" s="184">
        <v>0</v>
      </c>
      <c r="R269" s="184">
        <f t="shared" si="62"/>
        <v>0</v>
      </c>
      <c r="S269" s="184">
        <v>0</v>
      </c>
      <c r="T269" s="185">
        <f t="shared" si="63"/>
        <v>0</v>
      </c>
      <c r="U269" s="36"/>
      <c r="V269" s="36"/>
      <c r="W269" s="36"/>
      <c r="X269" s="36"/>
      <c r="Y269" s="36"/>
      <c r="Z269" s="36"/>
      <c r="AA269" s="36"/>
      <c r="AB269" s="36"/>
      <c r="AC269" s="36"/>
      <c r="AD269" s="36"/>
      <c r="AE269" s="36"/>
      <c r="AR269" s="186" t="s">
        <v>142</v>
      </c>
      <c r="AT269" s="186" t="s">
        <v>137</v>
      </c>
      <c r="AU269" s="186" t="s">
        <v>80</v>
      </c>
      <c r="AY269" s="19" t="s">
        <v>135</v>
      </c>
      <c r="BE269" s="187">
        <f t="shared" si="64"/>
        <v>0</v>
      </c>
      <c r="BF269" s="187">
        <f t="shared" si="65"/>
        <v>0</v>
      </c>
      <c r="BG269" s="187">
        <f t="shared" si="66"/>
        <v>0</v>
      </c>
      <c r="BH269" s="187">
        <f t="shared" si="67"/>
        <v>0</v>
      </c>
      <c r="BI269" s="187">
        <f t="shared" si="68"/>
        <v>0</v>
      </c>
      <c r="BJ269" s="19" t="s">
        <v>143</v>
      </c>
      <c r="BK269" s="187">
        <f t="shared" si="69"/>
        <v>0</v>
      </c>
      <c r="BL269" s="19" t="s">
        <v>142</v>
      </c>
      <c r="BM269" s="186" t="s">
        <v>1387</v>
      </c>
    </row>
    <row r="270" spans="1:65" s="2" customFormat="1" ht="14.4" customHeight="1">
      <c r="A270" s="36"/>
      <c r="B270" s="37"/>
      <c r="C270" s="215" t="s">
        <v>1312</v>
      </c>
      <c r="D270" s="215" t="s">
        <v>194</v>
      </c>
      <c r="E270" s="216" t="s">
        <v>1872</v>
      </c>
      <c r="F270" s="217" t="s">
        <v>1873</v>
      </c>
      <c r="G270" s="218" t="s">
        <v>1846</v>
      </c>
      <c r="H270" s="219">
        <v>5</v>
      </c>
      <c r="I270" s="220"/>
      <c r="J270" s="221">
        <f t="shared" si="60"/>
        <v>0</v>
      </c>
      <c r="K270" s="217" t="s">
        <v>19</v>
      </c>
      <c r="L270" s="222"/>
      <c r="M270" s="223" t="s">
        <v>19</v>
      </c>
      <c r="N270" s="224" t="s">
        <v>44</v>
      </c>
      <c r="O270" s="66"/>
      <c r="P270" s="184">
        <f t="shared" si="61"/>
        <v>0</v>
      </c>
      <c r="Q270" s="184">
        <v>0</v>
      </c>
      <c r="R270" s="184">
        <f t="shared" si="62"/>
        <v>0</v>
      </c>
      <c r="S270" s="184">
        <v>0</v>
      </c>
      <c r="T270" s="185">
        <f t="shared" si="63"/>
        <v>0</v>
      </c>
      <c r="U270" s="36"/>
      <c r="V270" s="36"/>
      <c r="W270" s="36"/>
      <c r="X270" s="36"/>
      <c r="Y270" s="36"/>
      <c r="Z270" s="36"/>
      <c r="AA270" s="36"/>
      <c r="AB270" s="36"/>
      <c r="AC270" s="36"/>
      <c r="AD270" s="36"/>
      <c r="AE270" s="36"/>
      <c r="AR270" s="186" t="s">
        <v>158</v>
      </c>
      <c r="AT270" s="186" t="s">
        <v>194</v>
      </c>
      <c r="AU270" s="186" t="s">
        <v>80</v>
      </c>
      <c r="AY270" s="19" t="s">
        <v>135</v>
      </c>
      <c r="BE270" s="187">
        <f t="shared" si="64"/>
        <v>0</v>
      </c>
      <c r="BF270" s="187">
        <f t="shared" si="65"/>
        <v>0</v>
      </c>
      <c r="BG270" s="187">
        <f t="shared" si="66"/>
        <v>0</v>
      </c>
      <c r="BH270" s="187">
        <f t="shared" si="67"/>
        <v>0</v>
      </c>
      <c r="BI270" s="187">
        <f t="shared" si="68"/>
        <v>0</v>
      </c>
      <c r="BJ270" s="19" t="s">
        <v>143</v>
      </c>
      <c r="BK270" s="187">
        <f t="shared" si="69"/>
        <v>0</v>
      </c>
      <c r="BL270" s="19" t="s">
        <v>142</v>
      </c>
      <c r="BM270" s="186" t="s">
        <v>1390</v>
      </c>
    </row>
    <row r="271" spans="1:65" s="2" customFormat="1" ht="14.4" customHeight="1">
      <c r="A271" s="36"/>
      <c r="B271" s="37"/>
      <c r="C271" s="215" t="s">
        <v>907</v>
      </c>
      <c r="D271" s="215" t="s">
        <v>194</v>
      </c>
      <c r="E271" s="216" t="s">
        <v>1874</v>
      </c>
      <c r="F271" s="217" t="s">
        <v>1875</v>
      </c>
      <c r="G271" s="218" t="s">
        <v>1846</v>
      </c>
      <c r="H271" s="219">
        <v>5</v>
      </c>
      <c r="I271" s="220"/>
      <c r="J271" s="221">
        <f t="shared" si="60"/>
        <v>0</v>
      </c>
      <c r="K271" s="217" t="s">
        <v>19</v>
      </c>
      <c r="L271" s="222"/>
      <c r="M271" s="223" t="s">
        <v>19</v>
      </c>
      <c r="N271" s="224" t="s">
        <v>44</v>
      </c>
      <c r="O271" s="66"/>
      <c r="P271" s="184">
        <f t="shared" si="61"/>
        <v>0</v>
      </c>
      <c r="Q271" s="184">
        <v>0</v>
      </c>
      <c r="R271" s="184">
        <f t="shared" si="62"/>
        <v>0</v>
      </c>
      <c r="S271" s="184">
        <v>0</v>
      </c>
      <c r="T271" s="185">
        <f t="shared" si="63"/>
        <v>0</v>
      </c>
      <c r="U271" s="36"/>
      <c r="V271" s="36"/>
      <c r="W271" s="36"/>
      <c r="X271" s="36"/>
      <c r="Y271" s="36"/>
      <c r="Z271" s="36"/>
      <c r="AA271" s="36"/>
      <c r="AB271" s="36"/>
      <c r="AC271" s="36"/>
      <c r="AD271" s="36"/>
      <c r="AE271" s="36"/>
      <c r="AR271" s="186" t="s">
        <v>158</v>
      </c>
      <c r="AT271" s="186" t="s">
        <v>194</v>
      </c>
      <c r="AU271" s="186" t="s">
        <v>80</v>
      </c>
      <c r="AY271" s="19" t="s">
        <v>135</v>
      </c>
      <c r="BE271" s="187">
        <f t="shared" si="64"/>
        <v>0</v>
      </c>
      <c r="BF271" s="187">
        <f t="shared" si="65"/>
        <v>0</v>
      </c>
      <c r="BG271" s="187">
        <f t="shared" si="66"/>
        <v>0</v>
      </c>
      <c r="BH271" s="187">
        <f t="shared" si="67"/>
        <v>0</v>
      </c>
      <c r="BI271" s="187">
        <f t="shared" si="68"/>
        <v>0</v>
      </c>
      <c r="BJ271" s="19" t="s">
        <v>143</v>
      </c>
      <c r="BK271" s="187">
        <f t="shared" si="69"/>
        <v>0</v>
      </c>
      <c r="BL271" s="19" t="s">
        <v>142</v>
      </c>
      <c r="BM271" s="186" t="s">
        <v>1395</v>
      </c>
    </row>
    <row r="272" spans="1:65" s="2" customFormat="1" ht="14.4" customHeight="1">
      <c r="A272" s="36"/>
      <c r="B272" s="37"/>
      <c r="C272" s="175" t="s">
        <v>1319</v>
      </c>
      <c r="D272" s="175" t="s">
        <v>137</v>
      </c>
      <c r="E272" s="176" t="s">
        <v>2005</v>
      </c>
      <c r="F272" s="177" t="s">
        <v>2006</v>
      </c>
      <c r="G272" s="178" t="s">
        <v>382</v>
      </c>
      <c r="H272" s="179">
        <v>30</v>
      </c>
      <c r="I272" s="180"/>
      <c r="J272" s="181">
        <f t="shared" si="60"/>
        <v>0</v>
      </c>
      <c r="K272" s="177" t="s">
        <v>1844</v>
      </c>
      <c r="L272" s="41"/>
      <c r="M272" s="182" t="s">
        <v>19</v>
      </c>
      <c r="N272" s="183" t="s">
        <v>44</v>
      </c>
      <c r="O272" s="66"/>
      <c r="P272" s="184">
        <f t="shared" si="61"/>
        <v>0</v>
      </c>
      <c r="Q272" s="184">
        <v>0</v>
      </c>
      <c r="R272" s="184">
        <f t="shared" si="62"/>
        <v>0</v>
      </c>
      <c r="S272" s="184">
        <v>0</v>
      </c>
      <c r="T272" s="185">
        <f t="shared" si="63"/>
        <v>0</v>
      </c>
      <c r="U272" s="36"/>
      <c r="V272" s="36"/>
      <c r="W272" s="36"/>
      <c r="X272" s="36"/>
      <c r="Y272" s="36"/>
      <c r="Z272" s="36"/>
      <c r="AA272" s="36"/>
      <c r="AB272" s="36"/>
      <c r="AC272" s="36"/>
      <c r="AD272" s="36"/>
      <c r="AE272" s="36"/>
      <c r="AR272" s="186" t="s">
        <v>142</v>
      </c>
      <c r="AT272" s="186" t="s">
        <v>137</v>
      </c>
      <c r="AU272" s="186" t="s">
        <v>80</v>
      </c>
      <c r="AY272" s="19" t="s">
        <v>135</v>
      </c>
      <c r="BE272" s="187">
        <f t="shared" si="64"/>
        <v>0</v>
      </c>
      <c r="BF272" s="187">
        <f t="shared" si="65"/>
        <v>0</v>
      </c>
      <c r="BG272" s="187">
        <f t="shared" si="66"/>
        <v>0</v>
      </c>
      <c r="BH272" s="187">
        <f t="shared" si="67"/>
        <v>0</v>
      </c>
      <c r="BI272" s="187">
        <f t="shared" si="68"/>
        <v>0</v>
      </c>
      <c r="BJ272" s="19" t="s">
        <v>143</v>
      </c>
      <c r="BK272" s="187">
        <f t="shared" si="69"/>
        <v>0</v>
      </c>
      <c r="BL272" s="19" t="s">
        <v>142</v>
      </c>
      <c r="BM272" s="186" t="s">
        <v>1407</v>
      </c>
    </row>
    <row r="273" spans="1:65" s="12" customFormat="1" ht="22.75" customHeight="1">
      <c r="B273" s="159"/>
      <c r="C273" s="160"/>
      <c r="D273" s="161" t="s">
        <v>71</v>
      </c>
      <c r="E273" s="173" t="s">
        <v>2042</v>
      </c>
      <c r="F273" s="173" t="s">
        <v>2008</v>
      </c>
      <c r="G273" s="160"/>
      <c r="H273" s="160"/>
      <c r="I273" s="163"/>
      <c r="J273" s="174">
        <f>BK273</f>
        <v>0</v>
      </c>
      <c r="K273" s="160"/>
      <c r="L273" s="165"/>
      <c r="M273" s="166"/>
      <c r="N273" s="167"/>
      <c r="O273" s="167"/>
      <c r="P273" s="168">
        <f>SUM(P274:P282)</f>
        <v>0</v>
      </c>
      <c r="Q273" s="167"/>
      <c r="R273" s="168">
        <f>SUM(R274:R282)</f>
        <v>0</v>
      </c>
      <c r="S273" s="167"/>
      <c r="T273" s="169">
        <f>SUM(T274:T282)</f>
        <v>0</v>
      </c>
      <c r="AR273" s="170" t="s">
        <v>80</v>
      </c>
      <c r="AT273" s="171" t="s">
        <v>71</v>
      </c>
      <c r="AU273" s="171" t="s">
        <v>80</v>
      </c>
      <c r="AY273" s="170" t="s">
        <v>135</v>
      </c>
      <c r="BK273" s="172">
        <f>SUM(BK274:BK282)</f>
        <v>0</v>
      </c>
    </row>
    <row r="274" spans="1:65" s="2" customFormat="1" ht="14.4" customHeight="1">
      <c r="A274" s="36"/>
      <c r="B274" s="37"/>
      <c r="C274" s="215" t="s">
        <v>911</v>
      </c>
      <c r="D274" s="215" t="s">
        <v>194</v>
      </c>
      <c r="E274" s="216" t="s">
        <v>2009</v>
      </c>
      <c r="F274" s="217" t="s">
        <v>2010</v>
      </c>
      <c r="G274" s="218" t="s">
        <v>1892</v>
      </c>
      <c r="H274" s="219">
        <v>4</v>
      </c>
      <c r="I274" s="220"/>
      <c r="J274" s="221">
        <f t="shared" ref="J274:J282" si="70">ROUND(I274*H274,2)</f>
        <v>0</v>
      </c>
      <c r="K274" s="217" t="s">
        <v>19</v>
      </c>
      <c r="L274" s="222"/>
      <c r="M274" s="223" t="s">
        <v>19</v>
      </c>
      <c r="N274" s="224" t="s">
        <v>44</v>
      </c>
      <c r="O274" s="66"/>
      <c r="P274" s="184">
        <f t="shared" ref="P274:P282" si="71">O274*H274</f>
        <v>0</v>
      </c>
      <c r="Q274" s="184">
        <v>0</v>
      </c>
      <c r="R274" s="184">
        <f t="shared" ref="R274:R282" si="72">Q274*H274</f>
        <v>0</v>
      </c>
      <c r="S274" s="184">
        <v>0</v>
      </c>
      <c r="T274" s="185">
        <f t="shared" ref="T274:T282" si="73">S274*H274</f>
        <v>0</v>
      </c>
      <c r="U274" s="36"/>
      <c r="V274" s="36"/>
      <c r="W274" s="36"/>
      <c r="X274" s="36"/>
      <c r="Y274" s="36"/>
      <c r="Z274" s="36"/>
      <c r="AA274" s="36"/>
      <c r="AB274" s="36"/>
      <c r="AC274" s="36"/>
      <c r="AD274" s="36"/>
      <c r="AE274" s="36"/>
      <c r="AR274" s="186" t="s">
        <v>158</v>
      </c>
      <c r="AT274" s="186" t="s">
        <v>194</v>
      </c>
      <c r="AU274" s="186" t="s">
        <v>143</v>
      </c>
      <c r="AY274" s="19" t="s">
        <v>135</v>
      </c>
      <c r="BE274" s="187">
        <f t="shared" ref="BE274:BE282" si="74">IF(N274="základní",J274,0)</f>
        <v>0</v>
      </c>
      <c r="BF274" s="187">
        <f t="shared" ref="BF274:BF282" si="75">IF(N274="snížená",J274,0)</f>
        <v>0</v>
      </c>
      <c r="BG274" s="187">
        <f t="shared" ref="BG274:BG282" si="76">IF(N274="zákl. přenesená",J274,0)</f>
        <v>0</v>
      </c>
      <c r="BH274" s="187">
        <f t="shared" ref="BH274:BH282" si="77">IF(N274="sníž. přenesená",J274,0)</f>
        <v>0</v>
      </c>
      <c r="BI274" s="187">
        <f t="shared" ref="BI274:BI282" si="78">IF(N274="nulová",J274,0)</f>
        <v>0</v>
      </c>
      <c r="BJ274" s="19" t="s">
        <v>143</v>
      </c>
      <c r="BK274" s="187">
        <f t="shared" ref="BK274:BK282" si="79">ROUND(I274*H274,2)</f>
        <v>0</v>
      </c>
      <c r="BL274" s="19" t="s">
        <v>142</v>
      </c>
      <c r="BM274" s="186" t="s">
        <v>2043</v>
      </c>
    </row>
    <row r="275" spans="1:65" s="2" customFormat="1" ht="14.4" customHeight="1">
      <c r="A275" s="36"/>
      <c r="B275" s="37"/>
      <c r="C275" s="215" t="s">
        <v>1327</v>
      </c>
      <c r="D275" s="215" t="s">
        <v>194</v>
      </c>
      <c r="E275" s="216" t="s">
        <v>2011</v>
      </c>
      <c r="F275" s="217" t="s">
        <v>2012</v>
      </c>
      <c r="G275" s="218" t="s">
        <v>1892</v>
      </c>
      <c r="H275" s="219">
        <v>4</v>
      </c>
      <c r="I275" s="220"/>
      <c r="J275" s="221">
        <f t="shared" si="70"/>
        <v>0</v>
      </c>
      <c r="K275" s="217" t="s">
        <v>19</v>
      </c>
      <c r="L275" s="222"/>
      <c r="M275" s="223" t="s">
        <v>19</v>
      </c>
      <c r="N275" s="224" t="s">
        <v>44</v>
      </c>
      <c r="O275" s="66"/>
      <c r="P275" s="184">
        <f t="shared" si="71"/>
        <v>0</v>
      </c>
      <c r="Q275" s="184">
        <v>0</v>
      </c>
      <c r="R275" s="184">
        <f t="shared" si="72"/>
        <v>0</v>
      </c>
      <c r="S275" s="184">
        <v>0</v>
      </c>
      <c r="T275" s="185">
        <f t="shared" si="73"/>
        <v>0</v>
      </c>
      <c r="U275" s="36"/>
      <c r="V275" s="36"/>
      <c r="W275" s="36"/>
      <c r="X275" s="36"/>
      <c r="Y275" s="36"/>
      <c r="Z275" s="36"/>
      <c r="AA275" s="36"/>
      <c r="AB275" s="36"/>
      <c r="AC275" s="36"/>
      <c r="AD275" s="36"/>
      <c r="AE275" s="36"/>
      <c r="AR275" s="186" t="s">
        <v>158</v>
      </c>
      <c r="AT275" s="186" t="s">
        <v>194</v>
      </c>
      <c r="AU275" s="186" t="s">
        <v>143</v>
      </c>
      <c r="AY275" s="19" t="s">
        <v>135</v>
      </c>
      <c r="BE275" s="187">
        <f t="shared" si="74"/>
        <v>0</v>
      </c>
      <c r="BF275" s="187">
        <f t="shared" si="75"/>
        <v>0</v>
      </c>
      <c r="BG275" s="187">
        <f t="shared" si="76"/>
        <v>0</v>
      </c>
      <c r="BH275" s="187">
        <f t="shared" si="77"/>
        <v>0</v>
      </c>
      <c r="BI275" s="187">
        <f t="shared" si="78"/>
        <v>0</v>
      </c>
      <c r="BJ275" s="19" t="s">
        <v>143</v>
      </c>
      <c r="BK275" s="187">
        <f t="shared" si="79"/>
        <v>0</v>
      </c>
      <c r="BL275" s="19" t="s">
        <v>142</v>
      </c>
      <c r="BM275" s="186" t="s">
        <v>1413</v>
      </c>
    </row>
    <row r="276" spans="1:65" s="2" customFormat="1" ht="14.4" customHeight="1">
      <c r="A276" s="36"/>
      <c r="B276" s="37"/>
      <c r="C276" s="215" t="s">
        <v>916</v>
      </c>
      <c r="D276" s="215" t="s">
        <v>194</v>
      </c>
      <c r="E276" s="216" t="s">
        <v>1893</v>
      </c>
      <c r="F276" s="217" t="s">
        <v>1894</v>
      </c>
      <c r="G276" s="218" t="s">
        <v>1892</v>
      </c>
      <c r="H276" s="219">
        <v>16</v>
      </c>
      <c r="I276" s="220"/>
      <c r="J276" s="221">
        <f t="shared" si="70"/>
        <v>0</v>
      </c>
      <c r="K276" s="217" t="s">
        <v>19</v>
      </c>
      <c r="L276" s="222"/>
      <c r="M276" s="223" t="s">
        <v>19</v>
      </c>
      <c r="N276" s="224" t="s">
        <v>44</v>
      </c>
      <c r="O276" s="66"/>
      <c r="P276" s="184">
        <f t="shared" si="71"/>
        <v>0</v>
      </c>
      <c r="Q276" s="184">
        <v>0</v>
      </c>
      <c r="R276" s="184">
        <f t="shared" si="72"/>
        <v>0</v>
      </c>
      <c r="S276" s="184">
        <v>0</v>
      </c>
      <c r="T276" s="185">
        <f t="shared" si="73"/>
        <v>0</v>
      </c>
      <c r="U276" s="36"/>
      <c r="V276" s="36"/>
      <c r="W276" s="36"/>
      <c r="X276" s="36"/>
      <c r="Y276" s="36"/>
      <c r="Z276" s="36"/>
      <c r="AA276" s="36"/>
      <c r="AB276" s="36"/>
      <c r="AC276" s="36"/>
      <c r="AD276" s="36"/>
      <c r="AE276" s="36"/>
      <c r="AR276" s="186" t="s">
        <v>158</v>
      </c>
      <c r="AT276" s="186" t="s">
        <v>194</v>
      </c>
      <c r="AU276" s="186" t="s">
        <v>143</v>
      </c>
      <c r="AY276" s="19" t="s">
        <v>135</v>
      </c>
      <c r="BE276" s="187">
        <f t="shared" si="74"/>
        <v>0</v>
      </c>
      <c r="BF276" s="187">
        <f t="shared" si="75"/>
        <v>0</v>
      </c>
      <c r="BG276" s="187">
        <f t="shared" si="76"/>
        <v>0</v>
      </c>
      <c r="BH276" s="187">
        <f t="shared" si="77"/>
        <v>0</v>
      </c>
      <c r="BI276" s="187">
        <f t="shared" si="78"/>
        <v>0</v>
      </c>
      <c r="BJ276" s="19" t="s">
        <v>143</v>
      </c>
      <c r="BK276" s="187">
        <f t="shared" si="79"/>
        <v>0</v>
      </c>
      <c r="BL276" s="19" t="s">
        <v>142</v>
      </c>
      <c r="BM276" s="186" t="s">
        <v>1416</v>
      </c>
    </row>
    <row r="277" spans="1:65" s="2" customFormat="1" ht="14.4" customHeight="1">
      <c r="A277" s="36"/>
      <c r="B277" s="37"/>
      <c r="C277" s="215" t="s">
        <v>1334</v>
      </c>
      <c r="D277" s="215" t="s">
        <v>194</v>
      </c>
      <c r="E277" s="216" t="s">
        <v>2013</v>
      </c>
      <c r="F277" s="217" t="s">
        <v>2014</v>
      </c>
      <c r="G277" s="218" t="s">
        <v>1892</v>
      </c>
      <c r="H277" s="219">
        <v>4</v>
      </c>
      <c r="I277" s="220"/>
      <c r="J277" s="221">
        <f t="shared" si="70"/>
        <v>0</v>
      </c>
      <c r="K277" s="217" t="s">
        <v>19</v>
      </c>
      <c r="L277" s="222"/>
      <c r="M277" s="223" t="s">
        <v>19</v>
      </c>
      <c r="N277" s="224" t="s">
        <v>44</v>
      </c>
      <c r="O277" s="66"/>
      <c r="P277" s="184">
        <f t="shared" si="71"/>
        <v>0</v>
      </c>
      <c r="Q277" s="184">
        <v>0</v>
      </c>
      <c r="R277" s="184">
        <f t="shared" si="72"/>
        <v>0</v>
      </c>
      <c r="S277" s="184">
        <v>0</v>
      </c>
      <c r="T277" s="185">
        <f t="shared" si="73"/>
        <v>0</v>
      </c>
      <c r="U277" s="36"/>
      <c r="V277" s="36"/>
      <c r="W277" s="36"/>
      <c r="X277" s="36"/>
      <c r="Y277" s="36"/>
      <c r="Z277" s="36"/>
      <c r="AA277" s="36"/>
      <c r="AB277" s="36"/>
      <c r="AC277" s="36"/>
      <c r="AD277" s="36"/>
      <c r="AE277" s="36"/>
      <c r="AR277" s="186" t="s">
        <v>158</v>
      </c>
      <c r="AT277" s="186" t="s">
        <v>194</v>
      </c>
      <c r="AU277" s="186" t="s">
        <v>143</v>
      </c>
      <c r="AY277" s="19" t="s">
        <v>135</v>
      </c>
      <c r="BE277" s="187">
        <f t="shared" si="74"/>
        <v>0</v>
      </c>
      <c r="BF277" s="187">
        <f t="shared" si="75"/>
        <v>0</v>
      </c>
      <c r="BG277" s="187">
        <f t="shared" si="76"/>
        <v>0</v>
      </c>
      <c r="BH277" s="187">
        <f t="shared" si="77"/>
        <v>0</v>
      </c>
      <c r="BI277" s="187">
        <f t="shared" si="78"/>
        <v>0</v>
      </c>
      <c r="BJ277" s="19" t="s">
        <v>143</v>
      </c>
      <c r="BK277" s="187">
        <f t="shared" si="79"/>
        <v>0</v>
      </c>
      <c r="BL277" s="19" t="s">
        <v>142</v>
      </c>
      <c r="BM277" s="186" t="s">
        <v>1423</v>
      </c>
    </row>
    <row r="278" spans="1:65" s="2" customFormat="1" ht="14.4" customHeight="1">
      <c r="A278" s="36"/>
      <c r="B278" s="37"/>
      <c r="C278" s="215" t="s">
        <v>950</v>
      </c>
      <c r="D278" s="215" t="s">
        <v>194</v>
      </c>
      <c r="E278" s="216" t="s">
        <v>1901</v>
      </c>
      <c r="F278" s="217" t="s">
        <v>1902</v>
      </c>
      <c r="G278" s="218" t="s">
        <v>1892</v>
      </c>
      <c r="H278" s="219">
        <v>4</v>
      </c>
      <c r="I278" s="220"/>
      <c r="J278" s="221">
        <f t="shared" si="70"/>
        <v>0</v>
      </c>
      <c r="K278" s="217" t="s">
        <v>19</v>
      </c>
      <c r="L278" s="222"/>
      <c r="M278" s="223" t="s">
        <v>19</v>
      </c>
      <c r="N278" s="224" t="s">
        <v>44</v>
      </c>
      <c r="O278" s="66"/>
      <c r="P278" s="184">
        <f t="shared" si="71"/>
        <v>0</v>
      </c>
      <c r="Q278" s="184">
        <v>0</v>
      </c>
      <c r="R278" s="184">
        <f t="shared" si="72"/>
        <v>0</v>
      </c>
      <c r="S278" s="184">
        <v>0</v>
      </c>
      <c r="T278" s="185">
        <f t="shared" si="73"/>
        <v>0</v>
      </c>
      <c r="U278" s="36"/>
      <c r="V278" s="36"/>
      <c r="W278" s="36"/>
      <c r="X278" s="36"/>
      <c r="Y278" s="36"/>
      <c r="Z278" s="36"/>
      <c r="AA278" s="36"/>
      <c r="AB278" s="36"/>
      <c r="AC278" s="36"/>
      <c r="AD278" s="36"/>
      <c r="AE278" s="36"/>
      <c r="AR278" s="186" t="s">
        <v>158</v>
      </c>
      <c r="AT278" s="186" t="s">
        <v>194</v>
      </c>
      <c r="AU278" s="186" t="s">
        <v>143</v>
      </c>
      <c r="AY278" s="19" t="s">
        <v>135</v>
      </c>
      <c r="BE278" s="187">
        <f t="shared" si="74"/>
        <v>0</v>
      </c>
      <c r="BF278" s="187">
        <f t="shared" si="75"/>
        <v>0</v>
      </c>
      <c r="BG278" s="187">
        <f t="shared" si="76"/>
        <v>0</v>
      </c>
      <c r="BH278" s="187">
        <f t="shared" si="77"/>
        <v>0</v>
      </c>
      <c r="BI278" s="187">
        <f t="shared" si="78"/>
        <v>0</v>
      </c>
      <c r="BJ278" s="19" t="s">
        <v>143</v>
      </c>
      <c r="BK278" s="187">
        <f t="shared" si="79"/>
        <v>0</v>
      </c>
      <c r="BL278" s="19" t="s">
        <v>142</v>
      </c>
      <c r="BM278" s="186" t="s">
        <v>1426</v>
      </c>
    </row>
    <row r="279" spans="1:65" s="2" customFormat="1" ht="14.4" customHeight="1">
      <c r="A279" s="36"/>
      <c r="B279" s="37"/>
      <c r="C279" s="215" t="s">
        <v>1341</v>
      </c>
      <c r="D279" s="215" t="s">
        <v>194</v>
      </c>
      <c r="E279" s="216" t="s">
        <v>1903</v>
      </c>
      <c r="F279" s="217" t="s">
        <v>1904</v>
      </c>
      <c r="G279" s="218" t="s">
        <v>1892</v>
      </c>
      <c r="H279" s="219">
        <v>4</v>
      </c>
      <c r="I279" s="220"/>
      <c r="J279" s="221">
        <f t="shared" si="70"/>
        <v>0</v>
      </c>
      <c r="K279" s="217" t="s">
        <v>19</v>
      </c>
      <c r="L279" s="222"/>
      <c r="M279" s="223" t="s">
        <v>19</v>
      </c>
      <c r="N279" s="224" t="s">
        <v>44</v>
      </c>
      <c r="O279" s="66"/>
      <c r="P279" s="184">
        <f t="shared" si="71"/>
        <v>0</v>
      </c>
      <c r="Q279" s="184">
        <v>0</v>
      </c>
      <c r="R279" s="184">
        <f t="shared" si="72"/>
        <v>0</v>
      </c>
      <c r="S279" s="184">
        <v>0</v>
      </c>
      <c r="T279" s="185">
        <f t="shared" si="73"/>
        <v>0</v>
      </c>
      <c r="U279" s="36"/>
      <c r="V279" s="36"/>
      <c r="W279" s="36"/>
      <c r="X279" s="36"/>
      <c r="Y279" s="36"/>
      <c r="Z279" s="36"/>
      <c r="AA279" s="36"/>
      <c r="AB279" s="36"/>
      <c r="AC279" s="36"/>
      <c r="AD279" s="36"/>
      <c r="AE279" s="36"/>
      <c r="AR279" s="186" t="s">
        <v>158</v>
      </c>
      <c r="AT279" s="186" t="s">
        <v>194</v>
      </c>
      <c r="AU279" s="186" t="s">
        <v>143</v>
      </c>
      <c r="AY279" s="19" t="s">
        <v>135</v>
      </c>
      <c r="BE279" s="187">
        <f t="shared" si="74"/>
        <v>0</v>
      </c>
      <c r="BF279" s="187">
        <f t="shared" si="75"/>
        <v>0</v>
      </c>
      <c r="BG279" s="187">
        <f t="shared" si="76"/>
        <v>0</v>
      </c>
      <c r="BH279" s="187">
        <f t="shared" si="77"/>
        <v>0</v>
      </c>
      <c r="BI279" s="187">
        <f t="shared" si="78"/>
        <v>0</v>
      </c>
      <c r="BJ279" s="19" t="s">
        <v>143</v>
      </c>
      <c r="BK279" s="187">
        <f t="shared" si="79"/>
        <v>0</v>
      </c>
      <c r="BL279" s="19" t="s">
        <v>142</v>
      </c>
      <c r="BM279" s="186" t="s">
        <v>1433</v>
      </c>
    </row>
    <row r="280" spans="1:65" s="2" customFormat="1" ht="14.4" customHeight="1">
      <c r="A280" s="36"/>
      <c r="B280" s="37"/>
      <c r="C280" s="215" t="s">
        <v>954</v>
      </c>
      <c r="D280" s="215" t="s">
        <v>194</v>
      </c>
      <c r="E280" s="216" t="s">
        <v>2015</v>
      </c>
      <c r="F280" s="217" t="s">
        <v>1906</v>
      </c>
      <c r="G280" s="218" t="s">
        <v>506</v>
      </c>
      <c r="H280" s="219">
        <v>4</v>
      </c>
      <c r="I280" s="220"/>
      <c r="J280" s="221">
        <f t="shared" si="70"/>
        <v>0</v>
      </c>
      <c r="K280" s="217" t="s">
        <v>19</v>
      </c>
      <c r="L280" s="222"/>
      <c r="M280" s="223" t="s">
        <v>19</v>
      </c>
      <c r="N280" s="224" t="s">
        <v>44</v>
      </c>
      <c r="O280" s="66"/>
      <c r="P280" s="184">
        <f t="shared" si="71"/>
        <v>0</v>
      </c>
      <c r="Q280" s="184">
        <v>0</v>
      </c>
      <c r="R280" s="184">
        <f t="shared" si="72"/>
        <v>0</v>
      </c>
      <c r="S280" s="184">
        <v>0</v>
      </c>
      <c r="T280" s="185">
        <f t="shared" si="73"/>
        <v>0</v>
      </c>
      <c r="U280" s="36"/>
      <c r="V280" s="36"/>
      <c r="W280" s="36"/>
      <c r="X280" s="36"/>
      <c r="Y280" s="36"/>
      <c r="Z280" s="36"/>
      <c r="AA280" s="36"/>
      <c r="AB280" s="36"/>
      <c r="AC280" s="36"/>
      <c r="AD280" s="36"/>
      <c r="AE280" s="36"/>
      <c r="AR280" s="186" t="s">
        <v>158</v>
      </c>
      <c r="AT280" s="186" t="s">
        <v>194</v>
      </c>
      <c r="AU280" s="186" t="s">
        <v>143</v>
      </c>
      <c r="AY280" s="19" t="s">
        <v>135</v>
      </c>
      <c r="BE280" s="187">
        <f t="shared" si="74"/>
        <v>0</v>
      </c>
      <c r="BF280" s="187">
        <f t="shared" si="75"/>
        <v>0</v>
      </c>
      <c r="BG280" s="187">
        <f t="shared" si="76"/>
        <v>0</v>
      </c>
      <c r="BH280" s="187">
        <f t="shared" si="77"/>
        <v>0</v>
      </c>
      <c r="BI280" s="187">
        <f t="shared" si="78"/>
        <v>0</v>
      </c>
      <c r="BJ280" s="19" t="s">
        <v>143</v>
      </c>
      <c r="BK280" s="187">
        <f t="shared" si="79"/>
        <v>0</v>
      </c>
      <c r="BL280" s="19" t="s">
        <v>142</v>
      </c>
      <c r="BM280" s="186" t="s">
        <v>1436</v>
      </c>
    </row>
    <row r="281" spans="1:65" s="2" customFormat="1" ht="14.4" customHeight="1">
      <c r="A281" s="36"/>
      <c r="B281" s="37"/>
      <c r="C281" s="175" t="s">
        <v>1352</v>
      </c>
      <c r="D281" s="175" t="s">
        <v>137</v>
      </c>
      <c r="E281" s="176" t="s">
        <v>2016</v>
      </c>
      <c r="F281" s="177" t="s">
        <v>1908</v>
      </c>
      <c r="G281" s="178" t="s">
        <v>506</v>
      </c>
      <c r="H281" s="179">
        <v>4</v>
      </c>
      <c r="I281" s="180"/>
      <c r="J281" s="181">
        <f t="shared" si="70"/>
        <v>0</v>
      </c>
      <c r="K281" s="177" t="s">
        <v>19</v>
      </c>
      <c r="L281" s="41"/>
      <c r="M281" s="182" t="s">
        <v>19</v>
      </c>
      <c r="N281" s="183" t="s">
        <v>44</v>
      </c>
      <c r="O281" s="66"/>
      <c r="P281" s="184">
        <f t="shared" si="71"/>
        <v>0</v>
      </c>
      <c r="Q281" s="184">
        <v>0</v>
      </c>
      <c r="R281" s="184">
        <f t="shared" si="72"/>
        <v>0</v>
      </c>
      <c r="S281" s="184">
        <v>0</v>
      </c>
      <c r="T281" s="185">
        <f t="shared" si="73"/>
        <v>0</v>
      </c>
      <c r="U281" s="36"/>
      <c r="V281" s="36"/>
      <c r="W281" s="36"/>
      <c r="X281" s="36"/>
      <c r="Y281" s="36"/>
      <c r="Z281" s="36"/>
      <c r="AA281" s="36"/>
      <c r="AB281" s="36"/>
      <c r="AC281" s="36"/>
      <c r="AD281" s="36"/>
      <c r="AE281" s="36"/>
      <c r="AR281" s="186" t="s">
        <v>142</v>
      </c>
      <c r="AT281" s="186" t="s">
        <v>137</v>
      </c>
      <c r="AU281" s="186" t="s">
        <v>143</v>
      </c>
      <c r="AY281" s="19" t="s">
        <v>135</v>
      </c>
      <c r="BE281" s="187">
        <f t="shared" si="74"/>
        <v>0</v>
      </c>
      <c r="BF281" s="187">
        <f t="shared" si="75"/>
        <v>0</v>
      </c>
      <c r="BG281" s="187">
        <f t="shared" si="76"/>
        <v>0</v>
      </c>
      <c r="BH281" s="187">
        <f t="shared" si="77"/>
        <v>0</v>
      </c>
      <c r="BI281" s="187">
        <f t="shared" si="78"/>
        <v>0</v>
      </c>
      <c r="BJ281" s="19" t="s">
        <v>143</v>
      </c>
      <c r="BK281" s="187">
        <f t="shared" si="79"/>
        <v>0</v>
      </c>
      <c r="BL281" s="19" t="s">
        <v>142</v>
      </c>
      <c r="BM281" s="186" t="s">
        <v>1440</v>
      </c>
    </row>
    <row r="282" spans="1:65" s="2" customFormat="1" ht="14.4" customHeight="1">
      <c r="A282" s="36"/>
      <c r="B282" s="37"/>
      <c r="C282" s="175" t="s">
        <v>959</v>
      </c>
      <c r="D282" s="175" t="s">
        <v>137</v>
      </c>
      <c r="E282" s="176" t="s">
        <v>2017</v>
      </c>
      <c r="F282" s="177" t="s">
        <v>1910</v>
      </c>
      <c r="G282" s="178" t="s">
        <v>506</v>
      </c>
      <c r="H282" s="179">
        <v>4</v>
      </c>
      <c r="I282" s="180"/>
      <c r="J282" s="181">
        <f t="shared" si="70"/>
        <v>0</v>
      </c>
      <c r="K282" s="177" t="s">
        <v>19</v>
      </c>
      <c r="L282" s="41"/>
      <c r="M282" s="182" t="s">
        <v>19</v>
      </c>
      <c r="N282" s="183" t="s">
        <v>44</v>
      </c>
      <c r="O282" s="66"/>
      <c r="P282" s="184">
        <f t="shared" si="71"/>
        <v>0</v>
      </c>
      <c r="Q282" s="184">
        <v>0</v>
      </c>
      <c r="R282" s="184">
        <f t="shared" si="72"/>
        <v>0</v>
      </c>
      <c r="S282" s="184">
        <v>0</v>
      </c>
      <c r="T282" s="185">
        <f t="shared" si="73"/>
        <v>0</v>
      </c>
      <c r="U282" s="36"/>
      <c r="V282" s="36"/>
      <c r="W282" s="36"/>
      <c r="X282" s="36"/>
      <c r="Y282" s="36"/>
      <c r="Z282" s="36"/>
      <c r="AA282" s="36"/>
      <c r="AB282" s="36"/>
      <c r="AC282" s="36"/>
      <c r="AD282" s="36"/>
      <c r="AE282" s="36"/>
      <c r="AR282" s="186" t="s">
        <v>142</v>
      </c>
      <c r="AT282" s="186" t="s">
        <v>137</v>
      </c>
      <c r="AU282" s="186" t="s">
        <v>143</v>
      </c>
      <c r="AY282" s="19" t="s">
        <v>135</v>
      </c>
      <c r="BE282" s="187">
        <f t="shared" si="74"/>
        <v>0</v>
      </c>
      <c r="BF282" s="187">
        <f t="shared" si="75"/>
        <v>0</v>
      </c>
      <c r="BG282" s="187">
        <f t="shared" si="76"/>
        <v>0</v>
      </c>
      <c r="BH282" s="187">
        <f t="shared" si="77"/>
        <v>0</v>
      </c>
      <c r="BI282" s="187">
        <f t="shared" si="78"/>
        <v>0</v>
      </c>
      <c r="BJ282" s="19" t="s">
        <v>143</v>
      </c>
      <c r="BK282" s="187">
        <f t="shared" si="79"/>
        <v>0</v>
      </c>
      <c r="BL282" s="19" t="s">
        <v>142</v>
      </c>
      <c r="BM282" s="186" t="s">
        <v>1443</v>
      </c>
    </row>
    <row r="283" spans="1:65" s="12" customFormat="1" ht="22.75" customHeight="1">
      <c r="B283" s="159"/>
      <c r="C283" s="160"/>
      <c r="D283" s="161" t="s">
        <v>71</v>
      </c>
      <c r="E283" s="173" t="s">
        <v>2044</v>
      </c>
      <c r="F283" s="173" t="s">
        <v>2045</v>
      </c>
      <c r="G283" s="160"/>
      <c r="H283" s="160"/>
      <c r="I283" s="163"/>
      <c r="J283" s="174">
        <f>BK283</f>
        <v>0</v>
      </c>
      <c r="K283" s="160"/>
      <c r="L283" s="165"/>
      <c r="M283" s="166"/>
      <c r="N283" s="167"/>
      <c r="O283" s="167"/>
      <c r="P283" s="168">
        <f>SUM(P284:P292)</f>
        <v>0</v>
      </c>
      <c r="Q283" s="167"/>
      <c r="R283" s="168">
        <f>SUM(R284:R292)</f>
        <v>0</v>
      </c>
      <c r="S283" s="167"/>
      <c r="T283" s="169">
        <f>SUM(T284:T292)</f>
        <v>0</v>
      </c>
      <c r="AR283" s="170" t="s">
        <v>80</v>
      </c>
      <c r="AT283" s="171" t="s">
        <v>71</v>
      </c>
      <c r="AU283" s="171" t="s">
        <v>80</v>
      </c>
      <c r="AY283" s="170" t="s">
        <v>135</v>
      </c>
      <c r="BK283" s="172">
        <f>SUM(BK284:BK292)</f>
        <v>0</v>
      </c>
    </row>
    <row r="284" spans="1:65" s="2" customFormat="1" ht="14.4" customHeight="1">
      <c r="A284" s="36"/>
      <c r="B284" s="37"/>
      <c r="C284" s="215" t="s">
        <v>1359</v>
      </c>
      <c r="D284" s="215" t="s">
        <v>194</v>
      </c>
      <c r="E284" s="216" t="s">
        <v>2009</v>
      </c>
      <c r="F284" s="217" t="s">
        <v>2010</v>
      </c>
      <c r="G284" s="218" t="s">
        <v>1892</v>
      </c>
      <c r="H284" s="219">
        <v>1</v>
      </c>
      <c r="I284" s="220"/>
      <c r="J284" s="221">
        <f t="shared" ref="J284:J292" si="80">ROUND(I284*H284,2)</f>
        <v>0</v>
      </c>
      <c r="K284" s="217" t="s">
        <v>19</v>
      </c>
      <c r="L284" s="222"/>
      <c r="M284" s="223" t="s">
        <v>19</v>
      </c>
      <c r="N284" s="224" t="s">
        <v>44</v>
      </c>
      <c r="O284" s="66"/>
      <c r="P284" s="184">
        <f t="shared" ref="P284:P292" si="81">O284*H284</f>
        <v>0</v>
      </c>
      <c r="Q284" s="184">
        <v>0</v>
      </c>
      <c r="R284" s="184">
        <f t="shared" ref="R284:R292" si="82">Q284*H284</f>
        <v>0</v>
      </c>
      <c r="S284" s="184">
        <v>0</v>
      </c>
      <c r="T284" s="185">
        <f t="shared" ref="T284:T292" si="83">S284*H284</f>
        <v>0</v>
      </c>
      <c r="U284" s="36"/>
      <c r="V284" s="36"/>
      <c r="W284" s="36"/>
      <c r="X284" s="36"/>
      <c r="Y284" s="36"/>
      <c r="Z284" s="36"/>
      <c r="AA284" s="36"/>
      <c r="AB284" s="36"/>
      <c r="AC284" s="36"/>
      <c r="AD284" s="36"/>
      <c r="AE284" s="36"/>
      <c r="AR284" s="186" t="s">
        <v>158</v>
      </c>
      <c r="AT284" s="186" t="s">
        <v>194</v>
      </c>
      <c r="AU284" s="186" t="s">
        <v>143</v>
      </c>
      <c r="AY284" s="19" t="s">
        <v>135</v>
      </c>
      <c r="BE284" s="187">
        <f t="shared" ref="BE284:BE292" si="84">IF(N284="základní",J284,0)</f>
        <v>0</v>
      </c>
      <c r="BF284" s="187">
        <f t="shared" ref="BF284:BF292" si="85">IF(N284="snížená",J284,0)</f>
        <v>0</v>
      </c>
      <c r="BG284" s="187">
        <f t="shared" ref="BG284:BG292" si="86">IF(N284="zákl. přenesená",J284,0)</f>
        <v>0</v>
      </c>
      <c r="BH284" s="187">
        <f t="shared" ref="BH284:BH292" si="87">IF(N284="sníž. přenesená",J284,0)</f>
        <v>0</v>
      </c>
      <c r="BI284" s="187">
        <f t="shared" ref="BI284:BI292" si="88">IF(N284="nulová",J284,0)</f>
        <v>0</v>
      </c>
      <c r="BJ284" s="19" t="s">
        <v>143</v>
      </c>
      <c r="BK284" s="187">
        <f t="shared" ref="BK284:BK292" si="89">ROUND(I284*H284,2)</f>
        <v>0</v>
      </c>
      <c r="BL284" s="19" t="s">
        <v>142</v>
      </c>
      <c r="BM284" s="186" t="s">
        <v>1447</v>
      </c>
    </row>
    <row r="285" spans="1:65" s="2" customFormat="1" ht="14.4" customHeight="1">
      <c r="A285" s="36"/>
      <c r="B285" s="37"/>
      <c r="C285" s="215" t="s">
        <v>962</v>
      </c>
      <c r="D285" s="215" t="s">
        <v>194</v>
      </c>
      <c r="E285" s="216" t="s">
        <v>2011</v>
      </c>
      <c r="F285" s="217" t="s">
        <v>2012</v>
      </c>
      <c r="G285" s="218" t="s">
        <v>1892</v>
      </c>
      <c r="H285" s="219">
        <v>1</v>
      </c>
      <c r="I285" s="220"/>
      <c r="J285" s="221">
        <f t="shared" si="80"/>
        <v>0</v>
      </c>
      <c r="K285" s="217" t="s">
        <v>19</v>
      </c>
      <c r="L285" s="222"/>
      <c r="M285" s="223" t="s">
        <v>19</v>
      </c>
      <c r="N285" s="224" t="s">
        <v>44</v>
      </c>
      <c r="O285" s="66"/>
      <c r="P285" s="184">
        <f t="shared" si="81"/>
        <v>0</v>
      </c>
      <c r="Q285" s="184">
        <v>0</v>
      </c>
      <c r="R285" s="184">
        <f t="shared" si="82"/>
        <v>0</v>
      </c>
      <c r="S285" s="184">
        <v>0</v>
      </c>
      <c r="T285" s="185">
        <f t="shared" si="83"/>
        <v>0</v>
      </c>
      <c r="U285" s="36"/>
      <c r="V285" s="36"/>
      <c r="W285" s="36"/>
      <c r="X285" s="36"/>
      <c r="Y285" s="36"/>
      <c r="Z285" s="36"/>
      <c r="AA285" s="36"/>
      <c r="AB285" s="36"/>
      <c r="AC285" s="36"/>
      <c r="AD285" s="36"/>
      <c r="AE285" s="36"/>
      <c r="AR285" s="186" t="s">
        <v>158</v>
      </c>
      <c r="AT285" s="186" t="s">
        <v>194</v>
      </c>
      <c r="AU285" s="186" t="s">
        <v>143</v>
      </c>
      <c r="AY285" s="19" t="s">
        <v>135</v>
      </c>
      <c r="BE285" s="187">
        <f t="shared" si="84"/>
        <v>0</v>
      </c>
      <c r="BF285" s="187">
        <f t="shared" si="85"/>
        <v>0</v>
      </c>
      <c r="BG285" s="187">
        <f t="shared" si="86"/>
        <v>0</v>
      </c>
      <c r="BH285" s="187">
        <f t="shared" si="87"/>
        <v>0</v>
      </c>
      <c r="BI285" s="187">
        <f t="shared" si="88"/>
        <v>0</v>
      </c>
      <c r="BJ285" s="19" t="s">
        <v>143</v>
      </c>
      <c r="BK285" s="187">
        <f t="shared" si="89"/>
        <v>0</v>
      </c>
      <c r="BL285" s="19" t="s">
        <v>142</v>
      </c>
      <c r="BM285" s="186" t="s">
        <v>1450</v>
      </c>
    </row>
    <row r="286" spans="1:65" s="2" customFormat="1" ht="14.4" customHeight="1">
      <c r="A286" s="36"/>
      <c r="B286" s="37"/>
      <c r="C286" s="215" t="s">
        <v>1367</v>
      </c>
      <c r="D286" s="215" t="s">
        <v>194</v>
      </c>
      <c r="E286" s="216" t="s">
        <v>1893</v>
      </c>
      <c r="F286" s="217" t="s">
        <v>1894</v>
      </c>
      <c r="G286" s="218" t="s">
        <v>1892</v>
      </c>
      <c r="H286" s="219">
        <v>5</v>
      </c>
      <c r="I286" s="220"/>
      <c r="J286" s="221">
        <f t="shared" si="80"/>
        <v>0</v>
      </c>
      <c r="K286" s="217" t="s">
        <v>19</v>
      </c>
      <c r="L286" s="222"/>
      <c r="M286" s="223" t="s">
        <v>19</v>
      </c>
      <c r="N286" s="224" t="s">
        <v>44</v>
      </c>
      <c r="O286" s="66"/>
      <c r="P286" s="184">
        <f t="shared" si="81"/>
        <v>0</v>
      </c>
      <c r="Q286" s="184">
        <v>0</v>
      </c>
      <c r="R286" s="184">
        <f t="shared" si="82"/>
        <v>0</v>
      </c>
      <c r="S286" s="184">
        <v>0</v>
      </c>
      <c r="T286" s="185">
        <f t="shared" si="83"/>
        <v>0</v>
      </c>
      <c r="U286" s="36"/>
      <c r="V286" s="36"/>
      <c r="W286" s="36"/>
      <c r="X286" s="36"/>
      <c r="Y286" s="36"/>
      <c r="Z286" s="36"/>
      <c r="AA286" s="36"/>
      <c r="AB286" s="36"/>
      <c r="AC286" s="36"/>
      <c r="AD286" s="36"/>
      <c r="AE286" s="36"/>
      <c r="AR286" s="186" t="s">
        <v>158</v>
      </c>
      <c r="AT286" s="186" t="s">
        <v>194</v>
      </c>
      <c r="AU286" s="186" t="s">
        <v>143</v>
      </c>
      <c r="AY286" s="19" t="s">
        <v>135</v>
      </c>
      <c r="BE286" s="187">
        <f t="shared" si="84"/>
        <v>0</v>
      </c>
      <c r="BF286" s="187">
        <f t="shared" si="85"/>
        <v>0</v>
      </c>
      <c r="BG286" s="187">
        <f t="shared" si="86"/>
        <v>0</v>
      </c>
      <c r="BH286" s="187">
        <f t="shared" si="87"/>
        <v>0</v>
      </c>
      <c r="BI286" s="187">
        <f t="shared" si="88"/>
        <v>0</v>
      </c>
      <c r="BJ286" s="19" t="s">
        <v>143</v>
      </c>
      <c r="BK286" s="187">
        <f t="shared" si="89"/>
        <v>0</v>
      </c>
      <c r="BL286" s="19" t="s">
        <v>142</v>
      </c>
      <c r="BM286" s="186" t="s">
        <v>1454</v>
      </c>
    </row>
    <row r="287" spans="1:65" s="2" customFormat="1" ht="14.4" customHeight="1">
      <c r="A287" s="36"/>
      <c r="B287" s="37"/>
      <c r="C287" s="215" t="s">
        <v>968</v>
      </c>
      <c r="D287" s="215" t="s">
        <v>194</v>
      </c>
      <c r="E287" s="216" t="s">
        <v>2013</v>
      </c>
      <c r="F287" s="217" t="s">
        <v>2014</v>
      </c>
      <c r="G287" s="218" t="s">
        <v>1892</v>
      </c>
      <c r="H287" s="219">
        <v>1</v>
      </c>
      <c r="I287" s="220"/>
      <c r="J287" s="221">
        <f t="shared" si="80"/>
        <v>0</v>
      </c>
      <c r="K287" s="217" t="s">
        <v>19</v>
      </c>
      <c r="L287" s="222"/>
      <c r="M287" s="223" t="s">
        <v>19</v>
      </c>
      <c r="N287" s="224" t="s">
        <v>44</v>
      </c>
      <c r="O287" s="66"/>
      <c r="P287" s="184">
        <f t="shared" si="81"/>
        <v>0</v>
      </c>
      <c r="Q287" s="184">
        <v>0</v>
      </c>
      <c r="R287" s="184">
        <f t="shared" si="82"/>
        <v>0</v>
      </c>
      <c r="S287" s="184">
        <v>0</v>
      </c>
      <c r="T287" s="185">
        <f t="shared" si="83"/>
        <v>0</v>
      </c>
      <c r="U287" s="36"/>
      <c r="V287" s="36"/>
      <c r="W287" s="36"/>
      <c r="X287" s="36"/>
      <c r="Y287" s="36"/>
      <c r="Z287" s="36"/>
      <c r="AA287" s="36"/>
      <c r="AB287" s="36"/>
      <c r="AC287" s="36"/>
      <c r="AD287" s="36"/>
      <c r="AE287" s="36"/>
      <c r="AR287" s="186" t="s">
        <v>158</v>
      </c>
      <c r="AT287" s="186" t="s">
        <v>194</v>
      </c>
      <c r="AU287" s="186" t="s">
        <v>143</v>
      </c>
      <c r="AY287" s="19" t="s">
        <v>135</v>
      </c>
      <c r="BE287" s="187">
        <f t="shared" si="84"/>
        <v>0</v>
      </c>
      <c r="BF287" s="187">
        <f t="shared" si="85"/>
        <v>0</v>
      </c>
      <c r="BG287" s="187">
        <f t="shared" si="86"/>
        <v>0</v>
      </c>
      <c r="BH287" s="187">
        <f t="shared" si="87"/>
        <v>0</v>
      </c>
      <c r="BI287" s="187">
        <f t="shared" si="88"/>
        <v>0</v>
      </c>
      <c r="BJ287" s="19" t="s">
        <v>143</v>
      </c>
      <c r="BK287" s="187">
        <f t="shared" si="89"/>
        <v>0</v>
      </c>
      <c r="BL287" s="19" t="s">
        <v>142</v>
      </c>
      <c r="BM287" s="186" t="s">
        <v>1457</v>
      </c>
    </row>
    <row r="288" spans="1:65" s="2" customFormat="1" ht="14.4" customHeight="1">
      <c r="A288" s="36"/>
      <c r="B288" s="37"/>
      <c r="C288" s="215" t="s">
        <v>1377</v>
      </c>
      <c r="D288" s="215" t="s">
        <v>194</v>
      </c>
      <c r="E288" s="216" t="s">
        <v>1901</v>
      </c>
      <c r="F288" s="217" t="s">
        <v>1902</v>
      </c>
      <c r="G288" s="218" t="s">
        <v>1892</v>
      </c>
      <c r="H288" s="219">
        <v>1</v>
      </c>
      <c r="I288" s="220"/>
      <c r="J288" s="221">
        <f t="shared" si="80"/>
        <v>0</v>
      </c>
      <c r="K288" s="217" t="s">
        <v>19</v>
      </c>
      <c r="L288" s="222"/>
      <c r="M288" s="223" t="s">
        <v>19</v>
      </c>
      <c r="N288" s="224" t="s">
        <v>44</v>
      </c>
      <c r="O288" s="66"/>
      <c r="P288" s="184">
        <f t="shared" si="81"/>
        <v>0</v>
      </c>
      <c r="Q288" s="184">
        <v>0</v>
      </c>
      <c r="R288" s="184">
        <f t="shared" si="82"/>
        <v>0</v>
      </c>
      <c r="S288" s="184">
        <v>0</v>
      </c>
      <c r="T288" s="185">
        <f t="shared" si="83"/>
        <v>0</v>
      </c>
      <c r="U288" s="36"/>
      <c r="V288" s="36"/>
      <c r="W288" s="36"/>
      <c r="X288" s="36"/>
      <c r="Y288" s="36"/>
      <c r="Z288" s="36"/>
      <c r="AA288" s="36"/>
      <c r="AB288" s="36"/>
      <c r="AC288" s="36"/>
      <c r="AD288" s="36"/>
      <c r="AE288" s="36"/>
      <c r="AR288" s="186" t="s">
        <v>158</v>
      </c>
      <c r="AT288" s="186" t="s">
        <v>194</v>
      </c>
      <c r="AU288" s="186" t="s">
        <v>143</v>
      </c>
      <c r="AY288" s="19" t="s">
        <v>135</v>
      </c>
      <c r="BE288" s="187">
        <f t="shared" si="84"/>
        <v>0</v>
      </c>
      <c r="BF288" s="187">
        <f t="shared" si="85"/>
        <v>0</v>
      </c>
      <c r="BG288" s="187">
        <f t="shared" si="86"/>
        <v>0</v>
      </c>
      <c r="BH288" s="187">
        <f t="shared" si="87"/>
        <v>0</v>
      </c>
      <c r="BI288" s="187">
        <f t="shared" si="88"/>
        <v>0</v>
      </c>
      <c r="BJ288" s="19" t="s">
        <v>143</v>
      </c>
      <c r="BK288" s="187">
        <f t="shared" si="89"/>
        <v>0</v>
      </c>
      <c r="BL288" s="19" t="s">
        <v>142</v>
      </c>
      <c r="BM288" s="186" t="s">
        <v>1461</v>
      </c>
    </row>
    <row r="289" spans="1:65" s="2" customFormat="1" ht="14.4" customHeight="1">
      <c r="A289" s="36"/>
      <c r="B289" s="37"/>
      <c r="C289" s="215" t="s">
        <v>972</v>
      </c>
      <c r="D289" s="215" t="s">
        <v>194</v>
      </c>
      <c r="E289" s="216" t="s">
        <v>1903</v>
      </c>
      <c r="F289" s="217" t="s">
        <v>1904</v>
      </c>
      <c r="G289" s="218" t="s">
        <v>1892</v>
      </c>
      <c r="H289" s="219">
        <v>1</v>
      </c>
      <c r="I289" s="220"/>
      <c r="J289" s="221">
        <f t="shared" si="80"/>
        <v>0</v>
      </c>
      <c r="K289" s="217" t="s">
        <v>19</v>
      </c>
      <c r="L289" s="222"/>
      <c r="M289" s="223" t="s">
        <v>19</v>
      </c>
      <c r="N289" s="224" t="s">
        <v>44</v>
      </c>
      <c r="O289" s="66"/>
      <c r="P289" s="184">
        <f t="shared" si="81"/>
        <v>0</v>
      </c>
      <c r="Q289" s="184">
        <v>0</v>
      </c>
      <c r="R289" s="184">
        <f t="shared" si="82"/>
        <v>0</v>
      </c>
      <c r="S289" s="184">
        <v>0</v>
      </c>
      <c r="T289" s="185">
        <f t="shared" si="83"/>
        <v>0</v>
      </c>
      <c r="U289" s="36"/>
      <c r="V289" s="36"/>
      <c r="W289" s="36"/>
      <c r="X289" s="36"/>
      <c r="Y289" s="36"/>
      <c r="Z289" s="36"/>
      <c r="AA289" s="36"/>
      <c r="AB289" s="36"/>
      <c r="AC289" s="36"/>
      <c r="AD289" s="36"/>
      <c r="AE289" s="36"/>
      <c r="AR289" s="186" t="s">
        <v>158</v>
      </c>
      <c r="AT289" s="186" t="s">
        <v>194</v>
      </c>
      <c r="AU289" s="186" t="s">
        <v>143</v>
      </c>
      <c r="AY289" s="19" t="s">
        <v>135</v>
      </c>
      <c r="BE289" s="187">
        <f t="shared" si="84"/>
        <v>0</v>
      </c>
      <c r="BF289" s="187">
        <f t="shared" si="85"/>
        <v>0</v>
      </c>
      <c r="BG289" s="187">
        <f t="shared" si="86"/>
        <v>0</v>
      </c>
      <c r="BH289" s="187">
        <f t="shared" si="87"/>
        <v>0</v>
      </c>
      <c r="BI289" s="187">
        <f t="shared" si="88"/>
        <v>0</v>
      </c>
      <c r="BJ289" s="19" t="s">
        <v>143</v>
      </c>
      <c r="BK289" s="187">
        <f t="shared" si="89"/>
        <v>0</v>
      </c>
      <c r="BL289" s="19" t="s">
        <v>142</v>
      </c>
      <c r="BM289" s="186" t="s">
        <v>1465</v>
      </c>
    </row>
    <row r="290" spans="1:65" s="2" customFormat="1" ht="14.4" customHeight="1">
      <c r="A290" s="36"/>
      <c r="B290" s="37"/>
      <c r="C290" s="215" t="s">
        <v>1384</v>
      </c>
      <c r="D290" s="215" t="s">
        <v>194</v>
      </c>
      <c r="E290" s="216" t="s">
        <v>2046</v>
      </c>
      <c r="F290" s="217" t="s">
        <v>1906</v>
      </c>
      <c r="G290" s="218" t="s">
        <v>506</v>
      </c>
      <c r="H290" s="219">
        <v>1</v>
      </c>
      <c r="I290" s="220"/>
      <c r="J290" s="221">
        <f t="shared" si="80"/>
        <v>0</v>
      </c>
      <c r="K290" s="217" t="s">
        <v>19</v>
      </c>
      <c r="L290" s="222"/>
      <c r="M290" s="223" t="s">
        <v>19</v>
      </c>
      <c r="N290" s="224" t="s">
        <v>44</v>
      </c>
      <c r="O290" s="66"/>
      <c r="P290" s="184">
        <f t="shared" si="81"/>
        <v>0</v>
      </c>
      <c r="Q290" s="184">
        <v>0</v>
      </c>
      <c r="R290" s="184">
        <f t="shared" si="82"/>
        <v>0</v>
      </c>
      <c r="S290" s="184">
        <v>0</v>
      </c>
      <c r="T290" s="185">
        <f t="shared" si="83"/>
        <v>0</v>
      </c>
      <c r="U290" s="36"/>
      <c r="V290" s="36"/>
      <c r="W290" s="36"/>
      <c r="X290" s="36"/>
      <c r="Y290" s="36"/>
      <c r="Z290" s="36"/>
      <c r="AA290" s="36"/>
      <c r="AB290" s="36"/>
      <c r="AC290" s="36"/>
      <c r="AD290" s="36"/>
      <c r="AE290" s="36"/>
      <c r="AR290" s="186" t="s">
        <v>158</v>
      </c>
      <c r="AT290" s="186" t="s">
        <v>194</v>
      </c>
      <c r="AU290" s="186" t="s">
        <v>143</v>
      </c>
      <c r="AY290" s="19" t="s">
        <v>135</v>
      </c>
      <c r="BE290" s="187">
        <f t="shared" si="84"/>
        <v>0</v>
      </c>
      <c r="BF290" s="187">
        <f t="shared" si="85"/>
        <v>0</v>
      </c>
      <c r="BG290" s="187">
        <f t="shared" si="86"/>
        <v>0</v>
      </c>
      <c r="BH290" s="187">
        <f t="shared" si="87"/>
        <v>0</v>
      </c>
      <c r="BI290" s="187">
        <f t="shared" si="88"/>
        <v>0</v>
      </c>
      <c r="BJ290" s="19" t="s">
        <v>143</v>
      </c>
      <c r="BK290" s="187">
        <f t="shared" si="89"/>
        <v>0</v>
      </c>
      <c r="BL290" s="19" t="s">
        <v>142</v>
      </c>
      <c r="BM290" s="186" t="s">
        <v>1471</v>
      </c>
    </row>
    <row r="291" spans="1:65" s="2" customFormat="1" ht="14.4" customHeight="1">
      <c r="A291" s="36"/>
      <c r="B291" s="37"/>
      <c r="C291" s="175" t="s">
        <v>980</v>
      </c>
      <c r="D291" s="175" t="s">
        <v>137</v>
      </c>
      <c r="E291" s="176" t="s">
        <v>2047</v>
      </c>
      <c r="F291" s="177" t="s">
        <v>1908</v>
      </c>
      <c r="G291" s="178" t="s">
        <v>506</v>
      </c>
      <c r="H291" s="179">
        <v>1</v>
      </c>
      <c r="I291" s="180"/>
      <c r="J291" s="181">
        <f t="shared" si="80"/>
        <v>0</v>
      </c>
      <c r="K291" s="177" t="s">
        <v>19</v>
      </c>
      <c r="L291" s="41"/>
      <c r="M291" s="182" t="s">
        <v>19</v>
      </c>
      <c r="N291" s="183" t="s">
        <v>44</v>
      </c>
      <c r="O291" s="66"/>
      <c r="P291" s="184">
        <f t="shared" si="81"/>
        <v>0</v>
      </c>
      <c r="Q291" s="184">
        <v>0</v>
      </c>
      <c r="R291" s="184">
        <f t="shared" si="82"/>
        <v>0</v>
      </c>
      <c r="S291" s="184">
        <v>0</v>
      </c>
      <c r="T291" s="185">
        <f t="shared" si="83"/>
        <v>0</v>
      </c>
      <c r="U291" s="36"/>
      <c r="V291" s="36"/>
      <c r="W291" s="36"/>
      <c r="X291" s="36"/>
      <c r="Y291" s="36"/>
      <c r="Z291" s="36"/>
      <c r="AA291" s="36"/>
      <c r="AB291" s="36"/>
      <c r="AC291" s="36"/>
      <c r="AD291" s="36"/>
      <c r="AE291" s="36"/>
      <c r="AR291" s="186" t="s">
        <v>142</v>
      </c>
      <c r="AT291" s="186" t="s">
        <v>137</v>
      </c>
      <c r="AU291" s="186" t="s">
        <v>143</v>
      </c>
      <c r="AY291" s="19" t="s">
        <v>135</v>
      </c>
      <c r="BE291" s="187">
        <f t="shared" si="84"/>
        <v>0</v>
      </c>
      <c r="BF291" s="187">
        <f t="shared" si="85"/>
        <v>0</v>
      </c>
      <c r="BG291" s="187">
        <f t="shared" si="86"/>
        <v>0</v>
      </c>
      <c r="BH291" s="187">
        <f t="shared" si="87"/>
        <v>0</v>
      </c>
      <c r="BI291" s="187">
        <f t="shared" si="88"/>
        <v>0</v>
      </c>
      <c r="BJ291" s="19" t="s">
        <v>143</v>
      </c>
      <c r="BK291" s="187">
        <f t="shared" si="89"/>
        <v>0</v>
      </c>
      <c r="BL291" s="19" t="s">
        <v>142</v>
      </c>
      <c r="BM291" s="186" t="s">
        <v>1474</v>
      </c>
    </row>
    <row r="292" spans="1:65" s="2" customFormat="1" ht="14.4" customHeight="1">
      <c r="A292" s="36"/>
      <c r="B292" s="37"/>
      <c r="C292" s="175" t="s">
        <v>1392</v>
      </c>
      <c r="D292" s="175" t="s">
        <v>137</v>
      </c>
      <c r="E292" s="176" t="s">
        <v>2048</v>
      </c>
      <c r="F292" s="177" t="s">
        <v>1910</v>
      </c>
      <c r="G292" s="178" t="s">
        <v>506</v>
      </c>
      <c r="H292" s="179">
        <v>1</v>
      </c>
      <c r="I292" s="180"/>
      <c r="J292" s="181">
        <f t="shared" si="80"/>
        <v>0</v>
      </c>
      <c r="K292" s="177" t="s">
        <v>19</v>
      </c>
      <c r="L292" s="41"/>
      <c r="M292" s="182" t="s">
        <v>19</v>
      </c>
      <c r="N292" s="183" t="s">
        <v>44</v>
      </c>
      <c r="O292" s="66"/>
      <c r="P292" s="184">
        <f t="shared" si="81"/>
        <v>0</v>
      </c>
      <c r="Q292" s="184">
        <v>0</v>
      </c>
      <c r="R292" s="184">
        <f t="shared" si="82"/>
        <v>0</v>
      </c>
      <c r="S292" s="184">
        <v>0</v>
      </c>
      <c r="T292" s="185">
        <f t="shared" si="83"/>
        <v>0</v>
      </c>
      <c r="U292" s="36"/>
      <c r="V292" s="36"/>
      <c r="W292" s="36"/>
      <c r="X292" s="36"/>
      <c r="Y292" s="36"/>
      <c r="Z292" s="36"/>
      <c r="AA292" s="36"/>
      <c r="AB292" s="36"/>
      <c r="AC292" s="36"/>
      <c r="AD292" s="36"/>
      <c r="AE292" s="36"/>
      <c r="AR292" s="186" t="s">
        <v>142</v>
      </c>
      <c r="AT292" s="186" t="s">
        <v>137</v>
      </c>
      <c r="AU292" s="186" t="s">
        <v>143</v>
      </c>
      <c r="AY292" s="19" t="s">
        <v>135</v>
      </c>
      <c r="BE292" s="187">
        <f t="shared" si="84"/>
        <v>0</v>
      </c>
      <c r="BF292" s="187">
        <f t="shared" si="85"/>
        <v>0</v>
      </c>
      <c r="BG292" s="187">
        <f t="shared" si="86"/>
        <v>0</v>
      </c>
      <c r="BH292" s="187">
        <f t="shared" si="87"/>
        <v>0</v>
      </c>
      <c r="BI292" s="187">
        <f t="shared" si="88"/>
        <v>0</v>
      </c>
      <c r="BJ292" s="19" t="s">
        <v>143</v>
      </c>
      <c r="BK292" s="187">
        <f t="shared" si="89"/>
        <v>0</v>
      </c>
      <c r="BL292" s="19" t="s">
        <v>142</v>
      </c>
      <c r="BM292" s="186" t="s">
        <v>1479</v>
      </c>
    </row>
    <row r="293" spans="1:65" s="12" customFormat="1" ht="22.75" customHeight="1">
      <c r="B293" s="159"/>
      <c r="C293" s="160"/>
      <c r="D293" s="161" t="s">
        <v>71</v>
      </c>
      <c r="E293" s="173" t="s">
        <v>2049</v>
      </c>
      <c r="F293" s="173" t="s">
        <v>1912</v>
      </c>
      <c r="G293" s="160"/>
      <c r="H293" s="160"/>
      <c r="I293" s="163"/>
      <c r="J293" s="174">
        <f>BK293</f>
        <v>0</v>
      </c>
      <c r="K293" s="160"/>
      <c r="L293" s="165"/>
      <c r="M293" s="166"/>
      <c r="N293" s="167"/>
      <c r="O293" s="167"/>
      <c r="P293" s="168">
        <f>SUM(P294:P314)</f>
        <v>0</v>
      </c>
      <c r="Q293" s="167"/>
      <c r="R293" s="168">
        <f>SUM(R294:R314)</f>
        <v>0</v>
      </c>
      <c r="S293" s="167"/>
      <c r="T293" s="169">
        <f>SUM(T294:T314)</f>
        <v>0</v>
      </c>
      <c r="AR293" s="170" t="s">
        <v>80</v>
      </c>
      <c r="AT293" s="171" t="s">
        <v>71</v>
      </c>
      <c r="AU293" s="171" t="s">
        <v>80</v>
      </c>
      <c r="AY293" s="170" t="s">
        <v>135</v>
      </c>
      <c r="BK293" s="172">
        <f>SUM(BK294:BK314)</f>
        <v>0</v>
      </c>
    </row>
    <row r="294" spans="1:65" s="2" customFormat="1" ht="14.4" customHeight="1">
      <c r="A294" s="36"/>
      <c r="B294" s="37"/>
      <c r="C294" s="175" t="s">
        <v>984</v>
      </c>
      <c r="D294" s="175" t="s">
        <v>137</v>
      </c>
      <c r="E294" s="176" t="s">
        <v>1913</v>
      </c>
      <c r="F294" s="177" t="s">
        <v>1914</v>
      </c>
      <c r="G294" s="178" t="s">
        <v>382</v>
      </c>
      <c r="H294" s="179">
        <v>160</v>
      </c>
      <c r="I294" s="180"/>
      <c r="J294" s="181">
        <f t="shared" ref="J294:J314" si="90">ROUND(I294*H294,2)</f>
        <v>0</v>
      </c>
      <c r="K294" s="177" t="s">
        <v>1844</v>
      </c>
      <c r="L294" s="41"/>
      <c r="M294" s="182" t="s">
        <v>19</v>
      </c>
      <c r="N294" s="183" t="s">
        <v>44</v>
      </c>
      <c r="O294" s="66"/>
      <c r="P294" s="184">
        <f t="shared" ref="P294:P314" si="91">O294*H294</f>
        <v>0</v>
      </c>
      <c r="Q294" s="184">
        <v>0</v>
      </c>
      <c r="R294" s="184">
        <f t="shared" ref="R294:R314" si="92">Q294*H294</f>
        <v>0</v>
      </c>
      <c r="S294" s="184">
        <v>0</v>
      </c>
      <c r="T294" s="185">
        <f t="shared" ref="T294:T314" si="93">S294*H294</f>
        <v>0</v>
      </c>
      <c r="U294" s="36"/>
      <c r="V294" s="36"/>
      <c r="W294" s="36"/>
      <c r="X294" s="36"/>
      <c r="Y294" s="36"/>
      <c r="Z294" s="36"/>
      <c r="AA294" s="36"/>
      <c r="AB294" s="36"/>
      <c r="AC294" s="36"/>
      <c r="AD294" s="36"/>
      <c r="AE294" s="36"/>
      <c r="AR294" s="186" t="s">
        <v>142</v>
      </c>
      <c r="AT294" s="186" t="s">
        <v>137</v>
      </c>
      <c r="AU294" s="186" t="s">
        <v>143</v>
      </c>
      <c r="AY294" s="19" t="s">
        <v>135</v>
      </c>
      <c r="BE294" s="187">
        <f t="shared" ref="BE294:BE314" si="94">IF(N294="základní",J294,0)</f>
        <v>0</v>
      </c>
      <c r="BF294" s="187">
        <f t="shared" ref="BF294:BF314" si="95">IF(N294="snížená",J294,0)</f>
        <v>0</v>
      </c>
      <c r="BG294" s="187">
        <f t="shared" ref="BG294:BG314" si="96">IF(N294="zákl. přenesená",J294,0)</f>
        <v>0</v>
      </c>
      <c r="BH294" s="187">
        <f t="shared" ref="BH294:BH314" si="97">IF(N294="sníž. přenesená",J294,0)</f>
        <v>0</v>
      </c>
      <c r="BI294" s="187">
        <f t="shared" ref="BI294:BI314" si="98">IF(N294="nulová",J294,0)</f>
        <v>0</v>
      </c>
      <c r="BJ294" s="19" t="s">
        <v>143</v>
      </c>
      <c r="BK294" s="187">
        <f t="shared" ref="BK294:BK314" si="99">ROUND(I294*H294,2)</f>
        <v>0</v>
      </c>
      <c r="BL294" s="19" t="s">
        <v>142</v>
      </c>
      <c r="BM294" s="186" t="s">
        <v>1483</v>
      </c>
    </row>
    <row r="295" spans="1:65" s="2" customFormat="1" ht="14.4" customHeight="1">
      <c r="A295" s="36"/>
      <c r="B295" s="37"/>
      <c r="C295" s="175" t="s">
        <v>1410</v>
      </c>
      <c r="D295" s="175" t="s">
        <v>137</v>
      </c>
      <c r="E295" s="176" t="s">
        <v>2019</v>
      </c>
      <c r="F295" s="177" t="s">
        <v>2020</v>
      </c>
      <c r="G295" s="178" t="s">
        <v>169</v>
      </c>
      <c r="H295" s="179">
        <v>900.9</v>
      </c>
      <c r="I295" s="180"/>
      <c r="J295" s="181">
        <f t="shared" si="90"/>
        <v>0</v>
      </c>
      <c r="K295" s="177" t="s">
        <v>1844</v>
      </c>
      <c r="L295" s="41"/>
      <c r="M295" s="182" t="s">
        <v>19</v>
      </c>
      <c r="N295" s="183" t="s">
        <v>44</v>
      </c>
      <c r="O295" s="66"/>
      <c r="P295" s="184">
        <f t="shared" si="91"/>
        <v>0</v>
      </c>
      <c r="Q295" s="184">
        <v>0</v>
      </c>
      <c r="R295" s="184">
        <f t="shared" si="92"/>
        <v>0</v>
      </c>
      <c r="S295" s="184">
        <v>0</v>
      </c>
      <c r="T295" s="185">
        <f t="shared" si="93"/>
        <v>0</v>
      </c>
      <c r="U295" s="36"/>
      <c r="V295" s="36"/>
      <c r="W295" s="36"/>
      <c r="X295" s="36"/>
      <c r="Y295" s="36"/>
      <c r="Z295" s="36"/>
      <c r="AA295" s="36"/>
      <c r="AB295" s="36"/>
      <c r="AC295" s="36"/>
      <c r="AD295" s="36"/>
      <c r="AE295" s="36"/>
      <c r="AR295" s="186" t="s">
        <v>142</v>
      </c>
      <c r="AT295" s="186" t="s">
        <v>137</v>
      </c>
      <c r="AU295" s="186" t="s">
        <v>143</v>
      </c>
      <c r="AY295" s="19" t="s">
        <v>135</v>
      </c>
      <c r="BE295" s="187">
        <f t="shared" si="94"/>
        <v>0</v>
      </c>
      <c r="BF295" s="187">
        <f t="shared" si="95"/>
        <v>0</v>
      </c>
      <c r="BG295" s="187">
        <f t="shared" si="96"/>
        <v>0</v>
      </c>
      <c r="BH295" s="187">
        <f t="shared" si="97"/>
        <v>0</v>
      </c>
      <c r="BI295" s="187">
        <f t="shared" si="98"/>
        <v>0</v>
      </c>
      <c r="BJ295" s="19" t="s">
        <v>143</v>
      </c>
      <c r="BK295" s="187">
        <f t="shared" si="99"/>
        <v>0</v>
      </c>
      <c r="BL295" s="19" t="s">
        <v>142</v>
      </c>
      <c r="BM295" s="186" t="s">
        <v>1487</v>
      </c>
    </row>
    <row r="296" spans="1:65" s="2" customFormat="1" ht="14.4" customHeight="1">
      <c r="A296" s="36"/>
      <c r="B296" s="37"/>
      <c r="C296" s="175" t="s">
        <v>989</v>
      </c>
      <c r="D296" s="175" t="s">
        <v>137</v>
      </c>
      <c r="E296" s="176" t="s">
        <v>2021</v>
      </c>
      <c r="F296" s="177" t="s">
        <v>2022</v>
      </c>
      <c r="G296" s="178" t="s">
        <v>169</v>
      </c>
      <c r="H296" s="179">
        <v>900.9</v>
      </c>
      <c r="I296" s="180"/>
      <c r="J296" s="181">
        <f t="shared" si="90"/>
        <v>0</v>
      </c>
      <c r="K296" s="177" t="s">
        <v>1844</v>
      </c>
      <c r="L296" s="41"/>
      <c r="M296" s="182" t="s">
        <v>19</v>
      </c>
      <c r="N296" s="183" t="s">
        <v>44</v>
      </c>
      <c r="O296" s="66"/>
      <c r="P296" s="184">
        <f t="shared" si="91"/>
        <v>0</v>
      </c>
      <c r="Q296" s="184">
        <v>0</v>
      </c>
      <c r="R296" s="184">
        <f t="shared" si="92"/>
        <v>0</v>
      </c>
      <c r="S296" s="184">
        <v>0</v>
      </c>
      <c r="T296" s="185">
        <f t="shared" si="93"/>
        <v>0</v>
      </c>
      <c r="U296" s="36"/>
      <c r="V296" s="36"/>
      <c r="W296" s="36"/>
      <c r="X296" s="36"/>
      <c r="Y296" s="36"/>
      <c r="Z296" s="36"/>
      <c r="AA296" s="36"/>
      <c r="AB296" s="36"/>
      <c r="AC296" s="36"/>
      <c r="AD296" s="36"/>
      <c r="AE296" s="36"/>
      <c r="AR296" s="186" t="s">
        <v>142</v>
      </c>
      <c r="AT296" s="186" t="s">
        <v>137</v>
      </c>
      <c r="AU296" s="186" t="s">
        <v>143</v>
      </c>
      <c r="AY296" s="19" t="s">
        <v>135</v>
      </c>
      <c r="BE296" s="187">
        <f t="shared" si="94"/>
        <v>0</v>
      </c>
      <c r="BF296" s="187">
        <f t="shared" si="95"/>
        <v>0</v>
      </c>
      <c r="BG296" s="187">
        <f t="shared" si="96"/>
        <v>0</v>
      </c>
      <c r="BH296" s="187">
        <f t="shared" si="97"/>
        <v>0</v>
      </c>
      <c r="BI296" s="187">
        <f t="shared" si="98"/>
        <v>0</v>
      </c>
      <c r="BJ296" s="19" t="s">
        <v>143</v>
      </c>
      <c r="BK296" s="187">
        <f t="shared" si="99"/>
        <v>0</v>
      </c>
      <c r="BL296" s="19" t="s">
        <v>142</v>
      </c>
      <c r="BM296" s="186" t="s">
        <v>1490</v>
      </c>
    </row>
    <row r="297" spans="1:65" s="2" customFormat="1" ht="14.4" customHeight="1">
      <c r="A297" s="36"/>
      <c r="B297" s="37"/>
      <c r="C297" s="175" t="s">
        <v>1420</v>
      </c>
      <c r="D297" s="175" t="s">
        <v>137</v>
      </c>
      <c r="E297" s="176" t="s">
        <v>1919</v>
      </c>
      <c r="F297" s="177" t="s">
        <v>1920</v>
      </c>
      <c r="G297" s="178" t="s">
        <v>169</v>
      </c>
      <c r="H297" s="179">
        <v>137.28</v>
      </c>
      <c r="I297" s="180"/>
      <c r="J297" s="181">
        <f t="shared" si="90"/>
        <v>0</v>
      </c>
      <c r="K297" s="177" t="s">
        <v>1844</v>
      </c>
      <c r="L297" s="41"/>
      <c r="M297" s="182" t="s">
        <v>19</v>
      </c>
      <c r="N297" s="183" t="s">
        <v>44</v>
      </c>
      <c r="O297" s="66"/>
      <c r="P297" s="184">
        <f t="shared" si="91"/>
        <v>0</v>
      </c>
      <c r="Q297" s="184">
        <v>0</v>
      </c>
      <c r="R297" s="184">
        <f t="shared" si="92"/>
        <v>0</v>
      </c>
      <c r="S297" s="184">
        <v>0</v>
      </c>
      <c r="T297" s="185">
        <f t="shared" si="93"/>
        <v>0</v>
      </c>
      <c r="U297" s="36"/>
      <c r="V297" s="36"/>
      <c r="W297" s="36"/>
      <c r="X297" s="36"/>
      <c r="Y297" s="36"/>
      <c r="Z297" s="36"/>
      <c r="AA297" s="36"/>
      <c r="AB297" s="36"/>
      <c r="AC297" s="36"/>
      <c r="AD297" s="36"/>
      <c r="AE297" s="36"/>
      <c r="AR297" s="186" t="s">
        <v>142</v>
      </c>
      <c r="AT297" s="186" t="s">
        <v>137</v>
      </c>
      <c r="AU297" s="186" t="s">
        <v>143</v>
      </c>
      <c r="AY297" s="19" t="s">
        <v>135</v>
      </c>
      <c r="BE297" s="187">
        <f t="shared" si="94"/>
        <v>0</v>
      </c>
      <c r="BF297" s="187">
        <f t="shared" si="95"/>
        <v>0</v>
      </c>
      <c r="BG297" s="187">
        <f t="shared" si="96"/>
        <v>0</v>
      </c>
      <c r="BH297" s="187">
        <f t="shared" si="97"/>
        <v>0</v>
      </c>
      <c r="BI297" s="187">
        <f t="shared" si="98"/>
        <v>0</v>
      </c>
      <c r="BJ297" s="19" t="s">
        <v>143</v>
      </c>
      <c r="BK297" s="187">
        <f t="shared" si="99"/>
        <v>0</v>
      </c>
      <c r="BL297" s="19" t="s">
        <v>142</v>
      </c>
      <c r="BM297" s="186" t="s">
        <v>1494</v>
      </c>
    </row>
    <row r="298" spans="1:65" s="2" customFormat="1" ht="14.4" customHeight="1">
      <c r="A298" s="36"/>
      <c r="B298" s="37"/>
      <c r="C298" s="215" t="s">
        <v>992</v>
      </c>
      <c r="D298" s="215" t="s">
        <v>194</v>
      </c>
      <c r="E298" s="216" t="s">
        <v>1921</v>
      </c>
      <c r="F298" s="217" t="s">
        <v>1922</v>
      </c>
      <c r="G298" s="218" t="s">
        <v>169</v>
      </c>
      <c r="H298" s="219">
        <v>137.28</v>
      </c>
      <c r="I298" s="220"/>
      <c r="J298" s="221">
        <f t="shared" si="90"/>
        <v>0</v>
      </c>
      <c r="K298" s="217" t="s">
        <v>19</v>
      </c>
      <c r="L298" s="222"/>
      <c r="M298" s="223" t="s">
        <v>19</v>
      </c>
      <c r="N298" s="224" t="s">
        <v>44</v>
      </c>
      <c r="O298" s="66"/>
      <c r="P298" s="184">
        <f t="shared" si="91"/>
        <v>0</v>
      </c>
      <c r="Q298" s="184">
        <v>0</v>
      </c>
      <c r="R298" s="184">
        <f t="shared" si="92"/>
        <v>0</v>
      </c>
      <c r="S298" s="184">
        <v>0</v>
      </c>
      <c r="T298" s="185">
        <f t="shared" si="93"/>
        <v>0</v>
      </c>
      <c r="U298" s="36"/>
      <c r="V298" s="36"/>
      <c r="W298" s="36"/>
      <c r="X298" s="36"/>
      <c r="Y298" s="36"/>
      <c r="Z298" s="36"/>
      <c r="AA298" s="36"/>
      <c r="AB298" s="36"/>
      <c r="AC298" s="36"/>
      <c r="AD298" s="36"/>
      <c r="AE298" s="36"/>
      <c r="AR298" s="186" t="s">
        <v>158</v>
      </c>
      <c r="AT298" s="186" t="s">
        <v>194</v>
      </c>
      <c r="AU298" s="186" t="s">
        <v>143</v>
      </c>
      <c r="AY298" s="19" t="s">
        <v>135</v>
      </c>
      <c r="BE298" s="187">
        <f t="shared" si="94"/>
        <v>0</v>
      </c>
      <c r="BF298" s="187">
        <f t="shared" si="95"/>
        <v>0</v>
      </c>
      <c r="BG298" s="187">
        <f t="shared" si="96"/>
        <v>0</v>
      </c>
      <c r="BH298" s="187">
        <f t="shared" si="97"/>
        <v>0</v>
      </c>
      <c r="BI298" s="187">
        <f t="shared" si="98"/>
        <v>0</v>
      </c>
      <c r="BJ298" s="19" t="s">
        <v>143</v>
      </c>
      <c r="BK298" s="187">
        <f t="shared" si="99"/>
        <v>0</v>
      </c>
      <c r="BL298" s="19" t="s">
        <v>142</v>
      </c>
      <c r="BM298" s="186" t="s">
        <v>1510</v>
      </c>
    </row>
    <row r="299" spans="1:65" s="2" customFormat="1" ht="14.4" customHeight="1">
      <c r="A299" s="36"/>
      <c r="B299" s="37"/>
      <c r="C299" s="175" t="s">
        <v>1430</v>
      </c>
      <c r="D299" s="175" t="s">
        <v>137</v>
      </c>
      <c r="E299" s="176" t="s">
        <v>1923</v>
      </c>
      <c r="F299" s="177" t="s">
        <v>1924</v>
      </c>
      <c r="G299" s="178" t="s">
        <v>169</v>
      </c>
      <c r="H299" s="179">
        <v>793.65</v>
      </c>
      <c r="I299" s="180"/>
      <c r="J299" s="181">
        <f t="shared" si="90"/>
        <v>0</v>
      </c>
      <c r="K299" s="177" t="s">
        <v>1844</v>
      </c>
      <c r="L299" s="41"/>
      <c r="M299" s="182" t="s">
        <v>19</v>
      </c>
      <c r="N299" s="183" t="s">
        <v>44</v>
      </c>
      <c r="O299" s="66"/>
      <c r="P299" s="184">
        <f t="shared" si="91"/>
        <v>0</v>
      </c>
      <c r="Q299" s="184">
        <v>0</v>
      </c>
      <c r="R299" s="184">
        <f t="shared" si="92"/>
        <v>0</v>
      </c>
      <c r="S299" s="184">
        <v>0</v>
      </c>
      <c r="T299" s="185">
        <f t="shared" si="93"/>
        <v>0</v>
      </c>
      <c r="U299" s="36"/>
      <c r="V299" s="36"/>
      <c r="W299" s="36"/>
      <c r="X299" s="36"/>
      <c r="Y299" s="36"/>
      <c r="Z299" s="36"/>
      <c r="AA299" s="36"/>
      <c r="AB299" s="36"/>
      <c r="AC299" s="36"/>
      <c r="AD299" s="36"/>
      <c r="AE299" s="36"/>
      <c r="AR299" s="186" t="s">
        <v>142</v>
      </c>
      <c r="AT299" s="186" t="s">
        <v>137</v>
      </c>
      <c r="AU299" s="186" t="s">
        <v>143</v>
      </c>
      <c r="AY299" s="19" t="s">
        <v>135</v>
      </c>
      <c r="BE299" s="187">
        <f t="shared" si="94"/>
        <v>0</v>
      </c>
      <c r="BF299" s="187">
        <f t="shared" si="95"/>
        <v>0</v>
      </c>
      <c r="BG299" s="187">
        <f t="shared" si="96"/>
        <v>0</v>
      </c>
      <c r="BH299" s="187">
        <f t="shared" si="97"/>
        <v>0</v>
      </c>
      <c r="BI299" s="187">
        <f t="shared" si="98"/>
        <v>0</v>
      </c>
      <c r="BJ299" s="19" t="s">
        <v>143</v>
      </c>
      <c r="BK299" s="187">
        <f t="shared" si="99"/>
        <v>0</v>
      </c>
      <c r="BL299" s="19" t="s">
        <v>142</v>
      </c>
      <c r="BM299" s="186" t="s">
        <v>1514</v>
      </c>
    </row>
    <row r="300" spans="1:65" s="2" customFormat="1" ht="14.4" customHeight="1">
      <c r="A300" s="36"/>
      <c r="B300" s="37"/>
      <c r="C300" s="215" t="s">
        <v>997</v>
      </c>
      <c r="D300" s="215" t="s">
        <v>194</v>
      </c>
      <c r="E300" s="216" t="s">
        <v>2050</v>
      </c>
      <c r="F300" s="217" t="s">
        <v>1926</v>
      </c>
      <c r="G300" s="218" t="s">
        <v>169</v>
      </c>
      <c r="H300" s="219">
        <v>793.65</v>
      </c>
      <c r="I300" s="220"/>
      <c r="J300" s="221">
        <f t="shared" si="90"/>
        <v>0</v>
      </c>
      <c r="K300" s="217" t="s">
        <v>19</v>
      </c>
      <c r="L300" s="222"/>
      <c r="M300" s="223" t="s">
        <v>19</v>
      </c>
      <c r="N300" s="224" t="s">
        <v>44</v>
      </c>
      <c r="O300" s="66"/>
      <c r="P300" s="184">
        <f t="shared" si="91"/>
        <v>0</v>
      </c>
      <c r="Q300" s="184">
        <v>0</v>
      </c>
      <c r="R300" s="184">
        <f t="shared" si="92"/>
        <v>0</v>
      </c>
      <c r="S300" s="184">
        <v>0</v>
      </c>
      <c r="T300" s="185">
        <f t="shared" si="93"/>
        <v>0</v>
      </c>
      <c r="U300" s="36"/>
      <c r="V300" s="36"/>
      <c r="W300" s="36"/>
      <c r="X300" s="36"/>
      <c r="Y300" s="36"/>
      <c r="Z300" s="36"/>
      <c r="AA300" s="36"/>
      <c r="AB300" s="36"/>
      <c r="AC300" s="36"/>
      <c r="AD300" s="36"/>
      <c r="AE300" s="36"/>
      <c r="AR300" s="186" t="s">
        <v>158</v>
      </c>
      <c r="AT300" s="186" t="s">
        <v>194</v>
      </c>
      <c r="AU300" s="186" t="s">
        <v>143</v>
      </c>
      <c r="AY300" s="19" t="s">
        <v>135</v>
      </c>
      <c r="BE300" s="187">
        <f t="shared" si="94"/>
        <v>0</v>
      </c>
      <c r="BF300" s="187">
        <f t="shared" si="95"/>
        <v>0</v>
      </c>
      <c r="BG300" s="187">
        <f t="shared" si="96"/>
        <v>0</v>
      </c>
      <c r="BH300" s="187">
        <f t="shared" si="97"/>
        <v>0</v>
      </c>
      <c r="BI300" s="187">
        <f t="shared" si="98"/>
        <v>0</v>
      </c>
      <c r="BJ300" s="19" t="s">
        <v>143</v>
      </c>
      <c r="BK300" s="187">
        <f t="shared" si="99"/>
        <v>0</v>
      </c>
      <c r="BL300" s="19" t="s">
        <v>142</v>
      </c>
      <c r="BM300" s="186" t="s">
        <v>1518</v>
      </c>
    </row>
    <row r="301" spans="1:65" s="2" customFormat="1" ht="14.4" customHeight="1">
      <c r="A301" s="36"/>
      <c r="B301" s="37"/>
      <c r="C301" s="175" t="s">
        <v>1437</v>
      </c>
      <c r="D301" s="175" t="s">
        <v>137</v>
      </c>
      <c r="E301" s="176" t="s">
        <v>1927</v>
      </c>
      <c r="F301" s="177" t="s">
        <v>1928</v>
      </c>
      <c r="G301" s="178" t="s">
        <v>169</v>
      </c>
      <c r="H301" s="179">
        <v>772.2</v>
      </c>
      <c r="I301" s="180"/>
      <c r="J301" s="181">
        <f t="shared" si="90"/>
        <v>0</v>
      </c>
      <c r="K301" s="177" t="s">
        <v>1844</v>
      </c>
      <c r="L301" s="41"/>
      <c r="M301" s="182" t="s">
        <v>19</v>
      </c>
      <c r="N301" s="183" t="s">
        <v>44</v>
      </c>
      <c r="O301" s="66"/>
      <c r="P301" s="184">
        <f t="shared" si="91"/>
        <v>0</v>
      </c>
      <c r="Q301" s="184">
        <v>0</v>
      </c>
      <c r="R301" s="184">
        <f t="shared" si="92"/>
        <v>0</v>
      </c>
      <c r="S301" s="184">
        <v>0</v>
      </c>
      <c r="T301" s="185">
        <f t="shared" si="93"/>
        <v>0</v>
      </c>
      <c r="U301" s="36"/>
      <c r="V301" s="36"/>
      <c r="W301" s="36"/>
      <c r="X301" s="36"/>
      <c r="Y301" s="36"/>
      <c r="Z301" s="36"/>
      <c r="AA301" s="36"/>
      <c r="AB301" s="36"/>
      <c r="AC301" s="36"/>
      <c r="AD301" s="36"/>
      <c r="AE301" s="36"/>
      <c r="AR301" s="186" t="s">
        <v>142</v>
      </c>
      <c r="AT301" s="186" t="s">
        <v>137</v>
      </c>
      <c r="AU301" s="186" t="s">
        <v>143</v>
      </c>
      <c r="AY301" s="19" t="s">
        <v>135</v>
      </c>
      <c r="BE301" s="187">
        <f t="shared" si="94"/>
        <v>0</v>
      </c>
      <c r="BF301" s="187">
        <f t="shared" si="95"/>
        <v>0</v>
      </c>
      <c r="BG301" s="187">
        <f t="shared" si="96"/>
        <v>0</v>
      </c>
      <c r="BH301" s="187">
        <f t="shared" si="97"/>
        <v>0</v>
      </c>
      <c r="BI301" s="187">
        <f t="shared" si="98"/>
        <v>0</v>
      </c>
      <c r="BJ301" s="19" t="s">
        <v>143</v>
      </c>
      <c r="BK301" s="187">
        <f t="shared" si="99"/>
        <v>0</v>
      </c>
      <c r="BL301" s="19" t="s">
        <v>142</v>
      </c>
      <c r="BM301" s="186" t="s">
        <v>1521</v>
      </c>
    </row>
    <row r="302" spans="1:65" s="2" customFormat="1" ht="14.4" customHeight="1">
      <c r="A302" s="36"/>
      <c r="B302" s="37"/>
      <c r="C302" s="215" t="s">
        <v>1016</v>
      </c>
      <c r="D302" s="215" t="s">
        <v>194</v>
      </c>
      <c r="E302" s="216" t="s">
        <v>1929</v>
      </c>
      <c r="F302" s="217" t="s">
        <v>1930</v>
      </c>
      <c r="G302" s="218" t="s">
        <v>1846</v>
      </c>
      <c r="H302" s="219">
        <v>772.2</v>
      </c>
      <c r="I302" s="220"/>
      <c r="J302" s="221">
        <f t="shared" si="90"/>
        <v>0</v>
      </c>
      <c r="K302" s="217" t="s">
        <v>19</v>
      </c>
      <c r="L302" s="222"/>
      <c r="M302" s="223" t="s">
        <v>19</v>
      </c>
      <c r="N302" s="224" t="s">
        <v>44</v>
      </c>
      <c r="O302" s="66"/>
      <c r="P302" s="184">
        <f t="shared" si="91"/>
        <v>0</v>
      </c>
      <c r="Q302" s="184">
        <v>0</v>
      </c>
      <c r="R302" s="184">
        <f t="shared" si="92"/>
        <v>0</v>
      </c>
      <c r="S302" s="184">
        <v>0</v>
      </c>
      <c r="T302" s="185">
        <f t="shared" si="93"/>
        <v>0</v>
      </c>
      <c r="U302" s="36"/>
      <c r="V302" s="36"/>
      <c r="W302" s="36"/>
      <c r="X302" s="36"/>
      <c r="Y302" s="36"/>
      <c r="Z302" s="36"/>
      <c r="AA302" s="36"/>
      <c r="AB302" s="36"/>
      <c r="AC302" s="36"/>
      <c r="AD302" s="36"/>
      <c r="AE302" s="36"/>
      <c r="AR302" s="186" t="s">
        <v>158</v>
      </c>
      <c r="AT302" s="186" t="s">
        <v>194</v>
      </c>
      <c r="AU302" s="186" t="s">
        <v>143</v>
      </c>
      <c r="AY302" s="19" t="s">
        <v>135</v>
      </c>
      <c r="BE302" s="187">
        <f t="shared" si="94"/>
        <v>0</v>
      </c>
      <c r="BF302" s="187">
        <f t="shared" si="95"/>
        <v>0</v>
      </c>
      <c r="BG302" s="187">
        <f t="shared" si="96"/>
        <v>0</v>
      </c>
      <c r="BH302" s="187">
        <f t="shared" si="97"/>
        <v>0</v>
      </c>
      <c r="BI302" s="187">
        <f t="shared" si="98"/>
        <v>0</v>
      </c>
      <c r="BJ302" s="19" t="s">
        <v>143</v>
      </c>
      <c r="BK302" s="187">
        <f t="shared" si="99"/>
        <v>0</v>
      </c>
      <c r="BL302" s="19" t="s">
        <v>142</v>
      </c>
      <c r="BM302" s="186" t="s">
        <v>1525</v>
      </c>
    </row>
    <row r="303" spans="1:65" s="2" customFormat="1" ht="14.4" customHeight="1">
      <c r="A303" s="36"/>
      <c r="B303" s="37"/>
      <c r="C303" s="175" t="s">
        <v>1444</v>
      </c>
      <c r="D303" s="175" t="s">
        <v>137</v>
      </c>
      <c r="E303" s="176" t="s">
        <v>1935</v>
      </c>
      <c r="F303" s="177" t="s">
        <v>1936</v>
      </c>
      <c r="G303" s="178" t="s">
        <v>169</v>
      </c>
      <c r="H303" s="179">
        <v>257.39999999999998</v>
      </c>
      <c r="I303" s="180"/>
      <c r="J303" s="181">
        <f t="shared" si="90"/>
        <v>0</v>
      </c>
      <c r="K303" s="177" t="s">
        <v>1844</v>
      </c>
      <c r="L303" s="41"/>
      <c r="M303" s="182" t="s">
        <v>19</v>
      </c>
      <c r="N303" s="183" t="s">
        <v>44</v>
      </c>
      <c r="O303" s="66"/>
      <c r="P303" s="184">
        <f t="shared" si="91"/>
        <v>0</v>
      </c>
      <c r="Q303" s="184">
        <v>0</v>
      </c>
      <c r="R303" s="184">
        <f t="shared" si="92"/>
        <v>0</v>
      </c>
      <c r="S303" s="184">
        <v>0</v>
      </c>
      <c r="T303" s="185">
        <f t="shared" si="93"/>
        <v>0</v>
      </c>
      <c r="U303" s="36"/>
      <c r="V303" s="36"/>
      <c r="W303" s="36"/>
      <c r="X303" s="36"/>
      <c r="Y303" s="36"/>
      <c r="Z303" s="36"/>
      <c r="AA303" s="36"/>
      <c r="AB303" s="36"/>
      <c r="AC303" s="36"/>
      <c r="AD303" s="36"/>
      <c r="AE303" s="36"/>
      <c r="AR303" s="186" t="s">
        <v>142</v>
      </c>
      <c r="AT303" s="186" t="s">
        <v>137</v>
      </c>
      <c r="AU303" s="186" t="s">
        <v>143</v>
      </c>
      <c r="AY303" s="19" t="s">
        <v>135</v>
      </c>
      <c r="BE303" s="187">
        <f t="shared" si="94"/>
        <v>0</v>
      </c>
      <c r="BF303" s="187">
        <f t="shared" si="95"/>
        <v>0</v>
      </c>
      <c r="BG303" s="187">
        <f t="shared" si="96"/>
        <v>0</v>
      </c>
      <c r="BH303" s="187">
        <f t="shared" si="97"/>
        <v>0</v>
      </c>
      <c r="BI303" s="187">
        <f t="shared" si="98"/>
        <v>0</v>
      </c>
      <c r="BJ303" s="19" t="s">
        <v>143</v>
      </c>
      <c r="BK303" s="187">
        <f t="shared" si="99"/>
        <v>0</v>
      </c>
      <c r="BL303" s="19" t="s">
        <v>142</v>
      </c>
      <c r="BM303" s="186" t="s">
        <v>1530</v>
      </c>
    </row>
    <row r="304" spans="1:65" s="2" customFormat="1" ht="14.4" customHeight="1">
      <c r="A304" s="36"/>
      <c r="B304" s="37"/>
      <c r="C304" s="215" t="s">
        <v>1019</v>
      </c>
      <c r="D304" s="215" t="s">
        <v>194</v>
      </c>
      <c r="E304" s="216" t="s">
        <v>1937</v>
      </c>
      <c r="F304" s="217" t="s">
        <v>1938</v>
      </c>
      <c r="G304" s="218" t="s">
        <v>169</v>
      </c>
      <c r="H304" s="219">
        <v>257.39999999999998</v>
      </c>
      <c r="I304" s="220"/>
      <c r="J304" s="221">
        <f t="shared" si="90"/>
        <v>0</v>
      </c>
      <c r="K304" s="217" t="s">
        <v>19</v>
      </c>
      <c r="L304" s="222"/>
      <c r="M304" s="223" t="s">
        <v>19</v>
      </c>
      <c r="N304" s="224" t="s">
        <v>44</v>
      </c>
      <c r="O304" s="66"/>
      <c r="P304" s="184">
        <f t="shared" si="91"/>
        <v>0</v>
      </c>
      <c r="Q304" s="184">
        <v>0</v>
      </c>
      <c r="R304" s="184">
        <f t="shared" si="92"/>
        <v>0</v>
      </c>
      <c r="S304" s="184">
        <v>0</v>
      </c>
      <c r="T304" s="185">
        <f t="shared" si="93"/>
        <v>0</v>
      </c>
      <c r="U304" s="36"/>
      <c r="V304" s="36"/>
      <c r="W304" s="36"/>
      <c r="X304" s="36"/>
      <c r="Y304" s="36"/>
      <c r="Z304" s="36"/>
      <c r="AA304" s="36"/>
      <c r="AB304" s="36"/>
      <c r="AC304" s="36"/>
      <c r="AD304" s="36"/>
      <c r="AE304" s="36"/>
      <c r="AR304" s="186" t="s">
        <v>158</v>
      </c>
      <c r="AT304" s="186" t="s">
        <v>194</v>
      </c>
      <c r="AU304" s="186" t="s">
        <v>143</v>
      </c>
      <c r="AY304" s="19" t="s">
        <v>135</v>
      </c>
      <c r="BE304" s="187">
        <f t="shared" si="94"/>
        <v>0</v>
      </c>
      <c r="BF304" s="187">
        <f t="shared" si="95"/>
        <v>0</v>
      </c>
      <c r="BG304" s="187">
        <f t="shared" si="96"/>
        <v>0</v>
      </c>
      <c r="BH304" s="187">
        <f t="shared" si="97"/>
        <v>0</v>
      </c>
      <c r="BI304" s="187">
        <f t="shared" si="98"/>
        <v>0</v>
      </c>
      <c r="BJ304" s="19" t="s">
        <v>143</v>
      </c>
      <c r="BK304" s="187">
        <f t="shared" si="99"/>
        <v>0</v>
      </c>
      <c r="BL304" s="19" t="s">
        <v>142</v>
      </c>
      <c r="BM304" s="186" t="s">
        <v>1534</v>
      </c>
    </row>
    <row r="305" spans="1:65" s="2" customFormat="1" ht="14.4" customHeight="1">
      <c r="A305" s="36"/>
      <c r="B305" s="37"/>
      <c r="C305" s="175" t="s">
        <v>1451</v>
      </c>
      <c r="D305" s="175" t="s">
        <v>137</v>
      </c>
      <c r="E305" s="176" t="s">
        <v>1935</v>
      </c>
      <c r="F305" s="177" t="s">
        <v>1936</v>
      </c>
      <c r="G305" s="178" t="s">
        <v>169</v>
      </c>
      <c r="H305" s="179">
        <v>514.79999999999995</v>
      </c>
      <c r="I305" s="180"/>
      <c r="J305" s="181">
        <f t="shared" si="90"/>
        <v>0</v>
      </c>
      <c r="K305" s="177" t="s">
        <v>1844</v>
      </c>
      <c r="L305" s="41"/>
      <c r="M305" s="182" t="s">
        <v>19</v>
      </c>
      <c r="N305" s="183" t="s">
        <v>44</v>
      </c>
      <c r="O305" s="66"/>
      <c r="P305" s="184">
        <f t="shared" si="91"/>
        <v>0</v>
      </c>
      <c r="Q305" s="184">
        <v>0</v>
      </c>
      <c r="R305" s="184">
        <f t="shared" si="92"/>
        <v>0</v>
      </c>
      <c r="S305" s="184">
        <v>0</v>
      </c>
      <c r="T305" s="185">
        <f t="shared" si="93"/>
        <v>0</v>
      </c>
      <c r="U305" s="36"/>
      <c r="V305" s="36"/>
      <c r="W305" s="36"/>
      <c r="X305" s="36"/>
      <c r="Y305" s="36"/>
      <c r="Z305" s="36"/>
      <c r="AA305" s="36"/>
      <c r="AB305" s="36"/>
      <c r="AC305" s="36"/>
      <c r="AD305" s="36"/>
      <c r="AE305" s="36"/>
      <c r="AR305" s="186" t="s">
        <v>142</v>
      </c>
      <c r="AT305" s="186" t="s">
        <v>137</v>
      </c>
      <c r="AU305" s="186" t="s">
        <v>143</v>
      </c>
      <c r="AY305" s="19" t="s">
        <v>135</v>
      </c>
      <c r="BE305" s="187">
        <f t="shared" si="94"/>
        <v>0</v>
      </c>
      <c r="BF305" s="187">
        <f t="shared" si="95"/>
        <v>0</v>
      </c>
      <c r="BG305" s="187">
        <f t="shared" si="96"/>
        <v>0</v>
      </c>
      <c r="BH305" s="187">
        <f t="shared" si="97"/>
        <v>0</v>
      </c>
      <c r="BI305" s="187">
        <f t="shared" si="98"/>
        <v>0</v>
      </c>
      <c r="BJ305" s="19" t="s">
        <v>143</v>
      </c>
      <c r="BK305" s="187">
        <f t="shared" si="99"/>
        <v>0</v>
      </c>
      <c r="BL305" s="19" t="s">
        <v>142</v>
      </c>
      <c r="BM305" s="186" t="s">
        <v>1537</v>
      </c>
    </row>
    <row r="306" spans="1:65" s="2" customFormat="1" ht="14.4" customHeight="1">
      <c r="A306" s="36"/>
      <c r="B306" s="37"/>
      <c r="C306" s="215" t="s">
        <v>1024</v>
      </c>
      <c r="D306" s="215" t="s">
        <v>194</v>
      </c>
      <c r="E306" s="216" t="s">
        <v>1939</v>
      </c>
      <c r="F306" s="217" t="s">
        <v>1940</v>
      </c>
      <c r="G306" s="218" t="s">
        <v>169</v>
      </c>
      <c r="H306" s="219">
        <v>514.79999999999995</v>
      </c>
      <c r="I306" s="220"/>
      <c r="J306" s="221">
        <f t="shared" si="90"/>
        <v>0</v>
      </c>
      <c r="K306" s="217" t="s">
        <v>19</v>
      </c>
      <c r="L306" s="222"/>
      <c r="M306" s="223" t="s">
        <v>19</v>
      </c>
      <c r="N306" s="224" t="s">
        <v>44</v>
      </c>
      <c r="O306" s="66"/>
      <c r="P306" s="184">
        <f t="shared" si="91"/>
        <v>0</v>
      </c>
      <c r="Q306" s="184">
        <v>0</v>
      </c>
      <c r="R306" s="184">
        <f t="shared" si="92"/>
        <v>0</v>
      </c>
      <c r="S306" s="184">
        <v>0</v>
      </c>
      <c r="T306" s="185">
        <f t="shared" si="93"/>
        <v>0</v>
      </c>
      <c r="U306" s="36"/>
      <c r="V306" s="36"/>
      <c r="W306" s="36"/>
      <c r="X306" s="36"/>
      <c r="Y306" s="36"/>
      <c r="Z306" s="36"/>
      <c r="AA306" s="36"/>
      <c r="AB306" s="36"/>
      <c r="AC306" s="36"/>
      <c r="AD306" s="36"/>
      <c r="AE306" s="36"/>
      <c r="AR306" s="186" t="s">
        <v>158</v>
      </c>
      <c r="AT306" s="186" t="s">
        <v>194</v>
      </c>
      <c r="AU306" s="186" t="s">
        <v>143</v>
      </c>
      <c r="AY306" s="19" t="s">
        <v>135</v>
      </c>
      <c r="BE306" s="187">
        <f t="shared" si="94"/>
        <v>0</v>
      </c>
      <c r="BF306" s="187">
        <f t="shared" si="95"/>
        <v>0</v>
      </c>
      <c r="BG306" s="187">
        <f t="shared" si="96"/>
        <v>0</v>
      </c>
      <c r="BH306" s="187">
        <f t="shared" si="97"/>
        <v>0</v>
      </c>
      <c r="BI306" s="187">
        <f t="shared" si="98"/>
        <v>0</v>
      </c>
      <c r="BJ306" s="19" t="s">
        <v>143</v>
      </c>
      <c r="BK306" s="187">
        <f t="shared" si="99"/>
        <v>0</v>
      </c>
      <c r="BL306" s="19" t="s">
        <v>142</v>
      </c>
      <c r="BM306" s="186" t="s">
        <v>1542</v>
      </c>
    </row>
    <row r="307" spans="1:65" s="2" customFormat="1" ht="14.4" customHeight="1">
      <c r="A307" s="36"/>
      <c r="B307" s="37"/>
      <c r="C307" s="175" t="s">
        <v>1458</v>
      </c>
      <c r="D307" s="175" t="s">
        <v>137</v>
      </c>
      <c r="E307" s="176" t="s">
        <v>1931</v>
      </c>
      <c r="F307" s="177" t="s">
        <v>1932</v>
      </c>
      <c r="G307" s="178" t="s">
        <v>169</v>
      </c>
      <c r="H307" s="179">
        <v>286</v>
      </c>
      <c r="I307" s="180"/>
      <c r="J307" s="181">
        <f t="shared" si="90"/>
        <v>0</v>
      </c>
      <c r="K307" s="177" t="s">
        <v>1844</v>
      </c>
      <c r="L307" s="41"/>
      <c r="M307" s="182" t="s">
        <v>19</v>
      </c>
      <c r="N307" s="183" t="s">
        <v>44</v>
      </c>
      <c r="O307" s="66"/>
      <c r="P307" s="184">
        <f t="shared" si="91"/>
        <v>0</v>
      </c>
      <c r="Q307" s="184">
        <v>0</v>
      </c>
      <c r="R307" s="184">
        <f t="shared" si="92"/>
        <v>0</v>
      </c>
      <c r="S307" s="184">
        <v>0</v>
      </c>
      <c r="T307" s="185">
        <f t="shared" si="93"/>
        <v>0</v>
      </c>
      <c r="U307" s="36"/>
      <c r="V307" s="36"/>
      <c r="W307" s="36"/>
      <c r="X307" s="36"/>
      <c r="Y307" s="36"/>
      <c r="Z307" s="36"/>
      <c r="AA307" s="36"/>
      <c r="AB307" s="36"/>
      <c r="AC307" s="36"/>
      <c r="AD307" s="36"/>
      <c r="AE307" s="36"/>
      <c r="AR307" s="186" t="s">
        <v>142</v>
      </c>
      <c r="AT307" s="186" t="s">
        <v>137</v>
      </c>
      <c r="AU307" s="186" t="s">
        <v>143</v>
      </c>
      <c r="AY307" s="19" t="s">
        <v>135</v>
      </c>
      <c r="BE307" s="187">
        <f t="shared" si="94"/>
        <v>0</v>
      </c>
      <c r="BF307" s="187">
        <f t="shared" si="95"/>
        <v>0</v>
      </c>
      <c r="BG307" s="187">
        <f t="shared" si="96"/>
        <v>0</v>
      </c>
      <c r="BH307" s="187">
        <f t="shared" si="97"/>
        <v>0</v>
      </c>
      <c r="BI307" s="187">
        <f t="shared" si="98"/>
        <v>0</v>
      </c>
      <c r="BJ307" s="19" t="s">
        <v>143</v>
      </c>
      <c r="BK307" s="187">
        <f t="shared" si="99"/>
        <v>0</v>
      </c>
      <c r="BL307" s="19" t="s">
        <v>142</v>
      </c>
      <c r="BM307" s="186" t="s">
        <v>1545</v>
      </c>
    </row>
    <row r="308" spans="1:65" s="2" customFormat="1" ht="24.15" customHeight="1">
      <c r="A308" s="36"/>
      <c r="B308" s="37"/>
      <c r="C308" s="215" t="s">
        <v>1029</v>
      </c>
      <c r="D308" s="215" t="s">
        <v>194</v>
      </c>
      <c r="E308" s="216" t="s">
        <v>1933</v>
      </c>
      <c r="F308" s="217" t="s">
        <v>1934</v>
      </c>
      <c r="G308" s="218" t="s">
        <v>169</v>
      </c>
      <c r="H308" s="219">
        <v>286</v>
      </c>
      <c r="I308" s="220"/>
      <c r="J308" s="221">
        <f t="shared" si="90"/>
        <v>0</v>
      </c>
      <c r="K308" s="217" t="s">
        <v>19</v>
      </c>
      <c r="L308" s="222"/>
      <c r="M308" s="223" t="s">
        <v>19</v>
      </c>
      <c r="N308" s="224" t="s">
        <v>44</v>
      </c>
      <c r="O308" s="66"/>
      <c r="P308" s="184">
        <f t="shared" si="91"/>
        <v>0</v>
      </c>
      <c r="Q308" s="184">
        <v>0</v>
      </c>
      <c r="R308" s="184">
        <f t="shared" si="92"/>
        <v>0</v>
      </c>
      <c r="S308" s="184">
        <v>0</v>
      </c>
      <c r="T308" s="185">
        <f t="shared" si="93"/>
        <v>0</v>
      </c>
      <c r="U308" s="36"/>
      <c r="V308" s="36"/>
      <c r="W308" s="36"/>
      <c r="X308" s="36"/>
      <c r="Y308" s="36"/>
      <c r="Z308" s="36"/>
      <c r="AA308" s="36"/>
      <c r="AB308" s="36"/>
      <c r="AC308" s="36"/>
      <c r="AD308" s="36"/>
      <c r="AE308" s="36"/>
      <c r="AR308" s="186" t="s">
        <v>158</v>
      </c>
      <c r="AT308" s="186" t="s">
        <v>194</v>
      </c>
      <c r="AU308" s="186" t="s">
        <v>143</v>
      </c>
      <c r="AY308" s="19" t="s">
        <v>135</v>
      </c>
      <c r="BE308" s="187">
        <f t="shared" si="94"/>
        <v>0</v>
      </c>
      <c r="BF308" s="187">
        <f t="shared" si="95"/>
        <v>0</v>
      </c>
      <c r="BG308" s="187">
        <f t="shared" si="96"/>
        <v>0</v>
      </c>
      <c r="BH308" s="187">
        <f t="shared" si="97"/>
        <v>0</v>
      </c>
      <c r="BI308" s="187">
        <f t="shared" si="98"/>
        <v>0</v>
      </c>
      <c r="BJ308" s="19" t="s">
        <v>143</v>
      </c>
      <c r="BK308" s="187">
        <f t="shared" si="99"/>
        <v>0</v>
      </c>
      <c r="BL308" s="19" t="s">
        <v>142</v>
      </c>
      <c r="BM308" s="186" t="s">
        <v>1550</v>
      </c>
    </row>
    <row r="309" spans="1:65" s="2" customFormat="1" ht="14.4" customHeight="1">
      <c r="A309" s="36"/>
      <c r="B309" s="37"/>
      <c r="C309" s="175" t="s">
        <v>1468</v>
      </c>
      <c r="D309" s="175" t="s">
        <v>137</v>
      </c>
      <c r="E309" s="176" t="s">
        <v>2024</v>
      </c>
      <c r="F309" s="177" t="s">
        <v>2025</v>
      </c>
      <c r="G309" s="178" t="s">
        <v>169</v>
      </c>
      <c r="H309" s="179">
        <v>257.39999999999998</v>
      </c>
      <c r="I309" s="180"/>
      <c r="J309" s="181">
        <f t="shared" si="90"/>
        <v>0</v>
      </c>
      <c r="K309" s="177" t="s">
        <v>1844</v>
      </c>
      <c r="L309" s="41"/>
      <c r="M309" s="182" t="s">
        <v>19</v>
      </c>
      <c r="N309" s="183" t="s">
        <v>44</v>
      </c>
      <c r="O309" s="66"/>
      <c r="P309" s="184">
        <f t="shared" si="91"/>
        <v>0</v>
      </c>
      <c r="Q309" s="184">
        <v>0</v>
      </c>
      <c r="R309" s="184">
        <f t="shared" si="92"/>
        <v>0</v>
      </c>
      <c r="S309" s="184">
        <v>0</v>
      </c>
      <c r="T309" s="185">
        <f t="shared" si="93"/>
        <v>0</v>
      </c>
      <c r="U309" s="36"/>
      <c r="V309" s="36"/>
      <c r="W309" s="36"/>
      <c r="X309" s="36"/>
      <c r="Y309" s="36"/>
      <c r="Z309" s="36"/>
      <c r="AA309" s="36"/>
      <c r="AB309" s="36"/>
      <c r="AC309" s="36"/>
      <c r="AD309" s="36"/>
      <c r="AE309" s="36"/>
      <c r="AR309" s="186" t="s">
        <v>142</v>
      </c>
      <c r="AT309" s="186" t="s">
        <v>137</v>
      </c>
      <c r="AU309" s="186" t="s">
        <v>143</v>
      </c>
      <c r="AY309" s="19" t="s">
        <v>135</v>
      </c>
      <c r="BE309" s="187">
        <f t="shared" si="94"/>
        <v>0</v>
      </c>
      <c r="BF309" s="187">
        <f t="shared" si="95"/>
        <v>0</v>
      </c>
      <c r="BG309" s="187">
        <f t="shared" si="96"/>
        <v>0</v>
      </c>
      <c r="BH309" s="187">
        <f t="shared" si="97"/>
        <v>0</v>
      </c>
      <c r="BI309" s="187">
        <f t="shared" si="98"/>
        <v>0</v>
      </c>
      <c r="BJ309" s="19" t="s">
        <v>143</v>
      </c>
      <c r="BK309" s="187">
        <f t="shared" si="99"/>
        <v>0</v>
      </c>
      <c r="BL309" s="19" t="s">
        <v>142</v>
      </c>
      <c r="BM309" s="186" t="s">
        <v>1553</v>
      </c>
    </row>
    <row r="310" spans="1:65" s="2" customFormat="1" ht="14.4" customHeight="1">
      <c r="A310" s="36"/>
      <c r="B310" s="37"/>
      <c r="C310" s="215" t="s">
        <v>1032</v>
      </c>
      <c r="D310" s="215" t="s">
        <v>194</v>
      </c>
      <c r="E310" s="216" t="s">
        <v>2026</v>
      </c>
      <c r="F310" s="217" t="s">
        <v>2027</v>
      </c>
      <c r="G310" s="218" t="s">
        <v>169</v>
      </c>
      <c r="H310" s="219">
        <v>257.39999999999998</v>
      </c>
      <c r="I310" s="220"/>
      <c r="J310" s="221">
        <f t="shared" si="90"/>
        <v>0</v>
      </c>
      <c r="K310" s="217" t="s">
        <v>19</v>
      </c>
      <c r="L310" s="222"/>
      <c r="M310" s="223" t="s">
        <v>19</v>
      </c>
      <c r="N310" s="224" t="s">
        <v>44</v>
      </c>
      <c r="O310" s="66"/>
      <c r="P310" s="184">
        <f t="shared" si="91"/>
        <v>0</v>
      </c>
      <c r="Q310" s="184">
        <v>0</v>
      </c>
      <c r="R310" s="184">
        <f t="shared" si="92"/>
        <v>0</v>
      </c>
      <c r="S310" s="184">
        <v>0</v>
      </c>
      <c r="T310" s="185">
        <f t="shared" si="93"/>
        <v>0</v>
      </c>
      <c r="U310" s="36"/>
      <c r="V310" s="36"/>
      <c r="W310" s="36"/>
      <c r="X310" s="36"/>
      <c r="Y310" s="36"/>
      <c r="Z310" s="36"/>
      <c r="AA310" s="36"/>
      <c r="AB310" s="36"/>
      <c r="AC310" s="36"/>
      <c r="AD310" s="36"/>
      <c r="AE310" s="36"/>
      <c r="AR310" s="186" t="s">
        <v>158</v>
      </c>
      <c r="AT310" s="186" t="s">
        <v>194</v>
      </c>
      <c r="AU310" s="186" t="s">
        <v>143</v>
      </c>
      <c r="AY310" s="19" t="s">
        <v>135</v>
      </c>
      <c r="BE310" s="187">
        <f t="shared" si="94"/>
        <v>0</v>
      </c>
      <c r="BF310" s="187">
        <f t="shared" si="95"/>
        <v>0</v>
      </c>
      <c r="BG310" s="187">
        <f t="shared" si="96"/>
        <v>0</v>
      </c>
      <c r="BH310" s="187">
        <f t="shared" si="97"/>
        <v>0</v>
      </c>
      <c r="BI310" s="187">
        <f t="shared" si="98"/>
        <v>0</v>
      </c>
      <c r="BJ310" s="19" t="s">
        <v>143</v>
      </c>
      <c r="BK310" s="187">
        <f t="shared" si="99"/>
        <v>0</v>
      </c>
      <c r="BL310" s="19" t="s">
        <v>142</v>
      </c>
      <c r="BM310" s="186" t="s">
        <v>1557</v>
      </c>
    </row>
    <row r="311" spans="1:65" s="2" customFormat="1" ht="14.4" customHeight="1">
      <c r="A311" s="36"/>
      <c r="B311" s="37"/>
      <c r="C311" s="175" t="s">
        <v>1476</v>
      </c>
      <c r="D311" s="175" t="s">
        <v>137</v>
      </c>
      <c r="E311" s="176" t="s">
        <v>2028</v>
      </c>
      <c r="F311" s="177" t="s">
        <v>2029</v>
      </c>
      <c r="G311" s="178" t="s">
        <v>169</v>
      </c>
      <c r="H311" s="179">
        <v>42.9</v>
      </c>
      <c r="I311" s="180"/>
      <c r="J311" s="181">
        <f t="shared" si="90"/>
        <v>0</v>
      </c>
      <c r="K311" s="177" t="s">
        <v>1844</v>
      </c>
      <c r="L311" s="41"/>
      <c r="M311" s="182" t="s">
        <v>19</v>
      </c>
      <c r="N311" s="183" t="s">
        <v>44</v>
      </c>
      <c r="O311" s="66"/>
      <c r="P311" s="184">
        <f t="shared" si="91"/>
        <v>0</v>
      </c>
      <c r="Q311" s="184">
        <v>0</v>
      </c>
      <c r="R311" s="184">
        <f t="shared" si="92"/>
        <v>0</v>
      </c>
      <c r="S311" s="184">
        <v>0</v>
      </c>
      <c r="T311" s="185">
        <f t="shared" si="93"/>
        <v>0</v>
      </c>
      <c r="U311" s="36"/>
      <c r="V311" s="36"/>
      <c r="W311" s="36"/>
      <c r="X311" s="36"/>
      <c r="Y311" s="36"/>
      <c r="Z311" s="36"/>
      <c r="AA311" s="36"/>
      <c r="AB311" s="36"/>
      <c r="AC311" s="36"/>
      <c r="AD311" s="36"/>
      <c r="AE311" s="36"/>
      <c r="AR311" s="186" t="s">
        <v>142</v>
      </c>
      <c r="AT311" s="186" t="s">
        <v>137</v>
      </c>
      <c r="AU311" s="186" t="s">
        <v>143</v>
      </c>
      <c r="AY311" s="19" t="s">
        <v>135</v>
      </c>
      <c r="BE311" s="187">
        <f t="shared" si="94"/>
        <v>0</v>
      </c>
      <c r="BF311" s="187">
        <f t="shared" si="95"/>
        <v>0</v>
      </c>
      <c r="BG311" s="187">
        <f t="shared" si="96"/>
        <v>0</v>
      </c>
      <c r="BH311" s="187">
        <f t="shared" si="97"/>
        <v>0</v>
      </c>
      <c r="BI311" s="187">
        <f t="shared" si="98"/>
        <v>0</v>
      </c>
      <c r="BJ311" s="19" t="s">
        <v>143</v>
      </c>
      <c r="BK311" s="187">
        <f t="shared" si="99"/>
        <v>0</v>
      </c>
      <c r="BL311" s="19" t="s">
        <v>142</v>
      </c>
      <c r="BM311" s="186" t="s">
        <v>1560</v>
      </c>
    </row>
    <row r="312" spans="1:65" s="2" customFormat="1" ht="14.4" customHeight="1">
      <c r="A312" s="36"/>
      <c r="B312" s="37"/>
      <c r="C312" s="215" t="s">
        <v>1036</v>
      </c>
      <c r="D312" s="215" t="s">
        <v>194</v>
      </c>
      <c r="E312" s="216" t="s">
        <v>2030</v>
      </c>
      <c r="F312" s="217" t="s">
        <v>2031</v>
      </c>
      <c r="G312" s="218" t="s">
        <v>169</v>
      </c>
      <c r="H312" s="219">
        <v>42.9</v>
      </c>
      <c r="I312" s="220"/>
      <c r="J312" s="221">
        <f t="shared" si="90"/>
        <v>0</v>
      </c>
      <c r="K312" s="217" t="s">
        <v>19</v>
      </c>
      <c r="L312" s="222"/>
      <c r="M312" s="223" t="s">
        <v>19</v>
      </c>
      <c r="N312" s="224" t="s">
        <v>44</v>
      </c>
      <c r="O312" s="66"/>
      <c r="P312" s="184">
        <f t="shared" si="91"/>
        <v>0</v>
      </c>
      <c r="Q312" s="184">
        <v>0</v>
      </c>
      <c r="R312" s="184">
        <f t="shared" si="92"/>
        <v>0</v>
      </c>
      <c r="S312" s="184">
        <v>0</v>
      </c>
      <c r="T312" s="185">
        <f t="shared" si="93"/>
        <v>0</v>
      </c>
      <c r="U312" s="36"/>
      <c r="V312" s="36"/>
      <c r="W312" s="36"/>
      <c r="X312" s="36"/>
      <c r="Y312" s="36"/>
      <c r="Z312" s="36"/>
      <c r="AA312" s="36"/>
      <c r="AB312" s="36"/>
      <c r="AC312" s="36"/>
      <c r="AD312" s="36"/>
      <c r="AE312" s="36"/>
      <c r="AR312" s="186" t="s">
        <v>158</v>
      </c>
      <c r="AT312" s="186" t="s">
        <v>194</v>
      </c>
      <c r="AU312" s="186" t="s">
        <v>143</v>
      </c>
      <c r="AY312" s="19" t="s">
        <v>135</v>
      </c>
      <c r="BE312" s="187">
        <f t="shared" si="94"/>
        <v>0</v>
      </c>
      <c r="BF312" s="187">
        <f t="shared" si="95"/>
        <v>0</v>
      </c>
      <c r="BG312" s="187">
        <f t="shared" si="96"/>
        <v>0</v>
      </c>
      <c r="BH312" s="187">
        <f t="shared" si="97"/>
        <v>0</v>
      </c>
      <c r="BI312" s="187">
        <f t="shared" si="98"/>
        <v>0</v>
      </c>
      <c r="BJ312" s="19" t="s">
        <v>143</v>
      </c>
      <c r="BK312" s="187">
        <f t="shared" si="99"/>
        <v>0</v>
      </c>
      <c r="BL312" s="19" t="s">
        <v>142</v>
      </c>
      <c r="BM312" s="186" t="s">
        <v>1565</v>
      </c>
    </row>
    <row r="313" spans="1:65" s="2" customFormat="1" ht="14.4" customHeight="1">
      <c r="A313" s="36"/>
      <c r="B313" s="37"/>
      <c r="C313" s="175" t="s">
        <v>1484</v>
      </c>
      <c r="D313" s="175" t="s">
        <v>137</v>
      </c>
      <c r="E313" s="176" t="s">
        <v>2028</v>
      </c>
      <c r="F313" s="177" t="s">
        <v>2029</v>
      </c>
      <c r="G313" s="178" t="s">
        <v>169</v>
      </c>
      <c r="H313" s="179">
        <v>171.6</v>
      </c>
      <c r="I313" s="180"/>
      <c r="J313" s="181">
        <f t="shared" si="90"/>
        <v>0</v>
      </c>
      <c r="K313" s="177" t="s">
        <v>1844</v>
      </c>
      <c r="L313" s="41"/>
      <c r="M313" s="182" t="s">
        <v>19</v>
      </c>
      <c r="N313" s="183" t="s">
        <v>44</v>
      </c>
      <c r="O313" s="66"/>
      <c r="P313" s="184">
        <f t="shared" si="91"/>
        <v>0</v>
      </c>
      <c r="Q313" s="184">
        <v>0</v>
      </c>
      <c r="R313" s="184">
        <f t="shared" si="92"/>
        <v>0</v>
      </c>
      <c r="S313" s="184">
        <v>0</v>
      </c>
      <c r="T313" s="185">
        <f t="shared" si="93"/>
        <v>0</v>
      </c>
      <c r="U313" s="36"/>
      <c r="V313" s="36"/>
      <c r="W313" s="36"/>
      <c r="X313" s="36"/>
      <c r="Y313" s="36"/>
      <c r="Z313" s="36"/>
      <c r="AA313" s="36"/>
      <c r="AB313" s="36"/>
      <c r="AC313" s="36"/>
      <c r="AD313" s="36"/>
      <c r="AE313" s="36"/>
      <c r="AR313" s="186" t="s">
        <v>142</v>
      </c>
      <c r="AT313" s="186" t="s">
        <v>137</v>
      </c>
      <c r="AU313" s="186" t="s">
        <v>143</v>
      </c>
      <c r="AY313" s="19" t="s">
        <v>135</v>
      </c>
      <c r="BE313" s="187">
        <f t="shared" si="94"/>
        <v>0</v>
      </c>
      <c r="BF313" s="187">
        <f t="shared" si="95"/>
        <v>0</v>
      </c>
      <c r="BG313" s="187">
        <f t="shared" si="96"/>
        <v>0</v>
      </c>
      <c r="BH313" s="187">
        <f t="shared" si="97"/>
        <v>0</v>
      </c>
      <c r="BI313" s="187">
        <f t="shared" si="98"/>
        <v>0</v>
      </c>
      <c r="BJ313" s="19" t="s">
        <v>143</v>
      </c>
      <c r="BK313" s="187">
        <f t="shared" si="99"/>
        <v>0</v>
      </c>
      <c r="BL313" s="19" t="s">
        <v>142</v>
      </c>
      <c r="BM313" s="186" t="s">
        <v>1568</v>
      </c>
    </row>
    <row r="314" spans="1:65" s="2" customFormat="1" ht="14.4" customHeight="1">
      <c r="A314" s="36"/>
      <c r="B314" s="37"/>
      <c r="C314" s="215" t="s">
        <v>1039</v>
      </c>
      <c r="D314" s="215" t="s">
        <v>194</v>
      </c>
      <c r="E314" s="216" t="s">
        <v>2032</v>
      </c>
      <c r="F314" s="217" t="s">
        <v>2033</v>
      </c>
      <c r="G314" s="218" t="s">
        <v>169</v>
      </c>
      <c r="H314" s="219">
        <v>171.6</v>
      </c>
      <c r="I314" s="220"/>
      <c r="J314" s="221">
        <f t="shared" si="90"/>
        <v>0</v>
      </c>
      <c r="K314" s="217" t="s">
        <v>19</v>
      </c>
      <c r="L314" s="222"/>
      <c r="M314" s="223" t="s">
        <v>19</v>
      </c>
      <c r="N314" s="224" t="s">
        <v>44</v>
      </c>
      <c r="O314" s="66"/>
      <c r="P314" s="184">
        <f t="shared" si="91"/>
        <v>0</v>
      </c>
      <c r="Q314" s="184">
        <v>0</v>
      </c>
      <c r="R314" s="184">
        <f t="shared" si="92"/>
        <v>0</v>
      </c>
      <c r="S314" s="184">
        <v>0</v>
      </c>
      <c r="T314" s="185">
        <f t="shared" si="93"/>
        <v>0</v>
      </c>
      <c r="U314" s="36"/>
      <c r="V314" s="36"/>
      <c r="W314" s="36"/>
      <c r="X314" s="36"/>
      <c r="Y314" s="36"/>
      <c r="Z314" s="36"/>
      <c r="AA314" s="36"/>
      <c r="AB314" s="36"/>
      <c r="AC314" s="36"/>
      <c r="AD314" s="36"/>
      <c r="AE314" s="36"/>
      <c r="AR314" s="186" t="s">
        <v>158</v>
      </c>
      <c r="AT314" s="186" t="s">
        <v>194</v>
      </c>
      <c r="AU314" s="186" t="s">
        <v>143</v>
      </c>
      <c r="AY314" s="19" t="s">
        <v>135</v>
      </c>
      <c r="BE314" s="187">
        <f t="shared" si="94"/>
        <v>0</v>
      </c>
      <c r="BF314" s="187">
        <f t="shared" si="95"/>
        <v>0</v>
      </c>
      <c r="BG314" s="187">
        <f t="shared" si="96"/>
        <v>0</v>
      </c>
      <c r="BH314" s="187">
        <f t="shared" si="97"/>
        <v>0</v>
      </c>
      <c r="BI314" s="187">
        <f t="shared" si="98"/>
        <v>0</v>
      </c>
      <c r="BJ314" s="19" t="s">
        <v>143</v>
      </c>
      <c r="BK314" s="187">
        <f t="shared" si="99"/>
        <v>0</v>
      </c>
      <c r="BL314" s="19" t="s">
        <v>142</v>
      </c>
      <c r="BM314" s="186" t="s">
        <v>1572</v>
      </c>
    </row>
    <row r="315" spans="1:65" s="12" customFormat="1" ht="25.9" customHeight="1">
      <c r="B315" s="159"/>
      <c r="C315" s="160"/>
      <c r="D315" s="161" t="s">
        <v>71</v>
      </c>
      <c r="E315" s="162" t="s">
        <v>2051</v>
      </c>
      <c r="F315" s="162" t="s">
        <v>2052</v>
      </c>
      <c r="G315" s="160"/>
      <c r="H315" s="160"/>
      <c r="I315" s="163"/>
      <c r="J315" s="164">
        <f>BK315</f>
        <v>0</v>
      </c>
      <c r="K315" s="160"/>
      <c r="L315" s="165"/>
      <c r="M315" s="166"/>
      <c r="N315" s="167"/>
      <c r="O315" s="167"/>
      <c r="P315" s="168">
        <f>SUM(P316:P350)</f>
        <v>0</v>
      </c>
      <c r="Q315" s="167"/>
      <c r="R315" s="168">
        <f>SUM(R316:R350)</f>
        <v>0</v>
      </c>
      <c r="S315" s="167"/>
      <c r="T315" s="169">
        <f>SUM(T316:T350)</f>
        <v>0</v>
      </c>
      <c r="AR315" s="170" t="s">
        <v>80</v>
      </c>
      <c r="AT315" s="171" t="s">
        <v>71</v>
      </c>
      <c r="AU315" s="171" t="s">
        <v>72</v>
      </c>
      <c r="AY315" s="170" t="s">
        <v>135</v>
      </c>
      <c r="BK315" s="172">
        <f>SUM(BK316:BK350)</f>
        <v>0</v>
      </c>
    </row>
    <row r="316" spans="1:65" s="2" customFormat="1" ht="14.4" customHeight="1">
      <c r="A316" s="36"/>
      <c r="B316" s="37"/>
      <c r="C316" s="215" t="s">
        <v>1491</v>
      </c>
      <c r="D316" s="215" t="s">
        <v>194</v>
      </c>
      <c r="E316" s="216" t="s">
        <v>2053</v>
      </c>
      <c r="F316" s="217" t="s">
        <v>2054</v>
      </c>
      <c r="G316" s="218" t="s">
        <v>1846</v>
      </c>
      <c r="H316" s="219">
        <v>1</v>
      </c>
      <c r="I316" s="220"/>
      <c r="J316" s="221">
        <f t="shared" ref="J316:J350" si="100">ROUND(I316*H316,2)</f>
        <v>0</v>
      </c>
      <c r="K316" s="217" t="s">
        <v>19</v>
      </c>
      <c r="L316" s="222"/>
      <c r="M316" s="223" t="s">
        <v>19</v>
      </c>
      <c r="N316" s="224" t="s">
        <v>44</v>
      </c>
      <c r="O316" s="66"/>
      <c r="P316" s="184">
        <f t="shared" ref="P316:P350" si="101">O316*H316</f>
        <v>0</v>
      </c>
      <c r="Q316" s="184">
        <v>0</v>
      </c>
      <c r="R316" s="184">
        <f t="shared" ref="R316:R350" si="102">Q316*H316</f>
        <v>0</v>
      </c>
      <c r="S316" s="184">
        <v>0</v>
      </c>
      <c r="T316" s="185">
        <f t="shared" ref="T316:T350" si="103">S316*H316</f>
        <v>0</v>
      </c>
      <c r="U316" s="36"/>
      <c r="V316" s="36"/>
      <c r="W316" s="36"/>
      <c r="X316" s="36"/>
      <c r="Y316" s="36"/>
      <c r="Z316" s="36"/>
      <c r="AA316" s="36"/>
      <c r="AB316" s="36"/>
      <c r="AC316" s="36"/>
      <c r="AD316" s="36"/>
      <c r="AE316" s="36"/>
      <c r="AR316" s="186" t="s">
        <v>158</v>
      </c>
      <c r="AT316" s="186" t="s">
        <v>194</v>
      </c>
      <c r="AU316" s="186" t="s">
        <v>80</v>
      </c>
      <c r="AY316" s="19" t="s">
        <v>135</v>
      </c>
      <c r="BE316" s="187">
        <f t="shared" ref="BE316:BE350" si="104">IF(N316="základní",J316,0)</f>
        <v>0</v>
      </c>
      <c r="BF316" s="187">
        <f t="shared" ref="BF316:BF350" si="105">IF(N316="snížená",J316,0)</f>
        <v>0</v>
      </c>
      <c r="BG316" s="187">
        <f t="shared" ref="BG316:BG350" si="106">IF(N316="zákl. přenesená",J316,0)</f>
        <v>0</v>
      </c>
      <c r="BH316" s="187">
        <f t="shared" ref="BH316:BH350" si="107">IF(N316="sníž. přenesená",J316,0)</f>
        <v>0</v>
      </c>
      <c r="BI316" s="187">
        <f t="shared" ref="BI316:BI350" si="108">IF(N316="nulová",J316,0)</f>
        <v>0</v>
      </c>
      <c r="BJ316" s="19" t="s">
        <v>143</v>
      </c>
      <c r="BK316" s="187">
        <f t="shared" ref="BK316:BK350" si="109">ROUND(I316*H316,2)</f>
        <v>0</v>
      </c>
      <c r="BL316" s="19" t="s">
        <v>142</v>
      </c>
      <c r="BM316" s="186" t="s">
        <v>1576</v>
      </c>
    </row>
    <row r="317" spans="1:65" s="2" customFormat="1" ht="14.4" customHeight="1">
      <c r="A317" s="36"/>
      <c r="B317" s="37"/>
      <c r="C317" s="215" t="s">
        <v>1043</v>
      </c>
      <c r="D317" s="215" t="s">
        <v>194</v>
      </c>
      <c r="E317" s="216" t="s">
        <v>2055</v>
      </c>
      <c r="F317" s="217" t="s">
        <v>2056</v>
      </c>
      <c r="G317" s="218" t="s">
        <v>1846</v>
      </c>
      <c r="H317" s="219">
        <v>1</v>
      </c>
      <c r="I317" s="220"/>
      <c r="J317" s="221">
        <f t="shared" si="100"/>
        <v>0</v>
      </c>
      <c r="K317" s="217" t="s">
        <v>19</v>
      </c>
      <c r="L317" s="222"/>
      <c r="M317" s="223" t="s">
        <v>19</v>
      </c>
      <c r="N317" s="224" t="s">
        <v>44</v>
      </c>
      <c r="O317" s="66"/>
      <c r="P317" s="184">
        <f t="shared" si="101"/>
        <v>0</v>
      </c>
      <c r="Q317" s="184">
        <v>0</v>
      </c>
      <c r="R317" s="184">
        <f t="shared" si="102"/>
        <v>0</v>
      </c>
      <c r="S317" s="184">
        <v>0</v>
      </c>
      <c r="T317" s="185">
        <f t="shared" si="103"/>
        <v>0</v>
      </c>
      <c r="U317" s="36"/>
      <c r="V317" s="36"/>
      <c r="W317" s="36"/>
      <c r="X317" s="36"/>
      <c r="Y317" s="36"/>
      <c r="Z317" s="36"/>
      <c r="AA317" s="36"/>
      <c r="AB317" s="36"/>
      <c r="AC317" s="36"/>
      <c r="AD317" s="36"/>
      <c r="AE317" s="36"/>
      <c r="AR317" s="186" t="s">
        <v>158</v>
      </c>
      <c r="AT317" s="186" t="s">
        <v>194</v>
      </c>
      <c r="AU317" s="186" t="s">
        <v>80</v>
      </c>
      <c r="AY317" s="19" t="s">
        <v>135</v>
      </c>
      <c r="BE317" s="187">
        <f t="shared" si="104"/>
        <v>0</v>
      </c>
      <c r="BF317" s="187">
        <f t="shared" si="105"/>
        <v>0</v>
      </c>
      <c r="BG317" s="187">
        <f t="shared" si="106"/>
        <v>0</v>
      </c>
      <c r="BH317" s="187">
        <f t="shared" si="107"/>
        <v>0</v>
      </c>
      <c r="BI317" s="187">
        <f t="shared" si="108"/>
        <v>0</v>
      </c>
      <c r="BJ317" s="19" t="s">
        <v>143</v>
      </c>
      <c r="BK317" s="187">
        <f t="shared" si="109"/>
        <v>0</v>
      </c>
      <c r="BL317" s="19" t="s">
        <v>142</v>
      </c>
      <c r="BM317" s="186" t="s">
        <v>1580</v>
      </c>
    </row>
    <row r="318" spans="1:65" s="2" customFormat="1" ht="14.4" customHeight="1">
      <c r="A318" s="36"/>
      <c r="B318" s="37"/>
      <c r="C318" s="215" t="s">
        <v>1507</v>
      </c>
      <c r="D318" s="215" t="s">
        <v>194</v>
      </c>
      <c r="E318" s="216" t="s">
        <v>2057</v>
      </c>
      <c r="F318" s="217" t="s">
        <v>2058</v>
      </c>
      <c r="G318" s="218" t="s">
        <v>1855</v>
      </c>
      <c r="H318" s="219">
        <v>6</v>
      </c>
      <c r="I318" s="220"/>
      <c r="J318" s="221">
        <f t="shared" si="100"/>
        <v>0</v>
      </c>
      <c r="K318" s="217" t="s">
        <v>19</v>
      </c>
      <c r="L318" s="222"/>
      <c r="M318" s="223" t="s">
        <v>19</v>
      </c>
      <c r="N318" s="224" t="s">
        <v>44</v>
      </c>
      <c r="O318" s="66"/>
      <c r="P318" s="184">
        <f t="shared" si="101"/>
        <v>0</v>
      </c>
      <c r="Q318" s="184">
        <v>0</v>
      </c>
      <c r="R318" s="184">
        <f t="shared" si="102"/>
        <v>0</v>
      </c>
      <c r="S318" s="184">
        <v>0</v>
      </c>
      <c r="T318" s="185">
        <f t="shared" si="103"/>
        <v>0</v>
      </c>
      <c r="U318" s="36"/>
      <c r="V318" s="36"/>
      <c r="W318" s="36"/>
      <c r="X318" s="36"/>
      <c r="Y318" s="36"/>
      <c r="Z318" s="36"/>
      <c r="AA318" s="36"/>
      <c r="AB318" s="36"/>
      <c r="AC318" s="36"/>
      <c r="AD318" s="36"/>
      <c r="AE318" s="36"/>
      <c r="AR318" s="186" t="s">
        <v>158</v>
      </c>
      <c r="AT318" s="186" t="s">
        <v>194</v>
      </c>
      <c r="AU318" s="186" t="s">
        <v>80</v>
      </c>
      <c r="AY318" s="19" t="s">
        <v>135</v>
      </c>
      <c r="BE318" s="187">
        <f t="shared" si="104"/>
        <v>0</v>
      </c>
      <c r="BF318" s="187">
        <f t="shared" si="105"/>
        <v>0</v>
      </c>
      <c r="BG318" s="187">
        <f t="shared" si="106"/>
        <v>0</v>
      </c>
      <c r="BH318" s="187">
        <f t="shared" si="107"/>
        <v>0</v>
      </c>
      <c r="BI318" s="187">
        <f t="shared" si="108"/>
        <v>0</v>
      </c>
      <c r="BJ318" s="19" t="s">
        <v>143</v>
      </c>
      <c r="BK318" s="187">
        <f t="shared" si="109"/>
        <v>0</v>
      </c>
      <c r="BL318" s="19" t="s">
        <v>142</v>
      </c>
      <c r="BM318" s="186" t="s">
        <v>1583</v>
      </c>
    </row>
    <row r="319" spans="1:65" s="2" customFormat="1" ht="14.4" customHeight="1">
      <c r="A319" s="36"/>
      <c r="B319" s="37"/>
      <c r="C319" s="215" t="s">
        <v>1048</v>
      </c>
      <c r="D319" s="215" t="s">
        <v>194</v>
      </c>
      <c r="E319" s="216" t="s">
        <v>2059</v>
      </c>
      <c r="F319" s="217" t="s">
        <v>2060</v>
      </c>
      <c r="G319" s="218" t="s">
        <v>1846</v>
      </c>
      <c r="H319" s="219">
        <v>1</v>
      </c>
      <c r="I319" s="220"/>
      <c r="J319" s="221">
        <f t="shared" si="100"/>
        <v>0</v>
      </c>
      <c r="K319" s="217" t="s">
        <v>19</v>
      </c>
      <c r="L319" s="222"/>
      <c r="M319" s="223" t="s">
        <v>19</v>
      </c>
      <c r="N319" s="224" t="s">
        <v>44</v>
      </c>
      <c r="O319" s="66"/>
      <c r="P319" s="184">
        <f t="shared" si="101"/>
        <v>0</v>
      </c>
      <c r="Q319" s="184">
        <v>0</v>
      </c>
      <c r="R319" s="184">
        <f t="shared" si="102"/>
        <v>0</v>
      </c>
      <c r="S319" s="184">
        <v>0</v>
      </c>
      <c r="T319" s="185">
        <f t="shared" si="103"/>
        <v>0</v>
      </c>
      <c r="U319" s="36"/>
      <c r="V319" s="36"/>
      <c r="W319" s="36"/>
      <c r="X319" s="36"/>
      <c r="Y319" s="36"/>
      <c r="Z319" s="36"/>
      <c r="AA319" s="36"/>
      <c r="AB319" s="36"/>
      <c r="AC319" s="36"/>
      <c r="AD319" s="36"/>
      <c r="AE319" s="36"/>
      <c r="AR319" s="186" t="s">
        <v>158</v>
      </c>
      <c r="AT319" s="186" t="s">
        <v>194</v>
      </c>
      <c r="AU319" s="186" t="s">
        <v>80</v>
      </c>
      <c r="AY319" s="19" t="s">
        <v>135</v>
      </c>
      <c r="BE319" s="187">
        <f t="shared" si="104"/>
        <v>0</v>
      </c>
      <c r="BF319" s="187">
        <f t="shared" si="105"/>
        <v>0</v>
      </c>
      <c r="BG319" s="187">
        <f t="shared" si="106"/>
        <v>0</v>
      </c>
      <c r="BH319" s="187">
        <f t="shared" si="107"/>
        <v>0</v>
      </c>
      <c r="BI319" s="187">
        <f t="shared" si="108"/>
        <v>0</v>
      </c>
      <c r="BJ319" s="19" t="s">
        <v>143</v>
      </c>
      <c r="BK319" s="187">
        <f t="shared" si="109"/>
        <v>0</v>
      </c>
      <c r="BL319" s="19" t="s">
        <v>142</v>
      </c>
      <c r="BM319" s="186" t="s">
        <v>1587</v>
      </c>
    </row>
    <row r="320" spans="1:65" s="2" customFormat="1" ht="14.4" customHeight="1">
      <c r="A320" s="36"/>
      <c r="B320" s="37"/>
      <c r="C320" s="215" t="s">
        <v>1515</v>
      </c>
      <c r="D320" s="215" t="s">
        <v>194</v>
      </c>
      <c r="E320" s="216" t="s">
        <v>2061</v>
      </c>
      <c r="F320" s="217" t="s">
        <v>2062</v>
      </c>
      <c r="G320" s="218" t="s">
        <v>1846</v>
      </c>
      <c r="H320" s="219">
        <v>2</v>
      </c>
      <c r="I320" s="220"/>
      <c r="J320" s="221">
        <f t="shared" si="100"/>
        <v>0</v>
      </c>
      <c r="K320" s="217" t="s">
        <v>19</v>
      </c>
      <c r="L320" s="222"/>
      <c r="M320" s="223" t="s">
        <v>19</v>
      </c>
      <c r="N320" s="224" t="s">
        <v>44</v>
      </c>
      <c r="O320" s="66"/>
      <c r="P320" s="184">
        <f t="shared" si="101"/>
        <v>0</v>
      </c>
      <c r="Q320" s="184">
        <v>0</v>
      </c>
      <c r="R320" s="184">
        <f t="shared" si="102"/>
        <v>0</v>
      </c>
      <c r="S320" s="184">
        <v>0</v>
      </c>
      <c r="T320" s="185">
        <f t="shared" si="103"/>
        <v>0</v>
      </c>
      <c r="U320" s="36"/>
      <c r="V320" s="36"/>
      <c r="W320" s="36"/>
      <c r="X320" s="36"/>
      <c r="Y320" s="36"/>
      <c r="Z320" s="36"/>
      <c r="AA320" s="36"/>
      <c r="AB320" s="36"/>
      <c r="AC320" s="36"/>
      <c r="AD320" s="36"/>
      <c r="AE320" s="36"/>
      <c r="AR320" s="186" t="s">
        <v>158</v>
      </c>
      <c r="AT320" s="186" t="s">
        <v>194</v>
      </c>
      <c r="AU320" s="186" t="s">
        <v>80</v>
      </c>
      <c r="AY320" s="19" t="s">
        <v>135</v>
      </c>
      <c r="BE320" s="187">
        <f t="shared" si="104"/>
        <v>0</v>
      </c>
      <c r="BF320" s="187">
        <f t="shared" si="105"/>
        <v>0</v>
      </c>
      <c r="BG320" s="187">
        <f t="shared" si="106"/>
        <v>0</v>
      </c>
      <c r="BH320" s="187">
        <f t="shared" si="107"/>
        <v>0</v>
      </c>
      <c r="BI320" s="187">
        <f t="shared" si="108"/>
        <v>0</v>
      </c>
      <c r="BJ320" s="19" t="s">
        <v>143</v>
      </c>
      <c r="BK320" s="187">
        <f t="shared" si="109"/>
        <v>0</v>
      </c>
      <c r="BL320" s="19" t="s">
        <v>142</v>
      </c>
      <c r="BM320" s="186" t="s">
        <v>1590</v>
      </c>
    </row>
    <row r="321" spans="1:65" s="2" customFormat="1" ht="14.4" customHeight="1">
      <c r="A321" s="36"/>
      <c r="B321" s="37"/>
      <c r="C321" s="215" t="s">
        <v>1051</v>
      </c>
      <c r="D321" s="215" t="s">
        <v>194</v>
      </c>
      <c r="E321" s="216" t="s">
        <v>2063</v>
      </c>
      <c r="F321" s="217" t="s">
        <v>2064</v>
      </c>
      <c r="G321" s="218" t="s">
        <v>1846</v>
      </c>
      <c r="H321" s="219">
        <v>1</v>
      </c>
      <c r="I321" s="220"/>
      <c r="J321" s="221">
        <f t="shared" si="100"/>
        <v>0</v>
      </c>
      <c r="K321" s="217" t="s">
        <v>19</v>
      </c>
      <c r="L321" s="222"/>
      <c r="M321" s="223" t="s">
        <v>19</v>
      </c>
      <c r="N321" s="224" t="s">
        <v>44</v>
      </c>
      <c r="O321" s="66"/>
      <c r="P321" s="184">
        <f t="shared" si="101"/>
        <v>0</v>
      </c>
      <c r="Q321" s="184">
        <v>0</v>
      </c>
      <c r="R321" s="184">
        <f t="shared" si="102"/>
        <v>0</v>
      </c>
      <c r="S321" s="184">
        <v>0</v>
      </c>
      <c r="T321" s="185">
        <f t="shared" si="103"/>
        <v>0</v>
      </c>
      <c r="U321" s="36"/>
      <c r="V321" s="36"/>
      <c r="W321" s="36"/>
      <c r="X321" s="36"/>
      <c r="Y321" s="36"/>
      <c r="Z321" s="36"/>
      <c r="AA321" s="36"/>
      <c r="AB321" s="36"/>
      <c r="AC321" s="36"/>
      <c r="AD321" s="36"/>
      <c r="AE321" s="36"/>
      <c r="AR321" s="186" t="s">
        <v>158</v>
      </c>
      <c r="AT321" s="186" t="s">
        <v>194</v>
      </c>
      <c r="AU321" s="186" t="s">
        <v>80</v>
      </c>
      <c r="AY321" s="19" t="s">
        <v>135</v>
      </c>
      <c r="BE321" s="187">
        <f t="shared" si="104"/>
        <v>0</v>
      </c>
      <c r="BF321" s="187">
        <f t="shared" si="105"/>
        <v>0</v>
      </c>
      <c r="BG321" s="187">
        <f t="shared" si="106"/>
        <v>0</v>
      </c>
      <c r="BH321" s="187">
        <f t="shared" si="107"/>
        <v>0</v>
      </c>
      <c r="BI321" s="187">
        <f t="shared" si="108"/>
        <v>0</v>
      </c>
      <c r="BJ321" s="19" t="s">
        <v>143</v>
      </c>
      <c r="BK321" s="187">
        <f t="shared" si="109"/>
        <v>0</v>
      </c>
      <c r="BL321" s="19" t="s">
        <v>142</v>
      </c>
      <c r="BM321" s="186" t="s">
        <v>1595</v>
      </c>
    </row>
    <row r="322" spans="1:65" s="2" customFormat="1" ht="14.4" customHeight="1">
      <c r="A322" s="36"/>
      <c r="B322" s="37"/>
      <c r="C322" s="215" t="s">
        <v>1522</v>
      </c>
      <c r="D322" s="215" t="s">
        <v>194</v>
      </c>
      <c r="E322" s="216" t="s">
        <v>2065</v>
      </c>
      <c r="F322" s="217" t="s">
        <v>2066</v>
      </c>
      <c r="G322" s="218" t="s">
        <v>1846</v>
      </c>
      <c r="H322" s="219">
        <v>1</v>
      </c>
      <c r="I322" s="220"/>
      <c r="J322" s="221">
        <f t="shared" si="100"/>
        <v>0</v>
      </c>
      <c r="K322" s="217" t="s">
        <v>19</v>
      </c>
      <c r="L322" s="222"/>
      <c r="M322" s="223" t="s">
        <v>19</v>
      </c>
      <c r="N322" s="224" t="s">
        <v>44</v>
      </c>
      <c r="O322" s="66"/>
      <c r="P322" s="184">
        <f t="shared" si="101"/>
        <v>0</v>
      </c>
      <c r="Q322" s="184">
        <v>0</v>
      </c>
      <c r="R322" s="184">
        <f t="shared" si="102"/>
        <v>0</v>
      </c>
      <c r="S322" s="184">
        <v>0</v>
      </c>
      <c r="T322" s="185">
        <f t="shared" si="103"/>
        <v>0</v>
      </c>
      <c r="U322" s="36"/>
      <c r="V322" s="36"/>
      <c r="W322" s="36"/>
      <c r="X322" s="36"/>
      <c r="Y322" s="36"/>
      <c r="Z322" s="36"/>
      <c r="AA322" s="36"/>
      <c r="AB322" s="36"/>
      <c r="AC322" s="36"/>
      <c r="AD322" s="36"/>
      <c r="AE322" s="36"/>
      <c r="AR322" s="186" t="s">
        <v>158</v>
      </c>
      <c r="AT322" s="186" t="s">
        <v>194</v>
      </c>
      <c r="AU322" s="186" t="s">
        <v>80</v>
      </c>
      <c r="AY322" s="19" t="s">
        <v>135</v>
      </c>
      <c r="BE322" s="187">
        <f t="shared" si="104"/>
        <v>0</v>
      </c>
      <c r="BF322" s="187">
        <f t="shared" si="105"/>
        <v>0</v>
      </c>
      <c r="BG322" s="187">
        <f t="shared" si="106"/>
        <v>0</v>
      </c>
      <c r="BH322" s="187">
        <f t="shared" si="107"/>
        <v>0</v>
      </c>
      <c r="BI322" s="187">
        <f t="shared" si="108"/>
        <v>0</v>
      </c>
      <c r="BJ322" s="19" t="s">
        <v>143</v>
      </c>
      <c r="BK322" s="187">
        <f t="shared" si="109"/>
        <v>0</v>
      </c>
      <c r="BL322" s="19" t="s">
        <v>142</v>
      </c>
      <c r="BM322" s="186" t="s">
        <v>1600</v>
      </c>
    </row>
    <row r="323" spans="1:65" s="2" customFormat="1" ht="14.4" customHeight="1">
      <c r="A323" s="36"/>
      <c r="B323" s="37"/>
      <c r="C323" s="215" t="s">
        <v>1056</v>
      </c>
      <c r="D323" s="215" t="s">
        <v>194</v>
      </c>
      <c r="E323" s="216" t="s">
        <v>2067</v>
      </c>
      <c r="F323" s="217" t="s">
        <v>2068</v>
      </c>
      <c r="G323" s="218" t="s">
        <v>1846</v>
      </c>
      <c r="H323" s="219">
        <v>2</v>
      </c>
      <c r="I323" s="220"/>
      <c r="J323" s="221">
        <f t="shared" si="100"/>
        <v>0</v>
      </c>
      <c r="K323" s="217" t="s">
        <v>19</v>
      </c>
      <c r="L323" s="222"/>
      <c r="M323" s="223" t="s">
        <v>19</v>
      </c>
      <c r="N323" s="224" t="s">
        <v>44</v>
      </c>
      <c r="O323" s="66"/>
      <c r="P323" s="184">
        <f t="shared" si="101"/>
        <v>0</v>
      </c>
      <c r="Q323" s="184">
        <v>0</v>
      </c>
      <c r="R323" s="184">
        <f t="shared" si="102"/>
        <v>0</v>
      </c>
      <c r="S323" s="184">
        <v>0</v>
      </c>
      <c r="T323" s="185">
        <f t="shared" si="103"/>
        <v>0</v>
      </c>
      <c r="U323" s="36"/>
      <c r="V323" s="36"/>
      <c r="W323" s="36"/>
      <c r="X323" s="36"/>
      <c r="Y323" s="36"/>
      <c r="Z323" s="36"/>
      <c r="AA323" s="36"/>
      <c r="AB323" s="36"/>
      <c r="AC323" s="36"/>
      <c r="AD323" s="36"/>
      <c r="AE323" s="36"/>
      <c r="AR323" s="186" t="s">
        <v>158</v>
      </c>
      <c r="AT323" s="186" t="s">
        <v>194</v>
      </c>
      <c r="AU323" s="186" t="s">
        <v>80</v>
      </c>
      <c r="AY323" s="19" t="s">
        <v>135</v>
      </c>
      <c r="BE323" s="187">
        <f t="shared" si="104"/>
        <v>0</v>
      </c>
      <c r="BF323" s="187">
        <f t="shared" si="105"/>
        <v>0</v>
      </c>
      <c r="BG323" s="187">
        <f t="shared" si="106"/>
        <v>0</v>
      </c>
      <c r="BH323" s="187">
        <f t="shared" si="107"/>
        <v>0</v>
      </c>
      <c r="BI323" s="187">
        <f t="shared" si="108"/>
        <v>0</v>
      </c>
      <c r="BJ323" s="19" t="s">
        <v>143</v>
      </c>
      <c r="BK323" s="187">
        <f t="shared" si="109"/>
        <v>0</v>
      </c>
      <c r="BL323" s="19" t="s">
        <v>142</v>
      </c>
      <c r="BM323" s="186" t="s">
        <v>1604</v>
      </c>
    </row>
    <row r="324" spans="1:65" s="2" customFormat="1" ht="14.4" customHeight="1">
      <c r="A324" s="36"/>
      <c r="B324" s="37"/>
      <c r="C324" s="215" t="s">
        <v>1532</v>
      </c>
      <c r="D324" s="215" t="s">
        <v>194</v>
      </c>
      <c r="E324" s="216" t="s">
        <v>2069</v>
      </c>
      <c r="F324" s="217" t="s">
        <v>2070</v>
      </c>
      <c r="G324" s="218" t="s">
        <v>1370</v>
      </c>
      <c r="H324" s="219">
        <v>2</v>
      </c>
      <c r="I324" s="220"/>
      <c r="J324" s="221">
        <f t="shared" si="100"/>
        <v>0</v>
      </c>
      <c r="K324" s="217" t="s">
        <v>19</v>
      </c>
      <c r="L324" s="222"/>
      <c r="M324" s="223" t="s">
        <v>19</v>
      </c>
      <c r="N324" s="224" t="s">
        <v>44</v>
      </c>
      <c r="O324" s="66"/>
      <c r="P324" s="184">
        <f t="shared" si="101"/>
        <v>0</v>
      </c>
      <c r="Q324" s="184">
        <v>0</v>
      </c>
      <c r="R324" s="184">
        <f t="shared" si="102"/>
        <v>0</v>
      </c>
      <c r="S324" s="184">
        <v>0</v>
      </c>
      <c r="T324" s="185">
        <f t="shared" si="103"/>
        <v>0</v>
      </c>
      <c r="U324" s="36"/>
      <c r="V324" s="36"/>
      <c r="W324" s="36"/>
      <c r="X324" s="36"/>
      <c r="Y324" s="36"/>
      <c r="Z324" s="36"/>
      <c r="AA324" s="36"/>
      <c r="AB324" s="36"/>
      <c r="AC324" s="36"/>
      <c r="AD324" s="36"/>
      <c r="AE324" s="36"/>
      <c r="AR324" s="186" t="s">
        <v>158</v>
      </c>
      <c r="AT324" s="186" t="s">
        <v>194</v>
      </c>
      <c r="AU324" s="186" t="s">
        <v>80</v>
      </c>
      <c r="AY324" s="19" t="s">
        <v>135</v>
      </c>
      <c r="BE324" s="187">
        <f t="shared" si="104"/>
        <v>0</v>
      </c>
      <c r="BF324" s="187">
        <f t="shared" si="105"/>
        <v>0</v>
      </c>
      <c r="BG324" s="187">
        <f t="shared" si="106"/>
        <v>0</v>
      </c>
      <c r="BH324" s="187">
        <f t="shared" si="107"/>
        <v>0</v>
      </c>
      <c r="BI324" s="187">
        <f t="shared" si="108"/>
        <v>0</v>
      </c>
      <c r="BJ324" s="19" t="s">
        <v>143</v>
      </c>
      <c r="BK324" s="187">
        <f t="shared" si="109"/>
        <v>0</v>
      </c>
      <c r="BL324" s="19" t="s">
        <v>142</v>
      </c>
      <c r="BM324" s="186" t="s">
        <v>1605</v>
      </c>
    </row>
    <row r="325" spans="1:65" s="2" customFormat="1" ht="14.4" customHeight="1">
      <c r="A325" s="36"/>
      <c r="B325" s="37"/>
      <c r="C325" s="215" t="s">
        <v>1059</v>
      </c>
      <c r="D325" s="215" t="s">
        <v>194</v>
      </c>
      <c r="E325" s="216" t="s">
        <v>2071</v>
      </c>
      <c r="F325" s="217" t="s">
        <v>2072</v>
      </c>
      <c r="G325" s="218" t="s">
        <v>1846</v>
      </c>
      <c r="H325" s="219">
        <v>3</v>
      </c>
      <c r="I325" s="220"/>
      <c r="J325" s="221">
        <f t="shared" si="100"/>
        <v>0</v>
      </c>
      <c r="K325" s="217" t="s">
        <v>19</v>
      </c>
      <c r="L325" s="222"/>
      <c r="M325" s="223" t="s">
        <v>19</v>
      </c>
      <c r="N325" s="224" t="s">
        <v>44</v>
      </c>
      <c r="O325" s="66"/>
      <c r="P325" s="184">
        <f t="shared" si="101"/>
        <v>0</v>
      </c>
      <c r="Q325" s="184">
        <v>0</v>
      </c>
      <c r="R325" s="184">
        <f t="shared" si="102"/>
        <v>0</v>
      </c>
      <c r="S325" s="184">
        <v>0</v>
      </c>
      <c r="T325" s="185">
        <f t="shared" si="103"/>
        <v>0</v>
      </c>
      <c r="U325" s="36"/>
      <c r="V325" s="36"/>
      <c r="W325" s="36"/>
      <c r="X325" s="36"/>
      <c r="Y325" s="36"/>
      <c r="Z325" s="36"/>
      <c r="AA325" s="36"/>
      <c r="AB325" s="36"/>
      <c r="AC325" s="36"/>
      <c r="AD325" s="36"/>
      <c r="AE325" s="36"/>
      <c r="AR325" s="186" t="s">
        <v>158</v>
      </c>
      <c r="AT325" s="186" t="s">
        <v>194</v>
      </c>
      <c r="AU325" s="186" t="s">
        <v>80</v>
      </c>
      <c r="AY325" s="19" t="s">
        <v>135</v>
      </c>
      <c r="BE325" s="187">
        <f t="shared" si="104"/>
        <v>0</v>
      </c>
      <c r="BF325" s="187">
        <f t="shared" si="105"/>
        <v>0</v>
      </c>
      <c r="BG325" s="187">
        <f t="shared" si="106"/>
        <v>0</v>
      </c>
      <c r="BH325" s="187">
        <f t="shared" si="107"/>
        <v>0</v>
      </c>
      <c r="BI325" s="187">
        <f t="shared" si="108"/>
        <v>0</v>
      </c>
      <c r="BJ325" s="19" t="s">
        <v>143</v>
      </c>
      <c r="BK325" s="187">
        <f t="shared" si="109"/>
        <v>0</v>
      </c>
      <c r="BL325" s="19" t="s">
        <v>142</v>
      </c>
      <c r="BM325" s="186" t="s">
        <v>1609</v>
      </c>
    </row>
    <row r="326" spans="1:65" s="2" customFormat="1" ht="14.4" customHeight="1">
      <c r="A326" s="36"/>
      <c r="B326" s="37"/>
      <c r="C326" s="215" t="s">
        <v>1539</v>
      </c>
      <c r="D326" s="215" t="s">
        <v>194</v>
      </c>
      <c r="E326" s="216" t="s">
        <v>2073</v>
      </c>
      <c r="F326" s="217" t="s">
        <v>2074</v>
      </c>
      <c r="G326" s="218" t="s">
        <v>1846</v>
      </c>
      <c r="H326" s="219">
        <v>12</v>
      </c>
      <c r="I326" s="220"/>
      <c r="J326" s="221">
        <f t="shared" si="100"/>
        <v>0</v>
      </c>
      <c r="K326" s="217" t="s">
        <v>19</v>
      </c>
      <c r="L326" s="222"/>
      <c r="M326" s="223" t="s">
        <v>19</v>
      </c>
      <c r="N326" s="224" t="s">
        <v>44</v>
      </c>
      <c r="O326" s="66"/>
      <c r="P326" s="184">
        <f t="shared" si="101"/>
        <v>0</v>
      </c>
      <c r="Q326" s="184">
        <v>0</v>
      </c>
      <c r="R326" s="184">
        <f t="shared" si="102"/>
        <v>0</v>
      </c>
      <c r="S326" s="184">
        <v>0</v>
      </c>
      <c r="T326" s="185">
        <f t="shared" si="103"/>
        <v>0</v>
      </c>
      <c r="U326" s="36"/>
      <c r="V326" s="36"/>
      <c r="W326" s="36"/>
      <c r="X326" s="36"/>
      <c r="Y326" s="36"/>
      <c r="Z326" s="36"/>
      <c r="AA326" s="36"/>
      <c r="AB326" s="36"/>
      <c r="AC326" s="36"/>
      <c r="AD326" s="36"/>
      <c r="AE326" s="36"/>
      <c r="AR326" s="186" t="s">
        <v>158</v>
      </c>
      <c r="AT326" s="186" t="s">
        <v>194</v>
      </c>
      <c r="AU326" s="186" t="s">
        <v>80</v>
      </c>
      <c r="AY326" s="19" t="s">
        <v>135</v>
      </c>
      <c r="BE326" s="187">
        <f t="shared" si="104"/>
        <v>0</v>
      </c>
      <c r="BF326" s="187">
        <f t="shared" si="105"/>
        <v>0</v>
      </c>
      <c r="BG326" s="187">
        <f t="shared" si="106"/>
        <v>0</v>
      </c>
      <c r="BH326" s="187">
        <f t="shared" si="107"/>
        <v>0</v>
      </c>
      <c r="BI326" s="187">
        <f t="shared" si="108"/>
        <v>0</v>
      </c>
      <c r="BJ326" s="19" t="s">
        <v>143</v>
      </c>
      <c r="BK326" s="187">
        <f t="shared" si="109"/>
        <v>0</v>
      </c>
      <c r="BL326" s="19" t="s">
        <v>142</v>
      </c>
      <c r="BM326" s="186" t="s">
        <v>1612</v>
      </c>
    </row>
    <row r="327" spans="1:65" s="2" customFormat="1" ht="14.4" customHeight="1">
      <c r="A327" s="36"/>
      <c r="B327" s="37"/>
      <c r="C327" s="215" t="s">
        <v>1063</v>
      </c>
      <c r="D327" s="215" t="s">
        <v>194</v>
      </c>
      <c r="E327" s="216" t="s">
        <v>2075</v>
      </c>
      <c r="F327" s="217" t="s">
        <v>2076</v>
      </c>
      <c r="G327" s="218" t="s">
        <v>1846</v>
      </c>
      <c r="H327" s="219">
        <v>1</v>
      </c>
      <c r="I327" s="220"/>
      <c r="J327" s="221">
        <f t="shared" si="100"/>
        <v>0</v>
      </c>
      <c r="K327" s="217" t="s">
        <v>19</v>
      </c>
      <c r="L327" s="222"/>
      <c r="M327" s="223" t="s">
        <v>19</v>
      </c>
      <c r="N327" s="224" t="s">
        <v>44</v>
      </c>
      <c r="O327" s="66"/>
      <c r="P327" s="184">
        <f t="shared" si="101"/>
        <v>0</v>
      </c>
      <c r="Q327" s="184">
        <v>0</v>
      </c>
      <c r="R327" s="184">
        <f t="shared" si="102"/>
        <v>0</v>
      </c>
      <c r="S327" s="184">
        <v>0</v>
      </c>
      <c r="T327" s="185">
        <f t="shared" si="103"/>
        <v>0</v>
      </c>
      <c r="U327" s="36"/>
      <c r="V327" s="36"/>
      <c r="W327" s="36"/>
      <c r="X327" s="36"/>
      <c r="Y327" s="36"/>
      <c r="Z327" s="36"/>
      <c r="AA327" s="36"/>
      <c r="AB327" s="36"/>
      <c r="AC327" s="36"/>
      <c r="AD327" s="36"/>
      <c r="AE327" s="36"/>
      <c r="AR327" s="186" t="s">
        <v>158</v>
      </c>
      <c r="AT327" s="186" t="s">
        <v>194</v>
      </c>
      <c r="AU327" s="186" t="s">
        <v>80</v>
      </c>
      <c r="AY327" s="19" t="s">
        <v>135</v>
      </c>
      <c r="BE327" s="187">
        <f t="shared" si="104"/>
        <v>0</v>
      </c>
      <c r="BF327" s="187">
        <f t="shared" si="105"/>
        <v>0</v>
      </c>
      <c r="BG327" s="187">
        <f t="shared" si="106"/>
        <v>0</v>
      </c>
      <c r="BH327" s="187">
        <f t="shared" si="107"/>
        <v>0</v>
      </c>
      <c r="BI327" s="187">
        <f t="shared" si="108"/>
        <v>0</v>
      </c>
      <c r="BJ327" s="19" t="s">
        <v>143</v>
      </c>
      <c r="BK327" s="187">
        <f t="shared" si="109"/>
        <v>0</v>
      </c>
      <c r="BL327" s="19" t="s">
        <v>142</v>
      </c>
      <c r="BM327" s="186" t="s">
        <v>1620</v>
      </c>
    </row>
    <row r="328" spans="1:65" s="2" customFormat="1" ht="14.4" customHeight="1">
      <c r="A328" s="36"/>
      <c r="B328" s="37"/>
      <c r="C328" s="215" t="s">
        <v>1547</v>
      </c>
      <c r="D328" s="215" t="s">
        <v>194</v>
      </c>
      <c r="E328" s="216" t="s">
        <v>2077</v>
      </c>
      <c r="F328" s="217" t="s">
        <v>2078</v>
      </c>
      <c r="G328" s="218" t="s">
        <v>1846</v>
      </c>
      <c r="H328" s="219">
        <v>1</v>
      </c>
      <c r="I328" s="220"/>
      <c r="J328" s="221">
        <f t="shared" si="100"/>
        <v>0</v>
      </c>
      <c r="K328" s="217" t="s">
        <v>19</v>
      </c>
      <c r="L328" s="222"/>
      <c r="M328" s="223" t="s">
        <v>19</v>
      </c>
      <c r="N328" s="224" t="s">
        <v>44</v>
      </c>
      <c r="O328" s="66"/>
      <c r="P328" s="184">
        <f t="shared" si="101"/>
        <v>0</v>
      </c>
      <c r="Q328" s="184">
        <v>0</v>
      </c>
      <c r="R328" s="184">
        <f t="shared" si="102"/>
        <v>0</v>
      </c>
      <c r="S328" s="184">
        <v>0</v>
      </c>
      <c r="T328" s="185">
        <f t="shared" si="103"/>
        <v>0</v>
      </c>
      <c r="U328" s="36"/>
      <c r="V328" s="36"/>
      <c r="W328" s="36"/>
      <c r="X328" s="36"/>
      <c r="Y328" s="36"/>
      <c r="Z328" s="36"/>
      <c r="AA328" s="36"/>
      <c r="AB328" s="36"/>
      <c r="AC328" s="36"/>
      <c r="AD328" s="36"/>
      <c r="AE328" s="36"/>
      <c r="AR328" s="186" t="s">
        <v>158</v>
      </c>
      <c r="AT328" s="186" t="s">
        <v>194</v>
      </c>
      <c r="AU328" s="186" t="s">
        <v>80</v>
      </c>
      <c r="AY328" s="19" t="s">
        <v>135</v>
      </c>
      <c r="BE328" s="187">
        <f t="shared" si="104"/>
        <v>0</v>
      </c>
      <c r="BF328" s="187">
        <f t="shared" si="105"/>
        <v>0</v>
      </c>
      <c r="BG328" s="187">
        <f t="shared" si="106"/>
        <v>0</v>
      </c>
      <c r="BH328" s="187">
        <f t="shared" si="107"/>
        <v>0</v>
      </c>
      <c r="BI328" s="187">
        <f t="shared" si="108"/>
        <v>0</v>
      </c>
      <c r="BJ328" s="19" t="s">
        <v>143</v>
      </c>
      <c r="BK328" s="187">
        <f t="shared" si="109"/>
        <v>0</v>
      </c>
      <c r="BL328" s="19" t="s">
        <v>142</v>
      </c>
      <c r="BM328" s="186" t="s">
        <v>1621</v>
      </c>
    </row>
    <row r="329" spans="1:65" s="2" customFormat="1" ht="14.4" customHeight="1">
      <c r="A329" s="36"/>
      <c r="B329" s="37"/>
      <c r="C329" s="215" t="s">
        <v>1067</v>
      </c>
      <c r="D329" s="215" t="s">
        <v>194</v>
      </c>
      <c r="E329" s="216" t="s">
        <v>2079</v>
      </c>
      <c r="F329" s="217" t="s">
        <v>2080</v>
      </c>
      <c r="G329" s="218" t="s">
        <v>1846</v>
      </c>
      <c r="H329" s="219">
        <v>1</v>
      </c>
      <c r="I329" s="220"/>
      <c r="J329" s="221">
        <f t="shared" si="100"/>
        <v>0</v>
      </c>
      <c r="K329" s="217" t="s">
        <v>19</v>
      </c>
      <c r="L329" s="222"/>
      <c r="M329" s="223" t="s">
        <v>19</v>
      </c>
      <c r="N329" s="224" t="s">
        <v>44</v>
      </c>
      <c r="O329" s="66"/>
      <c r="P329" s="184">
        <f t="shared" si="101"/>
        <v>0</v>
      </c>
      <c r="Q329" s="184">
        <v>0</v>
      </c>
      <c r="R329" s="184">
        <f t="shared" si="102"/>
        <v>0</v>
      </c>
      <c r="S329" s="184">
        <v>0</v>
      </c>
      <c r="T329" s="185">
        <f t="shared" si="103"/>
        <v>0</v>
      </c>
      <c r="U329" s="36"/>
      <c r="V329" s="36"/>
      <c r="W329" s="36"/>
      <c r="X329" s="36"/>
      <c r="Y329" s="36"/>
      <c r="Z329" s="36"/>
      <c r="AA329" s="36"/>
      <c r="AB329" s="36"/>
      <c r="AC329" s="36"/>
      <c r="AD329" s="36"/>
      <c r="AE329" s="36"/>
      <c r="AR329" s="186" t="s">
        <v>158</v>
      </c>
      <c r="AT329" s="186" t="s">
        <v>194</v>
      </c>
      <c r="AU329" s="186" t="s">
        <v>80</v>
      </c>
      <c r="AY329" s="19" t="s">
        <v>135</v>
      </c>
      <c r="BE329" s="187">
        <f t="shared" si="104"/>
        <v>0</v>
      </c>
      <c r="BF329" s="187">
        <f t="shared" si="105"/>
        <v>0</v>
      </c>
      <c r="BG329" s="187">
        <f t="shared" si="106"/>
        <v>0</v>
      </c>
      <c r="BH329" s="187">
        <f t="shared" si="107"/>
        <v>0</v>
      </c>
      <c r="BI329" s="187">
        <f t="shared" si="108"/>
        <v>0</v>
      </c>
      <c r="BJ329" s="19" t="s">
        <v>143</v>
      </c>
      <c r="BK329" s="187">
        <f t="shared" si="109"/>
        <v>0</v>
      </c>
      <c r="BL329" s="19" t="s">
        <v>142</v>
      </c>
      <c r="BM329" s="186" t="s">
        <v>1626</v>
      </c>
    </row>
    <row r="330" spans="1:65" s="2" customFormat="1" ht="14.4" customHeight="1">
      <c r="A330" s="36"/>
      <c r="B330" s="37"/>
      <c r="C330" s="215" t="s">
        <v>1554</v>
      </c>
      <c r="D330" s="215" t="s">
        <v>194</v>
      </c>
      <c r="E330" s="216" t="s">
        <v>2081</v>
      </c>
      <c r="F330" s="217" t="s">
        <v>2082</v>
      </c>
      <c r="G330" s="218" t="s">
        <v>169</v>
      </c>
      <c r="H330" s="219">
        <v>1</v>
      </c>
      <c r="I330" s="220"/>
      <c r="J330" s="221">
        <f t="shared" si="100"/>
        <v>0</v>
      </c>
      <c r="K330" s="217" t="s">
        <v>19</v>
      </c>
      <c r="L330" s="222"/>
      <c r="M330" s="223" t="s">
        <v>19</v>
      </c>
      <c r="N330" s="224" t="s">
        <v>44</v>
      </c>
      <c r="O330" s="66"/>
      <c r="P330" s="184">
        <f t="shared" si="101"/>
        <v>0</v>
      </c>
      <c r="Q330" s="184">
        <v>0</v>
      </c>
      <c r="R330" s="184">
        <f t="shared" si="102"/>
        <v>0</v>
      </c>
      <c r="S330" s="184">
        <v>0</v>
      </c>
      <c r="T330" s="185">
        <f t="shared" si="103"/>
        <v>0</v>
      </c>
      <c r="U330" s="36"/>
      <c r="V330" s="36"/>
      <c r="W330" s="36"/>
      <c r="X330" s="36"/>
      <c r="Y330" s="36"/>
      <c r="Z330" s="36"/>
      <c r="AA330" s="36"/>
      <c r="AB330" s="36"/>
      <c r="AC330" s="36"/>
      <c r="AD330" s="36"/>
      <c r="AE330" s="36"/>
      <c r="AR330" s="186" t="s">
        <v>158</v>
      </c>
      <c r="AT330" s="186" t="s">
        <v>194</v>
      </c>
      <c r="AU330" s="186" t="s">
        <v>80</v>
      </c>
      <c r="AY330" s="19" t="s">
        <v>135</v>
      </c>
      <c r="BE330" s="187">
        <f t="shared" si="104"/>
        <v>0</v>
      </c>
      <c r="BF330" s="187">
        <f t="shared" si="105"/>
        <v>0</v>
      </c>
      <c r="BG330" s="187">
        <f t="shared" si="106"/>
        <v>0</v>
      </c>
      <c r="BH330" s="187">
        <f t="shared" si="107"/>
        <v>0</v>
      </c>
      <c r="BI330" s="187">
        <f t="shared" si="108"/>
        <v>0</v>
      </c>
      <c r="BJ330" s="19" t="s">
        <v>143</v>
      </c>
      <c r="BK330" s="187">
        <f t="shared" si="109"/>
        <v>0</v>
      </c>
      <c r="BL330" s="19" t="s">
        <v>142</v>
      </c>
      <c r="BM330" s="186" t="s">
        <v>1631</v>
      </c>
    </row>
    <row r="331" spans="1:65" s="2" customFormat="1" ht="14.4" customHeight="1">
      <c r="A331" s="36"/>
      <c r="B331" s="37"/>
      <c r="C331" s="215" t="s">
        <v>1071</v>
      </c>
      <c r="D331" s="215" t="s">
        <v>194</v>
      </c>
      <c r="E331" s="216" t="s">
        <v>2083</v>
      </c>
      <c r="F331" s="217" t="s">
        <v>2084</v>
      </c>
      <c r="G331" s="218" t="s">
        <v>1846</v>
      </c>
      <c r="H331" s="219">
        <v>11</v>
      </c>
      <c r="I331" s="220"/>
      <c r="J331" s="221">
        <f t="shared" si="100"/>
        <v>0</v>
      </c>
      <c r="K331" s="217" t="s">
        <v>19</v>
      </c>
      <c r="L331" s="222"/>
      <c r="M331" s="223" t="s">
        <v>19</v>
      </c>
      <c r="N331" s="224" t="s">
        <v>44</v>
      </c>
      <c r="O331" s="66"/>
      <c r="P331" s="184">
        <f t="shared" si="101"/>
        <v>0</v>
      </c>
      <c r="Q331" s="184">
        <v>0</v>
      </c>
      <c r="R331" s="184">
        <f t="shared" si="102"/>
        <v>0</v>
      </c>
      <c r="S331" s="184">
        <v>0</v>
      </c>
      <c r="T331" s="185">
        <f t="shared" si="103"/>
        <v>0</v>
      </c>
      <c r="U331" s="36"/>
      <c r="V331" s="36"/>
      <c r="W331" s="36"/>
      <c r="X331" s="36"/>
      <c r="Y331" s="36"/>
      <c r="Z331" s="36"/>
      <c r="AA331" s="36"/>
      <c r="AB331" s="36"/>
      <c r="AC331" s="36"/>
      <c r="AD331" s="36"/>
      <c r="AE331" s="36"/>
      <c r="AR331" s="186" t="s">
        <v>158</v>
      </c>
      <c r="AT331" s="186" t="s">
        <v>194</v>
      </c>
      <c r="AU331" s="186" t="s">
        <v>80</v>
      </c>
      <c r="AY331" s="19" t="s">
        <v>135</v>
      </c>
      <c r="BE331" s="187">
        <f t="shared" si="104"/>
        <v>0</v>
      </c>
      <c r="BF331" s="187">
        <f t="shared" si="105"/>
        <v>0</v>
      </c>
      <c r="BG331" s="187">
        <f t="shared" si="106"/>
        <v>0</v>
      </c>
      <c r="BH331" s="187">
        <f t="shared" si="107"/>
        <v>0</v>
      </c>
      <c r="BI331" s="187">
        <f t="shared" si="108"/>
        <v>0</v>
      </c>
      <c r="BJ331" s="19" t="s">
        <v>143</v>
      </c>
      <c r="BK331" s="187">
        <f t="shared" si="109"/>
        <v>0</v>
      </c>
      <c r="BL331" s="19" t="s">
        <v>142</v>
      </c>
      <c r="BM331" s="186" t="s">
        <v>1638</v>
      </c>
    </row>
    <row r="332" spans="1:65" s="2" customFormat="1" ht="14.4" customHeight="1">
      <c r="A332" s="36"/>
      <c r="B332" s="37"/>
      <c r="C332" s="215" t="s">
        <v>1562</v>
      </c>
      <c r="D332" s="215" t="s">
        <v>194</v>
      </c>
      <c r="E332" s="216" t="s">
        <v>2085</v>
      </c>
      <c r="F332" s="217" t="s">
        <v>2086</v>
      </c>
      <c r="G332" s="218" t="s">
        <v>1846</v>
      </c>
      <c r="H332" s="219">
        <v>1</v>
      </c>
      <c r="I332" s="220"/>
      <c r="J332" s="221">
        <f t="shared" si="100"/>
        <v>0</v>
      </c>
      <c r="K332" s="217" t="s">
        <v>19</v>
      </c>
      <c r="L332" s="222"/>
      <c r="M332" s="223" t="s">
        <v>19</v>
      </c>
      <c r="N332" s="224" t="s">
        <v>44</v>
      </c>
      <c r="O332" s="66"/>
      <c r="P332" s="184">
        <f t="shared" si="101"/>
        <v>0</v>
      </c>
      <c r="Q332" s="184">
        <v>0</v>
      </c>
      <c r="R332" s="184">
        <f t="shared" si="102"/>
        <v>0</v>
      </c>
      <c r="S332" s="184">
        <v>0</v>
      </c>
      <c r="T332" s="185">
        <f t="shared" si="103"/>
        <v>0</v>
      </c>
      <c r="U332" s="36"/>
      <c r="V332" s="36"/>
      <c r="W332" s="36"/>
      <c r="X332" s="36"/>
      <c r="Y332" s="36"/>
      <c r="Z332" s="36"/>
      <c r="AA332" s="36"/>
      <c r="AB332" s="36"/>
      <c r="AC332" s="36"/>
      <c r="AD332" s="36"/>
      <c r="AE332" s="36"/>
      <c r="AR332" s="186" t="s">
        <v>158</v>
      </c>
      <c r="AT332" s="186" t="s">
        <v>194</v>
      </c>
      <c r="AU332" s="186" t="s">
        <v>80</v>
      </c>
      <c r="AY332" s="19" t="s">
        <v>135</v>
      </c>
      <c r="BE332" s="187">
        <f t="shared" si="104"/>
        <v>0</v>
      </c>
      <c r="BF332" s="187">
        <f t="shared" si="105"/>
        <v>0</v>
      </c>
      <c r="BG332" s="187">
        <f t="shared" si="106"/>
        <v>0</v>
      </c>
      <c r="BH332" s="187">
        <f t="shared" si="107"/>
        <v>0</v>
      </c>
      <c r="BI332" s="187">
        <f t="shared" si="108"/>
        <v>0</v>
      </c>
      <c r="BJ332" s="19" t="s">
        <v>143</v>
      </c>
      <c r="BK332" s="187">
        <f t="shared" si="109"/>
        <v>0</v>
      </c>
      <c r="BL332" s="19" t="s">
        <v>142</v>
      </c>
      <c r="BM332" s="186" t="s">
        <v>1641</v>
      </c>
    </row>
    <row r="333" spans="1:65" s="2" customFormat="1" ht="14.4" customHeight="1">
      <c r="A333" s="36"/>
      <c r="B333" s="37"/>
      <c r="C333" s="215" t="s">
        <v>1074</v>
      </c>
      <c r="D333" s="215" t="s">
        <v>194</v>
      </c>
      <c r="E333" s="216" t="s">
        <v>2087</v>
      </c>
      <c r="F333" s="217" t="s">
        <v>2088</v>
      </c>
      <c r="G333" s="218" t="s">
        <v>1846</v>
      </c>
      <c r="H333" s="219">
        <v>33</v>
      </c>
      <c r="I333" s="220"/>
      <c r="J333" s="221">
        <f t="shared" si="100"/>
        <v>0</v>
      </c>
      <c r="K333" s="217" t="s">
        <v>19</v>
      </c>
      <c r="L333" s="222"/>
      <c r="M333" s="223" t="s">
        <v>19</v>
      </c>
      <c r="N333" s="224" t="s">
        <v>44</v>
      </c>
      <c r="O333" s="66"/>
      <c r="P333" s="184">
        <f t="shared" si="101"/>
        <v>0</v>
      </c>
      <c r="Q333" s="184">
        <v>0</v>
      </c>
      <c r="R333" s="184">
        <f t="shared" si="102"/>
        <v>0</v>
      </c>
      <c r="S333" s="184">
        <v>0</v>
      </c>
      <c r="T333" s="185">
        <f t="shared" si="103"/>
        <v>0</v>
      </c>
      <c r="U333" s="36"/>
      <c r="V333" s="36"/>
      <c r="W333" s="36"/>
      <c r="X333" s="36"/>
      <c r="Y333" s="36"/>
      <c r="Z333" s="36"/>
      <c r="AA333" s="36"/>
      <c r="AB333" s="36"/>
      <c r="AC333" s="36"/>
      <c r="AD333" s="36"/>
      <c r="AE333" s="36"/>
      <c r="AR333" s="186" t="s">
        <v>158</v>
      </c>
      <c r="AT333" s="186" t="s">
        <v>194</v>
      </c>
      <c r="AU333" s="186" t="s">
        <v>80</v>
      </c>
      <c r="AY333" s="19" t="s">
        <v>135</v>
      </c>
      <c r="BE333" s="187">
        <f t="shared" si="104"/>
        <v>0</v>
      </c>
      <c r="BF333" s="187">
        <f t="shared" si="105"/>
        <v>0</v>
      </c>
      <c r="BG333" s="187">
        <f t="shared" si="106"/>
        <v>0</v>
      </c>
      <c r="BH333" s="187">
        <f t="shared" si="107"/>
        <v>0</v>
      </c>
      <c r="BI333" s="187">
        <f t="shared" si="108"/>
        <v>0</v>
      </c>
      <c r="BJ333" s="19" t="s">
        <v>143</v>
      </c>
      <c r="BK333" s="187">
        <f t="shared" si="109"/>
        <v>0</v>
      </c>
      <c r="BL333" s="19" t="s">
        <v>142</v>
      </c>
      <c r="BM333" s="186" t="s">
        <v>1647</v>
      </c>
    </row>
    <row r="334" spans="1:65" s="2" customFormat="1" ht="14.4" customHeight="1">
      <c r="A334" s="36"/>
      <c r="B334" s="37"/>
      <c r="C334" s="215" t="s">
        <v>1569</v>
      </c>
      <c r="D334" s="215" t="s">
        <v>194</v>
      </c>
      <c r="E334" s="216" t="s">
        <v>2089</v>
      </c>
      <c r="F334" s="217" t="s">
        <v>2090</v>
      </c>
      <c r="G334" s="218" t="s">
        <v>1846</v>
      </c>
      <c r="H334" s="219">
        <v>11</v>
      </c>
      <c r="I334" s="220"/>
      <c r="J334" s="221">
        <f t="shared" si="100"/>
        <v>0</v>
      </c>
      <c r="K334" s="217" t="s">
        <v>19</v>
      </c>
      <c r="L334" s="222"/>
      <c r="M334" s="223" t="s">
        <v>19</v>
      </c>
      <c r="N334" s="224" t="s">
        <v>44</v>
      </c>
      <c r="O334" s="66"/>
      <c r="P334" s="184">
        <f t="shared" si="101"/>
        <v>0</v>
      </c>
      <c r="Q334" s="184">
        <v>0</v>
      </c>
      <c r="R334" s="184">
        <f t="shared" si="102"/>
        <v>0</v>
      </c>
      <c r="S334" s="184">
        <v>0</v>
      </c>
      <c r="T334" s="185">
        <f t="shared" si="103"/>
        <v>0</v>
      </c>
      <c r="U334" s="36"/>
      <c r="V334" s="36"/>
      <c r="W334" s="36"/>
      <c r="X334" s="36"/>
      <c r="Y334" s="36"/>
      <c r="Z334" s="36"/>
      <c r="AA334" s="36"/>
      <c r="AB334" s="36"/>
      <c r="AC334" s="36"/>
      <c r="AD334" s="36"/>
      <c r="AE334" s="36"/>
      <c r="AR334" s="186" t="s">
        <v>158</v>
      </c>
      <c r="AT334" s="186" t="s">
        <v>194</v>
      </c>
      <c r="AU334" s="186" t="s">
        <v>80</v>
      </c>
      <c r="AY334" s="19" t="s">
        <v>135</v>
      </c>
      <c r="BE334" s="187">
        <f t="shared" si="104"/>
        <v>0</v>
      </c>
      <c r="BF334" s="187">
        <f t="shared" si="105"/>
        <v>0</v>
      </c>
      <c r="BG334" s="187">
        <f t="shared" si="106"/>
        <v>0</v>
      </c>
      <c r="BH334" s="187">
        <f t="shared" si="107"/>
        <v>0</v>
      </c>
      <c r="BI334" s="187">
        <f t="shared" si="108"/>
        <v>0</v>
      </c>
      <c r="BJ334" s="19" t="s">
        <v>143</v>
      </c>
      <c r="BK334" s="187">
        <f t="shared" si="109"/>
        <v>0</v>
      </c>
      <c r="BL334" s="19" t="s">
        <v>142</v>
      </c>
      <c r="BM334" s="186" t="s">
        <v>1652</v>
      </c>
    </row>
    <row r="335" spans="1:65" s="2" customFormat="1" ht="14.4" customHeight="1">
      <c r="A335" s="36"/>
      <c r="B335" s="37"/>
      <c r="C335" s="215" t="s">
        <v>1078</v>
      </c>
      <c r="D335" s="215" t="s">
        <v>194</v>
      </c>
      <c r="E335" s="216" t="s">
        <v>2091</v>
      </c>
      <c r="F335" s="217" t="s">
        <v>2092</v>
      </c>
      <c r="G335" s="218" t="s">
        <v>1846</v>
      </c>
      <c r="H335" s="219">
        <v>4</v>
      </c>
      <c r="I335" s="220"/>
      <c r="J335" s="221">
        <f t="shared" si="100"/>
        <v>0</v>
      </c>
      <c r="K335" s="217" t="s">
        <v>19</v>
      </c>
      <c r="L335" s="222"/>
      <c r="M335" s="223" t="s">
        <v>19</v>
      </c>
      <c r="N335" s="224" t="s">
        <v>44</v>
      </c>
      <c r="O335" s="66"/>
      <c r="P335" s="184">
        <f t="shared" si="101"/>
        <v>0</v>
      </c>
      <c r="Q335" s="184">
        <v>0</v>
      </c>
      <c r="R335" s="184">
        <f t="shared" si="102"/>
        <v>0</v>
      </c>
      <c r="S335" s="184">
        <v>0</v>
      </c>
      <c r="T335" s="185">
        <f t="shared" si="103"/>
        <v>0</v>
      </c>
      <c r="U335" s="36"/>
      <c r="V335" s="36"/>
      <c r="W335" s="36"/>
      <c r="X335" s="36"/>
      <c r="Y335" s="36"/>
      <c r="Z335" s="36"/>
      <c r="AA335" s="36"/>
      <c r="AB335" s="36"/>
      <c r="AC335" s="36"/>
      <c r="AD335" s="36"/>
      <c r="AE335" s="36"/>
      <c r="AR335" s="186" t="s">
        <v>158</v>
      </c>
      <c r="AT335" s="186" t="s">
        <v>194</v>
      </c>
      <c r="AU335" s="186" t="s">
        <v>80</v>
      </c>
      <c r="AY335" s="19" t="s">
        <v>135</v>
      </c>
      <c r="BE335" s="187">
        <f t="shared" si="104"/>
        <v>0</v>
      </c>
      <c r="BF335" s="187">
        <f t="shared" si="105"/>
        <v>0</v>
      </c>
      <c r="BG335" s="187">
        <f t="shared" si="106"/>
        <v>0</v>
      </c>
      <c r="BH335" s="187">
        <f t="shared" si="107"/>
        <v>0</v>
      </c>
      <c r="BI335" s="187">
        <f t="shared" si="108"/>
        <v>0</v>
      </c>
      <c r="BJ335" s="19" t="s">
        <v>143</v>
      </c>
      <c r="BK335" s="187">
        <f t="shared" si="109"/>
        <v>0</v>
      </c>
      <c r="BL335" s="19" t="s">
        <v>142</v>
      </c>
      <c r="BM335" s="186" t="s">
        <v>1655</v>
      </c>
    </row>
    <row r="336" spans="1:65" s="2" customFormat="1" ht="14.4" customHeight="1">
      <c r="A336" s="36"/>
      <c r="B336" s="37"/>
      <c r="C336" s="215" t="s">
        <v>1577</v>
      </c>
      <c r="D336" s="215" t="s">
        <v>194</v>
      </c>
      <c r="E336" s="216" t="s">
        <v>2093</v>
      </c>
      <c r="F336" s="217" t="s">
        <v>2094</v>
      </c>
      <c r="G336" s="218" t="s">
        <v>1846</v>
      </c>
      <c r="H336" s="219">
        <v>1</v>
      </c>
      <c r="I336" s="220"/>
      <c r="J336" s="221">
        <f t="shared" si="100"/>
        <v>0</v>
      </c>
      <c r="K336" s="217" t="s">
        <v>19</v>
      </c>
      <c r="L336" s="222"/>
      <c r="M336" s="223" t="s">
        <v>19</v>
      </c>
      <c r="N336" s="224" t="s">
        <v>44</v>
      </c>
      <c r="O336" s="66"/>
      <c r="P336" s="184">
        <f t="shared" si="101"/>
        <v>0</v>
      </c>
      <c r="Q336" s="184">
        <v>0</v>
      </c>
      <c r="R336" s="184">
        <f t="shared" si="102"/>
        <v>0</v>
      </c>
      <c r="S336" s="184">
        <v>0</v>
      </c>
      <c r="T336" s="185">
        <f t="shared" si="103"/>
        <v>0</v>
      </c>
      <c r="U336" s="36"/>
      <c r="V336" s="36"/>
      <c r="W336" s="36"/>
      <c r="X336" s="36"/>
      <c r="Y336" s="36"/>
      <c r="Z336" s="36"/>
      <c r="AA336" s="36"/>
      <c r="AB336" s="36"/>
      <c r="AC336" s="36"/>
      <c r="AD336" s="36"/>
      <c r="AE336" s="36"/>
      <c r="AR336" s="186" t="s">
        <v>158</v>
      </c>
      <c r="AT336" s="186" t="s">
        <v>194</v>
      </c>
      <c r="AU336" s="186" t="s">
        <v>80</v>
      </c>
      <c r="AY336" s="19" t="s">
        <v>135</v>
      </c>
      <c r="BE336" s="187">
        <f t="shared" si="104"/>
        <v>0</v>
      </c>
      <c r="BF336" s="187">
        <f t="shared" si="105"/>
        <v>0</v>
      </c>
      <c r="BG336" s="187">
        <f t="shared" si="106"/>
        <v>0</v>
      </c>
      <c r="BH336" s="187">
        <f t="shared" si="107"/>
        <v>0</v>
      </c>
      <c r="BI336" s="187">
        <f t="shared" si="108"/>
        <v>0</v>
      </c>
      <c r="BJ336" s="19" t="s">
        <v>143</v>
      </c>
      <c r="BK336" s="187">
        <f t="shared" si="109"/>
        <v>0</v>
      </c>
      <c r="BL336" s="19" t="s">
        <v>142</v>
      </c>
      <c r="BM336" s="186" t="s">
        <v>1658</v>
      </c>
    </row>
    <row r="337" spans="1:65" s="2" customFormat="1" ht="14.4" customHeight="1">
      <c r="A337" s="36"/>
      <c r="B337" s="37"/>
      <c r="C337" s="215" t="s">
        <v>1082</v>
      </c>
      <c r="D337" s="215" t="s">
        <v>194</v>
      </c>
      <c r="E337" s="216" t="s">
        <v>2095</v>
      </c>
      <c r="F337" s="217" t="s">
        <v>2096</v>
      </c>
      <c r="G337" s="218" t="s">
        <v>1846</v>
      </c>
      <c r="H337" s="219">
        <v>3</v>
      </c>
      <c r="I337" s="220"/>
      <c r="J337" s="221">
        <f t="shared" si="100"/>
        <v>0</v>
      </c>
      <c r="K337" s="217" t="s">
        <v>19</v>
      </c>
      <c r="L337" s="222"/>
      <c r="M337" s="223" t="s">
        <v>19</v>
      </c>
      <c r="N337" s="224" t="s">
        <v>44</v>
      </c>
      <c r="O337" s="66"/>
      <c r="P337" s="184">
        <f t="shared" si="101"/>
        <v>0</v>
      </c>
      <c r="Q337" s="184">
        <v>0</v>
      </c>
      <c r="R337" s="184">
        <f t="shared" si="102"/>
        <v>0</v>
      </c>
      <c r="S337" s="184">
        <v>0</v>
      </c>
      <c r="T337" s="185">
        <f t="shared" si="103"/>
        <v>0</v>
      </c>
      <c r="U337" s="36"/>
      <c r="V337" s="36"/>
      <c r="W337" s="36"/>
      <c r="X337" s="36"/>
      <c r="Y337" s="36"/>
      <c r="Z337" s="36"/>
      <c r="AA337" s="36"/>
      <c r="AB337" s="36"/>
      <c r="AC337" s="36"/>
      <c r="AD337" s="36"/>
      <c r="AE337" s="36"/>
      <c r="AR337" s="186" t="s">
        <v>158</v>
      </c>
      <c r="AT337" s="186" t="s">
        <v>194</v>
      </c>
      <c r="AU337" s="186" t="s">
        <v>80</v>
      </c>
      <c r="AY337" s="19" t="s">
        <v>135</v>
      </c>
      <c r="BE337" s="187">
        <f t="shared" si="104"/>
        <v>0</v>
      </c>
      <c r="BF337" s="187">
        <f t="shared" si="105"/>
        <v>0</v>
      </c>
      <c r="BG337" s="187">
        <f t="shared" si="106"/>
        <v>0</v>
      </c>
      <c r="BH337" s="187">
        <f t="shared" si="107"/>
        <v>0</v>
      </c>
      <c r="BI337" s="187">
        <f t="shared" si="108"/>
        <v>0</v>
      </c>
      <c r="BJ337" s="19" t="s">
        <v>143</v>
      </c>
      <c r="BK337" s="187">
        <f t="shared" si="109"/>
        <v>0</v>
      </c>
      <c r="BL337" s="19" t="s">
        <v>142</v>
      </c>
      <c r="BM337" s="186" t="s">
        <v>1662</v>
      </c>
    </row>
    <row r="338" spans="1:65" s="2" customFormat="1" ht="14.4" customHeight="1">
      <c r="A338" s="36"/>
      <c r="B338" s="37"/>
      <c r="C338" s="215" t="s">
        <v>1584</v>
      </c>
      <c r="D338" s="215" t="s">
        <v>194</v>
      </c>
      <c r="E338" s="216" t="s">
        <v>2097</v>
      </c>
      <c r="F338" s="217" t="s">
        <v>2098</v>
      </c>
      <c r="G338" s="218" t="s">
        <v>1846</v>
      </c>
      <c r="H338" s="219">
        <v>1</v>
      </c>
      <c r="I338" s="220"/>
      <c r="J338" s="221">
        <f t="shared" si="100"/>
        <v>0</v>
      </c>
      <c r="K338" s="217" t="s">
        <v>19</v>
      </c>
      <c r="L338" s="222"/>
      <c r="M338" s="223" t="s">
        <v>19</v>
      </c>
      <c r="N338" s="224" t="s">
        <v>44</v>
      </c>
      <c r="O338" s="66"/>
      <c r="P338" s="184">
        <f t="shared" si="101"/>
        <v>0</v>
      </c>
      <c r="Q338" s="184">
        <v>0</v>
      </c>
      <c r="R338" s="184">
        <f t="shared" si="102"/>
        <v>0</v>
      </c>
      <c r="S338" s="184">
        <v>0</v>
      </c>
      <c r="T338" s="185">
        <f t="shared" si="103"/>
        <v>0</v>
      </c>
      <c r="U338" s="36"/>
      <c r="V338" s="36"/>
      <c r="W338" s="36"/>
      <c r="X338" s="36"/>
      <c r="Y338" s="36"/>
      <c r="Z338" s="36"/>
      <c r="AA338" s="36"/>
      <c r="AB338" s="36"/>
      <c r="AC338" s="36"/>
      <c r="AD338" s="36"/>
      <c r="AE338" s="36"/>
      <c r="AR338" s="186" t="s">
        <v>158</v>
      </c>
      <c r="AT338" s="186" t="s">
        <v>194</v>
      </c>
      <c r="AU338" s="186" t="s">
        <v>80</v>
      </c>
      <c r="AY338" s="19" t="s">
        <v>135</v>
      </c>
      <c r="BE338" s="187">
        <f t="shared" si="104"/>
        <v>0</v>
      </c>
      <c r="BF338" s="187">
        <f t="shared" si="105"/>
        <v>0</v>
      </c>
      <c r="BG338" s="187">
        <f t="shared" si="106"/>
        <v>0</v>
      </c>
      <c r="BH338" s="187">
        <f t="shared" si="107"/>
        <v>0</v>
      </c>
      <c r="BI338" s="187">
        <f t="shared" si="108"/>
        <v>0</v>
      </c>
      <c r="BJ338" s="19" t="s">
        <v>143</v>
      </c>
      <c r="BK338" s="187">
        <f t="shared" si="109"/>
        <v>0</v>
      </c>
      <c r="BL338" s="19" t="s">
        <v>142</v>
      </c>
      <c r="BM338" s="186" t="s">
        <v>1671</v>
      </c>
    </row>
    <row r="339" spans="1:65" s="2" customFormat="1" ht="14.4" customHeight="1">
      <c r="A339" s="36"/>
      <c r="B339" s="37"/>
      <c r="C339" s="215" t="s">
        <v>1087</v>
      </c>
      <c r="D339" s="215" t="s">
        <v>194</v>
      </c>
      <c r="E339" s="216" t="s">
        <v>2099</v>
      </c>
      <c r="F339" s="217" t="s">
        <v>2100</v>
      </c>
      <c r="G339" s="218" t="s">
        <v>1846</v>
      </c>
      <c r="H339" s="219">
        <v>50</v>
      </c>
      <c r="I339" s="220"/>
      <c r="J339" s="221">
        <f t="shared" si="100"/>
        <v>0</v>
      </c>
      <c r="K339" s="217" t="s">
        <v>19</v>
      </c>
      <c r="L339" s="222"/>
      <c r="M339" s="223" t="s">
        <v>19</v>
      </c>
      <c r="N339" s="224" t="s">
        <v>44</v>
      </c>
      <c r="O339" s="66"/>
      <c r="P339" s="184">
        <f t="shared" si="101"/>
        <v>0</v>
      </c>
      <c r="Q339" s="184">
        <v>0</v>
      </c>
      <c r="R339" s="184">
        <f t="shared" si="102"/>
        <v>0</v>
      </c>
      <c r="S339" s="184">
        <v>0</v>
      </c>
      <c r="T339" s="185">
        <f t="shared" si="103"/>
        <v>0</v>
      </c>
      <c r="U339" s="36"/>
      <c r="V339" s="36"/>
      <c r="W339" s="36"/>
      <c r="X339" s="36"/>
      <c r="Y339" s="36"/>
      <c r="Z339" s="36"/>
      <c r="AA339" s="36"/>
      <c r="AB339" s="36"/>
      <c r="AC339" s="36"/>
      <c r="AD339" s="36"/>
      <c r="AE339" s="36"/>
      <c r="AR339" s="186" t="s">
        <v>158</v>
      </c>
      <c r="AT339" s="186" t="s">
        <v>194</v>
      </c>
      <c r="AU339" s="186" t="s">
        <v>80</v>
      </c>
      <c r="AY339" s="19" t="s">
        <v>135</v>
      </c>
      <c r="BE339" s="187">
        <f t="shared" si="104"/>
        <v>0</v>
      </c>
      <c r="BF339" s="187">
        <f t="shared" si="105"/>
        <v>0</v>
      </c>
      <c r="BG339" s="187">
        <f t="shared" si="106"/>
        <v>0</v>
      </c>
      <c r="BH339" s="187">
        <f t="shared" si="107"/>
        <v>0</v>
      </c>
      <c r="BI339" s="187">
        <f t="shared" si="108"/>
        <v>0</v>
      </c>
      <c r="BJ339" s="19" t="s">
        <v>143</v>
      </c>
      <c r="BK339" s="187">
        <f t="shared" si="109"/>
        <v>0</v>
      </c>
      <c r="BL339" s="19" t="s">
        <v>142</v>
      </c>
      <c r="BM339" s="186" t="s">
        <v>1675</v>
      </c>
    </row>
    <row r="340" spans="1:65" s="2" customFormat="1" ht="14.4" customHeight="1">
      <c r="A340" s="36"/>
      <c r="B340" s="37"/>
      <c r="C340" s="215" t="s">
        <v>1591</v>
      </c>
      <c r="D340" s="215" t="s">
        <v>194</v>
      </c>
      <c r="E340" s="216" t="s">
        <v>2101</v>
      </c>
      <c r="F340" s="217" t="s">
        <v>2102</v>
      </c>
      <c r="G340" s="218" t="s">
        <v>1846</v>
      </c>
      <c r="H340" s="219">
        <v>100</v>
      </c>
      <c r="I340" s="220"/>
      <c r="J340" s="221">
        <f t="shared" si="100"/>
        <v>0</v>
      </c>
      <c r="K340" s="217" t="s">
        <v>19</v>
      </c>
      <c r="L340" s="222"/>
      <c r="M340" s="223" t="s">
        <v>19</v>
      </c>
      <c r="N340" s="224" t="s">
        <v>44</v>
      </c>
      <c r="O340" s="66"/>
      <c r="P340" s="184">
        <f t="shared" si="101"/>
        <v>0</v>
      </c>
      <c r="Q340" s="184">
        <v>0</v>
      </c>
      <c r="R340" s="184">
        <f t="shared" si="102"/>
        <v>0</v>
      </c>
      <c r="S340" s="184">
        <v>0</v>
      </c>
      <c r="T340" s="185">
        <f t="shared" si="103"/>
        <v>0</v>
      </c>
      <c r="U340" s="36"/>
      <c r="V340" s="36"/>
      <c r="W340" s="36"/>
      <c r="X340" s="36"/>
      <c r="Y340" s="36"/>
      <c r="Z340" s="36"/>
      <c r="AA340" s="36"/>
      <c r="AB340" s="36"/>
      <c r="AC340" s="36"/>
      <c r="AD340" s="36"/>
      <c r="AE340" s="36"/>
      <c r="AR340" s="186" t="s">
        <v>158</v>
      </c>
      <c r="AT340" s="186" t="s">
        <v>194</v>
      </c>
      <c r="AU340" s="186" t="s">
        <v>80</v>
      </c>
      <c r="AY340" s="19" t="s">
        <v>135</v>
      </c>
      <c r="BE340" s="187">
        <f t="shared" si="104"/>
        <v>0</v>
      </c>
      <c r="BF340" s="187">
        <f t="shared" si="105"/>
        <v>0</v>
      </c>
      <c r="BG340" s="187">
        <f t="shared" si="106"/>
        <v>0</v>
      </c>
      <c r="BH340" s="187">
        <f t="shared" si="107"/>
        <v>0</v>
      </c>
      <c r="BI340" s="187">
        <f t="shared" si="108"/>
        <v>0</v>
      </c>
      <c r="BJ340" s="19" t="s">
        <v>143</v>
      </c>
      <c r="BK340" s="187">
        <f t="shared" si="109"/>
        <v>0</v>
      </c>
      <c r="BL340" s="19" t="s">
        <v>142</v>
      </c>
      <c r="BM340" s="186" t="s">
        <v>1711</v>
      </c>
    </row>
    <row r="341" spans="1:65" s="2" customFormat="1" ht="14.4" customHeight="1">
      <c r="A341" s="36"/>
      <c r="B341" s="37"/>
      <c r="C341" s="215" t="s">
        <v>1092</v>
      </c>
      <c r="D341" s="215" t="s">
        <v>194</v>
      </c>
      <c r="E341" s="216" t="s">
        <v>2103</v>
      </c>
      <c r="F341" s="217" t="s">
        <v>2104</v>
      </c>
      <c r="G341" s="218" t="s">
        <v>1846</v>
      </c>
      <c r="H341" s="219">
        <v>20</v>
      </c>
      <c r="I341" s="220"/>
      <c r="J341" s="221">
        <f t="shared" si="100"/>
        <v>0</v>
      </c>
      <c r="K341" s="217" t="s">
        <v>19</v>
      </c>
      <c r="L341" s="222"/>
      <c r="M341" s="223" t="s">
        <v>19</v>
      </c>
      <c r="N341" s="224" t="s">
        <v>44</v>
      </c>
      <c r="O341" s="66"/>
      <c r="P341" s="184">
        <f t="shared" si="101"/>
        <v>0</v>
      </c>
      <c r="Q341" s="184">
        <v>0</v>
      </c>
      <c r="R341" s="184">
        <f t="shared" si="102"/>
        <v>0</v>
      </c>
      <c r="S341" s="184">
        <v>0</v>
      </c>
      <c r="T341" s="185">
        <f t="shared" si="103"/>
        <v>0</v>
      </c>
      <c r="U341" s="36"/>
      <c r="V341" s="36"/>
      <c r="W341" s="36"/>
      <c r="X341" s="36"/>
      <c r="Y341" s="36"/>
      <c r="Z341" s="36"/>
      <c r="AA341" s="36"/>
      <c r="AB341" s="36"/>
      <c r="AC341" s="36"/>
      <c r="AD341" s="36"/>
      <c r="AE341" s="36"/>
      <c r="AR341" s="186" t="s">
        <v>158</v>
      </c>
      <c r="AT341" s="186" t="s">
        <v>194</v>
      </c>
      <c r="AU341" s="186" t="s">
        <v>80</v>
      </c>
      <c r="AY341" s="19" t="s">
        <v>135</v>
      </c>
      <c r="BE341" s="187">
        <f t="shared" si="104"/>
        <v>0</v>
      </c>
      <c r="BF341" s="187">
        <f t="shared" si="105"/>
        <v>0</v>
      </c>
      <c r="BG341" s="187">
        <f t="shared" si="106"/>
        <v>0</v>
      </c>
      <c r="BH341" s="187">
        <f t="shared" si="107"/>
        <v>0</v>
      </c>
      <c r="BI341" s="187">
        <f t="shared" si="108"/>
        <v>0</v>
      </c>
      <c r="BJ341" s="19" t="s">
        <v>143</v>
      </c>
      <c r="BK341" s="187">
        <f t="shared" si="109"/>
        <v>0</v>
      </c>
      <c r="BL341" s="19" t="s">
        <v>142</v>
      </c>
      <c r="BM341" s="186" t="s">
        <v>1714</v>
      </c>
    </row>
    <row r="342" spans="1:65" s="2" customFormat="1" ht="14.4" customHeight="1">
      <c r="A342" s="36"/>
      <c r="B342" s="37"/>
      <c r="C342" s="215" t="s">
        <v>1601</v>
      </c>
      <c r="D342" s="215" t="s">
        <v>194</v>
      </c>
      <c r="E342" s="216" t="s">
        <v>2105</v>
      </c>
      <c r="F342" s="217" t="s">
        <v>2106</v>
      </c>
      <c r="G342" s="218" t="s">
        <v>1846</v>
      </c>
      <c r="H342" s="219">
        <v>20</v>
      </c>
      <c r="I342" s="220"/>
      <c r="J342" s="221">
        <f t="shared" si="100"/>
        <v>0</v>
      </c>
      <c r="K342" s="217" t="s">
        <v>19</v>
      </c>
      <c r="L342" s="222"/>
      <c r="M342" s="223" t="s">
        <v>19</v>
      </c>
      <c r="N342" s="224" t="s">
        <v>44</v>
      </c>
      <c r="O342" s="66"/>
      <c r="P342" s="184">
        <f t="shared" si="101"/>
        <v>0</v>
      </c>
      <c r="Q342" s="184">
        <v>0</v>
      </c>
      <c r="R342" s="184">
        <f t="shared" si="102"/>
        <v>0</v>
      </c>
      <c r="S342" s="184">
        <v>0</v>
      </c>
      <c r="T342" s="185">
        <f t="shared" si="103"/>
        <v>0</v>
      </c>
      <c r="U342" s="36"/>
      <c r="V342" s="36"/>
      <c r="W342" s="36"/>
      <c r="X342" s="36"/>
      <c r="Y342" s="36"/>
      <c r="Z342" s="36"/>
      <c r="AA342" s="36"/>
      <c r="AB342" s="36"/>
      <c r="AC342" s="36"/>
      <c r="AD342" s="36"/>
      <c r="AE342" s="36"/>
      <c r="AR342" s="186" t="s">
        <v>158</v>
      </c>
      <c r="AT342" s="186" t="s">
        <v>194</v>
      </c>
      <c r="AU342" s="186" t="s">
        <v>80</v>
      </c>
      <c r="AY342" s="19" t="s">
        <v>135</v>
      </c>
      <c r="BE342" s="187">
        <f t="shared" si="104"/>
        <v>0</v>
      </c>
      <c r="BF342" s="187">
        <f t="shared" si="105"/>
        <v>0</v>
      </c>
      <c r="BG342" s="187">
        <f t="shared" si="106"/>
        <v>0</v>
      </c>
      <c r="BH342" s="187">
        <f t="shared" si="107"/>
        <v>0</v>
      </c>
      <c r="BI342" s="187">
        <f t="shared" si="108"/>
        <v>0</v>
      </c>
      <c r="BJ342" s="19" t="s">
        <v>143</v>
      </c>
      <c r="BK342" s="187">
        <f t="shared" si="109"/>
        <v>0</v>
      </c>
      <c r="BL342" s="19" t="s">
        <v>142</v>
      </c>
      <c r="BM342" s="186" t="s">
        <v>1720</v>
      </c>
    </row>
    <row r="343" spans="1:65" s="2" customFormat="1" ht="14.4" customHeight="1">
      <c r="A343" s="36"/>
      <c r="B343" s="37"/>
      <c r="C343" s="215" t="s">
        <v>1096</v>
      </c>
      <c r="D343" s="215" t="s">
        <v>194</v>
      </c>
      <c r="E343" s="216" t="s">
        <v>2107</v>
      </c>
      <c r="F343" s="217" t="s">
        <v>2108</v>
      </c>
      <c r="G343" s="218" t="s">
        <v>169</v>
      </c>
      <c r="H343" s="219">
        <v>100</v>
      </c>
      <c r="I343" s="220"/>
      <c r="J343" s="221">
        <f t="shared" si="100"/>
        <v>0</v>
      </c>
      <c r="K343" s="217" t="s">
        <v>19</v>
      </c>
      <c r="L343" s="222"/>
      <c r="M343" s="223" t="s">
        <v>19</v>
      </c>
      <c r="N343" s="224" t="s">
        <v>44</v>
      </c>
      <c r="O343" s="66"/>
      <c r="P343" s="184">
        <f t="shared" si="101"/>
        <v>0</v>
      </c>
      <c r="Q343" s="184">
        <v>0</v>
      </c>
      <c r="R343" s="184">
        <f t="shared" si="102"/>
        <v>0</v>
      </c>
      <c r="S343" s="184">
        <v>0</v>
      </c>
      <c r="T343" s="185">
        <f t="shared" si="103"/>
        <v>0</v>
      </c>
      <c r="U343" s="36"/>
      <c r="V343" s="36"/>
      <c r="W343" s="36"/>
      <c r="X343" s="36"/>
      <c r="Y343" s="36"/>
      <c r="Z343" s="36"/>
      <c r="AA343" s="36"/>
      <c r="AB343" s="36"/>
      <c r="AC343" s="36"/>
      <c r="AD343" s="36"/>
      <c r="AE343" s="36"/>
      <c r="AR343" s="186" t="s">
        <v>158</v>
      </c>
      <c r="AT343" s="186" t="s">
        <v>194</v>
      </c>
      <c r="AU343" s="186" t="s">
        <v>80</v>
      </c>
      <c r="AY343" s="19" t="s">
        <v>135</v>
      </c>
      <c r="BE343" s="187">
        <f t="shared" si="104"/>
        <v>0</v>
      </c>
      <c r="BF343" s="187">
        <f t="shared" si="105"/>
        <v>0</v>
      </c>
      <c r="BG343" s="187">
        <f t="shared" si="106"/>
        <v>0</v>
      </c>
      <c r="BH343" s="187">
        <f t="shared" si="107"/>
        <v>0</v>
      </c>
      <c r="BI343" s="187">
        <f t="shared" si="108"/>
        <v>0</v>
      </c>
      <c r="BJ343" s="19" t="s">
        <v>143</v>
      </c>
      <c r="BK343" s="187">
        <f t="shared" si="109"/>
        <v>0</v>
      </c>
      <c r="BL343" s="19" t="s">
        <v>142</v>
      </c>
      <c r="BM343" s="186" t="s">
        <v>1733</v>
      </c>
    </row>
    <row r="344" spans="1:65" s="2" customFormat="1" ht="14.4" customHeight="1">
      <c r="A344" s="36"/>
      <c r="B344" s="37"/>
      <c r="C344" s="215" t="s">
        <v>1606</v>
      </c>
      <c r="D344" s="215" t="s">
        <v>194</v>
      </c>
      <c r="E344" s="216" t="s">
        <v>2109</v>
      </c>
      <c r="F344" s="217" t="s">
        <v>2110</v>
      </c>
      <c r="G344" s="218" t="s">
        <v>169</v>
      </c>
      <c r="H344" s="219">
        <v>15</v>
      </c>
      <c r="I344" s="220"/>
      <c r="J344" s="221">
        <f t="shared" si="100"/>
        <v>0</v>
      </c>
      <c r="K344" s="217" t="s">
        <v>19</v>
      </c>
      <c r="L344" s="222"/>
      <c r="M344" s="223" t="s">
        <v>19</v>
      </c>
      <c r="N344" s="224" t="s">
        <v>44</v>
      </c>
      <c r="O344" s="66"/>
      <c r="P344" s="184">
        <f t="shared" si="101"/>
        <v>0</v>
      </c>
      <c r="Q344" s="184">
        <v>0</v>
      </c>
      <c r="R344" s="184">
        <f t="shared" si="102"/>
        <v>0</v>
      </c>
      <c r="S344" s="184">
        <v>0</v>
      </c>
      <c r="T344" s="185">
        <f t="shared" si="103"/>
        <v>0</v>
      </c>
      <c r="U344" s="36"/>
      <c r="V344" s="36"/>
      <c r="W344" s="36"/>
      <c r="X344" s="36"/>
      <c r="Y344" s="36"/>
      <c r="Z344" s="36"/>
      <c r="AA344" s="36"/>
      <c r="AB344" s="36"/>
      <c r="AC344" s="36"/>
      <c r="AD344" s="36"/>
      <c r="AE344" s="36"/>
      <c r="AR344" s="186" t="s">
        <v>158</v>
      </c>
      <c r="AT344" s="186" t="s">
        <v>194</v>
      </c>
      <c r="AU344" s="186" t="s">
        <v>80</v>
      </c>
      <c r="AY344" s="19" t="s">
        <v>135</v>
      </c>
      <c r="BE344" s="187">
        <f t="shared" si="104"/>
        <v>0</v>
      </c>
      <c r="BF344" s="187">
        <f t="shared" si="105"/>
        <v>0</v>
      </c>
      <c r="BG344" s="187">
        <f t="shared" si="106"/>
        <v>0</v>
      </c>
      <c r="BH344" s="187">
        <f t="shared" si="107"/>
        <v>0</v>
      </c>
      <c r="BI344" s="187">
        <f t="shared" si="108"/>
        <v>0</v>
      </c>
      <c r="BJ344" s="19" t="s">
        <v>143</v>
      </c>
      <c r="BK344" s="187">
        <f t="shared" si="109"/>
        <v>0</v>
      </c>
      <c r="BL344" s="19" t="s">
        <v>142</v>
      </c>
      <c r="BM344" s="186" t="s">
        <v>1738</v>
      </c>
    </row>
    <row r="345" spans="1:65" s="2" customFormat="1" ht="14.4" customHeight="1">
      <c r="A345" s="36"/>
      <c r="B345" s="37"/>
      <c r="C345" s="215" t="s">
        <v>1104</v>
      </c>
      <c r="D345" s="215" t="s">
        <v>194</v>
      </c>
      <c r="E345" s="216" t="s">
        <v>2111</v>
      </c>
      <c r="F345" s="217" t="s">
        <v>2112</v>
      </c>
      <c r="G345" s="218" t="s">
        <v>169</v>
      </c>
      <c r="H345" s="219">
        <v>40</v>
      </c>
      <c r="I345" s="220"/>
      <c r="J345" s="221">
        <f t="shared" si="100"/>
        <v>0</v>
      </c>
      <c r="K345" s="217" t="s">
        <v>19</v>
      </c>
      <c r="L345" s="222"/>
      <c r="M345" s="223" t="s">
        <v>19</v>
      </c>
      <c r="N345" s="224" t="s">
        <v>44</v>
      </c>
      <c r="O345" s="66"/>
      <c r="P345" s="184">
        <f t="shared" si="101"/>
        <v>0</v>
      </c>
      <c r="Q345" s="184">
        <v>0</v>
      </c>
      <c r="R345" s="184">
        <f t="shared" si="102"/>
        <v>0</v>
      </c>
      <c r="S345" s="184">
        <v>0</v>
      </c>
      <c r="T345" s="185">
        <f t="shared" si="103"/>
        <v>0</v>
      </c>
      <c r="U345" s="36"/>
      <c r="V345" s="36"/>
      <c r="W345" s="36"/>
      <c r="X345" s="36"/>
      <c r="Y345" s="36"/>
      <c r="Z345" s="36"/>
      <c r="AA345" s="36"/>
      <c r="AB345" s="36"/>
      <c r="AC345" s="36"/>
      <c r="AD345" s="36"/>
      <c r="AE345" s="36"/>
      <c r="AR345" s="186" t="s">
        <v>158</v>
      </c>
      <c r="AT345" s="186" t="s">
        <v>194</v>
      </c>
      <c r="AU345" s="186" t="s">
        <v>80</v>
      </c>
      <c r="AY345" s="19" t="s">
        <v>135</v>
      </c>
      <c r="BE345" s="187">
        <f t="shared" si="104"/>
        <v>0</v>
      </c>
      <c r="BF345" s="187">
        <f t="shared" si="105"/>
        <v>0</v>
      </c>
      <c r="BG345" s="187">
        <f t="shared" si="106"/>
        <v>0</v>
      </c>
      <c r="BH345" s="187">
        <f t="shared" si="107"/>
        <v>0</v>
      </c>
      <c r="BI345" s="187">
        <f t="shared" si="108"/>
        <v>0</v>
      </c>
      <c r="BJ345" s="19" t="s">
        <v>143</v>
      </c>
      <c r="BK345" s="187">
        <f t="shared" si="109"/>
        <v>0</v>
      </c>
      <c r="BL345" s="19" t="s">
        <v>142</v>
      </c>
      <c r="BM345" s="186" t="s">
        <v>1742</v>
      </c>
    </row>
    <row r="346" spans="1:65" s="2" customFormat="1" ht="24.15" customHeight="1">
      <c r="A346" s="36"/>
      <c r="B346" s="37"/>
      <c r="C346" s="215" t="s">
        <v>1613</v>
      </c>
      <c r="D346" s="215" t="s">
        <v>194</v>
      </c>
      <c r="E346" s="216" t="s">
        <v>2113</v>
      </c>
      <c r="F346" s="217" t="s">
        <v>2114</v>
      </c>
      <c r="G346" s="218" t="s">
        <v>169</v>
      </c>
      <c r="H346" s="219">
        <v>2</v>
      </c>
      <c r="I346" s="220"/>
      <c r="J346" s="221">
        <f t="shared" si="100"/>
        <v>0</v>
      </c>
      <c r="K346" s="217" t="s">
        <v>19</v>
      </c>
      <c r="L346" s="222"/>
      <c r="M346" s="223" t="s">
        <v>19</v>
      </c>
      <c r="N346" s="224" t="s">
        <v>44</v>
      </c>
      <c r="O346" s="66"/>
      <c r="P346" s="184">
        <f t="shared" si="101"/>
        <v>0</v>
      </c>
      <c r="Q346" s="184">
        <v>0</v>
      </c>
      <c r="R346" s="184">
        <f t="shared" si="102"/>
        <v>0</v>
      </c>
      <c r="S346" s="184">
        <v>0</v>
      </c>
      <c r="T346" s="185">
        <f t="shared" si="103"/>
        <v>0</v>
      </c>
      <c r="U346" s="36"/>
      <c r="V346" s="36"/>
      <c r="W346" s="36"/>
      <c r="X346" s="36"/>
      <c r="Y346" s="36"/>
      <c r="Z346" s="36"/>
      <c r="AA346" s="36"/>
      <c r="AB346" s="36"/>
      <c r="AC346" s="36"/>
      <c r="AD346" s="36"/>
      <c r="AE346" s="36"/>
      <c r="AR346" s="186" t="s">
        <v>158</v>
      </c>
      <c r="AT346" s="186" t="s">
        <v>194</v>
      </c>
      <c r="AU346" s="186" t="s">
        <v>80</v>
      </c>
      <c r="AY346" s="19" t="s">
        <v>135</v>
      </c>
      <c r="BE346" s="187">
        <f t="shared" si="104"/>
        <v>0</v>
      </c>
      <c r="BF346" s="187">
        <f t="shared" si="105"/>
        <v>0</v>
      </c>
      <c r="BG346" s="187">
        <f t="shared" si="106"/>
        <v>0</v>
      </c>
      <c r="BH346" s="187">
        <f t="shared" si="107"/>
        <v>0</v>
      </c>
      <c r="BI346" s="187">
        <f t="shared" si="108"/>
        <v>0</v>
      </c>
      <c r="BJ346" s="19" t="s">
        <v>143</v>
      </c>
      <c r="BK346" s="187">
        <f t="shared" si="109"/>
        <v>0</v>
      </c>
      <c r="BL346" s="19" t="s">
        <v>142</v>
      </c>
      <c r="BM346" s="186" t="s">
        <v>1747</v>
      </c>
    </row>
    <row r="347" spans="1:65" s="2" customFormat="1" ht="24.15" customHeight="1">
      <c r="A347" s="36"/>
      <c r="B347" s="37"/>
      <c r="C347" s="215" t="s">
        <v>1108</v>
      </c>
      <c r="D347" s="215" t="s">
        <v>194</v>
      </c>
      <c r="E347" s="216" t="s">
        <v>2115</v>
      </c>
      <c r="F347" s="217" t="s">
        <v>2116</v>
      </c>
      <c r="G347" s="218" t="s">
        <v>169</v>
      </c>
      <c r="H347" s="219">
        <v>3</v>
      </c>
      <c r="I347" s="220"/>
      <c r="J347" s="221">
        <f t="shared" si="100"/>
        <v>0</v>
      </c>
      <c r="K347" s="217" t="s">
        <v>19</v>
      </c>
      <c r="L347" s="222"/>
      <c r="M347" s="223" t="s">
        <v>19</v>
      </c>
      <c r="N347" s="224" t="s">
        <v>44</v>
      </c>
      <c r="O347" s="66"/>
      <c r="P347" s="184">
        <f t="shared" si="101"/>
        <v>0</v>
      </c>
      <c r="Q347" s="184">
        <v>0</v>
      </c>
      <c r="R347" s="184">
        <f t="shared" si="102"/>
        <v>0</v>
      </c>
      <c r="S347" s="184">
        <v>0</v>
      </c>
      <c r="T347" s="185">
        <f t="shared" si="103"/>
        <v>0</v>
      </c>
      <c r="U347" s="36"/>
      <c r="V347" s="36"/>
      <c r="W347" s="36"/>
      <c r="X347" s="36"/>
      <c r="Y347" s="36"/>
      <c r="Z347" s="36"/>
      <c r="AA347" s="36"/>
      <c r="AB347" s="36"/>
      <c r="AC347" s="36"/>
      <c r="AD347" s="36"/>
      <c r="AE347" s="36"/>
      <c r="AR347" s="186" t="s">
        <v>158</v>
      </c>
      <c r="AT347" s="186" t="s">
        <v>194</v>
      </c>
      <c r="AU347" s="186" t="s">
        <v>80</v>
      </c>
      <c r="AY347" s="19" t="s">
        <v>135</v>
      </c>
      <c r="BE347" s="187">
        <f t="shared" si="104"/>
        <v>0</v>
      </c>
      <c r="BF347" s="187">
        <f t="shared" si="105"/>
        <v>0</v>
      </c>
      <c r="BG347" s="187">
        <f t="shared" si="106"/>
        <v>0</v>
      </c>
      <c r="BH347" s="187">
        <f t="shared" si="107"/>
        <v>0</v>
      </c>
      <c r="BI347" s="187">
        <f t="shared" si="108"/>
        <v>0</v>
      </c>
      <c r="BJ347" s="19" t="s">
        <v>143</v>
      </c>
      <c r="BK347" s="187">
        <f t="shared" si="109"/>
        <v>0</v>
      </c>
      <c r="BL347" s="19" t="s">
        <v>142</v>
      </c>
      <c r="BM347" s="186" t="s">
        <v>1750</v>
      </c>
    </row>
    <row r="348" spans="1:65" s="2" customFormat="1" ht="14.4" customHeight="1">
      <c r="A348" s="36"/>
      <c r="B348" s="37"/>
      <c r="C348" s="215" t="s">
        <v>1619</v>
      </c>
      <c r="D348" s="215" t="s">
        <v>194</v>
      </c>
      <c r="E348" s="216" t="s">
        <v>2117</v>
      </c>
      <c r="F348" s="217" t="s">
        <v>1906</v>
      </c>
      <c r="G348" s="218" t="s">
        <v>1118</v>
      </c>
      <c r="H348" s="256"/>
      <c r="I348" s="220"/>
      <c r="J348" s="221">
        <f t="shared" si="100"/>
        <v>0</v>
      </c>
      <c r="K348" s="217" t="s">
        <v>19</v>
      </c>
      <c r="L348" s="222"/>
      <c r="M348" s="223" t="s">
        <v>19</v>
      </c>
      <c r="N348" s="224" t="s">
        <v>44</v>
      </c>
      <c r="O348" s="66"/>
      <c r="P348" s="184">
        <f t="shared" si="101"/>
        <v>0</v>
      </c>
      <c r="Q348" s="184">
        <v>0</v>
      </c>
      <c r="R348" s="184">
        <f t="shared" si="102"/>
        <v>0</v>
      </c>
      <c r="S348" s="184">
        <v>0</v>
      </c>
      <c r="T348" s="185">
        <f t="shared" si="103"/>
        <v>0</v>
      </c>
      <c r="U348" s="36"/>
      <c r="V348" s="36"/>
      <c r="W348" s="36"/>
      <c r="X348" s="36"/>
      <c r="Y348" s="36"/>
      <c r="Z348" s="36"/>
      <c r="AA348" s="36"/>
      <c r="AB348" s="36"/>
      <c r="AC348" s="36"/>
      <c r="AD348" s="36"/>
      <c r="AE348" s="36"/>
      <c r="AR348" s="186" t="s">
        <v>158</v>
      </c>
      <c r="AT348" s="186" t="s">
        <v>194</v>
      </c>
      <c r="AU348" s="186" t="s">
        <v>80</v>
      </c>
      <c r="AY348" s="19" t="s">
        <v>135</v>
      </c>
      <c r="BE348" s="187">
        <f t="shared" si="104"/>
        <v>0</v>
      </c>
      <c r="BF348" s="187">
        <f t="shared" si="105"/>
        <v>0</v>
      </c>
      <c r="BG348" s="187">
        <f t="shared" si="106"/>
        <v>0</v>
      </c>
      <c r="BH348" s="187">
        <f t="shared" si="107"/>
        <v>0</v>
      </c>
      <c r="BI348" s="187">
        <f t="shared" si="108"/>
        <v>0</v>
      </c>
      <c r="BJ348" s="19" t="s">
        <v>143</v>
      </c>
      <c r="BK348" s="187">
        <f t="shared" si="109"/>
        <v>0</v>
      </c>
      <c r="BL348" s="19" t="s">
        <v>142</v>
      </c>
      <c r="BM348" s="186" t="s">
        <v>1764</v>
      </c>
    </row>
    <row r="349" spans="1:65" s="2" customFormat="1" ht="14.4" customHeight="1">
      <c r="A349" s="36"/>
      <c r="B349" s="37"/>
      <c r="C349" s="175" t="s">
        <v>1111</v>
      </c>
      <c r="D349" s="175" t="s">
        <v>137</v>
      </c>
      <c r="E349" s="176" t="s">
        <v>2118</v>
      </c>
      <c r="F349" s="177" t="s">
        <v>2119</v>
      </c>
      <c r="G349" s="178" t="s">
        <v>506</v>
      </c>
      <c r="H349" s="179">
        <v>1</v>
      </c>
      <c r="I349" s="180"/>
      <c r="J349" s="181">
        <f t="shared" si="100"/>
        <v>0</v>
      </c>
      <c r="K349" s="177" t="s">
        <v>19</v>
      </c>
      <c r="L349" s="41"/>
      <c r="M349" s="182" t="s">
        <v>19</v>
      </c>
      <c r="N349" s="183" t="s">
        <v>44</v>
      </c>
      <c r="O349" s="66"/>
      <c r="P349" s="184">
        <f t="shared" si="101"/>
        <v>0</v>
      </c>
      <c r="Q349" s="184">
        <v>0</v>
      </c>
      <c r="R349" s="184">
        <f t="shared" si="102"/>
        <v>0</v>
      </c>
      <c r="S349" s="184">
        <v>0</v>
      </c>
      <c r="T349" s="185">
        <f t="shared" si="103"/>
        <v>0</v>
      </c>
      <c r="U349" s="36"/>
      <c r="V349" s="36"/>
      <c r="W349" s="36"/>
      <c r="X349" s="36"/>
      <c r="Y349" s="36"/>
      <c r="Z349" s="36"/>
      <c r="AA349" s="36"/>
      <c r="AB349" s="36"/>
      <c r="AC349" s="36"/>
      <c r="AD349" s="36"/>
      <c r="AE349" s="36"/>
      <c r="AR349" s="186" t="s">
        <v>142</v>
      </c>
      <c r="AT349" s="186" t="s">
        <v>137</v>
      </c>
      <c r="AU349" s="186" t="s">
        <v>80</v>
      </c>
      <c r="AY349" s="19" t="s">
        <v>135</v>
      </c>
      <c r="BE349" s="187">
        <f t="shared" si="104"/>
        <v>0</v>
      </c>
      <c r="BF349" s="187">
        <f t="shared" si="105"/>
        <v>0</v>
      </c>
      <c r="BG349" s="187">
        <f t="shared" si="106"/>
        <v>0</v>
      </c>
      <c r="BH349" s="187">
        <f t="shared" si="107"/>
        <v>0</v>
      </c>
      <c r="BI349" s="187">
        <f t="shared" si="108"/>
        <v>0</v>
      </c>
      <c r="BJ349" s="19" t="s">
        <v>143</v>
      </c>
      <c r="BK349" s="187">
        <f t="shared" si="109"/>
        <v>0</v>
      </c>
      <c r="BL349" s="19" t="s">
        <v>142</v>
      </c>
      <c r="BM349" s="186" t="s">
        <v>1767</v>
      </c>
    </row>
    <row r="350" spans="1:65" s="2" customFormat="1" ht="14.4" customHeight="1">
      <c r="A350" s="36"/>
      <c r="B350" s="37"/>
      <c r="C350" s="175" t="s">
        <v>1623</v>
      </c>
      <c r="D350" s="175" t="s">
        <v>137</v>
      </c>
      <c r="E350" s="176" t="s">
        <v>2120</v>
      </c>
      <c r="F350" s="177" t="s">
        <v>2121</v>
      </c>
      <c r="G350" s="178" t="s">
        <v>19</v>
      </c>
      <c r="H350" s="179">
        <v>1</v>
      </c>
      <c r="I350" s="180"/>
      <c r="J350" s="181">
        <f t="shared" si="100"/>
        <v>0</v>
      </c>
      <c r="K350" s="177" t="s">
        <v>19</v>
      </c>
      <c r="L350" s="41"/>
      <c r="M350" s="182" t="s">
        <v>19</v>
      </c>
      <c r="N350" s="183" t="s">
        <v>44</v>
      </c>
      <c r="O350" s="66"/>
      <c r="P350" s="184">
        <f t="shared" si="101"/>
        <v>0</v>
      </c>
      <c r="Q350" s="184">
        <v>0</v>
      </c>
      <c r="R350" s="184">
        <f t="shared" si="102"/>
        <v>0</v>
      </c>
      <c r="S350" s="184">
        <v>0</v>
      </c>
      <c r="T350" s="185">
        <f t="shared" si="103"/>
        <v>0</v>
      </c>
      <c r="U350" s="36"/>
      <c r="V350" s="36"/>
      <c r="W350" s="36"/>
      <c r="X350" s="36"/>
      <c r="Y350" s="36"/>
      <c r="Z350" s="36"/>
      <c r="AA350" s="36"/>
      <c r="AB350" s="36"/>
      <c r="AC350" s="36"/>
      <c r="AD350" s="36"/>
      <c r="AE350" s="36"/>
      <c r="AR350" s="186" t="s">
        <v>142</v>
      </c>
      <c r="AT350" s="186" t="s">
        <v>137</v>
      </c>
      <c r="AU350" s="186" t="s">
        <v>80</v>
      </c>
      <c r="AY350" s="19" t="s">
        <v>135</v>
      </c>
      <c r="BE350" s="187">
        <f t="shared" si="104"/>
        <v>0</v>
      </c>
      <c r="BF350" s="187">
        <f t="shared" si="105"/>
        <v>0</v>
      </c>
      <c r="BG350" s="187">
        <f t="shared" si="106"/>
        <v>0</v>
      </c>
      <c r="BH350" s="187">
        <f t="shared" si="107"/>
        <v>0</v>
      </c>
      <c r="BI350" s="187">
        <f t="shared" si="108"/>
        <v>0</v>
      </c>
      <c r="BJ350" s="19" t="s">
        <v>143</v>
      </c>
      <c r="BK350" s="187">
        <f t="shared" si="109"/>
        <v>0</v>
      </c>
      <c r="BL350" s="19" t="s">
        <v>142</v>
      </c>
      <c r="BM350" s="186" t="s">
        <v>1788</v>
      </c>
    </row>
    <row r="351" spans="1:65" s="12" customFormat="1" ht="25.9" customHeight="1">
      <c r="B351" s="159"/>
      <c r="C351" s="160"/>
      <c r="D351" s="161" t="s">
        <v>71</v>
      </c>
      <c r="E351" s="162" t="s">
        <v>2122</v>
      </c>
      <c r="F351" s="162" t="s">
        <v>2123</v>
      </c>
      <c r="G351" s="160"/>
      <c r="H351" s="160"/>
      <c r="I351" s="163"/>
      <c r="J351" s="164">
        <f>BK351</f>
        <v>0</v>
      </c>
      <c r="K351" s="160"/>
      <c r="L351" s="165"/>
      <c r="M351" s="166"/>
      <c r="N351" s="167"/>
      <c r="O351" s="167"/>
      <c r="P351" s="168">
        <f>SUM(P352:P367)</f>
        <v>0</v>
      </c>
      <c r="Q351" s="167"/>
      <c r="R351" s="168">
        <f>SUM(R352:R367)</f>
        <v>0</v>
      </c>
      <c r="S351" s="167"/>
      <c r="T351" s="169">
        <f>SUM(T352:T367)</f>
        <v>0</v>
      </c>
      <c r="AR351" s="170" t="s">
        <v>80</v>
      </c>
      <c r="AT351" s="171" t="s">
        <v>71</v>
      </c>
      <c r="AU351" s="171" t="s">
        <v>72</v>
      </c>
      <c r="AY351" s="170" t="s">
        <v>135</v>
      </c>
      <c r="BK351" s="172">
        <f>SUM(BK352:BK367)</f>
        <v>0</v>
      </c>
    </row>
    <row r="352" spans="1:65" s="2" customFormat="1" ht="14.4" customHeight="1">
      <c r="A352" s="36"/>
      <c r="B352" s="37"/>
      <c r="C352" s="215" t="s">
        <v>1115</v>
      </c>
      <c r="D352" s="215" t="s">
        <v>194</v>
      </c>
      <c r="E352" s="216" t="s">
        <v>2124</v>
      </c>
      <c r="F352" s="217" t="s">
        <v>2125</v>
      </c>
      <c r="G352" s="218" t="s">
        <v>1846</v>
      </c>
      <c r="H352" s="219">
        <v>2</v>
      </c>
      <c r="I352" s="220"/>
      <c r="J352" s="221">
        <f t="shared" ref="J352:J367" si="110">ROUND(I352*H352,2)</f>
        <v>0</v>
      </c>
      <c r="K352" s="217" t="s">
        <v>19</v>
      </c>
      <c r="L352" s="222"/>
      <c r="M352" s="223" t="s">
        <v>19</v>
      </c>
      <c r="N352" s="224" t="s">
        <v>44</v>
      </c>
      <c r="O352" s="66"/>
      <c r="P352" s="184">
        <f t="shared" ref="P352:P367" si="111">O352*H352</f>
        <v>0</v>
      </c>
      <c r="Q352" s="184">
        <v>0</v>
      </c>
      <c r="R352" s="184">
        <f t="shared" ref="R352:R367" si="112">Q352*H352</f>
        <v>0</v>
      </c>
      <c r="S352" s="184">
        <v>0</v>
      </c>
      <c r="T352" s="185">
        <f t="shared" ref="T352:T367" si="113">S352*H352</f>
        <v>0</v>
      </c>
      <c r="U352" s="36"/>
      <c r="V352" s="36"/>
      <c r="W352" s="36"/>
      <c r="X352" s="36"/>
      <c r="Y352" s="36"/>
      <c r="Z352" s="36"/>
      <c r="AA352" s="36"/>
      <c r="AB352" s="36"/>
      <c r="AC352" s="36"/>
      <c r="AD352" s="36"/>
      <c r="AE352" s="36"/>
      <c r="AR352" s="186" t="s">
        <v>158</v>
      </c>
      <c r="AT352" s="186" t="s">
        <v>194</v>
      </c>
      <c r="AU352" s="186" t="s">
        <v>80</v>
      </c>
      <c r="AY352" s="19" t="s">
        <v>135</v>
      </c>
      <c r="BE352" s="187">
        <f t="shared" ref="BE352:BE367" si="114">IF(N352="základní",J352,0)</f>
        <v>0</v>
      </c>
      <c r="BF352" s="187">
        <f t="shared" ref="BF352:BF367" si="115">IF(N352="snížená",J352,0)</f>
        <v>0</v>
      </c>
      <c r="BG352" s="187">
        <f t="shared" ref="BG352:BG367" si="116">IF(N352="zákl. přenesená",J352,0)</f>
        <v>0</v>
      </c>
      <c r="BH352" s="187">
        <f t="shared" ref="BH352:BH367" si="117">IF(N352="sníž. přenesená",J352,0)</f>
        <v>0</v>
      </c>
      <c r="BI352" s="187">
        <f t="shared" ref="BI352:BI367" si="118">IF(N352="nulová",J352,0)</f>
        <v>0</v>
      </c>
      <c r="BJ352" s="19" t="s">
        <v>143</v>
      </c>
      <c r="BK352" s="187">
        <f t="shared" ref="BK352:BK367" si="119">ROUND(I352*H352,2)</f>
        <v>0</v>
      </c>
      <c r="BL352" s="19" t="s">
        <v>142</v>
      </c>
      <c r="BM352" s="186" t="s">
        <v>1797</v>
      </c>
    </row>
    <row r="353" spans="1:65" s="2" customFormat="1" ht="14.4" customHeight="1">
      <c r="A353" s="36"/>
      <c r="B353" s="37"/>
      <c r="C353" s="215" t="s">
        <v>1635</v>
      </c>
      <c r="D353" s="215" t="s">
        <v>194</v>
      </c>
      <c r="E353" s="216" t="s">
        <v>2126</v>
      </c>
      <c r="F353" s="217" t="s">
        <v>2127</v>
      </c>
      <c r="G353" s="218" t="s">
        <v>1846</v>
      </c>
      <c r="H353" s="219">
        <v>2</v>
      </c>
      <c r="I353" s="220"/>
      <c r="J353" s="221">
        <f t="shared" si="110"/>
        <v>0</v>
      </c>
      <c r="K353" s="217" t="s">
        <v>19</v>
      </c>
      <c r="L353" s="222"/>
      <c r="M353" s="223" t="s">
        <v>19</v>
      </c>
      <c r="N353" s="224" t="s">
        <v>44</v>
      </c>
      <c r="O353" s="66"/>
      <c r="P353" s="184">
        <f t="shared" si="111"/>
        <v>0</v>
      </c>
      <c r="Q353" s="184">
        <v>0</v>
      </c>
      <c r="R353" s="184">
        <f t="shared" si="112"/>
        <v>0</v>
      </c>
      <c r="S353" s="184">
        <v>0</v>
      </c>
      <c r="T353" s="185">
        <f t="shared" si="113"/>
        <v>0</v>
      </c>
      <c r="U353" s="36"/>
      <c r="V353" s="36"/>
      <c r="W353" s="36"/>
      <c r="X353" s="36"/>
      <c r="Y353" s="36"/>
      <c r="Z353" s="36"/>
      <c r="AA353" s="36"/>
      <c r="AB353" s="36"/>
      <c r="AC353" s="36"/>
      <c r="AD353" s="36"/>
      <c r="AE353" s="36"/>
      <c r="AR353" s="186" t="s">
        <v>158</v>
      </c>
      <c r="AT353" s="186" t="s">
        <v>194</v>
      </c>
      <c r="AU353" s="186" t="s">
        <v>80</v>
      </c>
      <c r="AY353" s="19" t="s">
        <v>135</v>
      </c>
      <c r="BE353" s="187">
        <f t="shared" si="114"/>
        <v>0</v>
      </c>
      <c r="BF353" s="187">
        <f t="shared" si="115"/>
        <v>0</v>
      </c>
      <c r="BG353" s="187">
        <f t="shared" si="116"/>
        <v>0</v>
      </c>
      <c r="BH353" s="187">
        <f t="shared" si="117"/>
        <v>0</v>
      </c>
      <c r="BI353" s="187">
        <f t="shared" si="118"/>
        <v>0</v>
      </c>
      <c r="BJ353" s="19" t="s">
        <v>143</v>
      </c>
      <c r="BK353" s="187">
        <f t="shared" si="119"/>
        <v>0</v>
      </c>
      <c r="BL353" s="19" t="s">
        <v>142</v>
      </c>
      <c r="BM353" s="186" t="s">
        <v>1800</v>
      </c>
    </row>
    <row r="354" spans="1:65" s="2" customFormat="1" ht="14.4" customHeight="1">
      <c r="A354" s="36"/>
      <c r="B354" s="37"/>
      <c r="C354" s="215" t="s">
        <v>1119</v>
      </c>
      <c r="D354" s="215" t="s">
        <v>194</v>
      </c>
      <c r="E354" s="216" t="s">
        <v>2128</v>
      </c>
      <c r="F354" s="217" t="s">
        <v>2129</v>
      </c>
      <c r="G354" s="218" t="s">
        <v>1846</v>
      </c>
      <c r="H354" s="219">
        <v>2</v>
      </c>
      <c r="I354" s="220"/>
      <c r="J354" s="221">
        <f t="shared" si="110"/>
        <v>0</v>
      </c>
      <c r="K354" s="217" t="s">
        <v>19</v>
      </c>
      <c r="L354" s="222"/>
      <c r="M354" s="223" t="s">
        <v>19</v>
      </c>
      <c r="N354" s="224" t="s">
        <v>44</v>
      </c>
      <c r="O354" s="66"/>
      <c r="P354" s="184">
        <f t="shared" si="111"/>
        <v>0</v>
      </c>
      <c r="Q354" s="184">
        <v>0</v>
      </c>
      <c r="R354" s="184">
        <f t="shared" si="112"/>
        <v>0</v>
      </c>
      <c r="S354" s="184">
        <v>0</v>
      </c>
      <c r="T354" s="185">
        <f t="shared" si="113"/>
        <v>0</v>
      </c>
      <c r="U354" s="36"/>
      <c r="V354" s="36"/>
      <c r="W354" s="36"/>
      <c r="X354" s="36"/>
      <c r="Y354" s="36"/>
      <c r="Z354" s="36"/>
      <c r="AA354" s="36"/>
      <c r="AB354" s="36"/>
      <c r="AC354" s="36"/>
      <c r="AD354" s="36"/>
      <c r="AE354" s="36"/>
      <c r="AR354" s="186" t="s">
        <v>158</v>
      </c>
      <c r="AT354" s="186" t="s">
        <v>194</v>
      </c>
      <c r="AU354" s="186" t="s">
        <v>80</v>
      </c>
      <c r="AY354" s="19" t="s">
        <v>135</v>
      </c>
      <c r="BE354" s="187">
        <f t="shared" si="114"/>
        <v>0</v>
      </c>
      <c r="BF354" s="187">
        <f t="shared" si="115"/>
        <v>0</v>
      </c>
      <c r="BG354" s="187">
        <f t="shared" si="116"/>
        <v>0</v>
      </c>
      <c r="BH354" s="187">
        <f t="shared" si="117"/>
        <v>0</v>
      </c>
      <c r="BI354" s="187">
        <f t="shared" si="118"/>
        <v>0</v>
      </c>
      <c r="BJ354" s="19" t="s">
        <v>143</v>
      </c>
      <c r="BK354" s="187">
        <f t="shared" si="119"/>
        <v>0</v>
      </c>
      <c r="BL354" s="19" t="s">
        <v>142</v>
      </c>
      <c r="BM354" s="186" t="s">
        <v>1810</v>
      </c>
    </row>
    <row r="355" spans="1:65" s="2" customFormat="1" ht="14.4" customHeight="1">
      <c r="A355" s="36"/>
      <c r="B355" s="37"/>
      <c r="C355" s="215" t="s">
        <v>1644</v>
      </c>
      <c r="D355" s="215" t="s">
        <v>194</v>
      </c>
      <c r="E355" s="216" t="s">
        <v>2130</v>
      </c>
      <c r="F355" s="217" t="s">
        <v>2131</v>
      </c>
      <c r="G355" s="218" t="s">
        <v>1846</v>
      </c>
      <c r="H355" s="219">
        <v>1</v>
      </c>
      <c r="I355" s="220"/>
      <c r="J355" s="221">
        <f t="shared" si="110"/>
        <v>0</v>
      </c>
      <c r="K355" s="217" t="s">
        <v>19</v>
      </c>
      <c r="L355" s="222"/>
      <c r="M355" s="223" t="s">
        <v>19</v>
      </c>
      <c r="N355" s="224" t="s">
        <v>44</v>
      </c>
      <c r="O355" s="66"/>
      <c r="P355" s="184">
        <f t="shared" si="111"/>
        <v>0</v>
      </c>
      <c r="Q355" s="184">
        <v>0</v>
      </c>
      <c r="R355" s="184">
        <f t="shared" si="112"/>
        <v>0</v>
      </c>
      <c r="S355" s="184">
        <v>0</v>
      </c>
      <c r="T355" s="185">
        <f t="shared" si="113"/>
        <v>0</v>
      </c>
      <c r="U355" s="36"/>
      <c r="V355" s="36"/>
      <c r="W355" s="36"/>
      <c r="X355" s="36"/>
      <c r="Y355" s="36"/>
      <c r="Z355" s="36"/>
      <c r="AA355" s="36"/>
      <c r="AB355" s="36"/>
      <c r="AC355" s="36"/>
      <c r="AD355" s="36"/>
      <c r="AE355" s="36"/>
      <c r="AR355" s="186" t="s">
        <v>158</v>
      </c>
      <c r="AT355" s="186" t="s">
        <v>194</v>
      </c>
      <c r="AU355" s="186" t="s">
        <v>80</v>
      </c>
      <c r="AY355" s="19" t="s">
        <v>135</v>
      </c>
      <c r="BE355" s="187">
        <f t="shared" si="114"/>
        <v>0</v>
      </c>
      <c r="BF355" s="187">
        <f t="shared" si="115"/>
        <v>0</v>
      </c>
      <c r="BG355" s="187">
        <f t="shared" si="116"/>
        <v>0</v>
      </c>
      <c r="BH355" s="187">
        <f t="shared" si="117"/>
        <v>0</v>
      </c>
      <c r="BI355" s="187">
        <f t="shared" si="118"/>
        <v>0</v>
      </c>
      <c r="BJ355" s="19" t="s">
        <v>143</v>
      </c>
      <c r="BK355" s="187">
        <f t="shared" si="119"/>
        <v>0</v>
      </c>
      <c r="BL355" s="19" t="s">
        <v>142</v>
      </c>
      <c r="BM355" s="186" t="s">
        <v>1817</v>
      </c>
    </row>
    <row r="356" spans="1:65" s="2" customFormat="1" ht="14.4" customHeight="1">
      <c r="A356" s="36"/>
      <c r="B356" s="37"/>
      <c r="C356" s="215" t="s">
        <v>1126</v>
      </c>
      <c r="D356" s="215" t="s">
        <v>194</v>
      </c>
      <c r="E356" s="216" t="s">
        <v>2132</v>
      </c>
      <c r="F356" s="217" t="s">
        <v>2133</v>
      </c>
      <c r="G356" s="218" t="s">
        <v>1846</v>
      </c>
      <c r="H356" s="219">
        <v>1</v>
      </c>
      <c r="I356" s="220"/>
      <c r="J356" s="221">
        <f t="shared" si="110"/>
        <v>0</v>
      </c>
      <c r="K356" s="217" t="s">
        <v>19</v>
      </c>
      <c r="L356" s="222"/>
      <c r="M356" s="223" t="s">
        <v>19</v>
      </c>
      <c r="N356" s="224" t="s">
        <v>44</v>
      </c>
      <c r="O356" s="66"/>
      <c r="P356" s="184">
        <f t="shared" si="111"/>
        <v>0</v>
      </c>
      <c r="Q356" s="184">
        <v>0</v>
      </c>
      <c r="R356" s="184">
        <f t="shared" si="112"/>
        <v>0</v>
      </c>
      <c r="S356" s="184">
        <v>0</v>
      </c>
      <c r="T356" s="185">
        <f t="shared" si="113"/>
        <v>0</v>
      </c>
      <c r="U356" s="36"/>
      <c r="V356" s="36"/>
      <c r="W356" s="36"/>
      <c r="X356" s="36"/>
      <c r="Y356" s="36"/>
      <c r="Z356" s="36"/>
      <c r="AA356" s="36"/>
      <c r="AB356" s="36"/>
      <c r="AC356" s="36"/>
      <c r="AD356" s="36"/>
      <c r="AE356" s="36"/>
      <c r="AR356" s="186" t="s">
        <v>158</v>
      </c>
      <c r="AT356" s="186" t="s">
        <v>194</v>
      </c>
      <c r="AU356" s="186" t="s">
        <v>80</v>
      </c>
      <c r="AY356" s="19" t="s">
        <v>135</v>
      </c>
      <c r="BE356" s="187">
        <f t="shared" si="114"/>
        <v>0</v>
      </c>
      <c r="BF356" s="187">
        <f t="shared" si="115"/>
        <v>0</v>
      </c>
      <c r="BG356" s="187">
        <f t="shared" si="116"/>
        <v>0</v>
      </c>
      <c r="BH356" s="187">
        <f t="shared" si="117"/>
        <v>0</v>
      </c>
      <c r="BI356" s="187">
        <f t="shared" si="118"/>
        <v>0</v>
      </c>
      <c r="BJ356" s="19" t="s">
        <v>143</v>
      </c>
      <c r="BK356" s="187">
        <f t="shared" si="119"/>
        <v>0</v>
      </c>
      <c r="BL356" s="19" t="s">
        <v>142</v>
      </c>
      <c r="BM356" s="186" t="s">
        <v>2134</v>
      </c>
    </row>
    <row r="357" spans="1:65" s="2" customFormat="1" ht="14.4" customHeight="1">
      <c r="A357" s="36"/>
      <c r="B357" s="37"/>
      <c r="C357" s="215" t="s">
        <v>1653</v>
      </c>
      <c r="D357" s="215" t="s">
        <v>194</v>
      </c>
      <c r="E357" s="216" t="s">
        <v>2135</v>
      </c>
      <c r="F357" s="217" t="s">
        <v>2136</v>
      </c>
      <c r="G357" s="218" t="s">
        <v>1846</v>
      </c>
      <c r="H357" s="219">
        <v>1</v>
      </c>
      <c r="I357" s="220"/>
      <c r="J357" s="221">
        <f t="shared" si="110"/>
        <v>0</v>
      </c>
      <c r="K357" s="217" t="s">
        <v>19</v>
      </c>
      <c r="L357" s="222"/>
      <c r="M357" s="223" t="s">
        <v>19</v>
      </c>
      <c r="N357" s="224" t="s">
        <v>44</v>
      </c>
      <c r="O357" s="66"/>
      <c r="P357" s="184">
        <f t="shared" si="111"/>
        <v>0</v>
      </c>
      <c r="Q357" s="184">
        <v>0</v>
      </c>
      <c r="R357" s="184">
        <f t="shared" si="112"/>
        <v>0</v>
      </c>
      <c r="S357" s="184">
        <v>0</v>
      </c>
      <c r="T357" s="185">
        <f t="shared" si="113"/>
        <v>0</v>
      </c>
      <c r="U357" s="36"/>
      <c r="V357" s="36"/>
      <c r="W357" s="36"/>
      <c r="X357" s="36"/>
      <c r="Y357" s="36"/>
      <c r="Z357" s="36"/>
      <c r="AA357" s="36"/>
      <c r="AB357" s="36"/>
      <c r="AC357" s="36"/>
      <c r="AD357" s="36"/>
      <c r="AE357" s="36"/>
      <c r="AR357" s="186" t="s">
        <v>158</v>
      </c>
      <c r="AT357" s="186" t="s">
        <v>194</v>
      </c>
      <c r="AU357" s="186" t="s">
        <v>80</v>
      </c>
      <c r="AY357" s="19" t="s">
        <v>135</v>
      </c>
      <c r="BE357" s="187">
        <f t="shared" si="114"/>
        <v>0</v>
      </c>
      <c r="BF357" s="187">
        <f t="shared" si="115"/>
        <v>0</v>
      </c>
      <c r="BG357" s="187">
        <f t="shared" si="116"/>
        <v>0</v>
      </c>
      <c r="BH357" s="187">
        <f t="shared" si="117"/>
        <v>0</v>
      </c>
      <c r="BI357" s="187">
        <f t="shared" si="118"/>
        <v>0</v>
      </c>
      <c r="BJ357" s="19" t="s">
        <v>143</v>
      </c>
      <c r="BK357" s="187">
        <f t="shared" si="119"/>
        <v>0</v>
      </c>
      <c r="BL357" s="19" t="s">
        <v>142</v>
      </c>
      <c r="BM357" s="186" t="s">
        <v>2137</v>
      </c>
    </row>
    <row r="358" spans="1:65" s="2" customFormat="1" ht="14.4" customHeight="1">
      <c r="A358" s="36"/>
      <c r="B358" s="37"/>
      <c r="C358" s="215" t="s">
        <v>1132</v>
      </c>
      <c r="D358" s="215" t="s">
        <v>194</v>
      </c>
      <c r="E358" s="216" t="s">
        <v>2138</v>
      </c>
      <c r="F358" s="217" t="s">
        <v>2139</v>
      </c>
      <c r="G358" s="218" t="s">
        <v>1846</v>
      </c>
      <c r="H358" s="219">
        <v>2</v>
      </c>
      <c r="I358" s="220"/>
      <c r="J358" s="221">
        <f t="shared" si="110"/>
        <v>0</v>
      </c>
      <c r="K358" s="217" t="s">
        <v>19</v>
      </c>
      <c r="L358" s="222"/>
      <c r="M358" s="223" t="s">
        <v>19</v>
      </c>
      <c r="N358" s="224" t="s">
        <v>44</v>
      </c>
      <c r="O358" s="66"/>
      <c r="P358" s="184">
        <f t="shared" si="111"/>
        <v>0</v>
      </c>
      <c r="Q358" s="184">
        <v>0</v>
      </c>
      <c r="R358" s="184">
        <f t="shared" si="112"/>
        <v>0</v>
      </c>
      <c r="S358" s="184">
        <v>0</v>
      </c>
      <c r="T358" s="185">
        <f t="shared" si="113"/>
        <v>0</v>
      </c>
      <c r="U358" s="36"/>
      <c r="V358" s="36"/>
      <c r="W358" s="36"/>
      <c r="X358" s="36"/>
      <c r="Y358" s="36"/>
      <c r="Z358" s="36"/>
      <c r="AA358" s="36"/>
      <c r="AB358" s="36"/>
      <c r="AC358" s="36"/>
      <c r="AD358" s="36"/>
      <c r="AE358" s="36"/>
      <c r="AR358" s="186" t="s">
        <v>158</v>
      </c>
      <c r="AT358" s="186" t="s">
        <v>194</v>
      </c>
      <c r="AU358" s="186" t="s">
        <v>80</v>
      </c>
      <c r="AY358" s="19" t="s">
        <v>135</v>
      </c>
      <c r="BE358" s="187">
        <f t="shared" si="114"/>
        <v>0</v>
      </c>
      <c r="BF358" s="187">
        <f t="shared" si="115"/>
        <v>0</v>
      </c>
      <c r="BG358" s="187">
        <f t="shared" si="116"/>
        <v>0</v>
      </c>
      <c r="BH358" s="187">
        <f t="shared" si="117"/>
        <v>0</v>
      </c>
      <c r="BI358" s="187">
        <f t="shared" si="118"/>
        <v>0</v>
      </c>
      <c r="BJ358" s="19" t="s">
        <v>143</v>
      </c>
      <c r="BK358" s="187">
        <f t="shared" si="119"/>
        <v>0</v>
      </c>
      <c r="BL358" s="19" t="s">
        <v>142</v>
      </c>
      <c r="BM358" s="186" t="s">
        <v>2140</v>
      </c>
    </row>
    <row r="359" spans="1:65" s="2" customFormat="1" ht="14.4" customHeight="1">
      <c r="A359" s="36"/>
      <c r="B359" s="37"/>
      <c r="C359" s="215" t="s">
        <v>1659</v>
      </c>
      <c r="D359" s="215" t="s">
        <v>194</v>
      </c>
      <c r="E359" s="216" t="s">
        <v>2141</v>
      </c>
      <c r="F359" s="217" t="s">
        <v>2142</v>
      </c>
      <c r="G359" s="218" t="s">
        <v>1846</v>
      </c>
      <c r="H359" s="219">
        <v>2</v>
      </c>
      <c r="I359" s="220"/>
      <c r="J359" s="221">
        <f t="shared" si="110"/>
        <v>0</v>
      </c>
      <c r="K359" s="217" t="s">
        <v>19</v>
      </c>
      <c r="L359" s="222"/>
      <c r="M359" s="223" t="s">
        <v>19</v>
      </c>
      <c r="N359" s="224" t="s">
        <v>44</v>
      </c>
      <c r="O359" s="66"/>
      <c r="P359" s="184">
        <f t="shared" si="111"/>
        <v>0</v>
      </c>
      <c r="Q359" s="184">
        <v>0</v>
      </c>
      <c r="R359" s="184">
        <f t="shared" si="112"/>
        <v>0</v>
      </c>
      <c r="S359" s="184">
        <v>0</v>
      </c>
      <c r="T359" s="185">
        <f t="shared" si="113"/>
        <v>0</v>
      </c>
      <c r="U359" s="36"/>
      <c r="V359" s="36"/>
      <c r="W359" s="36"/>
      <c r="X359" s="36"/>
      <c r="Y359" s="36"/>
      <c r="Z359" s="36"/>
      <c r="AA359" s="36"/>
      <c r="AB359" s="36"/>
      <c r="AC359" s="36"/>
      <c r="AD359" s="36"/>
      <c r="AE359" s="36"/>
      <c r="AR359" s="186" t="s">
        <v>158</v>
      </c>
      <c r="AT359" s="186" t="s">
        <v>194</v>
      </c>
      <c r="AU359" s="186" t="s">
        <v>80</v>
      </c>
      <c r="AY359" s="19" t="s">
        <v>135</v>
      </c>
      <c r="BE359" s="187">
        <f t="shared" si="114"/>
        <v>0</v>
      </c>
      <c r="BF359" s="187">
        <f t="shared" si="115"/>
        <v>0</v>
      </c>
      <c r="BG359" s="187">
        <f t="shared" si="116"/>
        <v>0</v>
      </c>
      <c r="BH359" s="187">
        <f t="shared" si="117"/>
        <v>0</v>
      </c>
      <c r="BI359" s="187">
        <f t="shared" si="118"/>
        <v>0</v>
      </c>
      <c r="BJ359" s="19" t="s">
        <v>143</v>
      </c>
      <c r="BK359" s="187">
        <f t="shared" si="119"/>
        <v>0</v>
      </c>
      <c r="BL359" s="19" t="s">
        <v>142</v>
      </c>
      <c r="BM359" s="186" t="s">
        <v>2143</v>
      </c>
    </row>
    <row r="360" spans="1:65" s="2" customFormat="1" ht="14.4" customHeight="1">
      <c r="A360" s="36"/>
      <c r="B360" s="37"/>
      <c r="C360" s="215" t="s">
        <v>1136</v>
      </c>
      <c r="D360" s="215" t="s">
        <v>194</v>
      </c>
      <c r="E360" s="216" t="s">
        <v>2144</v>
      </c>
      <c r="F360" s="217" t="s">
        <v>2145</v>
      </c>
      <c r="G360" s="218" t="s">
        <v>1846</v>
      </c>
      <c r="H360" s="219">
        <v>1</v>
      </c>
      <c r="I360" s="220"/>
      <c r="J360" s="221">
        <f t="shared" si="110"/>
        <v>0</v>
      </c>
      <c r="K360" s="217" t="s">
        <v>19</v>
      </c>
      <c r="L360" s="222"/>
      <c r="M360" s="223" t="s">
        <v>19</v>
      </c>
      <c r="N360" s="224" t="s">
        <v>44</v>
      </c>
      <c r="O360" s="66"/>
      <c r="P360" s="184">
        <f t="shared" si="111"/>
        <v>0</v>
      </c>
      <c r="Q360" s="184">
        <v>0</v>
      </c>
      <c r="R360" s="184">
        <f t="shared" si="112"/>
        <v>0</v>
      </c>
      <c r="S360" s="184">
        <v>0</v>
      </c>
      <c r="T360" s="185">
        <f t="shared" si="113"/>
        <v>0</v>
      </c>
      <c r="U360" s="36"/>
      <c r="V360" s="36"/>
      <c r="W360" s="36"/>
      <c r="X360" s="36"/>
      <c r="Y360" s="36"/>
      <c r="Z360" s="36"/>
      <c r="AA360" s="36"/>
      <c r="AB360" s="36"/>
      <c r="AC360" s="36"/>
      <c r="AD360" s="36"/>
      <c r="AE360" s="36"/>
      <c r="AR360" s="186" t="s">
        <v>158</v>
      </c>
      <c r="AT360" s="186" t="s">
        <v>194</v>
      </c>
      <c r="AU360" s="186" t="s">
        <v>80</v>
      </c>
      <c r="AY360" s="19" t="s">
        <v>135</v>
      </c>
      <c r="BE360" s="187">
        <f t="shared" si="114"/>
        <v>0</v>
      </c>
      <c r="BF360" s="187">
        <f t="shared" si="115"/>
        <v>0</v>
      </c>
      <c r="BG360" s="187">
        <f t="shared" si="116"/>
        <v>0</v>
      </c>
      <c r="BH360" s="187">
        <f t="shared" si="117"/>
        <v>0</v>
      </c>
      <c r="BI360" s="187">
        <f t="shared" si="118"/>
        <v>0</v>
      </c>
      <c r="BJ360" s="19" t="s">
        <v>143</v>
      </c>
      <c r="BK360" s="187">
        <f t="shared" si="119"/>
        <v>0</v>
      </c>
      <c r="BL360" s="19" t="s">
        <v>142</v>
      </c>
      <c r="BM360" s="186" t="s">
        <v>2146</v>
      </c>
    </row>
    <row r="361" spans="1:65" s="2" customFormat="1" ht="14.4" customHeight="1">
      <c r="A361" s="36"/>
      <c r="B361" s="37"/>
      <c r="C361" s="215" t="s">
        <v>1668</v>
      </c>
      <c r="D361" s="215" t="s">
        <v>194</v>
      </c>
      <c r="E361" s="216" t="s">
        <v>2135</v>
      </c>
      <c r="F361" s="217" t="s">
        <v>2136</v>
      </c>
      <c r="G361" s="218" t="s">
        <v>1846</v>
      </c>
      <c r="H361" s="219">
        <v>1</v>
      </c>
      <c r="I361" s="220"/>
      <c r="J361" s="221">
        <f t="shared" si="110"/>
        <v>0</v>
      </c>
      <c r="K361" s="217" t="s">
        <v>19</v>
      </c>
      <c r="L361" s="222"/>
      <c r="M361" s="223" t="s">
        <v>19</v>
      </c>
      <c r="N361" s="224" t="s">
        <v>44</v>
      </c>
      <c r="O361" s="66"/>
      <c r="P361" s="184">
        <f t="shared" si="111"/>
        <v>0</v>
      </c>
      <c r="Q361" s="184">
        <v>0</v>
      </c>
      <c r="R361" s="184">
        <f t="shared" si="112"/>
        <v>0</v>
      </c>
      <c r="S361" s="184">
        <v>0</v>
      </c>
      <c r="T361" s="185">
        <f t="shared" si="113"/>
        <v>0</v>
      </c>
      <c r="U361" s="36"/>
      <c r="V361" s="36"/>
      <c r="W361" s="36"/>
      <c r="X361" s="36"/>
      <c r="Y361" s="36"/>
      <c r="Z361" s="36"/>
      <c r="AA361" s="36"/>
      <c r="AB361" s="36"/>
      <c r="AC361" s="36"/>
      <c r="AD361" s="36"/>
      <c r="AE361" s="36"/>
      <c r="AR361" s="186" t="s">
        <v>158</v>
      </c>
      <c r="AT361" s="186" t="s">
        <v>194</v>
      </c>
      <c r="AU361" s="186" t="s">
        <v>80</v>
      </c>
      <c r="AY361" s="19" t="s">
        <v>135</v>
      </c>
      <c r="BE361" s="187">
        <f t="shared" si="114"/>
        <v>0</v>
      </c>
      <c r="BF361" s="187">
        <f t="shared" si="115"/>
        <v>0</v>
      </c>
      <c r="BG361" s="187">
        <f t="shared" si="116"/>
        <v>0</v>
      </c>
      <c r="BH361" s="187">
        <f t="shared" si="117"/>
        <v>0</v>
      </c>
      <c r="BI361" s="187">
        <f t="shared" si="118"/>
        <v>0</v>
      </c>
      <c r="BJ361" s="19" t="s">
        <v>143</v>
      </c>
      <c r="BK361" s="187">
        <f t="shared" si="119"/>
        <v>0</v>
      </c>
      <c r="BL361" s="19" t="s">
        <v>142</v>
      </c>
      <c r="BM361" s="186" t="s">
        <v>2147</v>
      </c>
    </row>
    <row r="362" spans="1:65" s="2" customFormat="1" ht="24.15" customHeight="1">
      <c r="A362" s="36"/>
      <c r="B362" s="37"/>
      <c r="C362" s="215" t="s">
        <v>1141</v>
      </c>
      <c r="D362" s="215" t="s">
        <v>194</v>
      </c>
      <c r="E362" s="216" t="s">
        <v>2148</v>
      </c>
      <c r="F362" s="217" t="s">
        <v>2149</v>
      </c>
      <c r="G362" s="218" t="s">
        <v>1846</v>
      </c>
      <c r="H362" s="219">
        <v>3</v>
      </c>
      <c r="I362" s="220"/>
      <c r="J362" s="221">
        <f t="shared" si="110"/>
        <v>0</v>
      </c>
      <c r="K362" s="217" t="s">
        <v>19</v>
      </c>
      <c r="L362" s="222"/>
      <c r="M362" s="223" t="s">
        <v>19</v>
      </c>
      <c r="N362" s="224" t="s">
        <v>44</v>
      </c>
      <c r="O362" s="66"/>
      <c r="P362" s="184">
        <f t="shared" si="111"/>
        <v>0</v>
      </c>
      <c r="Q362" s="184">
        <v>0</v>
      </c>
      <c r="R362" s="184">
        <f t="shared" si="112"/>
        <v>0</v>
      </c>
      <c r="S362" s="184">
        <v>0</v>
      </c>
      <c r="T362" s="185">
        <f t="shared" si="113"/>
        <v>0</v>
      </c>
      <c r="U362" s="36"/>
      <c r="V362" s="36"/>
      <c r="W362" s="36"/>
      <c r="X362" s="36"/>
      <c r="Y362" s="36"/>
      <c r="Z362" s="36"/>
      <c r="AA362" s="36"/>
      <c r="AB362" s="36"/>
      <c r="AC362" s="36"/>
      <c r="AD362" s="36"/>
      <c r="AE362" s="36"/>
      <c r="AR362" s="186" t="s">
        <v>158</v>
      </c>
      <c r="AT362" s="186" t="s">
        <v>194</v>
      </c>
      <c r="AU362" s="186" t="s">
        <v>80</v>
      </c>
      <c r="AY362" s="19" t="s">
        <v>135</v>
      </c>
      <c r="BE362" s="187">
        <f t="shared" si="114"/>
        <v>0</v>
      </c>
      <c r="BF362" s="187">
        <f t="shared" si="115"/>
        <v>0</v>
      </c>
      <c r="BG362" s="187">
        <f t="shared" si="116"/>
        <v>0</v>
      </c>
      <c r="BH362" s="187">
        <f t="shared" si="117"/>
        <v>0</v>
      </c>
      <c r="BI362" s="187">
        <f t="shared" si="118"/>
        <v>0</v>
      </c>
      <c r="BJ362" s="19" t="s">
        <v>143</v>
      </c>
      <c r="BK362" s="187">
        <f t="shared" si="119"/>
        <v>0</v>
      </c>
      <c r="BL362" s="19" t="s">
        <v>142</v>
      </c>
      <c r="BM362" s="186" t="s">
        <v>2150</v>
      </c>
    </row>
    <row r="363" spans="1:65" s="2" customFormat="1" ht="24.15" customHeight="1">
      <c r="A363" s="36"/>
      <c r="B363" s="37"/>
      <c r="C363" s="215" t="s">
        <v>1677</v>
      </c>
      <c r="D363" s="215" t="s">
        <v>194</v>
      </c>
      <c r="E363" s="216" t="s">
        <v>2151</v>
      </c>
      <c r="F363" s="217" t="s">
        <v>2152</v>
      </c>
      <c r="G363" s="218" t="s">
        <v>1846</v>
      </c>
      <c r="H363" s="219">
        <v>4</v>
      </c>
      <c r="I363" s="220"/>
      <c r="J363" s="221">
        <f t="shared" si="110"/>
        <v>0</v>
      </c>
      <c r="K363" s="217" t="s">
        <v>19</v>
      </c>
      <c r="L363" s="222"/>
      <c r="M363" s="223" t="s">
        <v>19</v>
      </c>
      <c r="N363" s="224" t="s">
        <v>44</v>
      </c>
      <c r="O363" s="66"/>
      <c r="P363" s="184">
        <f t="shared" si="111"/>
        <v>0</v>
      </c>
      <c r="Q363" s="184">
        <v>0</v>
      </c>
      <c r="R363" s="184">
        <f t="shared" si="112"/>
        <v>0</v>
      </c>
      <c r="S363" s="184">
        <v>0</v>
      </c>
      <c r="T363" s="185">
        <f t="shared" si="113"/>
        <v>0</v>
      </c>
      <c r="U363" s="36"/>
      <c r="V363" s="36"/>
      <c r="W363" s="36"/>
      <c r="X363" s="36"/>
      <c r="Y363" s="36"/>
      <c r="Z363" s="36"/>
      <c r="AA363" s="36"/>
      <c r="AB363" s="36"/>
      <c r="AC363" s="36"/>
      <c r="AD363" s="36"/>
      <c r="AE363" s="36"/>
      <c r="AR363" s="186" t="s">
        <v>158</v>
      </c>
      <c r="AT363" s="186" t="s">
        <v>194</v>
      </c>
      <c r="AU363" s="186" t="s">
        <v>80</v>
      </c>
      <c r="AY363" s="19" t="s">
        <v>135</v>
      </c>
      <c r="BE363" s="187">
        <f t="shared" si="114"/>
        <v>0</v>
      </c>
      <c r="BF363" s="187">
        <f t="shared" si="115"/>
        <v>0</v>
      </c>
      <c r="BG363" s="187">
        <f t="shared" si="116"/>
        <v>0</v>
      </c>
      <c r="BH363" s="187">
        <f t="shared" si="117"/>
        <v>0</v>
      </c>
      <c r="BI363" s="187">
        <f t="shared" si="118"/>
        <v>0</v>
      </c>
      <c r="BJ363" s="19" t="s">
        <v>143</v>
      </c>
      <c r="BK363" s="187">
        <f t="shared" si="119"/>
        <v>0</v>
      </c>
      <c r="BL363" s="19" t="s">
        <v>142</v>
      </c>
      <c r="BM363" s="186" t="s">
        <v>2153</v>
      </c>
    </row>
    <row r="364" spans="1:65" s="2" customFormat="1" ht="14.4" customHeight="1">
      <c r="A364" s="36"/>
      <c r="B364" s="37"/>
      <c r="C364" s="215" t="s">
        <v>1145</v>
      </c>
      <c r="D364" s="215" t="s">
        <v>194</v>
      </c>
      <c r="E364" s="216" t="s">
        <v>2154</v>
      </c>
      <c r="F364" s="217" t="s">
        <v>2155</v>
      </c>
      <c r="G364" s="218" t="s">
        <v>1846</v>
      </c>
      <c r="H364" s="219">
        <v>11</v>
      </c>
      <c r="I364" s="220"/>
      <c r="J364" s="221">
        <f t="shared" si="110"/>
        <v>0</v>
      </c>
      <c r="K364" s="217" t="s">
        <v>19</v>
      </c>
      <c r="L364" s="222"/>
      <c r="M364" s="223" t="s">
        <v>19</v>
      </c>
      <c r="N364" s="224" t="s">
        <v>44</v>
      </c>
      <c r="O364" s="66"/>
      <c r="P364" s="184">
        <f t="shared" si="111"/>
        <v>0</v>
      </c>
      <c r="Q364" s="184">
        <v>0</v>
      </c>
      <c r="R364" s="184">
        <f t="shared" si="112"/>
        <v>0</v>
      </c>
      <c r="S364" s="184">
        <v>0</v>
      </c>
      <c r="T364" s="185">
        <f t="shared" si="113"/>
        <v>0</v>
      </c>
      <c r="U364" s="36"/>
      <c r="V364" s="36"/>
      <c r="W364" s="36"/>
      <c r="X364" s="36"/>
      <c r="Y364" s="36"/>
      <c r="Z364" s="36"/>
      <c r="AA364" s="36"/>
      <c r="AB364" s="36"/>
      <c r="AC364" s="36"/>
      <c r="AD364" s="36"/>
      <c r="AE364" s="36"/>
      <c r="AR364" s="186" t="s">
        <v>158</v>
      </c>
      <c r="AT364" s="186" t="s">
        <v>194</v>
      </c>
      <c r="AU364" s="186" t="s">
        <v>80</v>
      </c>
      <c r="AY364" s="19" t="s">
        <v>135</v>
      </c>
      <c r="BE364" s="187">
        <f t="shared" si="114"/>
        <v>0</v>
      </c>
      <c r="BF364" s="187">
        <f t="shared" si="115"/>
        <v>0</v>
      </c>
      <c r="BG364" s="187">
        <f t="shared" si="116"/>
        <v>0</v>
      </c>
      <c r="BH364" s="187">
        <f t="shared" si="117"/>
        <v>0</v>
      </c>
      <c r="BI364" s="187">
        <f t="shared" si="118"/>
        <v>0</v>
      </c>
      <c r="BJ364" s="19" t="s">
        <v>143</v>
      </c>
      <c r="BK364" s="187">
        <f t="shared" si="119"/>
        <v>0</v>
      </c>
      <c r="BL364" s="19" t="s">
        <v>142</v>
      </c>
      <c r="BM364" s="186" t="s">
        <v>2156</v>
      </c>
    </row>
    <row r="365" spans="1:65" s="2" customFormat="1" ht="14.4" customHeight="1">
      <c r="A365" s="36"/>
      <c r="B365" s="37"/>
      <c r="C365" s="215" t="s">
        <v>1708</v>
      </c>
      <c r="D365" s="215" t="s">
        <v>194</v>
      </c>
      <c r="E365" s="216" t="s">
        <v>2157</v>
      </c>
      <c r="F365" s="217" t="s">
        <v>2158</v>
      </c>
      <c r="G365" s="218" t="s">
        <v>1846</v>
      </c>
      <c r="H365" s="219">
        <v>4</v>
      </c>
      <c r="I365" s="220"/>
      <c r="J365" s="221">
        <f t="shared" si="110"/>
        <v>0</v>
      </c>
      <c r="K365" s="217" t="s">
        <v>19</v>
      </c>
      <c r="L365" s="222"/>
      <c r="M365" s="223" t="s">
        <v>19</v>
      </c>
      <c r="N365" s="224" t="s">
        <v>44</v>
      </c>
      <c r="O365" s="66"/>
      <c r="P365" s="184">
        <f t="shared" si="111"/>
        <v>0</v>
      </c>
      <c r="Q365" s="184">
        <v>0</v>
      </c>
      <c r="R365" s="184">
        <f t="shared" si="112"/>
        <v>0</v>
      </c>
      <c r="S365" s="184">
        <v>0</v>
      </c>
      <c r="T365" s="185">
        <f t="shared" si="113"/>
        <v>0</v>
      </c>
      <c r="U365" s="36"/>
      <c r="V365" s="36"/>
      <c r="W365" s="36"/>
      <c r="X365" s="36"/>
      <c r="Y365" s="36"/>
      <c r="Z365" s="36"/>
      <c r="AA365" s="36"/>
      <c r="AB365" s="36"/>
      <c r="AC365" s="36"/>
      <c r="AD365" s="36"/>
      <c r="AE365" s="36"/>
      <c r="AR365" s="186" t="s">
        <v>158</v>
      </c>
      <c r="AT365" s="186" t="s">
        <v>194</v>
      </c>
      <c r="AU365" s="186" t="s">
        <v>80</v>
      </c>
      <c r="AY365" s="19" t="s">
        <v>135</v>
      </c>
      <c r="BE365" s="187">
        <f t="shared" si="114"/>
        <v>0</v>
      </c>
      <c r="BF365" s="187">
        <f t="shared" si="115"/>
        <v>0</v>
      </c>
      <c r="BG365" s="187">
        <f t="shared" si="116"/>
        <v>0</v>
      </c>
      <c r="BH365" s="187">
        <f t="shared" si="117"/>
        <v>0</v>
      </c>
      <c r="BI365" s="187">
        <f t="shared" si="118"/>
        <v>0</v>
      </c>
      <c r="BJ365" s="19" t="s">
        <v>143</v>
      </c>
      <c r="BK365" s="187">
        <f t="shared" si="119"/>
        <v>0</v>
      </c>
      <c r="BL365" s="19" t="s">
        <v>142</v>
      </c>
      <c r="BM365" s="186" t="s">
        <v>2159</v>
      </c>
    </row>
    <row r="366" spans="1:65" s="2" customFormat="1" ht="14.4" customHeight="1">
      <c r="A366" s="36"/>
      <c r="B366" s="37"/>
      <c r="C366" s="175" t="s">
        <v>1163</v>
      </c>
      <c r="D366" s="175" t="s">
        <v>137</v>
      </c>
      <c r="E366" s="176" t="s">
        <v>2160</v>
      </c>
      <c r="F366" s="177" t="s">
        <v>2161</v>
      </c>
      <c r="G366" s="178" t="s">
        <v>412</v>
      </c>
      <c r="H366" s="179">
        <v>110</v>
      </c>
      <c r="I366" s="180"/>
      <c r="J366" s="181">
        <f t="shared" si="110"/>
        <v>0</v>
      </c>
      <c r="K366" s="177" t="s">
        <v>19</v>
      </c>
      <c r="L366" s="41"/>
      <c r="M366" s="182" t="s">
        <v>19</v>
      </c>
      <c r="N366" s="183" t="s">
        <v>44</v>
      </c>
      <c r="O366" s="66"/>
      <c r="P366" s="184">
        <f t="shared" si="111"/>
        <v>0</v>
      </c>
      <c r="Q366" s="184">
        <v>0</v>
      </c>
      <c r="R366" s="184">
        <f t="shared" si="112"/>
        <v>0</v>
      </c>
      <c r="S366" s="184">
        <v>0</v>
      </c>
      <c r="T366" s="185">
        <f t="shared" si="113"/>
        <v>0</v>
      </c>
      <c r="U366" s="36"/>
      <c r="V366" s="36"/>
      <c r="W366" s="36"/>
      <c r="X366" s="36"/>
      <c r="Y366" s="36"/>
      <c r="Z366" s="36"/>
      <c r="AA366" s="36"/>
      <c r="AB366" s="36"/>
      <c r="AC366" s="36"/>
      <c r="AD366" s="36"/>
      <c r="AE366" s="36"/>
      <c r="AR366" s="186" t="s">
        <v>142</v>
      </c>
      <c r="AT366" s="186" t="s">
        <v>137</v>
      </c>
      <c r="AU366" s="186" t="s">
        <v>80</v>
      </c>
      <c r="AY366" s="19" t="s">
        <v>135</v>
      </c>
      <c r="BE366" s="187">
        <f t="shared" si="114"/>
        <v>0</v>
      </c>
      <c r="BF366" s="187">
        <f t="shared" si="115"/>
        <v>0</v>
      </c>
      <c r="BG366" s="187">
        <f t="shared" si="116"/>
        <v>0</v>
      </c>
      <c r="BH366" s="187">
        <f t="shared" si="117"/>
        <v>0</v>
      </c>
      <c r="BI366" s="187">
        <f t="shared" si="118"/>
        <v>0</v>
      </c>
      <c r="BJ366" s="19" t="s">
        <v>143</v>
      </c>
      <c r="BK366" s="187">
        <f t="shared" si="119"/>
        <v>0</v>
      </c>
      <c r="BL366" s="19" t="s">
        <v>142</v>
      </c>
      <c r="BM366" s="186" t="s">
        <v>2162</v>
      </c>
    </row>
    <row r="367" spans="1:65" s="2" customFormat="1" ht="14.4" customHeight="1">
      <c r="A367" s="36"/>
      <c r="B367" s="37"/>
      <c r="C367" s="175" t="s">
        <v>1717</v>
      </c>
      <c r="D367" s="175" t="s">
        <v>137</v>
      </c>
      <c r="E367" s="176" t="s">
        <v>2163</v>
      </c>
      <c r="F367" s="177" t="s">
        <v>2164</v>
      </c>
      <c r="G367" s="178" t="s">
        <v>412</v>
      </c>
      <c r="H367" s="179">
        <v>50</v>
      </c>
      <c r="I367" s="180"/>
      <c r="J367" s="181">
        <f t="shared" si="110"/>
        <v>0</v>
      </c>
      <c r="K367" s="177" t="s">
        <v>19</v>
      </c>
      <c r="L367" s="41"/>
      <c r="M367" s="182" t="s">
        <v>19</v>
      </c>
      <c r="N367" s="183" t="s">
        <v>44</v>
      </c>
      <c r="O367" s="66"/>
      <c r="P367" s="184">
        <f t="shared" si="111"/>
        <v>0</v>
      </c>
      <c r="Q367" s="184">
        <v>0</v>
      </c>
      <c r="R367" s="184">
        <f t="shared" si="112"/>
        <v>0</v>
      </c>
      <c r="S367" s="184">
        <v>0</v>
      </c>
      <c r="T367" s="185">
        <f t="shared" si="113"/>
        <v>0</v>
      </c>
      <c r="U367" s="36"/>
      <c r="V367" s="36"/>
      <c r="W367" s="36"/>
      <c r="X367" s="36"/>
      <c r="Y367" s="36"/>
      <c r="Z367" s="36"/>
      <c r="AA367" s="36"/>
      <c r="AB367" s="36"/>
      <c r="AC367" s="36"/>
      <c r="AD367" s="36"/>
      <c r="AE367" s="36"/>
      <c r="AR367" s="186" t="s">
        <v>142</v>
      </c>
      <c r="AT367" s="186" t="s">
        <v>137</v>
      </c>
      <c r="AU367" s="186" t="s">
        <v>80</v>
      </c>
      <c r="AY367" s="19" t="s">
        <v>135</v>
      </c>
      <c r="BE367" s="187">
        <f t="shared" si="114"/>
        <v>0</v>
      </c>
      <c r="BF367" s="187">
        <f t="shared" si="115"/>
        <v>0</v>
      </c>
      <c r="BG367" s="187">
        <f t="shared" si="116"/>
        <v>0</v>
      </c>
      <c r="BH367" s="187">
        <f t="shared" si="117"/>
        <v>0</v>
      </c>
      <c r="BI367" s="187">
        <f t="shared" si="118"/>
        <v>0</v>
      </c>
      <c r="BJ367" s="19" t="s">
        <v>143</v>
      </c>
      <c r="BK367" s="187">
        <f t="shared" si="119"/>
        <v>0</v>
      </c>
      <c r="BL367" s="19" t="s">
        <v>142</v>
      </c>
      <c r="BM367" s="186" t="s">
        <v>2165</v>
      </c>
    </row>
    <row r="368" spans="1:65" s="12" customFormat="1" ht="25.9" customHeight="1">
      <c r="B368" s="159"/>
      <c r="C368" s="160"/>
      <c r="D368" s="161" t="s">
        <v>71</v>
      </c>
      <c r="E368" s="162" t="s">
        <v>2166</v>
      </c>
      <c r="F368" s="162" t="s">
        <v>2167</v>
      </c>
      <c r="G368" s="160"/>
      <c r="H368" s="160"/>
      <c r="I368" s="163"/>
      <c r="J368" s="164">
        <f>BK368</f>
        <v>0</v>
      </c>
      <c r="K368" s="160"/>
      <c r="L368" s="165"/>
      <c r="M368" s="166"/>
      <c r="N368" s="167"/>
      <c r="O368" s="167"/>
      <c r="P368" s="168">
        <f>SUM(P369:P376)</f>
        <v>0</v>
      </c>
      <c r="Q368" s="167"/>
      <c r="R368" s="168">
        <f>SUM(R369:R376)</f>
        <v>0</v>
      </c>
      <c r="S368" s="167"/>
      <c r="T368" s="169">
        <f>SUM(T369:T376)</f>
        <v>0</v>
      </c>
      <c r="AR368" s="170" t="s">
        <v>80</v>
      </c>
      <c r="AT368" s="171" t="s">
        <v>71</v>
      </c>
      <c r="AU368" s="171" t="s">
        <v>72</v>
      </c>
      <c r="AY368" s="170" t="s">
        <v>135</v>
      </c>
      <c r="BK368" s="172">
        <f>SUM(BK369:BK376)</f>
        <v>0</v>
      </c>
    </row>
    <row r="369" spans="1:65" s="2" customFormat="1" ht="14.4" customHeight="1">
      <c r="A369" s="36"/>
      <c r="B369" s="37"/>
      <c r="C369" s="175" t="s">
        <v>1167</v>
      </c>
      <c r="D369" s="175" t="s">
        <v>137</v>
      </c>
      <c r="E369" s="176" t="s">
        <v>2168</v>
      </c>
      <c r="F369" s="177" t="s">
        <v>2169</v>
      </c>
      <c r="G369" s="178" t="s">
        <v>2170</v>
      </c>
      <c r="H369" s="179">
        <v>0.1</v>
      </c>
      <c r="I369" s="180"/>
      <c r="J369" s="181">
        <f t="shared" ref="J369:J376" si="120">ROUND(I369*H369,2)</f>
        <v>0</v>
      </c>
      <c r="K369" s="177" t="s">
        <v>1844</v>
      </c>
      <c r="L369" s="41"/>
      <c r="M369" s="182" t="s">
        <v>19</v>
      </c>
      <c r="N369" s="183" t="s">
        <v>44</v>
      </c>
      <c r="O369" s="66"/>
      <c r="P369" s="184">
        <f t="shared" ref="P369:P376" si="121">O369*H369</f>
        <v>0</v>
      </c>
      <c r="Q369" s="184">
        <v>0</v>
      </c>
      <c r="R369" s="184">
        <f t="shared" ref="R369:R376" si="122">Q369*H369</f>
        <v>0</v>
      </c>
      <c r="S369" s="184">
        <v>0</v>
      </c>
      <c r="T369" s="185">
        <f t="shared" ref="T369:T376" si="123">S369*H369</f>
        <v>0</v>
      </c>
      <c r="U369" s="36"/>
      <c r="V369" s="36"/>
      <c r="W369" s="36"/>
      <c r="X369" s="36"/>
      <c r="Y369" s="36"/>
      <c r="Z369" s="36"/>
      <c r="AA369" s="36"/>
      <c r="AB369" s="36"/>
      <c r="AC369" s="36"/>
      <c r="AD369" s="36"/>
      <c r="AE369" s="36"/>
      <c r="AR369" s="186" t="s">
        <v>142</v>
      </c>
      <c r="AT369" s="186" t="s">
        <v>137</v>
      </c>
      <c r="AU369" s="186" t="s">
        <v>80</v>
      </c>
      <c r="AY369" s="19" t="s">
        <v>135</v>
      </c>
      <c r="BE369" s="187">
        <f t="shared" ref="BE369:BE376" si="124">IF(N369="základní",J369,0)</f>
        <v>0</v>
      </c>
      <c r="BF369" s="187">
        <f t="shared" ref="BF369:BF376" si="125">IF(N369="snížená",J369,0)</f>
        <v>0</v>
      </c>
      <c r="BG369" s="187">
        <f t="shared" ref="BG369:BG376" si="126">IF(N369="zákl. přenesená",J369,0)</f>
        <v>0</v>
      </c>
      <c r="BH369" s="187">
        <f t="shared" ref="BH369:BH376" si="127">IF(N369="sníž. přenesená",J369,0)</f>
        <v>0</v>
      </c>
      <c r="BI369" s="187">
        <f t="shared" ref="BI369:BI376" si="128">IF(N369="nulová",J369,0)</f>
        <v>0</v>
      </c>
      <c r="BJ369" s="19" t="s">
        <v>143</v>
      </c>
      <c r="BK369" s="187">
        <f t="shared" ref="BK369:BK376" si="129">ROUND(I369*H369,2)</f>
        <v>0</v>
      </c>
      <c r="BL369" s="19" t="s">
        <v>142</v>
      </c>
      <c r="BM369" s="186" t="s">
        <v>2171</v>
      </c>
    </row>
    <row r="370" spans="1:65" s="2" customFormat="1" ht="14.4" customHeight="1">
      <c r="A370" s="36"/>
      <c r="B370" s="37"/>
      <c r="C370" s="175" t="s">
        <v>1735</v>
      </c>
      <c r="D370" s="175" t="s">
        <v>137</v>
      </c>
      <c r="E370" s="176" t="s">
        <v>2172</v>
      </c>
      <c r="F370" s="177" t="s">
        <v>2173</v>
      </c>
      <c r="G370" s="178" t="s">
        <v>169</v>
      </c>
      <c r="H370" s="179">
        <v>30</v>
      </c>
      <c r="I370" s="180"/>
      <c r="J370" s="181">
        <f t="shared" si="120"/>
        <v>0</v>
      </c>
      <c r="K370" s="177" t="s">
        <v>1844</v>
      </c>
      <c r="L370" s="41"/>
      <c r="M370" s="182" t="s">
        <v>19</v>
      </c>
      <c r="N370" s="183" t="s">
        <v>44</v>
      </c>
      <c r="O370" s="66"/>
      <c r="P370" s="184">
        <f t="shared" si="121"/>
        <v>0</v>
      </c>
      <c r="Q370" s="184">
        <v>0</v>
      </c>
      <c r="R370" s="184">
        <f t="shared" si="122"/>
        <v>0</v>
      </c>
      <c r="S370" s="184">
        <v>0</v>
      </c>
      <c r="T370" s="185">
        <f t="shared" si="123"/>
        <v>0</v>
      </c>
      <c r="U370" s="36"/>
      <c r="V370" s="36"/>
      <c r="W370" s="36"/>
      <c r="X370" s="36"/>
      <c r="Y370" s="36"/>
      <c r="Z370" s="36"/>
      <c r="AA370" s="36"/>
      <c r="AB370" s="36"/>
      <c r="AC370" s="36"/>
      <c r="AD370" s="36"/>
      <c r="AE370" s="36"/>
      <c r="AR370" s="186" t="s">
        <v>142</v>
      </c>
      <c r="AT370" s="186" t="s">
        <v>137</v>
      </c>
      <c r="AU370" s="186" t="s">
        <v>80</v>
      </c>
      <c r="AY370" s="19" t="s">
        <v>135</v>
      </c>
      <c r="BE370" s="187">
        <f t="shared" si="124"/>
        <v>0</v>
      </c>
      <c r="BF370" s="187">
        <f t="shared" si="125"/>
        <v>0</v>
      </c>
      <c r="BG370" s="187">
        <f t="shared" si="126"/>
        <v>0</v>
      </c>
      <c r="BH370" s="187">
        <f t="shared" si="127"/>
        <v>0</v>
      </c>
      <c r="BI370" s="187">
        <f t="shared" si="128"/>
        <v>0</v>
      </c>
      <c r="BJ370" s="19" t="s">
        <v>143</v>
      </c>
      <c r="BK370" s="187">
        <f t="shared" si="129"/>
        <v>0</v>
      </c>
      <c r="BL370" s="19" t="s">
        <v>142</v>
      </c>
      <c r="BM370" s="186" t="s">
        <v>2174</v>
      </c>
    </row>
    <row r="371" spans="1:65" s="2" customFormat="1" ht="14.4" customHeight="1">
      <c r="A371" s="36"/>
      <c r="B371" s="37"/>
      <c r="C371" s="175" t="s">
        <v>1171</v>
      </c>
      <c r="D371" s="175" t="s">
        <v>137</v>
      </c>
      <c r="E371" s="176" t="s">
        <v>2175</v>
      </c>
      <c r="F371" s="177" t="s">
        <v>2176</v>
      </c>
      <c r="G371" s="178" t="s">
        <v>169</v>
      </c>
      <c r="H371" s="179">
        <v>30</v>
      </c>
      <c r="I371" s="180"/>
      <c r="J371" s="181">
        <f t="shared" si="120"/>
        <v>0</v>
      </c>
      <c r="K371" s="177" t="s">
        <v>1844</v>
      </c>
      <c r="L371" s="41"/>
      <c r="M371" s="182" t="s">
        <v>19</v>
      </c>
      <c r="N371" s="183" t="s">
        <v>44</v>
      </c>
      <c r="O371" s="66"/>
      <c r="P371" s="184">
        <f t="shared" si="121"/>
        <v>0</v>
      </c>
      <c r="Q371" s="184">
        <v>0</v>
      </c>
      <c r="R371" s="184">
        <f t="shared" si="122"/>
        <v>0</v>
      </c>
      <c r="S371" s="184">
        <v>0</v>
      </c>
      <c r="T371" s="185">
        <f t="shared" si="123"/>
        <v>0</v>
      </c>
      <c r="U371" s="36"/>
      <c r="V371" s="36"/>
      <c r="W371" s="36"/>
      <c r="X371" s="36"/>
      <c r="Y371" s="36"/>
      <c r="Z371" s="36"/>
      <c r="AA371" s="36"/>
      <c r="AB371" s="36"/>
      <c r="AC371" s="36"/>
      <c r="AD371" s="36"/>
      <c r="AE371" s="36"/>
      <c r="AR371" s="186" t="s">
        <v>142</v>
      </c>
      <c r="AT371" s="186" t="s">
        <v>137</v>
      </c>
      <c r="AU371" s="186" t="s">
        <v>80</v>
      </c>
      <c r="AY371" s="19" t="s">
        <v>135</v>
      </c>
      <c r="BE371" s="187">
        <f t="shared" si="124"/>
        <v>0</v>
      </c>
      <c r="BF371" s="187">
        <f t="shared" si="125"/>
        <v>0</v>
      </c>
      <c r="BG371" s="187">
        <f t="shared" si="126"/>
        <v>0</v>
      </c>
      <c r="BH371" s="187">
        <f t="shared" si="127"/>
        <v>0</v>
      </c>
      <c r="BI371" s="187">
        <f t="shared" si="128"/>
        <v>0</v>
      </c>
      <c r="BJ371" s="19" t="s">
        <v>143</v>
      </c>
      <c r="BK371" s="187">
        <f t="shared" si="129"/>
        <v>0</v>
      </c>
      <c r="BL371" s="19" t="s">
        <v>142</v>
      </c>
      <c r="BM371" s="186" t="s">
        <v>2177</v>
      </c>
    </row>
    <row r="372" spans="1:65" s="2" customFormat="1" ht="14.4" customHeight="1">
      <c r="A372" s="36"/>
      <c r="B372" s="37"/>
      <c r="C372" s="175" t="s">
        <v>1744</v>
      </c>
      <c r="D372" s="175" t="s">
        <v>137</v>
      </c>
      <c r="E372" s="176" t="s">
        <v>2178</v>
      </c>
      <c r="F372" s="177" t="s">
        <v>2179</v>
      </c>
      <c r="G372" s="178" t="s">
        <v>169</v>
      </c>
      <c r="H372" s="179">
        <v>30</v>
      </c>
      <c r="I372" s="180"/>
      <c r="J372" s="181">
        <f t="shared" si="120"/>
        <v>0</v>
      </c>
      <c r="K372" s="177" t="s">
        <v>1844</v>
      </c>
      <c r="L372" s="41"/>
      <c r="M372" s="182" t="s">
        <v>19</v>
      </c>
      <c r="N372" s="183" t="s">
        <v>44</v>
      </c>
      <c r="O372" s="66"/>
      <c r="P372" s="184">
        <f t="shared" si="121"/>
        <v>0</v>
      </c>
      <c r="Q372" s="184">
        <v>0</v>
      </c>
      <c r="R372" s="184">
        <f t="shared" si="122"/>
        <v>0</v>
      </c>
      <c r="S372" s="184">
        <v>0</v>
      </c>
      <c r="T372" s="185">
        <f t="shared" si="123"/>
        <v>0</v>
      </c>
      <c r="U372" s="36"/>
      <c r="V372" s="36"/>
      <c r="W372" s="36"/>
      <c r="X372" s="36"/>
      <c r="Y372" s="36"/>
      <c r="Z372" s="36"/>
      <c r="AA372" s="36"/>
      <c r="AB372" s="36"/>
      <c r="AC372" s="36"/>
      <c r="AD372" s="36"/>
      <c r="AE372" s="36"/>
      <c r="AR372" s="186" t="s">
        <v>142</v>
      </c>
      <c r="AT372" s="186" t="s">
        <v>137</v>
      </c>
      <c r="AU372" s="186" t="s">
        <v>80</v>
      </c>
      <c r="AY372" s="19" t="s">
        <v>135</v>
      </c>
      <c r="BE372" s="187">
        <f t="shared" si="124"/>
        <v>0</v>
      </c>
      <c r="BF372" s="187">
        <f t="shared" si="125"/>
        <v>0</v>
      </c>
      <c r="BG372" s="187">
        <f t="shared" si="126"/>
        <v>0</v>
      </c>
      <c r="BH372" s="187">
        <f t="shared" si="127"/>
        <v>0</v>
      </c>
      <c r="BI372" s="187">
        <f t="shared" si="128"/>
        <v>0</v>
      </c>
      <c r="BJ372" s="19" t="s">
        <v>143</v>
      </c>
      <c r="BK372" s="187">
        <f t="shared" si="129"/>
        <v>0</v>
      </c>
      <c r="BL372" s="19" t="s">
        <v>142</v>
      </c>
      <c r="BM372" s="186" t="s">
        <v>2180</v>
      </c>
    </row>
    <row r="373" spans="1:65" s="2" customFormat="1" ht="14.4" customHeight="1">
      <c r="A373" s="36"/>
      <c r="B373" s="37"/>
      <c r="C373" s="175" t="s">
        <v>1176</v>
      </c>
      <c r="D373" s="175" t="s">
        <v>137</v>
      </c>
      <c r="E373" s="176" t="s">
        <v>2181</v>
      </c>
      <c r="F373" s="177" t="s">
        <v>2182</v>
      </c>
      <c r="G373" s="178" t="s">
        <v>169</v>
      </c>
      <c r="H373" s="179">
        <v>30</v>
      </c>
      <c r="I373" s="180"/>
      <c r="J373" s="181">
        <f t="shared" si="120"/>
        <v>0</v>
      </c>
      <c r="K373" s="177" t="s">
        <v>1844</v>
      </c>
      <c r="L373" s="41"/>
      <c r="M373" s="182" t="s">
        <v>19</v>
      </c>
      <c r="N373" s="183" t="s">
        <v>44</v>
      </c>
      <c r="O373" s="66"/>
      <c r="P373" s="184">
        <f t="shared" si="121"/>
        <v>0</v>
      </c>
      <c r="Q373" s="184">
        <v>0</v>
      </c>
      <c r="R373" s="184">
        <f t="shared" si="122"/>
        <v>0</v>
      </c>
      <c r="S373" s="184">
        <v>0</v>
      </c>
      <c r="T373" s="185">
        <f t="shared" si="123"/>
        <v>0</v>
      </c>
      <c r="U373" s="36"/>
      <c r="V373" s="36"/>
      <c r="W373" s="36"/>
      <c r="X373" s="36"/>
      <c r="Y373" s="36"/>
      <c r="Z373" s="36"/>
      <c r="AA373" s="36"/>
      <c r="AB373" s="36"/>
      <c r="AC373" s="36"/>
      <c r="AD373" s="36"/>
      <c r="AE373" s="36"/>
      <c r="AR373" s="186" t="s">
        <v>142</v>
      </c>
      <c r="AT373" s="186" t="s">
        <v>137</v>
      </c>
      <c r="AU373" s="186" t="s">
        <v>80</v>
      </c>
      <c r="AY373" s="19" t="s">
        <v>135</v>
      </c>
      <c r="BE373" s="187">
        <f t="shared" si="124"/>
        <v>0</v>
      </c>
      <c r="BF373" s="187">
        <f t="shared" si="125"/>
        <v>0</v>
      </c>
      <c r="BG373" s="187">
        <f t="shared" si="126"/>
        <v>0</v>
      </c>
      <c r="BH373" s="187">
        <f t="shared" si="127"/>
        <v>0</v>
      </c>
      <c r="BI373" s="187">
        <f t="shared" si="128"/>
        <v>0</v>
      </c>
      <c r="BJ373" s="19" t="s">
        <v>143</v>
      </c>
      <c r="BK373" s="187">
        <f t="shared" si="129"/>
        <v>0</v>
      </c>
      <c r="BL373" s="19" t="s">
        <v>142</v>
      </c>
      <c r="BM373" s="186" t="s">
        <v>2183</v>
      </c>
    </row>
    <row r="374" spans="1:65" s="2" customFormat="1" ht="14.4" customHeight="1">
      <c r="A374" s="36"/>
      <c r="B374" s="37"/>
      <c r="C374" s="215" t="s">
        <v>1761</v>
      </c>
      <c r="D374" s="215" t="s">
        <v>194</v>
      </c>
      <c r="E374" s="216" t="s">
        <v>2184</v>
      </c>
      <c r="F374" s="217" t="s">
        <v>2185</v>
      </c>
      <c r="G374" s="218" t="s">
        <v>169</v>
      </c>
      <c r="H374" s="219">
        <v>30</v>
      </c>
      <c r="I374" s="220"/>
      <c r="J374" s="221">
        <f t="shared" si="120"/>
        <v>0</v>
      </c>
      <c r="K374" s="217" t="s">
        <v>19</v>
      </c>
      <c r="L374" s="222"/>
      <c r="M374" s="223" t="s">
        <v>19</v>
      </c>
      <c r="N374" s="224" t="s">
        <v>44</v>
      </c>
      <c r="O374" s="66"/>
      <c r="P374" s="184">
        <f t="shared" si="121"/>
        <v>0</v>
      </c>
      <c r="Q374" s="184">
        <v>0</v>
      </c>
      <c r="R374" s="184">
        <f t="shared" si="122"/>
        <v>0</v>
      </c>
      <c r="S374" s="184">
        <v>0</v>
      </c>
      <c r="T374" s="185">
        <f t="shared" si="123"/>
        <v>0</v>
      </c>
      <c r="U374" s="36"/>
      <c r="V374" s="36"/>
      <c r="W374" s="36"/>
      <c r="X374" s="36"/>
      <c r="Y374" s="36"/>
      <c r="Z374" s="36"/>
      <c r="AA374" s="36"/>
      <c r="AB374" s="36"/>
      <c r="AC374" s="36"/>
      <c r="AD374" s="36"/>
      <c r="AE374" s="36"/>
      <c r="AR374" s="186" t="s">
        <v>158</v>
      </c>
      <c r="AT374" s="186" t="s">
        <v>194</v>
      </c>
      <c r="AU374" s="186" t="s">
        <v>80</v>
      </c>
      <c r="AY374" s="19" t="s">
        <v>135</v>
      </c>
      <c r="BE374" s="187">
        <f t="shared" si="124"/>
        <v>0</v>
      </c>
      <c r="BF374" s="187">
        <f t="shared" si="125"/>
        <v>0</v>
      </c>
      <c r="BG374" s="187">
        <f t="shared" si="126"/>
        <v>0</v>
      </c>
      <c r="BH374" s="187">
        <f t="shared" si="127"/>
        <v>0</v>
      </c>
      <c r="BI374" s="187">
        <f t="shared" si="128"/>
        <v>0</v>
      </c>
      <c r="BJ374" s="19" t="s">
        <v>143</v>
      </c>
      <c r="BK374" s="187">
        <f t="shared" si="129"/>
        <v>0</v>
      </c>
      <c r="BL374" s="19" t="s">
        <v>142</v>
      </c>
      <c r="BM374" s="186" t="s">
        <v>2186</v>
      </c>
    </row>
    <row r="375" spans="1:65" s="2" customFormat="1" ht="14.4" customHeight="1">
      <c r="A375" s="36"/>
      <c r="B375" s="37"/>
      <c r="C375" s="175" t="s">
        <v>1179</v>
      </c>
      <c r="D375" s="175" t="s">
        <v>137</v>
      </c>
      <c r="E375" s="176" t="s">
        <v>2187</v>
      </c>
      <c r="F375" s="177" t="s">
        <v>2188</v>
      </c>
      <c r="G375" s="178" t="s">
        <v>169</v>
      </c>
      <c r="H375" s="179">
        <v>30</v>
      </c>
      <c r="I375" s="180"/>
      <c r="J375" s="181">
        <f t="shared" si="120"/>
        <v>0</v>
      </c>
      <c r="K375" s="177" t="s">
        <v>1844</v>
      </c>
      <c r="L375" s="41"/>
      <c r="M375" s="182" t="s">
        <v>19</v>
      </c>
      <c r="N375" s="183" t="s">
        <v>44</v>
      </c>
      <c r="O375" s="66"/>
      <c r="P375" s="184">
        <f t="shared" si="121"/>
        <v>0</v>
      </c>
      <c r="Q375" s="184">
        <v>0</v>
      </c>
      <c r="R375" s="184">
        <f t="shared" si="122"/>
        <v>0</v>
      </c>
      <c r="S375" s="184">
        <v>0</v>
      </c>
      <c r="T375" s="185">
        <f t="shared" si="123"/>
        <v>0</v>
      </c>
      <c r="U375" s="36"/>
      <c r="V375" s="36"/>
      <c r="W375" s="36"/>
      <c r="X375" s="36"/>
      <c r="Y375" s="36"/>
      <c r="Z375" s="36"/>
      <c r="AA375" s="36"/>
      <c r="AB375" s="36"/>
      <c r="AC375" s="36"/>
      <c r="AD375" s="36"/>
      <c r="AE375" s="36"/>
      <c r="AR375" s="186" t="s">
        <v>142</v>
      </c>
      <c r="AT375" s="186" t="s">
        <v>137</v>
      </c>
      <c r="AU375" s="186" t="s">
        <v>80</v>
      </c>
      <c r="AY375" s="19" t="s">
        <v>135</v>
      </c>
      <c r="BE375" s="187">
        <f t="shared" si="124"/>
        <v>0</v>
      </c>
      <c r="BF375" s="187">
        <f t="shared" si="125"/>
        <v>0</v>
      </c>
      <c r="BG375" s="187">
        <f t="shared" si="126"/>
        <v>0</v>
      </c>
      <c r="BH375" s="187">
        <f t="shared" si="127"/>
        <v>0</v>
      </c>
      <c r="BI375" s="187">
        <f t="shared" si="128"/>
        <v>0</v>
      </c>
      <c r="BJ375" s="19" t="s">
        <v>143</v>
      </c>
      <c r="BK375" s="187">
        <f t="shared" si="129"/>
        <v>0</v>
      </c>
      <c r="BL375" s="19" t="s">
        <v>142</v>
      </c>
      <c r="BM375" s="186" t="s">
        <v>2189</v>
      </c>
    </row>
    <row r="376" spans="1:65" s="2" customFormat="1" ht="14.4" customHeight="1">
      <c r="A376" s="36"/>
      <c r="B376" s="37"/>
      <c r="C376" s="215" t="s">
        <v>1770</v>
      </c>
      <c r="D376" s="215" t="s">
        <v>194</v>
      </c>
      <c r="E376" s="216" t="s">
        <v>2190</v>
      </c>
      <c r="F376" s="217" t="s">
        <v>2191</v>
      </c>
      <c r="G376" s="218" t="s">
        <v>169</v>
      </c>
      <c r="H376" s="219">
        <v>30</v>
      </c>
      <c r="I376" s="220"/>
      <c r="J376" s="221">
        <f t="shared" si="120"/>
        <v>0</v>
      </c>
      <c r="K376" s="217" t="s">
        <v>19</v>
      </c>
      <c r="L376" s="222"/>
      <c r="M376" s="223" t="s">
        <v>19</v>
      </c>
      <c r="N376" s="224" t="s">
        <v>44</v>
      </c>
      <c r="O376" s="66"/>
      <c r="P376" s="184">
        <f t="shared" si="121"/>
        <v>0</v>
      </c>
      <c r="Q376" s="184">
        <v>0</v>
      </c>
      <c r="R376" s="184">
        <f t="shared" si="122"/>
        <v>0</v>
      </c>
      <c r="S376" s="184">
        <v>0</v>
      </c>
      <c r="T376" s="185">
        <f t="shared" si="123"/>
        <v>0</v>
      </c>
      <c r="U376" s="36"/>
      <c r="V376" s="36"/>
      <c r="W376" s="36"/>
      <c r="X376" s="36"/>
      <c r="Y376" s="36"/>
      <c r="Z376" s="36"/>
      <c r="AA376" s="36"/>
      <c r="AB376" s="36"/>
      <c r="AC376" s="36"/>
      <c r="AD376" s="36"/>
      <c r="AE376" s="36"/>
      <c r="AR376" s="186" t="s">
        <v>158</v>
      </c>
      <c r="AT376" s="186" t="s">
        <v>194</v>
      </c>
      <c r="AU376" s="186" t="s">
        <v>80</v>
      </c>
      <c r="AY376" s="19" t="s">
        <v>135</v>
      </c>
      <c r="BE376" s="187">
        <f t="shared" si="124"/>
        <v>0</v>
      </c>
      <c r="BF376" s="187">
        <f t="shared" si="125"/>
        <v>0</v>
      </c>
      <c r="BG376" s="187">
        <f t="shared" si="126"/>
        <v>0</v>
      </c>
      <c r="BH376" s="187">
        <f t="shared" si="127"/>
        <v>0</v>
      </c>
      <c r="BI376" s="187">
        <f t="shared" si="128"/>
        <v>0</v>
      </c>
      <c r="BJ376" s="19" t="s">
        <v>143</v>
      </c>
      <c r="BK376" s="187">
        <f t="shared" si="129"/>
        <v>0</v>
      </c>
      <c r="BL376" s="19" t="s">
        <v>142</v>
      </c>
      <c r="BM376" s="186" t="s">
        <v>2192</v>
      </c>
    </row>
    <row r="377" spans="1:65" s="12" customFormat="1" ht="25.9" customHeight="1">
      <c r="B377" s="159"/>
      <c r="C377" s="160"/>
      <c r="D377" s="161" t="s">
        <v>71</v>
      </c>
      <c r="E377" s="162" t="s">
        <v>2193</v>
      </c>
      <c r="F377" s="162" t="s">
        <v>2194</v>
      </c>
      <c r="G377" s="160"/>
      <c r="H377" s="160"/>
      <c r="I377" s="163"/>
      <c r="J377" s="164">
        <f>BK377</f>
        <v>0</v>
      </c>
      <c r="K377" s="160"/>
      <c r="L377" s="165"/>
      <c r="M377" s="166"/>
      <c r="N377" s="167"/>
      <c r="O377" s="167"/>
      <c r="P377" s="168">
        <f>SUM(P378:P404)</f>
        <v>0</v>
      </c>
      <c r="Q377" s="167"/>
      <c r="R377" s="168">
        <f>SUM(R378:R404)</f>
        <v>0</v>
      </c>
      <c r="S377" s="167"/>
      <c r="T377" s="169">
        <f>SUM(T378:T404)</f>
        <v>0</v>
      </c>
      <c r="AR377" s="170" t="s">
        <v>80</v>
      </c>
      <c r="AT377" s="171" t="s">
        <v>71</v>
      </c>
      <c r="AU377" s="171" t="s">
        <v>72</v>
      </c>
      <c r="AY377" s="170" t="s">
        <v>135</v>
      </c>
      <c r="BK377" s="172">
        <f>SUM(BK378:BK404)</f>
        <v>0</v>
      </c>
    </row>
    <row r="378" spans="1:65" s="2" customFormat="1" ht="14.4" customHeight="1">
      <c r="A378" s="36"/>
      <c r="B378" s="37"/>
      <c r="C378" s="175" t="s">
        <v>1185</v>
      </c>
      <c r="D378" s="175" t="s">
        <v>137</v>
      </c>
      <c r="E378" s="176" t="s">
        <v>2195</v>
      </c>
      <c r="F378" s="177" t="s">
        <v>2196</v>
      </c>
      <c r="G378" s="178" t="s">
        <v>169</v>
      </c>
      <c r="H378" s="179">
        <v>150</v>
      </c>
      <c r="I378" s="180"/>
      <c r="J378" s="181">
        <f t="shared" ref="J378:J404" si="130">ROUND(I378*H378,2)</f>
        <v>0</v>
      </c>
      <c r="K378" s="177" t="s">
        <v>1844</v>
      </c>
      <c r="L378" s="41"/>
      <c r="M378" s="182" t="s">
        <v>19</v>
      </c>
      <c r="N378" s="183" t="s">
        <v>44</v>
      </c>
      <c r="O378" s="66"/>
      <c r="P378" s="184">
        <f t="shared" ref="P378:P404" si="131">O378*H378</f>
        <v>0</v>
      </c>
      <c r="Q378" s="184">
        <v>0</v>
      </c>
      <c r="R378" s="184">
        <f t="shared" ref="R378:R404" si="132">Q378*H378</f>
        <v>0</v>
      </c>
      <c r="S378" s="184">
        <v>0</v>
      </c>
      <c r="T378" s="185">
        <f t="shared" ref="T378:T404" si="133">S378*H378</f>
        <v>0</v>
      </c>
      <c r="U378" s="36"/>
      <c r="V378" s="36"/>
      <c r="W378" s="36"/>
      <c r="X378" s="36"/>
      <c r="Y378" s="36"/>
      <c r="Z378" s="36"/>
      <c r="AA378" s="36"/>
      <c r="AB378" s="36"/>
      <c r="AC378" s="36"/>
      <c r="AD378" s="36"/>
      <c r="AE378" s="36"/>
      <c r="AR378" s="186" t="s">
        <v>142</v>
      </c>
      <c r="AT378" s="186" t="s">
        <v>137</v>
      </c>
      <c r="AU378" s="186" t="s">
        <v>80</v>
      </c>
      <c r="AY378" s="19" t="s">
        <v>135</v>
      </c>
      <c r="BE378" s="187">
        <f t="shared" ref="BE378:BE404" si="134">IF(N378="základní",J378,0)</f>
        <v>0</v>
      </c>
      <c r="BF378" s="187">
        <f t="shared" ref="BF378:BF404" si="135">IF(N378="snížená",J378,0)</f>
        <v>0</v>
      </c>
      <c r="BG378" s="187">
        <f t="shared" ref="BG378:BG404" si="136">IF(N378="zákl. přenesená",J378,0)</f>
        <v>0</v>
      </c>
      <c r="BH378" s="187">
        <f t="shared" ref="BH378:BH404" si="137">IF(N378="sníž. přenesená",J378,0)</f>
        <v>0</v>
      </c>
      <c r="BI378" s="187">
        <f t="shared" ref="BI378:BI404" si="138">IF(N378="nulová",J378,0)</f>
        <v>0</v>
      </c>
      <c r="BJ378" s="19" t="s">
        <v>143</v>
      </c>
      <c r="BK378" s="187">
        <f t="shared" ref="BK378:BK404" si="139">ROUND(I378*H378,2)</f>
        <v>0</v>
      </c>
      <c r="BL378" s="19" t="s">
        <v>142</v>
      </c>
      <c r="BM378" s="186" t="s">
        <v>2197</v>
      </c>
    </row>
    <row r="379" spans="1:65" s="2" customFormat="1" ht="14.4" customHeight="1">
      <c r="A379" s="36"/>
      <c r="B379" s="37"/>
      <c r="C379" s="175" t="s">
        <v>1778</v>
      </c>
      <c r="D379" s="175" t="s">
        <v>137</v>
      </c>
      <c r="E379" s="176" t="s">
        <v>2198</v>
      </c>
      <c r="F379" s="177" t="s">
        <v>2199</v>
      </c>
      <c r="G379" s="178" t="s">
        <v>169</v>
      </c>
      <c r="H379" s="179">
        <v>150</v>
      </c>
      <c r="I379" s="180"/>
      <c r="J379" s="181">
        <f t="shared" si="130"/>
        <v>0</v>
      </c>
      <c r="K379" s="177" t="s">
        <v>1844</v>
      </c>
      <c r="L379" s="41"/>
      <c r="M379" s="182" t="s">
        <v>19</v>
      </c>
      <c r="N379" s="183" t="s">
        <v>44</v>
      </c>
      <c r="O379" s="66"/>
      <c r="P379" s="184">
        <f t="shared" si="131"/>
        <v>0</v>
      </c>
      <c r="Q379" s="184">
        <v>0</v>
      </c>
      <c r="R379" s="184">
        <f t="shared" si="132"/>
        <v>0</v>
      </c>
      <c r="S379" s="184">
        <v>0</v>
      </c>
      <c r="T379" s="185">
        <f t="shared" si="133"/>
        <v>0</v>
      </c>
      <c r="U379" s="36"/>
      <c r="V379" s="36"/>
      <c r="W379" s="36"/>
      <c r="X379" s="36"/>
      <c r="Y379" s="36"/>
      <c r="Z379" s="36"/>
      <c r="AA379" s="36"/>
      <c r="AB379" s="36"/>
      <c r="AC379" s="36"/>
      <c r="AD379" s="36"/>
      <c r="AE379" s="36"/>
      <c r="AR379" s="186" t="s">
        <v>142</v>
      </c>
      <c r="AT379" s="186" t="s">
        <v>137</v>
      </c>
      <c r="AU379" s="186" t="s">
        <v>80</v>
      </c>
      <c r="AY379" s="19" t="s">
        <v>135</v>
      </c>
      <c r="BE379" s="187">
        <f t="shared" si="134"/>
        <v>0</v>
      </c>
      <c r="BF379" s="187">
        <f t="shared" si="135"/>
        <v>0</v>
      </c>
      <c r="BG379" s="187">
        <f t="shared" si="136"/>
        <v>0</v>
      </c>
      <c r="BH379" s="187">
        <f t="shared" si="137"/>
        <v>0</v>
      </c>
      <c r="BI379" s="187">
        <f t="shared" si="138"/>
        <v>0</v>
      </c>
      <c r="BJ379" s="19" t="s">
        <v>143</v>
      </c>
      <c r="BK379" s="187">
        <f t="shared" si="139"/>
        <v>0</v>
      </c>
      <c r="BL379" s="19" t="s">
        <v>142</v>
      </c>
      <c r="BM379" s="186" t="s">
        <v>2200</v>
      </c>
    </row>
    <row r="380" spans="1:65" s="2" customFormat="1" ht="14.4" customHeight="1">
      <c r="A380" s="36"/>
      <c r="B380" s="37"/>
      <c r="C380" s="175" t="s">
        <v>1190</v>
      </c>
      <c r="D380" s="175" t="s">
        <v>137</v>
      </c>
      <c r="E380" s="176" t="s">
        <v>2201</v>
      </c>
      <c r="F380" s="177" t="s">
        <v>2202</v>
      </c>
      <c r="G380" s="178" t="s">
        <v>169</v>
      </c>
      <c r="H380" s="179">
        <v>170</v>
      </c>
      <c r="I380" s="180"/>
      <c r="J380" s="181">
        <f t="shared" si="130"/>
        <v>0</v>
      </c>
      <c r="K380" s="177" t="s">
        <v>1844</v>
      </c>
      <c r="L380" s="41"/>
      <c r="M380" s="182" t="s">
        <v>19</v>
      </c>
      <c r="N380" s="183" t="s">
        <v>44</v>
      </c>
      <c r="O380" s="66"/>
      <c r="P380" s="184">
        <f t="shared" si="131"/>
        <v>0</v>
      </c>
      <c r="Q380" s="184">
        <v>0</v>
      </c>
      <c r="R380" s="184">
        <f t="shared" si="132"/>
        <v>0</v>
      </c>
      <c r="S380" s="184">
        <v>0</v>
      </c>
      <c r="T380" s="185">
        <f t="shared" si="133"/>
        <v>0</v>
      </c>
      <c r="U380" s="36"/>
      <c r="V380" s="36"/>
      <c r="W380" s="36"/>
      <c r="X380" s="36"/>
      <c r="Y380" s="36"/>
      <c r="Z380" s="36"/>
      <c r="AA380" s="36"/>
      <c r="AB380" s="36"/>
      <c r="AC380" s="36"/>
      <c r="AD380" s="36"/>
      <c r="AE380" s="36"/>
      <c r="AR380" s="186" t="s">
        <v>142</v>
      </c>
      <c r="AT380" s="186" t="s">
        <v>137</v>
      </c>
      <c r="AU380" s="186" t="s">
        <v>80</v>
      </c>
      <c r="AY380" s="19" t="s">
        <v>135</v>
      </c>
      <c r="BE380" s="187">
        <f t="shared" si="134"/>
        <v>0</v>
      </c>
      <c r="BF380" s="187">
        <f t="shared" si="135"/>
        <v>0</v>
      </c>
      <c r="BG380" s="187">
        <f t="shared" si="136"/>
        <v>0</v>
      </c>
      <c r="BH380" s="187">
        <f t="shared" si="137"/>
        <v>0</v>
      </c>
      <c r="BI380" s="187">
        <f t="shared" si="138"/>
        <v>0</v>
      </c>
      <c r="BJ380" s="19" t="s">
        <v>143</v>
      </c>
      <c r="BK380" s="187">
        <f t="shared" si="139"/>
        <v>0</v>
      </c>
      <c r="BL380" s="19" t="s">
        <v>142</v>
      </c>
      <c r="BM380" s="186" t="s">
        <v>2203</v>
      </c>
    </row>
    <row r="381" spans="1:65" s="2" customFormat="1" ht="14.4" customHeight="1">
      <c r="A381" s="36"/>
      <c r="B381" s="37"/>
      <c r="C381" s="215" t="s">
        <v>1785</v>
      </c>
      <c r="D381" s="215" t="s">
        <v>194</v>
      </c>
      <c r="E381" s="216" t="s">
        <v>2204</v>
      </c>
      <c r="F381" s="217" t="s">
        <v>2205</v>
      </c>
      <c r="G381" s="218" t="s">
        <v>2206</v>
      </c>
      <c r="H381" s="219">
        <v>170</v>
      </c>
      <c r="I381" s="220"/>
      <c r="J381" s="221">
        <f t="shared" si="130"/>
        <v>0</v>
      </c>
      <c r="K381" s="217" t="s">
        <v>19</v>
      </c>
      <c r="L381" s="222"/>
      <c r="M381" s="223" t="s">
        <v>19</v>
      </c>
      <c r="N381" s="224" t="s">
        <v>44</v>
      </c>
      <c r="O381" s="66"/>
      <c r="P381" s="184">
        <f t="shared" si="131"/>
        <v>0</v>
      </c>
      <c r="Q381" s="184">
        <v>0</v>
      </c>
      <c r="R381" s="184">
        <f t="shared" si="132"/>
        <v>0</v>
      </c>
      <c r="S381" s="184">
        <v>0</v>
      </c>
      <c r="T381" s="185">
        <f t="shared" si="133"/>
        <v>0</v>
      </c>
      <c r="U381" s="36"/>
      <c r="V381" s="36"/>
      <c r="W381" s="36"/>
      <c r="X381" s="36"/>
      <c r="Y381" s="36"/>
      <c r="Z381" s="36"/>
      <c r="AA381" s="36"/>
      <c r="AB381" s="36"/>
      <c r="AC381" s="36"/>
      <c r="AD381" s="36"/>
      <c r="AE381" s="36"/>
      <c r="AR381" s="186" t="s">
        <v>158</v>
      </c>
      <c r="AT381" s="186" t="s">
        <v>194</v>
      </c>
      <c r="AU381" s="186" t="s">
        <v>80</v>
      </c>
      <c r="AY381" s="19" t="s">
        <v>135</v>
      </c>
      <c r="BE381" s="187">
        <f t="shared" si="134"/>
        <v>0</v>
      </c>
      <c r="BF381" s="187">
        <f t="shared" si="135"/>
        <v>0</v>
      </c>
      <c r="BG381" s="187">
        <f t="shared" si="136"/>
        <v>0</v>
      </c>
      <c r="BH381" s="187">
        <f t="shared" si="137"/>
        <v>0</v>
      </c>
      <c r="BI381" s="187">
        <f t="shared" si="138"/>
        <v>0</v>
      </c>
      <c r="BJ381" s="19" t="s">
        <v>143</v>
      </c>
      <c r="BK381" s="187">
        <f t="shared" si="139"/>
        <v>0</v>
      </c>
      <c r="BL381" s="19" t="s">
        <v>142</v>
      </c>
      <c r="BM381" s="186" t="s">
        <v>2207</v>
      </c>
    </row>
    <row r="382" spans="1:65" s="2" customFormat="1" ht="14.4" customHeight="1">
      <c r="A382" s="36"/>
      <c r="B382" s="37"/>
      <c r="C382" s="175" t="s">
        <v>1195</v>
      </c>
      <c r="D382" s="175" t="s">
        <v>137</v>
      </c>
      <c r="E382" s="176" t="s">
        <v>2208</v>
      </c>
      <c r="F382" s="177" t="s">
        <v>2209</v>
      </c>
      <c r="G382" s="178" t="s">
        <v>169</v>
      </c>
      <c r="H382" s="179">
        <v>120</v>
      </c>
      <c r="I382" s="180"/>
      <c r="J382" s="181">
        <f t="shared" si="130"/>
        <v>0</v>
      </c>
      <c r="K382" s="177" t="s">
        <v>1844</v>
      </c>
      <c r="L382" s="41"/>
      <c r="M382" s="182" t="s">
        <v>19</v>
      </c>
      <c r="N382" s="183" t="s">
        <v>44</v>
      </c>
      <c r="O382" s="66"/>
      <c r="P382" s="184">
        <f t="shared" si="131"/>
        <v>0</v>
      </c>
      <c r="Q382" s="184">
        <v>0</v>
      </c>
      <c r="R382" s="184">
        <f t="shared" si="132"/>
        <v>0</v>
      </c>
      <c r="S382" s="184">
        <v>0</v>
      </c>
      <c r="T382" s="185">
        <f t="shared" si="133"/>
        <v>0</v>
      </c>
      <c r="U382" s="36"/>
      <c r="V382" s="36"/>
      <c r="W382" s="36"/>
      <c r="X382" s="36"/>
      <c r="Y382" s="36"/>
      <c r="Z382" s="36"/>
      <c r="AA382" s="36"/>
      <c r="AB382" s="36"/>
      <c r="AC382" s="36"/>
      <c r="AD382" s="36"/>
      <c r="AE382" s="36"/>
      <c r="AR382" s="186" t="s">
        <v>142</v>
      </c>
      <c r="AT382" s="186" t="s">
        <v>137</v>
      </c>
      <c r="AU382" s="186" t="s">
        <v>80</v>
      </c>
      <c r="AY382" s="19" t="s">
        <v>135</v>
      </c>
      <c r="BE382" s="187">
        <f t="shared" si="134"/>
        <v>0</v>
      </c>
      <c r="BF382" s="187">
        <f t="shared" si="135"/>
        <v>0</v>
      </c>
      <c r="BG382" s="187">
        <f t="shared" si="136"/>
        <v>0</v>
      </c>
      <c r="BH382" s="187">
        <f t="shared" si="137"/>
        <v>0</v>
      </c>
      <c r="BI382" s="187">
        <f t="shared" si="138"/>
        <v>0</v>
      </c>
      <c r="BJ382" s="19" t="s">
        <v>143</v>
      </c>
      <c r="BK382" s="187">
        <f t="shared" si="139"/>
        <v>0</v>
      </c>
      <c r="BL382" s="19" t="s">
        <v>142</v>
      </c>
      <c r="BM382" s="186" t="s">
        <v>2210</v>
      </c>
    </row>
    <row r="383" spans="1:65" s="2" customFormat="1" ht="14.4" customHeight="1">
      <c r="A383" s="36"/>
      <c r="B383" s="37"/>
      <c r="C383" s="215" t="s">
        <v>1794</v>
      </c>
      <c r="D383" s="215" t="s">
        <v>194</v>
      </c>
      <c r="E383" s="216" t="s">
        <v>2211</v>
      </c>
      <c r="F383" s="217" t="s">
        <v>2212</v>
      </c>
      <c r="G383" s="218" t="s">
        <v>1594</v>
      </c>
      <c r="H383" s="219">
        <v>74.400000000000006</v>
      </c>
      <c r="I383" s="220"/>
      <c r="J383" s="221">
        <f t="shared" si="130"/>
        <v>0</v>
      </c>
      <c r="K383" s="217" t="s">
        <v>19</v>
      </c>
      <c r="L383" s="222"/>
      <c r="M383" s="223" t="s">
        <v>19</v>
      </c>
      <c r="N383" s="224" t="s">
        <v>44</v>
      </c>
      <c r="O383" s="66"/>
      <c r="P383" s="184">
        <f t="shared" si="131"/>
        <v>0</v>
      </c>
      <c r="Q383" s="184">
        <v>0</v>
      </c>
      <c r="R383" s="184">
        <f t="shared" si="132"/>
        <v>0</v>
      </c>
      <c r="S383" s="184">
        <v>0</v>
      </c>
      <c r="T383" s="185">
        <f t="shared" si="133"/>
        <v>0</v>
      </c>
      <c r="U383" s="36"/>
      <c r="V383" s="36"/>
      <c r="W383" s="36"/>
      <c r="X383" s="36"/>
      <c r="Y383" s="36"/>
      <c r="Z383" s="36"/>
      <c r="AA383" s="36"/>
      <c r="AB383" s="36"/>
      <c r="AC383" s="36"/>
      <c r="AD383" s="36"/>
      <c r="AE383" s="36"/>
      <c r="AR383" s="186" t="s">
        <v>158</v>
      </c>
      <c r="AT383" s="186" t="s">
        <v>194</v>
      </c>
      <c r="AU383" s="186" t="s">
        <v>80</v>
      </c>
      <c r="AY383" s="19" t="s">
        <v>135</v>
      </c>
      <c r="BE383" s="187">
        <f t="shared" si="134"/>
        <v>0</v>
      </c>
      <c r="BF383" s="187">
        <f t="shared" si="135"/>
        <v>0</v>
      </c>
      <c r="BG383" s="187">
        <f t="shared" si="136"/>
        <v>0</v>
      </c>
      <c r="BH383" s="187">
        <f t="shared" si="137"/>
        <v>0</v>
      </c>
      <c r="BI383" s="187">
        <f t="shared" si="138"/>
        <v>0</v>
      </c>
      <c r="BJ383" s="19" t="s">
        <v>143</v>
      </c>
      <c r="BK383" s="187">
        <f t="shared" si="139"/>
        <v>0</v>
      </c>
      <c r="BL383" s="19" t="s">
        <v>142</v>
      </c>
      <c r="BM383" s="186" t="s">
        <v>2213</v>
      </c>
    </row>
    <row r="384" spans="1:65" s="2" customFormat="1" ht="14.4" customHeight="1">
      <c r="A384" s="36"/>
      <c r="B384" s="37"/>
      <c r="C384" s="175" t="s">
        <v>1208</v>
      </c>
      <c r="D384" s="175" t="s">
        <v>137</v>
      </c>
      <c r="E384" s="176" t="s">
        <v>2208</v>
      </c>
      <c r="F384" s="177" t="s">
        <v>2209</v>
      </c>
      <c r="G384" s="178" t="s">
        <v>169</v>
      </c>
      <c r="H384" s="179">
        <v>220</v>
      </c>
      <c r="I384" s="180"/>
      <c r="J384" s="181">
        <f t="shared" si="130"/>
        <v>0</v>
      </c>
      <c r="K384" s="177" t="s">
        <v>1844</v>
      </c>
      <c r="L384" s="41"/>
      <c r="M384" s="182" t="s">
        <v>19</v>
      </c>
      <c r="N384" s="183" t="s">
        <v>44</v>
      </c>
      <c r="O384" s="66"/>
      <c r="P384" s="184">
        <f t="shared" si="131"/>
        <v>0</v>
      </c>
      <c r="Q384" s="184">
        <v>0</v>
      </c>
      <c r="R384" s="184">
        <f t="shared" si="132"/>
        <v>0</v>
      </c>
      <c r="S384" s="184">
        <v>0</v>
      </c>
      <c r="T384" s="185">
        <f t="shared" si="133"/>
        <v>0</v>
      </c>
      <c r="U384" s="36"/>
      <c r="V384" s="36"/>
      <c r="W384" s="36"/>
      <c r="X384" s="36"/>
      <c r="Y384" s="36"/>
      <c r="Z384" s="36"/>
      <c r="AA384" s="36"/>
      <c r="AB384" s="36"/>
      <c r="AC384" s="36"/>
      <c r="AD384" s="36"/>
      <c r="AE384" s="36"/>
      <c r="AR384" s="186" t="s">
        <v>142</v>
      </c>
      <c r="AT384" s="186" t="s">
        <v>137</v>
      </c>
      <c r="AU384" s="186" t="s">
        <v>80</v>
      </c>
      <c r="AY384" s="19" t="s">
        <v>135</v>
      </c>
      <c r="BE384" s="187">
        <f t="shared" si="134"/>
        <v>0</v>
      </c>
      <c r="BF384" s="187">
        <f t="shared" si="135"/>
        <v>0</v>
      </c>
      <c r="BG384" s="187">
        <f t="shared" si="136"/>
        <v>0</v>
      </c>
      <c r="BH384" s="187">
        <f t="shared" si="137"/>
        <v>0</v>
      </c>
      <c r="BI384" s="187">
        <f t="shared" si="138"/>
        <v>0</v>
      </c>
      <c r="BJ384" s="19" t="s">
        <v>143</v>
      </c>
      <c r="BK384" s="187">
        <f t="shared" si="139"/>
        <v>0</v>
      </c>
      <c r="BL384" s="19" t="s">
        <v>142</v>
      </c>
      <c r="BM384" s="186" t="s">
        <v>2214</v>
      </c>
    </row>
    <row r="385" spans="1:65" s="2" customFormat="1" ht="24.15" customHeight="1">
      <c r="A385" s="36"/>
      <c r="B385" s="37"/>
      <c r="C385" s="215" t="s">
        <v>1803</v>
      </c>
      <c r="D385" s="215" t="s">
        <v>194</v>
      </c>
      <c r="E385" s="216" t="s">
        <v>2215</v>
      </c>
      <c r="F385" s="217" t="s">
        <v>2216</v>
      </c>
      <c r="G385" s="218" t="s">
        <v>2206</v>
      </c>
      <c r="H385" s="219">
        <v>29.7</v>
      </c>
      <c r="I385" s="220"/>
      <c r="J385" s="221">
        <f t="shared" si="130"/>
        <v>0</v>
      </c>
      <c r="K385" s="217" t="s">
        <v>19</v>
      </c>
      <c r="L385" s="222"/>
      <c r="M385" s="223" t="s">
        <v>19</v>
      </c>
      <c r="N385" s="224" t="s">
        <v>44</v>
      </c>
      <c r="O385" s="66"/>
      <c r="P385" s="184">
        <f t="shared" si="131"/>
        <v>0</v>
      </c>
      <c r="Q385" s="184">
        <v>0</v>
      </c>
      <c r="R385" s="184">
        <f t="shared" si="132"/>
        <v>0</v>
      </c>
      <c r="S385" s="184">
        <v>0</v>
      </c>
      <c r="T385" s="185">
        <f t="shared" si="133"/>
        <v>0</v>
      </c>
      <c r="U385" s="36"/>
      <c r="V385" s="36"/>
      <c r="W385" s="36"/>
      <c r="X385" s="36"/>
      <c r="Y385" s="36"/>
      <c r="Z385" s="36"/>
      <c r="AA385" s="36"/>
      <c r="AB385" s="36"/>
      <c r="AC385" s="36"/>
      <c r="AD385" s="36"/>
      <c r="AE385" s="36"/>
      <c r="AR385" s="186" t="s">
        <v>158</v>
      </c>
      <c r="AT385" s="186" t="s">
        <v>194</v>
      </c>
      <c r="AU385" s="186" t="s">
        <v>80</v>
      </c>
      <c r="AY385" s="19" t="s">
        <v>135</v>
      </c>
      <c r="BE385" s="187">
        <f t="shared" si="134"/>
        <v>0</v>
      </c>
      <c r="BF385" s="187">
        <f t="shared" si="135"/>
        <v>0</v>
      </c>
      <c r="BG385" s="187">
        <f t="shared" si="136"/>
        <v>0</v>
      </c>
      <c r="BH385" s="187">
        <f t="shared" si="137"/>
        <v>0</v>
      </c>
      <c r="BI385" s="187">
        <f t="shared" si="138"/>
        <v>0</v>
      </c>
      <c r="BJ385" s="19" t="s">
        <v>143</v>
      </c>
      <c r="BK385" s="187">
        <f t="shared" si="139"/>
        <v>0</v>
      </c>
      <c r="BL385" s="19" t="s">
        <v>142</v>
      </c>
      <c r="BM385" s="186" t="s">
        <v>2217</v>
      </c>
    </row>
    <row r="386" spans="1:65" s="2" customFormat="1" ht="14.4" customHeight="1">
      <c r="A386" s="36"/>
      <c r="B386" s="37"/>
      <c r="C386" s="215" t="s">
        <v>1211</v>
      </c>
      <c r="D386" s="215" t="s">
        <v>194</v>
      </c>
      <c r="E386" s="216" t="s">
        <v>2218</v>
      </c>
      <c r="F386" s="217" t="s">
        <v>2219</v>
      </c>
      <c r="G386" s="218" t="s">
        <v>1846</v>
      </c>
      <c r="H386" s="219">
        <v>140</v>
      </c>
      <c r="I386" s="220"/>
      <c r="J386" s="221">
        <f t="shared" si="130"/>
        <v>0</v>
      </c>
      <c r="K386" s="217" t="s">
        <v>19</v>
      </c>
      <c r="L386" s="222"/>
      <c r="M386" s="223" t="s">
        <v>19</v>
      </c>
      <c r="N386" s="224" t="s">
        <v>44</v>
      </c>
      <c r="O386" s="66"/>
      <c r="P386" s="184">
        <f t="shared" si="131"/>
        <v>0</v>
      </c>
      <c r="Q386" s="184">
        <v>0</v>
      </c>
      <c r="R386" s="184">
        <f t="shared" si="132"/>
        <v>0</v>
      </c>
      <c r="S386" s="184">
        <v>0</v>
      </c>
      <c r="T386" s="185">
        <f t="shared" si="133"/>
        <v>0</v>
      </c>
      <c r="U386" s="36"/>
      <c r="V386" s="36"/>
      <c r="W386" s="36"/>
      <c r="X386" s="36"/>
      <c r="Y386" s="36"/>
      <c r="Z386" s="36"/>
      <c r="AA386" s="36"/>
      <c r="AB386" s="36"/>
      <c r="AC386" s="36"/>
      <c r="AD386" s="36"/>
      <c r="AE386" s="36"/>
      <c r="AR386" s="186" t="s">
        <v>158</v>
      </c>
      <c r="AT386" s="186" t="s">
        <v>194</v>
      </c>
      <c r="AU386" s="186" t="s">
        <v>80</v>
      </c>
      <c r="AY386" s="19" t="s">
        <v>135</v>
      </c>
      <c r="BE386" s="187">
        <f t="shared" si="134"/>
        <v>0</v>
      </c>
      <c r="BF386" s="187">
        <f t="shared" si="135"/>
        <v>0</v>
      </c>
      <c r="BG386" s="187">
        <f t="shared" si="136"/>
        <v>0</v>
      </c>
      <c r="BH386" s="187">
        <f t="shared" si="137"/>
        <v>0</v>
      </c>
      <c r="BI386" s="187">
        <f t="shared" si="138"/>
        <v>0</v>
      </c>
      <c r="BJ386" s="19" t="s">
        <v>143</v>
      </c>
      <c r="BK386" s="187">
        <f t="shared" si="139"/>
        <v>0</v>
      </c>
      <c r="BL386" s="19" t="s">
        <v>142</v>
      </c>
      <c r="BM386" s="186" t="s">
        <v>2220</v>
      </c>
    </row>
    <row r="387" spans="1:65" s="2" customFormat="1" ht="14.4" customHeight="1">
      <c r="A387" s="36"/>
      <c r="B387" s="37"/>
      <c r="C387" s="215" t="s">
        <v>1814</v>
      </c>
      <c r="D387" s="215" t="s">
        <v>194</v>
      </c>
      <c r="E387" s="216" t="s">
        <v>2221</v>
      </c>
      <c r="F387" s="217" t="s">
        <v>2222</v>
      </c>
      <c r="G387" s="218" t="s">
        <v>1855</v>
      </c>
      <c r="H387" s="219">
        <v>75</v>
      </c>
      <c r="I387" s="220"/>
      <c r="J387" s="221">
        <f t="shared" si="130"/>
        <v>0</v>
      </c>
      <c r="K387" s="217" t="s">
        <v>19</v>
      </c>
      <c r="L387" s="222"/>
      <c r="M387" s="223" t="s">
        <v>19</v>
      </c>
      <c r="N387" s="224" t="s">
        <v>44</v>
      </c>
      <c r="O387" s="66"/>
      <c r="P387" s="184">
        <f t="shared" si="131"/>
        <v>0</v>
      </c>
      <c r="Q387" s="184">
        <v>0</v>
      </c>
      <c r="R387" s="184">
        <f t="shared" si="132"/>
        <v>0</v>
      </c>
      <c r="S387" s="184">
        <v>0</v>
      </c>
      <c r="T387" s="185">
        <f t="shared" si="133"/>
        <v>0</v>
      </c>
      <c r="U387" s="36"/>
      <c r="V387" s="36"/>
      <c r="W387" s="36"/>
      <c r="X387" s="36"/>
      <c r="Y387" s="36"/>
      <c r="Z387" s="36"/>
      <c r="AA387" s="36"/>
      <c r="AB387" s="36"/>
      <c r="AC387" s="36"/>
      <c r="AD387" s="36"/>
      <c r="AE387" s="36"/>
      <c r="AR387" s="186" t="s">
        <v>158</v>
      </c>
      <c r="AT387" s="186" t="s">
        <v>194</v>
      </c>
      <c r="AU387" s="186" t="s">
        <v>80</v>
      </c>
      <c r="AY387" s="19" t="s">
        <v>135</v>
      </c>
      <c r="BE387" s="187">
        <f t="shared" si="134"/>
        <v>0</v>
      </c>
      <c r="BF387" s="187">
        <f t="shared" si="135"/>
        <v>0</v>
      </c>
      <c r="BG387" s="187">
        <f t="shared" si="136"/>
        <v>0</v>
      </c>
      <c r="BH387" s="187">
        <f t="shared" si="137"/>
        <v>0</v>
      </c>
      <c r="BI387" s="187">
        <f t="shared" si="138"/>
        <v>0</v>
      </c>
      <c r="BJ387" s="19" t="s">
        <v>143</v>
      </c>
      <c r="BK387" s="187">
        <f t="shared" si="139"/>
        <v>0</v>
      </c>
      <c r="BL387" s="19" t="s">
        <v>142</v>
      </c>
      <c r="BM387" s="186" t="s">
        <v>2223</v>
      </c>
    </row>
    <row r="388" spans="1:65" s="2" customFormat="1" ht="14.4" customHeight="1">
      <c r="A388" s="36"/>
      <c r="B388" s="37"/>
      <c r="C388" s="215" t="s">
        <v>1217</v>
      </c>
      <c r="D388" s="215" t="s">
        <v>194</v>
      </c>
      <c r="E388" s="216" t="s">
        <v>2224</v>
      </c>
      <c r="F388" s="217" t="s">
        <v>2225</v>
      </c>
      <c r="G388" s="218" t="s">
        <v>1855</v>
      </c>
      <c r="H388" s="219">
        <v>3</v>
      </c>
      <c r="I388" s="220"/>
      <c r="J388" s="221">
        <f t="shared" si="130"/>
        <v>0</v>
      </c>
      <c r="K388" s="217" t="s">
        <v>19</v>
      </c>
      <c r="L388" s="222"/>
      <c r="M388" s="223" t="s">
        <v>19</v>
      </c>
      <c r="N388" s="224" t="s">
        <v>44</v>
      </c>
      <c r="O388" s="66"/>
      <c r="P388" s="184">
        <f t="shared" si="131"/>
        <v>0</v>
      </c>
      <c r="Q388" s="184">
        <v>0</v>
      </c>
      <c r="R388" s="184">
        <f t="shared" si="132"/>
        <v>0</v>
      </c>
      <c r="S388" s="184">
        <v>0</v>
      </c>
      <c r="T388" s="185">
        <f t="shared" si="133"/>
        <v>0</v>
      </c>
      <c r="U388" s="36"/>
      <c r="V388" s="36"/>
      <c r="W388" s="36"/>
      <c r="X388" s="36"/>
      <c r="Y388" s="36"/>
      <c r="Z388" s="36"/>
      <c r="AA388" s="36"/>
      <c r="AB388" s="36"/>
      <c r="AC388" s="36"/>
      <c r="AD388" s="36"/>
      <c r="AE388" s="36"/>
      <c r="AR388" s="186" t="s">
        <v>158</v>
      </c>
      <c r="AT388" s="186" t="s">
        <v>194</v>
      </c>
      <c r="AU388" s="186" t="s">
        <v>80</v>
      </c>
      <c r="AY388" s="19" t="s">
        <v>135</v>
      </c>
      <c r="BE388" s="187">
        <f t="shared" si="134"/>
        <v>0</v>
      </c>
      <c r="BF388" s="187">
        <f t="shared" si="135"/>
        <v>0</v>
      </c>
      <c r="BG388" s="187">
        <f t="shared" si="136"/>
        <v>0</v>
      </c>
      <c r="BH388" s="187">
        <f t="shared" si="137"/>
        <v>0</v>
      </c>
      <c r="BI388" s="187">
        <f t="shared" si="138"/>
        <v>0</v>
      </c>
      <c r="BJ388" s="19" t="s">
        <v>143</v>
      </c>
      <c r="BK388" s="187">
        <f t="shared" si="139"/>
        <v>0</v>
      </c>
      <c r="BL388" s="19" t="s">
        <v>142</v>
      </c>
      <c r="BM388" s="186" t="s">
        <v>2226</v>
      </c>
    </row>
    <row r="389" spans="1:65" s="2" customFormat="1" ht="14.4" customHeight="1">
      <c r="A389" s="36"/>
      <c r="B389" s="37"/>
      <c r="C389" s="215" t="s">
        <v>1148</v>
      </c>
      <c r="D389" s="215" t="s">
        <v>194</v>
      </c>
      <c r="E389" s="216" t="s">
        <v>2227</v>
      </c>
      <c r="F389" s="217" t="s">
        <v>2228</v>
      </c>
      <c r="G389" s="218" t="s">
        <v>1855</v>
      </c>
      <c r="H389" s="219">
        <v>80</v>
      </c>
      <c r="I389" s="220"/>
      <c r="J389" s="221">
        <f t="shared" si="130"/>
        <v>0</v>
      </c>
      <c r="K389" s="217" t="s">
        <v>19</v>
      </c>
      <c r="L389" s="222"/>
      <c r="M389" s="223" t="s">
        <v>19</v>
      </c>
      <c r="N389" s="224" t="s">
        <v>44</v>
      </c>
      <c r="O389" s="66"/>
      <c r="P389" s="184">
        <f t="shared" si="131"/>
        <v>0</v>
      </c>
      <c r="Q389" s="184">
        <v>0</v>
      </c>
      <c r="R389" s="184">
        <f t="shared" si="132"/>
        <v>0</v>
      </c>
      <c r="S389" s="184">
        <v>0</v>
      </c>
      <c r="T389" s="185">
        <f t="shared" si="133"/>
        <v>0</v>
      </c>
      <c r="U389" s="36"/>
      <c r="V389" s="36"/>
      <c r="W389" s="36"/>
      <c r="X389" s="36"/>
      <c r="Y389" s="36"/>
      <c r="Z389" s="36"/>
      <c r="AA389" s="36"/>
      <c r="AB389" s="36"/>
      <c r="AC389" s="36"/>
      <c r="AD389" s="36"/>
      <c r="AE389" s="36"/>
      <c r="AR389" s="186" t="s">
        <v>158</v>
      </c>
      <c r="AT389" s="186" t="s">
        <v>194</v>
      </c>
      <c r="AU389" s="186" t="s">
        <v>80</v>
      </c>
      <c r="AY389" s="19" t="s">
        <v>135</v>
      </c>
      <c r="BE389" s="187">
        <f t="shared" si="134"/>
        <v>0</v>
      </c>
      <c r="BF389" s="187">
        <f t="shared" si="135"/>
        <v>0</v>
      </c>
      <c r="BG389" s="187">
        <f t="shared" si="136"/>
        <v>0</v>
      </c>
      <c r="BH389" s="187">
        <f t="shared" si="137"/>
        <v>0</v>
      </c>
      <c r="BI389" s="187">
        <f t="shared" si="138"/>
        <v>0</v>
      </c>
      <c r="BJ389" s="19" t="s">
        <v>143</v>
      </c>
      <c r="BK389" s="187">
        <f t="shared" si="139"/>
        <v>0</v>
      </c>
      <c r="BL389" s="19" t="s">
        <v>142</v>
      </c>
      <c r="BM389" s="186" t="s">
        <v>2229</v>
      </c>
    </row>
    <row r="390" spans="1:65" s="2" customFormat="1" ht="14.4" customHeight="1">
      <c r="A390" s="36"/>
      <c r="B390" s="37"/>
      <c r="C390" s="175" t="s">
        <v>1238</v>
      </c>
      <c r="D390" s="175" t="s">
        <v>137</v>
      </c>
      <c r="E390" s="176" t="s">
        <v>2230</v>
      </c>
      <c r="F390" s="177" t="s">
        <v>2231</v>
      </c>
      <c r="G390" s="178" t="s">
        <v>1846</v>
      </c>
      <c r="H390" s="179">
        <v>11</v>
      </c>
      <c r="I390" s="180"/>
      <c r="J390" s="181">
        <f t="shared" si="130"/>
        <v>0</v>
      </c>
      <c r="K390" s="177" t="s">
        <v>19</v>
      </c>
      <c r="L390" s="41"/>
      <c r="M390" s="182" t="s">
        <v>19</v>
      </c>
      <c r="N390" s="183" t="s">
        <v>44</v>
      </c>
      <c r="O390" s="66"/>
      <c r="P390" s="184">
        <f t="shared" si="131"/>
        <v>0</v>
      </c>
      <c r="Q390" s="184">
        <v>0</v>
      </c>
      <c r="R390" s="184">
        <f t="shared" si="132"/>
        <v>0</v>
      </c>
      <c r="S390" s="184">
        <v>0</v>
      </c>
      <c r="T390" s="185">
        <f t="shared" si="133"/>
        <v>0</v>
      </c>
      <c r="U390" s="36"/>
      <c r="V390" s="36"/>
      <c r="W390" s="36"/>
      <c r="X390" s="36"/>
      <c r="Y390" s="36"/>
      <c r="Z390" s="36"/>
      <c r="AA390" s="36"/>
      <c r="AB390" s="36"/>
      <c r="AC390" s="36"/>
      <c r="AD390" s="36"/>
      <c r="AE390" s="36"/>
      <c r="AR390" s="186" t="s">
        <v>142</v>
      </c>
      <c r="AT390" s="186" t="s">
        <v>137</v>
      </c>
      <c r="AU390" s="186" t="s">
        <v>80</v>
      </c>
      <c r="AY390" s="19" t="s">
        <v>135</v>
      </c>
      <c r="BE390" s="187">
        <f t="shared" si="134"/>
        <v>0</v>
      </c>
      <c r="BF390" s="187">
        <f t="shared" si="135"/>
        <v>0</v>
      </c>
      <c r="BG390" s="187">
        <f t="shared" si="136"/>
        <v>0</v>
      </c>
      <c r="BH390" s="187">
        <f t="shared" si="137"/>
        <v>0</v>
      </c>
      <c r="BI390" s="187">
        <f t="shared" si="138"/>
        <v>0</v>
      </c>
      <c r="BJ390" s="19" t="s">
        <v>143</v>
      </c>
      <c r="BK390" s="187">
        <f t="shared" si="139"/>
        <v>0</v>
      </c>
      <c r="BL390" s="19" t="s">
        <v>142</v>
      </c>
      <c r="BM390" s="186" t="s">
        <v>2232</v>
      </c>
    </row>
    <row r="391" spans="1:65" s="2" customFormat="1" ht="14.4" customHeight="1">
      <c r="A391" s="36"/>
      <c r="B391" s="37"/>
      <c r="C391" s="215" t="s">
        <v>2233</v>
      </c>
      <c r="D391" s="215" t="s">
        <v>194</v>
      </c>
      <c r="E391" s="216" t="s">
        <v>2234</v>
      </c>
      <c r="F391" s="217" t="s">
        <v>2235</v>
      </c>
      <c r="G391" s="218" t="s">
        <v>1846</v>
      </c>
      <c r="H391" s="219">
        <v>11</v>
      </c>
      <c r="I391" s="220"/>
      <c r="J391" s="221">
        <f t="shared" si="130"/>
        <v>0</v>
      </c>
      <c r="K391" s="217" t="s">
        <v>19</v>
      </c>
      <c r="L391" s="222"/>
      <c r="M391" s="223" t="s">
        <v>19</v>
      </c>
      <c r="N391" s="224" t="s">
        <v>44</v>
      </c>
      <c r="O391" s="66"/>
      <c r="P391" s="184">
        <f t="shared" si="131"/>
        <v>0</v>
      </c>
      <c r="Q391" s="184">
        <v>0</v>
      </c>
      <c r="R391" s="184">
        <f t="shared" si="132"/>
        <v>0</v>
      </c>
      <c r="S391" s="184">
        <v>0</v>
      </c>
      <c r="T391" s="185">
        <f t="shared" si="133"/>
        <v>0</v>
      </c>
      <c r="U391" s="36"/>
      <c r="V391" s="36"/>
      <c r="W391" s="36"/>
      <c r="X391" s="36"/>
      <c r="Y391" s="36"/>
      <c r="Z391" s="36"/>
      <c r="AA391" s="36"/>
      <c r="AB391" s="36"/>
      <c r="AC391" s="36"/>
      <c r="AD391" s="36"/>
      <c r="AE391" s="36"/>
      <c r="AR391" s="186" t="s">
        <v>158</v>
      </c>
      <c r="AT391" s="186" t="s">
        <v>194</v>
      </c>
      <c r="AU391" s="186" t="s">
        <v>80</v>
      </c>
      <c r="AY391" s="19" t="s">
        <v>135</v>
      </c>
      <c r="BE391" s="187">
        <f t="shared" si="134"/>
        <v>0</v>
      </c>
      <c r="BF391" s="187">
        <f t="shared" si="135"/>
        <v>0</v>
      </c>
      <c r="BG391" s="187">
        <f t="shared" si="136"/>
        <v>0</v>
      </c>
      <c r="BH391" s="187">
        <f t="shared" si="137"/>
        <v>0</v>
      </c>
      <c r="BI391" s="187">
        <f t="shared" si="138"/>
        <v>0</v>
      </c>
      <c r="BJ391" s="19" t="s">
        <v>143</v>
      </c>
      <c r="BK391" s="187">
        <f t="shared" si="139"/>
        <v>0</v>
      </c>
      <c r="BL391" s="19" t="s">
        <v>142</v>
      </c>
      <c r="BM391" s="186" t="s">
        <v>2236</v>
      </c>
    </row>
    <row r="392" spans="1:65" s="2" customFormat="1" ht="14.4" customHeight="1">
      <c r="A392" s="36"/>
      <c r="B392" s="37"/>
      <c r="C392" s="175" t="s">
        <v>1247</v>
      </c>
      <c r="D392" s="175" t="s">
        <v>137</v>
      </c>
      <c r="E392" s="176" t="s">
        <v>2237</v>
      </c>
      <c r="F392" s="177" t="s">
        <v>2238</v>
      </c>
      <c r="G392" s="178" t="s">
        <v>382</v>
      </c>
      <c r="H392" s="179">
        <v>6</v>
      </c>
      <c r="I392" s="180"/>
      <c r="J392" s="181">
        <f t="shared" si="130"/>
        <v>0</v>
      </c>
      <c r="K392" s="177" t="s">
        <v>1844</v>
      </c>
      <c r="L392" s="41"/>
      <c r="M392" s="182" t="s">
        <v>19</v>
      </c>
      <c r="N392" s="183" t="s">
        <v>44</v>
      </c>
      <c r="O392" s="66"/>
      <c r="P392" s="184">
        <f t="shared" si="131"/>
        <v>0</v>
      </c>
      <c r="Q392" s="184">
        <v>0</v>
      </c>
      <c r="R392" s="184">
        <f t="shared" si="132"/>
        <v>0</v>
      </c>
      <c r="S392" s="184">
        <v>0</v>
      </c>
      <c r="T392" s="185">
        <f t="shared" si="133"/>
        <v>0</v>
      </c>
      <c r="U392" s="36"/>
      <c r="V392" s="36"/>
      <c r="W392" s="36"/>
      <c r="X392" s="36"/>
      <c r="Y392" s="36"/>
      <c r="Z392" s="36"/>
      <c r="AA392" s="36"/>
      <c r="AB392" s="36"/>
      <c r="AC392" s="36"/>
      <c r="AD392" s="36"/>
      <c r="AE392" s="36"/>
      <c r="AR392" s="186" t="s">
        <v>142</v>
      </c>
      <c r="AT392" s="186" t="s">
        <v>137</v>
      </c>
      <c r="AU392" s="186" t="s">
        <v>80</v>
      </c>
      <c r="AY392" s="19" t="s">
        <v>135</v>
      </c>
      <c r="BE392" s="187">
        <f t="shared" si="134"/>
        <v>0</v>
      </c>
      <c r="BF392" s="187">
        <f t="shared" si="135"/>
        <v>0</v>
      </c>
      <c r="BG392" s="187">
        <f t="shared" si="136"/>
        <v>0</v>
      </c>
      <c r="BH392" s="187">
        <f t="shared" si="137"/>
        <v>0</v>
      </c>
      <c r="BI392" s="187">
        <f t="shared" si="138"/>
        <v>0</v>
      </c>
      <c r="BJ392" s="19" t="s">
        <v>143</v>
      </c>
      <c r="BK392" s="187">
        <f t="shared" si="139"/>
        <v>0</v>
      </c>
      <c r="BL392" s="19" t="s">
        <v>142</v>
      </c>
      <c r="BM392" s="186" t="s">
        <v>2239</v>
      </c>
    </row>
    <row r="393" spans="1:65" s="2" customFormat="1" ht="14.4" customHeight="1">
      <c r="A393" s="36"/>
      <c r="B393" s="37"/>
      <c r="C393" s="215" t="s">
        <v>2240</v>
      </c>
      <c r="D393" s="215" t="s">
        <v>194</v>
      </c>
      <c r="E393" s="216" t="s">
        <v>2241</v>
      </c>
      <c r="F393" s="217" t="s">
        <v>2242</v>
      </c>
      <c r="G393" s="218" t="s">
        <v>1855</v>
      </c>
      <c r="H393" s="219">
        <v>6</v>
      </c>
      <c r="I393" s="220"/>
      <c r="J393" s="221">
        <f t="shared" si="130"/>
        <v>0</v>
      </c>
      <c r="K393" s="217" t="s">
        <v>19</v>
      </c>
      <c r="L393" s="222"/>
      <c r="M393" s="223" t="s">
        <v>19</v>
      </c>
      <c r="N393" s="224" t="s">
        <v>44</v>
      </c>
      <c r="O393" s="66"/>
      <c r="P393" s="184">
        <f t="shared" si="131"/>
        <v>0</v>
      </c>
      <c r="Q393" s="184">
        <v>0</v>
      </c>
      <c r="R393" s="184">
        <f t="shared" si="132"/>
        <v>0</v>
      </c>
      <c r="S393" s="184">
        <v>0</v>
      </c>
      <c r="T393" s="185">
        <f t="shared" si="133"/>
        <v>0</v>
      </c>
      <c r="U393" s="36"/>
      <c r="V393" s="36"/>
      <c r="W393" s="36"/>
      <c r="X393" s="36"/>
      <c r="Y393" s="36"/>
      <c r="Z393" s="36"/>
      <c r="AA393" s="36"/>
      <c r="AB393" s="36"/>
      <c r="AC393" s="36"/>
      <c r="AD393" s="36"/>
      <c r="AE393" s="36"/>
      <c r="AR393" s="186" t="s">
        <v>158</v>
      </c>
      <c r="AT393" s="186" t="s">
        <v>194</v>
      </c>
      <c r="AU393" s="186" t="s">
        <v>80</v>
      </c>
      <c r="AY393" s="19" t="s">
        <v>135</v>
      </c>
      <c r="BE393" s="187">
        <f t="shared" si="134"/>
        <v>0</v>
      </c>
      <c r="BF393" s="187">
        <f t="shared" si="135"/>
        <v>0</v>
      </c>
      <c r="BG393" s="187">
        <f t="shared" si="136"/>
        <v>0</v>
      </c>
      <c r="BH393" s="187">
        <f t="shared" si="137"/>
        <v>0</v>
      </c>
      <c r="BI393" s="187">
        <f t="shared" si="138"/>
        <v>0</v>
      </c>
      <c r="BJ393" s="19" t="s">
        <v>143</v>
      </c>
      <c r="BK393" s="187">
        <f t="shared" si="139"/>
        <v>0</v>
      </c>
      <c r="BL393" s="19" t="s">
        <v>142</v>
      </c>
      <c r="BM393" s="186" t="s">
        <v>2243</v>
      </c>
    </row>
    <row r="394" spans="1:65" s="2" customFormat="1" ht="14.4" customHeight="1">
      <c r="A394" s="36"/>
      <c r="B394" s="37"/>
      <c r="C394" s="215" t="s">
        <v>1253</v>
      </c>
      <c r="D394" s="215" t="s">
        <v>194</v>
      </c>
      <c r="E394" s="216" t="s">
        <v>2244</v>
      </c>
      <c r="F394" s="217" t="s">
        <v>2245</v>
      </c>
      <c r="G394" s="218" t="s">
        <v>1855</v>
      </c>
      <c r="H394" s="219">
        <v>12</v>
      </c>
      <c r="I394" s="220"/>
      <c r="J394" s="221">
        <f t="shared" si="130"/>
        <v>0</v>
      </c>
      <c r="K394" s="217" t="s">
        <v>19</v>
      </c>
      <c r="L394" s="222"/>
      <c r="M394" s="223" t="s">
        <v>19</v>
      </c>
      <c r="N394" s="224" t="s">
        <v>44</v>
      </c>
      <c r="O394" s="66"/>
      <c r="P394" s="184">
        <f t="shared" si="131"/>
        <v>0</v>
      </c>
      <c r="Q394" s="184">
        <v>0</v>
      </c>
      <c r="R394" s="184">
        <f t="shared" si="132"/>
        <v>0</v>
      </c>
      <c r="S394" s="184">
        <v>0</v>
      </c>
      <c r="T394" s="185">
        <f t="shared" si="133"/>
        <v>0</v>
      </c>
      <c r="U394" s="36"/>
      <c r="V394" s="36"/>
      <c r="W394" s="36"/>
      <c r="X394" s="36"/>
      <c r="Y394" s="36"/>
      <c r="Z394" s="36"/>
      <c r="AA394" s="36"/>
      <c r="AB394" s="36"/>
      <c r="AC394" s="36"/>
      <c r="AD394" s="36"/>
      <c r="AE394" s="36"/>
      <c r="AR394" s="186" t="s">
        <v>158</v>
      </c>
      <c r="AT394" s="186" t="s">
        <v>194</v>
      </c>
      <c r="AU394" s="186" t="s">
        <v>80</v>
      </c>
      <c r="AY394" s="19" t="s">
        <v>135</v>
      </c>
      <c r="BE394" s="187">
        <f t="shared" si="134"/>
        <v>0</v>
      </c>
      <c r="BF394" s="187">
        <f t="shared" si="135"/>
        <v>0</v>
      </c>
      <c r="BG394" s="187">
        <f t="shared" si="136"/>
        <v>0</v>
      </c>
      <c r="BH394" s="187">
        <f t="shared" si="137"/>
        <v>0</v>
      </c>
      <c r="BI394" s="187">
        <f t="shared" si="138"/>
        <v>0</v>
      </c>
      <c r="BJ394" s="19" t="s">
        <v>143</v>
      </c>
      <c r="BK394" s="187">
        <f t="shared" si="139"/>
        <v>0</v>
      </c>
      <c r="BL394" s="19" t="s">
        <v>142</v>
      </c>
      <c r="BM394" s="186" t="s">
        <v>2246</v>
      </c>
    </row>
    <row r="395" spans="1:65" s="2" customFormat="1" ht="14.4" customHeight="1">
      <c r="A395" s="36"/>
      <c r="B395" s="37"/>
      <c r="C395" s="175" t="s">
        <v>2247</v>
      </c>
      <c r="D395" s="175" t="s">
        <v>137</v>
      </c>
      <c r="E395" s="176" t="s">
        <v>2248</v>
      </c>
      <c r="F395" s="177" t="s">
        <v>2249</v>
      </c>
      <c r="G395" s="178" t="s">
        <v>382</v>
      </c>
      <c r="H395" s="179">
        <v>6</v>
      </c>
      <c r="I395" s="180"/>
      <c r="J395" s="181">
        <f t="shared" si="130"/>
        <v>0</v>
      </c>
      <c r="K395" s="177" t="s">
        <v>1844</v>
      </c>
      <c r="L395" s="41"/>
      <c r="M395" s="182" t="s">
        <v>19</v>
      </c>
      <c r="N395" s="183" t="s">
        <v>44</v>
      </c>
      <c r="O395" s="66"/>
      <c r="P395" s="184">
        <f t="shared" si="131"/>
        <v>0</v>
      </c>
      <c r="Q395" s="184">
        <v>0</v>
      </c>
      <c r="R395" s="184">
        <f t="shared" si="132"/>
        <v>0</v>
      </c>
      <c r="S395" s="184">
        <v>0</v>
      </c>
      <c r="T395" s="185">
        <f t="shared" si="133"/>
        <v>0</v>
      </c>
      <c r="U395" s="36"/>
      <c r="V395" s="36"/>
      <c r="W395" s="36"/>
      <c r="X395" s="36"/>
      <c r="Y395" s="36"/>
      <c r="Z395" s="36"/>
      <c r="AA395" s="36"/>
      <c r="AB395" s="36"/>
      <c r="AC395" s="36"/>
      <c r="AD395" s="36"/>
      <c r="AE395" s="36"/>
      <c r="AR395" s="186" t="s">
        <v>142</v>
      </c>
      <c r="AT395" s="186" t="s">
        <v>137</v>
      </c>
      <c r="AU395" s="186" t="s">
        <v>80</v>
      </c>
      <c r="AY395" s="19" t="s">
        <v>135</v>
      </c>
      <c r="BE395" s="187">
        <f t="shared" si="134"/>
        <v>0</v>
      </c>
      <c r="BF395" s="187">
        <f t="shared" si="135"/>
        <v>0</v>
      </c>
      <c r="BG395" s="187">
        <f t="shared" si="136"/>
        <v>0</v>
      </c>
      <c r="BH395" s="187">
        <f t="shared" si="137"/>
        <v>0</v>
      </c>
      <c r="BI395" s="187">
        <f t="shared" si="138"/>
        <v>0</v>
      </c>
      <c r="BJ395" s="19" t="s">
        <v>143</v>
      </c>
      <c r="BK395" s="187">
        <f t="shared" si="139"/>
        <v>0</v>
      </c>
      <c r="BL395" s="19" t="s">
        <v>142</v>
      </c>
      <c r="BM395" s="186" t="s">
        <v>2250</v>
      </c>
    </row>
    <row r="396" spans="1:65" s="2" customFormat="1" ht="14.4" customHeight="1">
      <c r="A396" s="36"/>
      <c r="B396" s="37"/>
      <c r="C396" s="215" t="s">
        <v>1259</v>
      </c>
      <c r="D396" s="215" t="s">
        <v>194</v>
      </c>
      <c r="E396" s="216" t="s">
        <v>2251</v>
      </c>
      <c r="F396" s="217" t="s">
        <v>2252</v>
      </c>
      <c r="G396" s="218" t="s">
        <v>1855</v>
      </c>
      <c r="H396" s="219">
        <v>6</v>
      </c>
      <c r="I396" s="220"/>
      <c r="J396" s="221">
        <f t="shared" si="130"/>
        <v>0</v>
      </c>
      <c r="K396" s="217" t="s">
        <v>19</v>
      </c>
      <c r="L396" s="222"/>
      <c r="M396" s="223" t="s">
        <v>19</v>
      </c>
      <c r="N396" s="224" t="s">
        <v>44</v>
      </c>
      <c r="O396" s="66"/>
      <c r="P396" s="184">
        <f t="shared" si="131"/>
        <v>0</v>
      </c>
      <c r="Q396" s="184">
        <v>0</v>
      </c>
      <c r="R396" s="184">
        <f t="shared" si="132"/>
        <v>0</v>
      </c>
      <c r="S396" s="184">
        <v>0</v>
      </c>
      <c r="T396" s="185">
        <f t="shared" si="133"/>
        <v>0</v>
      </c>
      <c r="U396" s="36"/>
      <c r="V396" s="36"/>
      <c r="W396" s="36"/>
      <c r="X396" s="36"/>
      <c r="Y396" s="36"/>
      <c r="Z396" s="36"/>
      <c r="AA396" s="36"/>
      <c r="AB396" s="36"/>
      <c r="AC396" s="36"/>
      <c r="AD396" s="36"/>
      <c r="AE396" s="36"/>
      <c r="AR396" s="186" t="s">
        <v>158</v>
      </c>
      <c r="AT396" s="186" t="s">
        <v>194</v>
      </c>
      <c r="AU396" s="186" t="s">
        <v>80</v>
      </c>
      <c r="AY396" s="19" t="s">
        <v>135</v>
      </c>
      <c r="BE396" s="187">
        <f t="shared" si="134"/>
        <v>0</v>
      </c>
      <c r="BF396" s="187">
        <f t="shared" si="135"/>
        <v>0</v>
      </c>
      <c r="BG396" s="187">
        <f t="shared" si="136"/>
        <v>0</v>
      </c>
      <c r="BH396" s="187">
        <f t="shared" si="137"/>
        <v>0</v>
      </c>
      <c r="BI396" s="187">
        <f t="shared" si="138"/>
        <v>0</v>
      </c>
      <c r="BJ396" s="19" t="s">
        <v>143</v>
      </c>
      <c r="BK396" s="187">
        <f t="shared" si="139"/>
        <v>0</v>
      </c>
      <c r="BL396" s="19" t="s">
        <v>142</v>
      </c>
      <c r="BM396" s="186" t="s">
        <v>2253</v>
      </c>
    </row>
    <row r="397" spans="1:65" s="2" customFormat="1" ht="14.4" customHeight="1">
      <c r="A397" s="36"/>
      <c r="B397" s="37"/>
      <c r="C397" s="175" t="s">
        <v>2254</v>
      </c>
      <c r="D397" s="175" t="s">
        <v>137</v>
      </c>
      <c r="E397" s="176" t="s">
        <v>2255</v>
      </c>
      <c r="F397" s="177" t="s">
        <v>2256</v>
      </c>
      <c r="G397" s="178" t="s">
        <v>382</v>
      </c>
      <c r="H397" s="179">
        <v>6</v>
      </c>
      <c r="I397" s="180"/>
      <c r="J397" s="181">
        <f t="shared" si="130"/>
        <v>0</v>
      </c>
      <c r="K397" s="177" t="s">
        <v>1844</v>
      </c>
      <c r="L397" s="41"/>
      <c r="M397" s="182" t="s">
        <v>19</v>
      </c>
      <c r="N397" s="183" t="s">
        <v>44</v>
      </c>
      <c r="O397" s="66"/>
      <c r="P397" s="184">
        <f t="shared" si="131"/>
        <v>0</v>
      </c>
      <c r="Q397" s="184">
        <v>0</v>
      </c>
      <c r="R397" s="184">
        <f t="shared" si="132"/>
        <v>0</v>
      </c>
      <c r="S397" s="184">
        <v>0</v>
      </c>
      <c r="T397" s="185">
        <f t="shared" si="133"/>
        <v>0</v>
      </c>
      <c r="U397" s="36"/>
      <c r="V397" s="36"/>
      <c r="W397" s="36"/>
      <c r="X397" s="36"/>
      <c r="Y397" s="36"/>
      <c r="Z397" s="36"/>
      <c r="AA397" s="36"/>
      <c r="AB397" s="36"/>
      <c r="AC397" s="36"/>
      <c r="AD397" s="36"/>
      <c r="AE397" s="36"/>
      <c r="AR397" s="186" t="s">
        <v>142</v>
      </c>
      <c r="AT397" s="186" t="s">
        <v>137</v>
      </c>
      <c r="AU397" s="186" t="s">
        <v>80</v>
      </c>
      <c r="AY397" s="19" t="s">
        <v>135</v>
      </c>
      <c r="BE397" s="187">
        <f t="shared" si="134"/>
        <v>0</v>
      </c>
      <c r="BF397" s="187">
        <f t="shared" si="135"/>
        <v>0</v>
      </c>
      <c r="BG397" s="187">
        <f t="shared" si="136"/>
        <v>0</v>
      </c>
      <c r="BH397" s="187">
        <f t="shared" si="137"/>
        <v>0</v>
      </c>
      <c r="BI397" s="187">
        <f t="shared" si="138"/>
        <v>0</v>
      </c>
      <c r="BJ397" s="19" t="s">
        <v>143</v>
      </c>
      <c r="BK397" s="187">
        <f t="shared" si="139"/>
        <v>0</v>
      </c>
      <c r="BL397" s="19" t="s">
        <v>142</v>
      </c>
      <c r="BM397" s="186" t="s">
        <v>2257</v>
      </c>
    </row>
    <row r="398" spans="1:65" s="2" customFormat="1" ht="14.4" customHeight="1">
      <c r="A398" s="36"/>
      <c r="B398" s="37"/>
      <c r="C398" s="215" t="s">
        <v>1282</v>
      </c>
      <c r="D398" s="215" t="s">
        <v>194</v>
      </c>
      <c r="E398" s="216" t="s">
        <v>2258</v>
      </c>
      <c r="F398" s="217" t="s">
        <v>2259</v>
      </c>
      <c r="G398" s="218" t="s">
        <v>1846</v>
      </c>
      <c r="H398" s="219">
        <v>6</v>
      </c>
      <c r="I398" s="220"/>
      <c r="J398" s="221">
        <f t="shared" si="130"/>
        <v>0</v>
      </c>
      <c r="K398" s="217" t="s">
        <v>19</v>
      </c>
      <c r="L398" s="222"/>
      <c r="M398" s="223" t="s">
        <v>19</v>
      </c>
      <c r="N398" s="224" t="s">
        <v>44</v>
      </c>
      <c r="O398" s="66"/>
      <c r="P398" s="184">
        <f t="shared" si="131"/>
        <v>0</v>
      </c>
      <c r="Q398" s="184">
        <v>0</v>
      </c>
      <c r="R398" s="184">
        <f t="shared" si="132"/>
        <v>0</v>
      </c>
      <c r="S398" s="184">
        <v>0</v>
      </c>
      <c r="T398" s="185">
        <f t="shared" si="133"/>
        <v>0</v>
      </c>
      <c r="U398" s="36"/>
      <c r="V398" s="36"/>
      <c r="W398" s="36"/>
      <c r="X398" s="36"/>
      <c r="Y398" s="36"/>
      <c r="Z398" s="36"/>
      <c r="AA398" s="36"/>
      <c r="AB398" s="36"/>
      <c r="AC398" s="36"/>
      <c r="AD398" s="36"/>
      <c r="AE398" s="36"/>
      <c r="AR398" s="186" t="s">
        <v>158</v>
      </c>
      <c r="AT398" s="186" t="s">
        <v>194</v>
      </c>
      <c r="AU398" s="186" t="s">
        <v>80</v>
      </c>
      <c r="AY398" s="19" t="s">
        <v>135</v>
      </c>
      <c r="BE398" s="187">
        <f t="shared" si="134"/>
        <v>0</v>
      </c>
      <c r="BF398" s="187">
        <f t="shared" si="135"/>
        <v>0</v>
      </c>
      <c r="BG398" s="187">
        <f t="shared" si="136"/>
        <v>0</v>
      </c>
      <c r="BH398" s="187">
        <f t="shared" si="137"/>
        <v>0</v>
      </c>
      <c r="BI398" s="187">
        <f t="shared" si="138"/>
        <v>0</v>
      </c>
      <c r="BJ398" s="19" t="s">
        <v>143</v>
      </c>
      <c r="BK398" s="187">
        <f t="shared" si="139"/>
        <v>0</v>
      </c>
      <c r="BL398" s="19" t="s">
        <v>142</v>
      </c>
      <c r="BM398" s="186" t="s">
        <v>2260</v>
      </c>
    </row>
    <row r="399" spans="1:65" s="2" customFormat="1" ht="14.4" customHeight="1">
      <c r="A399" s="36"/>
      <c r="B399" s="37"/>
      <c r="C399" s="175" t="s">
        <v>2261</v>
      </c>
      <c r="D399" s="175" t="s">
        <v>137</v>
      </c>
      <c r="E399" s="176" t="s">
        <v>2262</v>
      </c>
      <c r="F399" s="177" t="s">
        <v>2263</v>
      </c>
      <c r="G399" s="178" t="s">
        <v>382</v>
      </c>
      <c r="H399" s="179">
        <v>57</v>
      </c>
      <c r="I399" s="180"/>
      <c r="J399" s="181">
        <f t="shared" si="130"/>
        <v>0</v>
      </c>
      <c r="K399" s="177" t="s">
        <v>1844</v>
      </c>
      <c r="L399" s="41"/>
      <c r="M399" s="182" t="s">
        <v>19</v>
      </c>
      <c r="N399" s="183" t="s">
        <v>44</v>
      </c>
      <c r="O399" s="66"/>
      <c r="P399" s="184">
        <f t="shared" si="131"/>
        <v>0</v>
      </c>
      <c r="Q399" s="184">
        <v>0</v>
      </c>
      <c r="R399" s="184">
        <f t="shared" si="132"/>
        <v>0</v>
      </c>
      <c r="S399" s="184">
        <v>0</v>
      </c>
      <c r="T399" s="185">
        <f t="shared" si="133"/>
        <v>0</v>
      </c>
      <c r="U399" s="36"/>
      <c r="V399" s="36"/>
      <c r="W399" s="36"/>
      <c r="X399" s="36"/>
      <c r="Y399" s="36"/>
      <c r="Z399" s="36"/>
      <c r="AA399" s="36"/>
      <c r="AB399" s="36"/>
      <c r="AC399" s="36"/>
      <c r="AD399" s="36"/>
      <c r="AE399" s="36"/>
      <c r="AR399" s="186" t="s">
        <v>142</v>
      </c>
      <c r="AT399" s="186" t="s">
        <v>137</v>
      </c>
      <c r="AU399" s="186" t="s">
        <v>80</v>
      </c>
      <c r="AY399" s="19" t="s">
        <v>135</v>
      </c>
      <c r="BE399" s="187">
        <f t="shared" si="134"/>
        <v>0</v>
      </c>
      <c r="BF399" s="187">
        <f t="shared" si="135"/>
        <v>0</v>
      </c>
      <c r="BG399" s="187">
        <f t="shared" si="136"/>
        <v>0</v>
      </c>
      <c r="BH399" s="187">
        <f t="shared" si="137"/>
        <v>0</v>
      </c>
      <c r="BI399" s="187">
        <f t="shared" si="138"/>
        <v>0</v>
      </c>
      <c r="BJ399" s="19" t="s">
        <v>143</v>
      </c>
      <c r="BK399" s="187">
        <f t="shared" si="139"/>
        <v>0</v>
      </c>
      <c r="BL399" s="19" t="s">
        <v>142</v>
      </c>
      <c r="BM399" s="186" t="s">
        <v>2264</v>
      </c>
    </row>
    <row r="400" spans="1:65" s="2" customFormat="1" ht="14.4" customHeight="1">
      <c r="A400" s="36"/>
      <c r="B400" s="37"/>
      <c r="C400" s="215" t="s">
        <v>1287</v>
      </c>
      <c r="D400" s="215" t="s">
        <v>194</v>
      </c>
      <c r="E400" s="216" t="s">
        <v>2265</v>
      </c>
      <c r="F400" s="217" t="s">
        <v>2266</v>
      </c>
      <c r="G400" s="218" t="s">
        <v>1855</v>
      </c>
      <c r="H400" s="219">
        <v>57</v>
      </c>
      <c r="I400" s="220"/>
      <c r="J400" s="221">
        <f t="shared" si="130"/>
        <v>0</v>
      </c>
      <c r="K400" s="217" t="s">
        <v>19</v>
      </c>
      <c r="L400" s="222"/>
      <c r="M400" s="223" t="s">
        <v>19</v>
      </c>
      <c r="N400" s="224" t="s">
        <v>44</v>
      </c>
      <c r="O400" s="66"/>
      <c r="P400" s="184">
        <f t="shared" si="131"/>
        <v>0</v>
      </c>
      <c r="Q400" s="184">
        <v>0</v>
      </c>
      <c r="R400" s="184">
        <f t="shared" si="132"/>
        <v>0</v>
      </c>
      <c r="S400" s="184">
        <v>0</v>
      </c>
      <c r="T400" s="185">
        <f t="shared" si="133"/>
        <v>0</v>
      </c>
      <c r="U400" s="36"/>
      <c r="V400" s="36"/>
      <c r="W400" s="36"/>
      <c r="X400" s="36"/>
      <c r="Y400" s="36"/>
      <c r="Z400" s="36"/>
      <c r="AA400" s="36"/>
      <c r="AB400" s="36"/>
      <c r="AC400" s="36"/>
      <c r="AD400" s="36"/>
      <c r="AE400" s="36"/>
      <c r="AR400" s="186" t="s">
        <v>158</v>
      </c>
      <c r="AT400" s="186" t="s">
        <v>194</v>
      </c>
      <c r="AU400" s="186" t="s">
        <v>80</v>
      </c>
      <c r="AY400" s="19" t="s">
        <v>135</v>
      </c>
      <c r="BE400" s="187">
        <f t="shared" si="134"/>
        <v>0</v>
      </c>
      <c r="BF400" s="187">
        <f t="shared" si="135"/>
        <v>0</v>
      </c>
      <c r="BG400" s="187">
        <f t="shared" si="136"/>
        <v>0</v>
      </c>
      <c r="BH400" s="187">
        <f t="shared" si="137"/>
        <v>0</v>
      </c>
      <c r="BI400" s="187">
        <f t="shared" si="138"/>
        <v>0</v>
      </c>
      <c r="BJ400" s="19" t="s">
        <v>143</v>
      </c>
      <c r="BK400" s="187">
        <f t="shared" si="139"/>
        <v>0</v>
      </c>
      <c r="BL400" s="19" t="s">
        <v>142</v>
      </c>
      <c r="BM400" s="186" t="s">
        <v>2267</v>
      </c>
    </row>
    <row r="401" spans="1:65" s="2" customFormat="1" ht="14.4" customHeight="1">
      <c r="A401" s="36"/>
      <c r="B401" s="37"/>
      <c r="C401" s="175" t="s">
        <v>2268</v>
      </c>
      <c r="D401" s="175" t="s">
        <v>137</v>
      </c>
      <c r="E401" s="176" t="s">
        <v>2248</v>
      </c>
      <c r="F401" s="177" t="s">
        <v>2249</v>
      </c>
      <c r="G401" s="178" t="s">
        <v>382</v>
      </c>
      <c r="H401" s="179">
        <v>8</v>
      </c>
      <c r="I401" s="180"/>
      <c r="J401" s="181">
        <f t="shared" si="130"/>
        <v>0</v>
      </c>
      <c r="K401" s="177" t="s">
        <v>1844</v>
      </c>
      <c r="L401" s="41"/>
      <c r="M401" s="182" t="s">
        <v>19</v>
      </c>
      <c r="N401" s="183" t="s">
        <v>44</v>
      </c>
      <c r="O401" s="66"/>
      <c r="P401" s="184">
        <f t="shared" si="131"/>
        <v>0</v>
      </c>
      <c r="Q401" s="184">
        <v>0</v>
      </c>
      <c r="R401" s="184">
        <f t="shared" si="132"/>
        <v>0</v>
      </c>
      <c r="S401" s="184">
        <v>0</v>
      </c>
      <c r="T401" s="185">
        <f t="shared" si="133"/>
        <v>0</v>
      </c>
      <c r="U401" s="36"/>
      <c r="V401" s="36"/>
      <c r="W401" s="36"/>
      <c r="X401" s="36"/>
      <c r="Y401" s="36"/>
      <c r="Z401" s="36"/>
      <c r="AA401" s="36"/>
      <c r="AB401" s="36"/>
      <c r="AC401" s="36"/>
      <c r="AD401" s="36"/>
      <c r="AE401" s="36"/>
      <c r="AR401" s="186" t="s">
        <v>142</v>
      </c>
      <c r="AT401" s="186" t="s">
        <v>137</v>
      </c>
      <c r="AU401" s="186" t="s">
        <v>80</v>
      </c>
      <c r="AY401" s="19" t="s">
        <v>135</v>
      </c>
      <c r="BE401" s="187">
        <f t="shared" si="134"/>
        <v>0</v>
      </c>
      <c r="BF401" s="187">
        <f t="shared" si="135"/>
        <v>0</v>
      </c>
      <c r="BG401" s="187">
        <f t="shared" si="136"/>
        <v>0</v>
      </c>
      <c r="BH401" s="187">
        <f t="shared" si="137"/>
        <v>0</v>
      </c>
      <c r="BI401" s="187">
        <f t="shared" si="138"/>
        <v>0</v>
      </c>
      <c r="BJ401" s="19" t="s">
        <v>143</v>
      </c>
      <c r="BK401" s="187">
        <f t="shared" si="139"/>
        <v>0</v>
      </c>
      <c r="BL401" s="19" t="s">
        <v>142</v>
      </c>
      <c r="BM401" s="186" t="s">
        <v>2269</v>
      </c>
    </row>
    <row r="402" spans="1:65" s="2" customFormat="1" ht="14.4" customHeight="1">
      <c r="A402" s="36"/>
      <c r="B402" s="37"/>
      <c r="C402" s="215" t="s">
        <v>1290</v>
      </c>
      <c r="D402" s="215" t="s">
        <v>194</v>
      </c>
      <c r="E402" s="216" t="s">
        <v>2270</v>
      </c>
      <c r="F402" s="217" t="s">
        <v>2271</v>
      </c>
      <c r="G402" s="218" t="s">
        <v>1855</v>
      </c>
      <c r="H402" s="219">
        <v>8</v>
      </c>
      <c r="I402" s="220"/>
      <c r="J402" s="221">
        <f t="shared" si="130"/>
        <v>0</v>
      </c>
      <c r="K402" s="217" t="s">
        <v>19</v>
      </c>
      <c r="L402" s="222"/>
      <c r="M402" s="223" t="s">
        <v>19</v>
      </c>
      <c r="N402" s="224" t="s">
        <v>44</v>
      </c>
      <c r="O402" s="66"/>
      <c r="P402" s="184">
        <f t="shared" si="131"/>
        <v>0</v>
      </c>
      <c r="Q402" s="184">
        <v>0</v>
      </c>
      <c r="R402" s="184">
        <f t="shared" si="132"/>
        <v>0</v>
      </c>
      <c r="S402" s="184">
        <v>0</v>
      </c>
      <c r="T402" s="185">
        <f t="shared" si="133"/>
        <v>0</v>
      </c>
      <c r="U402" s="36"/>
      <c r="V402" s="36"/>
      <c r="W402" s="36"/>
      <c r="X402" s="36"/>
      <c r="Y402" s="36"/>
      <c r="Z402" s="36"/>
      <c r="AA402" s="36"/>
      <c r="AB402" s="36"/>
      <c r="AC402" s="36"/>
      <c r="AD402" s="36"/>
      <c r="AE402" s="36"/>
      <c r="AR402" s="186" t="s">
        <v>158</v>
      </c>
      <c r="AT402" s="186" t="s">
        <v>194</v>
      </c>
      <c r="AU402" s="186" t="s">
        <v>80</v>
      </c>
      <c r="AY402" s="19" t="s">
        <v>135</v>
      </c>
      <c r="BE402" s="187">
        <f t="shared" si="134"/>
        <v>0</v>
      </c>
      <c r="BF402" s="187">
        <f t="shared" si="135"/>
        <v>0</v>
      </c>
      <c r="BG402" s="187">
        <f t="shared" si="136"/>
        <v>0</v>
      </c>
      <c r="BH402" s="187">
        <f t="shared" si="137"/>
        <v>0</v>
      </c>
      <c r="BI402" s="187">
        <f t="shared" si="138"/>
        <v>0</v>
      </c>
      <c r="BJ402" s="19" t="s">
        <v>143</v>
      </c>
      <c r="BK402" s="187">
        <f t="shared" si="139"/>
        <v>0</v>
      </c>
      <c r="BL402" s="19" t="s">
        <v>142</v>
      </c>
      <c r="BM402" s="186" t="s">
        <v>2272</v>
      </c>
    </row>
    <row r="403" spans="1:65" s="2" customFormat="1" ht="14.4" customHeight="1">
      <c r="A403" s="36"/>
      <c r="B403" s="37"/>
      <c r="C403" s="175" t="s">
        <v>2273</v>
      </c>
      <c r="D403" s="175" t="s">
        <v>137</v>
      </c>
      <c r="E403" s="176" t="s">
        <v>2028</v>
      </c>
      <c r="F403" s="177" t="s">
        <v>2029</v>
      </c>
      <c r="G403" s="178" t="s">
        <v>169</v>
      </c>
      <c r="H403" s="179">
        <v>50</v>
      </c>
      <c r="I403" s="180"/>
      <c r="J403" s="181">
        <f t="shared" si="130"/>
        <v>0</v>
      </c>
      <c r="K403" s="177" t="s">
        <v>1844</v>
      </c>
      <c r="L403" s="41"/>
      <c r="M403" s="182" t="s">
        <v>19</v>
      </c>
      <c r="N403" s="183" t="s">
        <v>44</v>
      </c>
      <c r="O403" s="66"/>
      <c r="P403" s="184">
        <f t="shared" si="131"/>
        <v>0</v>
      </c>
      <c r="Q403" s="184">
        <v>0</v>
      </c>
      <c r="R403" s="184">
        <f t="shared" si="132"/>
        <v>0</v>
      </c>
      <c r="S403" s="184">
        <v>0</v>
      </c>
      <c r="T403" s="185">
        <f t="shared" si="133"/>
        <v>0</v>
      </c>
      <c r="U403" s="36"/>
      <c r="V403" s="36"/>
      <c r="W403" s="36"/>
      <c r="X403" s="36"/>
      <c r="Y403" s="36"/>
      <c r="Z403" s="36"/>
      <c r="AA403" s="36"/>
      <c r="AB403" s="36"/>
      <c r="AC403" s="36"/>
      <c r="AD403" s="36"/>
      <c r="AE403" s="36"/>
      <c r="AR403" s="186" t="s">
        <v>142</v>
      </c>
      <c r="AT403" s="186" t="s">
        <v>137</v>
      </c>
      <c r="AU403" s="186" t="s">
        <v>80</v>
      </c>
      <c r="AY403" s="19" t="s">
        <v>135</v>
      </c>
      <c r="BE403" s="187">
        <f t="shared" si="134"/>
        <v>0</v>
      </c>
      <c r="BF403" s="187">
        <f t="shared" si="135"/>
        <v>0</v>
      </c>
      <c r="BG403" s="187">
        <f t="shared" si="136"/>
        <v>0</v>
      </c>
      <c r="BH403" s="187">
        <f t="shared" si="137"/>
        <v>0</v>
      </c>
      <c r="BI403" s="187">
        <f t="shared" si="138"/>
        <v>0</v>
      </c>
      <c r="BJ403" s="19" t="s">
        <v>143</v>
      </c>
      <c r="BK403" s="187">
        <f t="shared" si="139"/>
        <v>0</v>
      </c>
      <c r="BL403" s="19" t="s">
        <v>142</v>
      </c>
      <c r="BM403" s="186" t="s">
        <v>2274</v>
      </c>
    </row>
    <row r="404" spans="1:65" s="2" customFormat="1" ht="14.4" customHeight="1">
      <c r="A404" s="36"/>
      <c r="B404" s="37"/>
      <c r="C404" s="215" t="s">
        <v>1305</v>
      </c>
      <c r="D404" s="215" t="s">
        <v>194</v>
      </c>
      <c r="E404" s="216" t="s">
        <v>2030</v>
      </c>
      <c r="F404" s="217" t="s">
        <v>2031</v>
      </c>
      <c r="G404" s="218" t="s">
        <v>169</v>
      </c>
      <c r="H404" s="219">
        <v>50</v>
      </c>
      <c r="I404" s="220"/>
      <c r="J404" s="221">
        <f t="shared" si="130"/>
        <v>0</v>
      </c>
      <c r="K404" s="217" t="s">
        <v>19</v>
      </c>
      <c r="L404" s="222"/>
      <c r="M404" s="223" t="s">
        <v>19</v>
      </c>
      <c r="N404" s="224" t="s">
        <v>44</v>
      </c>
      <c r="O404" s="66"/>
      <c r="P404" s="184">
        <f t="shared" si="131"/>
        <v>0</v>
      </c>
      <c r="Q404" s="184">
        <v>0</v>
      </c>
      <c r="R404" s="184">
        <f t="shared" si="132"/>
        <v>0</v>
      </c>
      <c r="S404" s="184">
        <v>0</v>
      </c>
      <c r="T404" s="185">
        <f t="shared" si="133"/>
        <v>0</v>
      </c>
      <c r="U404" s="36"/>
      <c r="V404" s="36"/>
      <c r="W404" s="36"/>
      <c r="X404" s="36"/>
      <c r="Y404" s="36"/>
      <c r="Z404" s="36"/>
      <c r="AA404" s="36"/>
      <c r="AB404" s="36"/>
      <c r="AC404" s="36"/>
      <c r="AD404" s="36"/>
      <c r="AE404" s="36"/>
      <c r="AR404" s="186" t="s">
        <v>158</v>
      </c>
      <c r="AT404" s="186" t="s">
        <v>194</v>
      </c>
      <c r="AU404" s="186" t="s">
        <v>80</v>
      </c>
      <c r="AY404" s="19" t="s">
        <v>135</v>
      </c>
      <c r="BE404" s="187">
        <f t="shared" si="134"/>
        <v>0</v>
      </c>
      <c r="BF404" s="187">
        <f t="shared" si="135"/>
        <v>0</v>
      </c>
      <c r="BG404" s="187">
        <f t="shared" si="136"/>
        <v>0</v>
      </c>
      <c r="BH404" s="187">
        <f t="shared" si="137"/>
        <v>0</v>
      </c>
      <c r="BI404" s="187">
        <f t="shared" si="138"/>
        <v>0</v>
      </c>
      <c r="BJ404" s="19" t="s">
        <v>143</v>
      </c>
      <c r="BK404" s="187">
        <f t="shared" si="139"/>
        <v>0</v>
      </c>
      <c r="BL404" s="19" t="s">
        <v>142</v>
      </c>
      <c r="BM404" s="186" t="s">
        <v>2275</v>
      </c>
    </row>
    <row r="405" spans="1:65" s="12" customFormat="1" ht="25.9" customHeight="1">
      <c r="B405" s="159"/>
      <c r="C405" s="160"/>
      <c r="D405" s="161" t="s">
        <v>71</v>
      </c>
      <c r="E405" s="162" t="s">
        <v>2276</v>
      </c>
      <c r="F405" s="162" t="s">
        <v>2277</v>
      </c>
      <c r="G405" s="160"/>
      <c r="H405" s="160"/>
      <c r="I405" s="163"/>
      <c r="J405" s="164">
        <f>BK405</f>
        <v>0</v>
      </c>
      <c r="K405" s="160"/>
      <c r="L405" s="165"/>
      <c r="M405" s="166"/>
      <c r="N405" s="167"/>
      <c r="O405" s="167"/>
      <c r="P405" s="168">
        <f>SUM(P406:P417)</f>
        <v>0</v>
      </c>
      <c r="Q405" s="167"/>
      <c r="R405" s="168">
        <f>SUM(R406:R417)</f>
        <v>0</v>
      </c>
      <c r="S405" s="167"/>
      <c r="T405" s="169">
        <f>SUM(T406:T417)</f>
        <v>0</v>
      </c>
      <c r="AR405" s="170" t="s">
        <v>80</v>
      </c>
      <c r="AT405" s="171" t="s">
        <v>71</v>
      </c>
      <c r="AU405" s="171" t="s">
        <v>72</v>
      </c>
      <c r="AY405" s="170" t="s">
        <v>135</v>
      </c>
      <c r="BK405" s="172">
        <f>SUM(BK406:BK417)</f>
        <v>0</v>
      </c>
    </row>
    <row r="406" spans="1:65" s="2" customFormat="1" ht="14.4" customHeight="1">
      <c r="A406" s="36"/>
      <c r="B406" s="37"/>
      <c r="C406" s="175" t="s">
        <v>2278</v>
      </c>
      <c r="D406" s="175" t="s">
        <v>137</v>
      </c>
      <c r="E406" s="176" t="s">
        <v>2279</v>
      </c>
      <c r="F406" s="177" t="s">
        <v>2280</v>
      </c>
      <c r="G406" s="178" t="s">
        <v>382</v>
      </c>
      <c r="H406" s="179">
        <v>1</v>
      </c>
      <c r="I406" s="180"/>
      <c r="J406" s="181">
        <f t="shared" ref="J406:J417" si="140">ROUND(I406*H406,2)</f>
        <v>0</v>
      </c>
      <c r="K406" s="177" t="s">
        <v>1844</v>
      </c>
      <c r="L406" s="41"/>
      <c r="M406" s="182" t="s">
        <v>19</v>
      </c>
      <c r="N406" s="183" t="s">
        <v>44</v>
      </c>
      <c r="O406" s="66"/>
      <c r="P406" s="184">
        <f t="shared" ref="P406:P417" si="141">O406*H406</f>
        <v>0</v>
      </c>
      <c r="Q406" s="184">
        <v>0</v>
      </c>
      <c r="R406" s="184">
        <f t="shared" ref="R406:R417" si="142">Q406*H406</f>
        <v>0</v>
      </c>
      <c r="S406" s="184">
        <v>0</v>
      </c>
      <c r="T406" s="185">
        <f t="shared" ref="T406:T417" si="143">S406*H406</f>
        <v>0</v>
      </c>
      <c r="U406" s="36"/>
      <c r="V406" s="36"/>
      <c r="W406" s="36"/>
      <c r="X406" s="36"/>
      <c r="Y406" s="36"/>
      <c r="Z406" s="36"/>
      <c r="AA406" s="36"/>
      <c r="AB406" s="36"/>
      <c r="AC406" s="36"/>
      <c r="AD406" s="36"/>
      <c r="AE406" s="36"/>
      <c r="AR406" s="186" t="s">
        <v>142</v>
      </c>
      <c r="AT406" s="186" t="s">
        <v>137</v>
      </c>
      <c r="AU406" s="186" t="s">
        <v>80</v>
      </c>
      <c r="AY406" s="19" t="s">
        <v>135</v>
      </c>
      <c r="BE406" s="187">
        <f t="shared" ref="BE406:BE417" si="144">IF(N406="základní",J406,0)</f>
        <v>0</v>
      </c>
      <c r="BF406" s="187">
        <f t="shared" ref="BF406:BF417" si="145">IF(N406="snížená",J406,0)</f>
        <v>0</v>
      </c>
      <c r="BG406" s="187">
        <f t="shared" ref="BG406:BG417" si="146">IF(N406="zákl. přenesená",J406,0)</f>
        <v>0</v>
      </c>
      <c r="BH406" s="187">
        <f t="shared" ref="BH406:BH417" si="147">IF(N406="sníž. přenesená",J406,0)</f>
        <v>0</v>
      </c>
      <c r="BI406" s="187">
        <f t="shared" ref="BI406:BI417" si="148">IF(N406="nulová",J406,0)</f>
        <v>0</v>
      </c>
      <c r="BJ406" s="19" t="s">
        <v>143</v>
      </c>
      <c r="BK406" s="187">
        <f t="shared" ref="BK406:BK417" si="149">ROUND(I406*H406,2)</f>
        <v>0</v>
      </c>
      <c r="BL406" s="19" t="s">
        <v>142</v>
      </c>
      <c r="BM406" s="186" t="s">
        <v>2281</v>
      </c>
    </row>
    <row r="407" spans="1:65" s="2" customFormat="1" ht="14.4" customHeight="1">
      <c r="A407" s="36"/>
      <c r="B407" s="37"/>
      <c r="C407" s="175" t="s">
        <v>1309</v>
      </c>
      <c r="D407" s="175" t="s">
        <v>137</v>
      </c>
      <c r="E407" s="176" t="s">
        <v>2282</v>
      </c>
      <c r="F407" s="177" t="s">
        <v>2283</v>
      </c>
      <c r="G407" s="178" t="s">
        <v>382</v>
      </c>
      <c r="H407" s="179">
        <v>1</v>
      </c>
      <c r="I407" s="180"/>
      <c r="J407" s="181">
        <f t="shared" si="140"/>
        <v>0</v>
      </c>
      <c r="K407" s="177" t="s">
        <v>1844</v>
      </c>
      <c r="L407" s="41"/>
      <c r="M407" s="182" t="s">
        <v>19</v>
      </c>
      <c r="N407" s="183" t="s">
        <v>44</v>
      </c>
      <c r="O407" s="66"/>
      <c r="P407" s="184">
        <f t="shared" si="141"/>
        <v>0</v>
      </c>
      <c r="Q407" s="184">
        <v>0</v>
      </c>
      <c r="R407" s="184">
        <f t="shared" si="142"/>
        <v>0</v>
      </c>
      <c r="S407" s="184">
        <v>0</v>
      </c>
      <c r="T407" s="185">
        <f t="shared" si="143"/>
        <v>0</v>
      </c>
      <c r="U407" s="36"/>
      <c r="V407" s="36"/>
      <c r="W407" s="36"/>
      <c r="X407" s="36"/>
      <c r="Y407" s="36"/>
      <c r="Z407" s="36"/>
      <c r="AA407" s="36"/>
      <c r="AB407" s="36"/>
      <c r="AC407" s="36"/>
      <c r="AD407" s="36"/>
      <c r="AE407" s="36"/>
      <c r="AR407" s="186" t="s">
        <v>142</v>
      </c>
      <c r="AT407" s="186" t="s">
        <v>137</v>
      </c>
      <c r="AU407" s="186" t="s">
        <v>80</v>
      </c>
      <c r="AY407" s="19" t="s">
        <v>135</v>
      </c>
      <c r="BE407" s="187">
        <f t="shared" si="144"/>
        <v>0</v>
      </c>
      <c r="BF407" s="187">
        <f t="shared" si="145"/>
        <v>0</v>
      </c>
      <c r="BG407" s="187">
        <f t="shared" si="146"/>
        <v>0</v>
      </c>
      <c r="BH407" s="187">
        <f t="shared" si="147"/>
        <v>0</v>
      </c>
      <c r="BI407" s="187">
        <f t="shared" si="148"/>
        <v>0</v>
      </c>
      <c r="BJ407" s="19" t="s">
        <v>143</v>
      </c>
      <c r="BK407" s="187">
        <f t="shared" si="149"/>
        <v>0</v>
      </c>
      <c r="BL407" s="19" t="s">
        <v>142</v>
      </c>
      <c r="BM407" s="186" t="s">
        <v>2284</v>
      </c>
    </row>
    <row r="408" spans="1:65" s="2" customFormat="1" ht="14.4" customHeight="1">
      <c r="A408" s="36"/>
      <c r="B408" s="37"/>
      <c r="C408" s="175" t="s">
        <v>2285</v>
      </c>
      <c r="D408" s="175" t="s">
        <v>137</v>
      </c>
      <c r="E408" s="176" t="s">
        <v>2286</v>
      </c>
      <c r="F408" s="177" t="s">
        <v>2287</v>
      </c>
      <c r="G408" s="178" t="s">
        <v>382</v>
      </c>
      <c r="H408" s="179">
        <v>6</v>
      </c>
      <c r="I408" s="180"/>
      <c r="J408" s="181">
        <f t="shared" si="140"/>
        <v>0</v>
      </c>
      <c r="K408" s="177" t="s">
        <v>1844</v>
      </c>
      <c r="L408" s="41"/>
      <c r="M408" s="182" t="s">
        <v>19</v>
      </c>
      <c r="N408" s="183" t="s">
        <v>44</v>
      </c>
      <c r="O408" s="66"/>
      <c r="P408" s="184">
        <f t="shared" si="141"/>
        <v>0</v>
      </c>
      <c r="Q408" s="184">
        <v>0</v>
      </c>
      <c r="R408" s="184">
        <f t="shared" si="142"/>
        <v>0</v>
      </c>
      <c r="S408" s="184">
        <v>0</v>
      </c>
      <c r="T408" s="185">
        <f t="shared" si="143"/>
        <v>0</v>
      </c>
      <c r="U408" s="36"/>
      <c r="V408" s="36"/>
      <c r="W408" s="36"/>
      <c r="X408" s="36"/>
      <c r="Y408" s="36"/>
      <c r="Z408" s="36"/>
      <c r="AA408" s="36"/>
      <c r="AB408" s="36"/>
      <c r="AC408" s="36"/>
      <c r="AD408" s="36"/>
      <c r="AE408" s="36"/>
      <c r="AR408" s="186" t="s">
        <v>142</v>
      </c>
      <c r="AT408" s="186" t="s">
        <v>137</v>
      </c>
      <c r="AU408" s="186" t="s">
        <v>80</v>
      </c>
      <c r="AY408" s="19" t="s">
        <v>135</v>
      </c>
      <c r="BE408" s="187">
        <f t="shared" si="144"/>
        <v>0</v>
      </c>
      <c r="BF408" s="187">
        <f t="shared" si="145"/>
        <v>0</v>
      </c>
      <c r="BG408" s="187">
        <f t="shared" si="146"/>
        <v>0</v>
      </c>
      <c r="BH408" s="187">
        <f t="shared" si="147"/>
        <v>0</v>
      </c>
      <c r="BI408" s="187">
        <f t="shared" si="148"/>
        <v>0</v>
      </c>
      <c r="BJ408" s="19" t="s">
        <v>143</v>
      </c>
      <c r="BK408" s="187">
        <f t="shared" si="149"/>
        <v>0</v>
      </c>
      <c r="BL408" s="19" t="s">
        <v>142</v>
      </c>
      <c r="BM408" s="186" t="s">
        <v>2288</v>
      </c>
    </row>
    <row r="409" spans="1:65" s="2" customFormat="1" ht="14.4" customHeight="1">
      <c r="A409" s="36"/>
      <c r="B409" s="37"/>
      <c r="C409" s="175" t="s">
        <v>1315</v>
      </c>
      <c r="D409" s="175" t="s">
        <v>137</v>
      </c>
      <c r="E409" s="176" t="s">
        <v>2289</v>
      </c>
      <c r="F409" s="177" t="s">
        <v>2290</v>
      </c>
      <c r="G409" s="178" t="s">
        <v>382</v>
      </c>
      <c r="H409" s="179">
        <v>1</v>
      </c>
      <c r="I409" s="180"/>
      <c r="J409" s="181">
        <f t="shared" si="140"/>
        <v>0</v>
      </c>
      <c r="K409" s="177" t="s">
        <v>1844</v>
      </c>
      <c r="L409" s="41"/>
      <c r="M409" s="182" t="s">
        <v>19</v>
      </c>
      <c r="N409" s="183" t="s">
        <v>44</v>
      </c>
      <c r="O409" s="66"/>
      <c r="P409" s="184">
        <f t="shared" si="141"/>
        <v>0</v>
      </c>
      <c r="Q409" s="184">
        <v>0</v>
      </c>
      <c r="R409" s="184">
        <f t="shared" si="142"/>
        <v>0</v>
      </c>
      <c r="S409" s="184">
        <v>0</v>
      </c>
      <c r="T409" s="185">
        <f t="shared" si="143"/>
        <v>0</v>
      </c>
      <c r="U409" s="36"/>
      <c r="V409" s="36"/>
      <c r="W409" s="36"/>
      <c r="X409" s="36"/>
      <c r="Y409" s="36"/>
      <c r="Z409" s="36"/>
      <c r="AA409" s="36"/>
      <c r="AB409" s="36"/>
      <c r="AC409" s="36"/>
      <c r="AD409" s="36"/>
      <c r="AE409" s="36"/>
      <c r="AR409" s="186" t="s">
        <v>142</v>
      </c>
      <c r="AT409" s="186" t="s">
        <v>137</v>
      </c>
      <c r="AU409" s="186" t="s">
        <v>80</v>
      </c>
      <c r="AY409" s="19" t="s">
        <v>135</v>
      </c>
      <c r="BE409" s="187">
        <f t="shared" si="144"/>
        <v>0</v>
      </c>
      <c r="BF409" s="187">
        <f t="shared" si="145"/>
        <v>0</v>
      </c>
      <c r="BG409" s="187">
        <f t="shared" si="146"/>
        <v>0</v>
      </c>
      <c r="BH409" s="187">
        <f t="shared" si="147"/>
        <v>0</v>
      </c>
      <c r="BI409" s="187">
        <f t="shared" si="148"/>
        <v>0</v>
      </c>
      <c r="BJ409" s="19" t="s">
        <v>143</v>
      </c>
      <c r="BK409" s="187">
        <f t="shared" si="149"/>
        <v>0</v>
      </c>
      <c r="BL409" s="19" t="s">
        <v>142</v>
      </c>
      <c r="BM409" s="186" t="s">
        <v>2291</v>
      </c>
    </row>
    <row r="410" spans="1:65" s="2" customFormat="1" ht="14.4" customHeight="1">
      <c r="A410" s="36"/>
      <c r="B410" s="37"/>
      <c r="C410" s="175" t="s">
        <v>2292</v>
      </c>
      <c r="D410" s="175" t="s">
        <v>137</v>
      </c>
      <c r="E410" s="176" t="s">
        <v>2293</v>
      </c>
      <c r="F410" s="177" t="s">
        <v>2294</v>
      </c>
      <c r="G410" s="178" t="s">
        <v>412</v>
      </c>
      <c r="H410" s="179">
        <v>20</v>
      </c>
      <c r="I410" s="180"/>
      <c r="J410" s="181">
        <f t="shared" si="140"/>
        <v>0</v>
      </c>
      <c r="K410" s="177" t="s">
        <v>19</v>
      </c>
      <c r="L410" s="41"/>
      <c r="M410" s="182" t="s">
        <v>19</v>
      </c>
      <c r="N410" s="183" t="s">
        <v>44</v>
      </c>
      <c r="O410" s="66"/>
      <c r="P410" s="184">
        <f t="shared" si="141"/>
        <v>0</v>
      </c>
      <c r="Q410" s="184">
        <v>0</v>
      </c>
      <c r="R410" s="184">
        <f t="shared" si="142"/>
        <v>0</v>
      </c>
      <c r="S410" s="184">
        <v>0</v>
      </c>
      <c r="T410" s="185">
        <f t="shared" si="143"/>
        <v>0</v>
      </c>
      <c r="U410" s="36"/>
      <c r="V410" s="36"/>
      <c r="W410" s="36"/>
      <c r="X410" s="36"/>
      <c r="Y410" s="36"/>
      <c r="Z410" s="36"/>
      <c r="AA410" s="36"/>
      <c r="AB410" s="36"/>
      <c r="AC410" s="36"/>
      <c r="AD410" s="36"/>
      <c r="AE410" s="36"/>
      <c r="AR410" s="186" t="s">
        <v>142</v>
      </c>
      <c r="AT410" s="186" t="s">
        <v>137</v>
      </c>
      <c r="AU410" s="186" t="s">
        <v>80</v>
      </c>
      <c r="AY410" s="19" t="s">
        <v>135</v>
      </c>
      <c r="BE410" s="187">
        <f t="shared" si="144"/>
        <v>0</v>
      </c>
      <c r="BF410" s="187">
        <f t="shared" si="145"/>
        <v>0</v>
      </c>
      <c r="BG410" s="187">
        <f t="shared" si="146"/>
        <v>0</v>
      </c>
      <c r="BH410" s="187">
        <f t="shared" si="147"/>
        <v>0</v>
      </c>
      <c r="BI410" s="187">
        <f t="shared" si="148"/>
        <v>0</v>
      </c>
      <c r="BJ410" s="19" t="s">
        <v>143</v>
      </c>
      <c r="BK410" s="187">
        <f t="shared" si="149"/>
        <v>0</v>
      </c>
      <c r="BL410" s="19" t="s">
        <v>142</v>
      </c>
      <c r="BM410" s="186" t="s">
        <v>2295</v>
      </c>
    </row>
    <row r="411" spans="1:65" s="2" customFormat="1" ht="14.4" customHeight="1">
      <c r="A411" s="36"/>
      <c r="B411" s="37"/>
      <c r="C411" s="215" t="s">
        <v>1318</v>
      </c>
      <c r="D411" s="215" t="s">
        <v>194</v>
      </c>
      <c r="E411" s="216" t="s">
        <v>2296</v>
      </c>
      <c r="F411" s="217" t="s">
        <v>2297</v>
      </c>
      <c r="G411" s="218" t="s">
        <v>1118</v>
      </c>
      <c r="H411" s="256"/>
      <c r="I411" s="220"/>
      <c r="J411" s="221">
        <f t="shared" si="140"/>
        <v>0</v>
      </c>
      <c r="K411" s="217" t="s">
        <v>19</v>
      </c>
      <c r="L411" s="222"/>
      <c r="M411" s="223" t="s">
        <v>19</v>
      </c>
      <c r="N411" s="224" t="s">
        <v>44</v>
      </c>
      <c r="O411" s="66"/>
      <c r="P411" s="184">
        <f t="shared" si="141"/>
        <v>0</v>
      </c>
      <c r="Q411" s="184">
        <v>0</v>
      </c>
      <c r="R411" s="184">
        <f t="shared" si="142"/>
        <v>0</v>
      </c>
      <c r="S411" s="184">
        <v>0</v>
      </c>
      <c r="T411" s="185">
        <f t="shared" si="143"/>
        <v>0</v>
      </c>
      <c r="U411" s="36"/>
      <c r="V411" s="36"/>
      <c r="W411" s="36"/>
      <c r="X411" s="36"/>
      <c r="Y411" s="36"/>
      <c r="Z411" s="36"/>
      <c r="AA411" s="36"/>
      <c r="AB411" s="36"/>
      <c r="AC411" s="36"/>
      <c r="AD411" s="36"/>
      <c r="AE411" s="36"/>
      <c r="AR411" s="186" t="s">
        <v>158</v>
      </c>
      <c r="AT411" s="186" t="s">
        <v>194</v>
      </c>
      <c r="AU411" s="186" t="s">
        <v>80</v>
      </c>
      <c r="AY411" s="19" t="s">
        <v>135</v>
      </c>
      <c r="BE411" s="187">
        <f t="shared" si="144"/>
        <v>0</v>
      </c>
      <c r="BF411" s="187">
        <f t="shared" si="145"/>
        <v>0</v>
      </c>
      <c r="BG411" s="187">
        <f t="shared" si="146"/>
        <v>0</v>
      </c>
      <c r="BH411" s="187">
        <f t="shared" si="147"/>
        <v>0</v>
      </c>
      <c r="BI411" s="187">
        <f t="shared" si="148"/>
        <v>0</v>
      </c>
      <c r="BJ411" s="19" t="s">
        <v>143</v>
      </c>
      <c r="BK411" s="187">
        <f t="shared" si="149"/>
        <v>0</v>
      </c>
      <c r="BL411" s="19" t="s">
        <v>142</v>
      </c>
      <c r="BM411" s="186" t="s">
        <v>2298</v>
      </c>
    </row>
    <row r="412" spans="1:65" s="2" customFormat="1" ht="14.4" customHeight="1">
      <c r="A412" s="36"/>
      <c r="B412" s="37"/>
      <c r="C412" s="175" t="s">
        <v>2299</v>
      </c>
      <c r="D412" s="175" t="s">
        <v>137</v>
      </c>
      <c r="E412" s="176" t="s">
        <v>2300</v>
      </c>
      <c r="F412" s="177" t="s">
        <v>2301</v>
      </c>
      <c r="G412" s="178" t="s">
        <v>1118</v>
      </c>
      <c r="H412" s="250"/>
      <c r="I412" s="180"/>
      <c r="J412" s="181">
        <f t="shared" si="140"/>
        <v>0</v>
      </c>
      <c r="K412" s="177" t="s">
        <v>1844</v>
      </c>
      <c r="L412" s="41"/>
      <c r="M412" s="182" t="s">
        <v>19</v>
      </c>
      <c r="N412" s="183" t="s">
        <v>44</v>
      </c>
      <c r="O412" s="66"/>
      <c r="P412" s="184">
        <f t="shared" si="141"/>
        <v>0</v>
      </c>
      <c r="Q412" s="184">
        <v>0</v>
      </c>
      <c r="R412" s="184">
        <f t="shared" si="142"/>
        <v>0</v>
      </c>
      <c r="S412" s="184">
        <v>0</v>
      </c>
      <c r="T412" s="185">
        <f t="shared" si="143"/>
        <v>0</v>
      </c>
      <c r="U412" s="36"/>
      <c r="V412" s="36"/>
      <c r="W412" s="36"/>
      <c r="X412" s="36"/>
      <c r="Y412" s="36"/>
      <c r="Z412" s="36"/>
      <c r="AA412" s="36"/>
      <c r="AB412" s="36"/>
      <c r="AC412" s="36"/>
      <c r="AD412" s="36"/>
      <c r="AE412" s="36"/>
      <c r="AR412" s="186" t="s">
        <v>142</v>
      </c>
      <c r="AT412" s="186" t="s">
        <v>137</v>
      </c>
      <c r="AU412" s="186" t="s">
        <v>80</v>
      </c>
      <c r="AY412" s="19" t="s">
        <v>135</v>
      </c>
      <c r="BE412" s="187">
        <f t="shared" si="144"/>
        <v>0</v>
      </c>
      <c r="BF412" s="187">
        <f t="shared" si="145"/>
        <v>0</v>
      </c>
      <c r="BG412" s="187">
        <f t="shared" si="146"/>
        <v>0</v>
      </c>
      <c r="BH412" s="187">
        <f t="shared" si="147"/>
        <v>0</v>
      </c>
      <c r="BI412" s="187">
        <f t="shared" si="148"/>
        <v>0</v>
      </c>
      <c r="BJ412" s="19" t="s">
        <v>143</v>
      </c>
      <c r="BK412" s="187">
        <f t="shared" si="149"/>
        <v>0</v>
      </c>
      <c r="BL412" s="19" t="s">
        <v>142</v>
      </c>
      <c r="BM412" s="186" t="s">
        <v>2302</v>
      </c>
    </row>
    <row r="413" spans="1:65" s="2" customFormat="1" ht="14.4" customHeight="1">
      <c r="A413" s="36"/>
      <c r="B413" s="37"/>
      <c r="C413" s="175" t="s">
        <v>1322</v>
      </c>
      <c r="D413" s="175" t="s">
        <v>137</v>
      </c>
      <c r="E413" s="176" t="s">
        <v>2303</v>
      </c>
      <c r="F413" s="177" t="s">
        <v>2304</v>
      </c>
      <c r="G413" s="178" t="s">
        <v>1118</v>
      </c>
      <c r="H413" s="250"/>
      <c r="I413" s="180"/>
      <c r="J413" s="181">
        <f t="shared" si="140"/>
        <v>0</v>
      </c>
      <c r="K413" s="177" t="s">
        <v>1844</v>
      </c>
      <c r="L413" s="41"/>
      <c r="M413" s="182" t="s">
        <v>19</v>
      </c>
      <c r="N413" s="183" t="s">
        <v>44</v>
      </c>
      <c r="O413" s="66"/>
      <c r="P413" s="184">
        <f t="shared" si="141"/>
        <v>0</v>
      </c>
      <c r="Q413" s="184">
        <v>0</v>
      </c>
      <c r="R413" s="184">
        <f t="shared" si="142"/>
        <v>0</v>
      </c>
      <c r="S413" s="184">
        <v>0</v>
      </c>
      <c r="T413" s="185">
        <f t="shared" si="143"/>
        <v>0</v>
      </c>
      <c r="U413" s="36"/>
      <c r="V413" s="36"/>
      <c r="W413" s="36"/>
      <c r="X413" s="36"/>
      <c r="Y413" s="36"/>
      <c r="Z413" s="36"/>
      <c r="AA413" s="36"/>
      <c r="AB413" s="36"/>
      <c r="AC413" s="36"/>
      <c r="AD413" s="36"/>
      <c r="AE413" s="36"/>
      <c r="AR413" s="186" t="s">
        <v>142</v>
      </c>
      <c r="AT413" s="186" t="s">
        <v>137</v>
      </c>
      <c r="AU413" s="186" t="s">
        <v>80</v>
      </c>
      <c r="AY413" s="19" t="s">
        <v>135</v>
      </c>
      <c r="BE413" s="187">
        <f t="shared" si="144"/>
        <v>0</v>
      </c>
      <c r="BF413" s="187">
        <f t="shared" si="145"/>
        <v>0</v>
      </c>
      <c r="BG413" s="187">
        <f t="shared" si="146"/>
        <v>0</v>
      </c>
      <c r="BH413" s="187">
        <f t="shared" si="147"/>
        <v>0</v>
      </c>
      <c r="BI413" s="187">
        <f t="shared" si="148"/>
        <v>0</v>
      </c>
      <c r="BJ413" s="19" t="s">
        <v>143</v>
      </c>
      <c r="BK413" s="187">
        <f t="shared" si="149"/>
        <v>0</v>
      </c>
      <c r="BL413" s="19" t="s">
        <v>142</v>
      </c>
      <c r="BM413" s="186" t="s">
        <v>2305</v>
      </c>
    </row>
    <row r="414" spans="1:65" s="2" customFormat="1" ht="14.4" customHeight="1">
      <c r="A414" s="36"/>
      <c r="B414" s="37"/>
      <c r="C414" s="175" t="s">
        <v>2306</v>
      </c>
      <c r="D414" s="175" t="s">
        <v>137</v>
      </c>
      <c r="E414" s="176" t="s">
        <v>2307</v>
      </c>
      <c r="F414" s="177" t="s">
        <v>2308</v>
      </c>
      <c r="G414" s="178" t="s">
        <v>1118</v>
      </c>
      <c r="H414" s="250"/>
      <c r="I414" s="180"/>
      <c r="J414" s="181">
        <f t="shared" si="140"/>
        <v>0</v>
      </c>
      <c r="K414" s="177" t="s">
        <v>1844</v>
      </c>
      <c r="L414" s="41"/>
      <c r="M414" s="182" t="s">
        <v>19</v>
      </c>
      <c r="N414" s="183" t="s">
        <v>44</v>
      </c>
      <c r="O414" s="66"/>
      <c r="P414" s="184">
        <f t="shared" si="141"/>
        <v>0</v>
      </c>
      <c r="Q414" s="184">
        <v>0</v>
      </c>
      <c r="R414" s="184">
        <f t="shared" si="142"/>
        <v>0</v>
      </c>
      <c r="S414" s="184">
        <v>0</v>
      </c>
      <c r="T414" s="185">
        <f t="shared" si="143"/>
        <v>0</v>
      </c>
      <c r="U414" s="36"/>
      <c r="V414" s="36"/>
      <c r="W414" s="36"/>
      <c r="X414" s="36"/>
      <c r="Y414" s="36"/>
      <c r="Z414" s="36"/>
      <c r="AA414" s="36"/>
      <c r="AB414" s="36"/>
      <c r="AC414" s="36"/>
      <c r="AD414" s="36"/>
      <c r="AE414" s="36"/>
      <c r="AR414" s="186" t="s">
        <v>142</v>
      </c>
      <c r="AT414" s="186" t="s">
        <v>137</v>
      </c>
      <c r="AU414" s="186" t="s">
        <v>80</v>
      </c>
      <c r="AY414" s="19" t="s">
        <v>135</v>
      </c>
      <c r="BE414" s="187">
        <f t="shared" si="144"/>
        <v>0</v>
      </c>
      <c r="BF414" s="187">
        <f t="shared" si="145"/>
        <v>0</v>
      </c>
      <c r="BG414" s="187">
        <f t="shared" si="146"/>
        <v>0</v>
      </c>
      <c r="BH414" s="187">
        <f t="shared" si="147"/>
        <v>0</v>
      </c>
      <c r="BI414" s="187">
        <f t="shared" si="148"/>
        <v>0</v>
      </c>
      <c r="BJ414" s="19" t="s">
        <v>143</v>
      </c>
      <c r="BK414" s="187">
        <f t="shared" si="149"/>
        <v>0</v>
      </c>
      <c r="BL414" s="19" t="s">
        <v>142</v>
      </c>
      <c r="BM414" s="186" t="s">
        <v>2309</v>
      </c>
    </row>
    <row r="415" spans="1:65" s="2" customFormat="1" ht="14.4" customHeight="1">
      <c r="A415" s="36"/>
      <c r="B415" s="37"/>
      <c r="C415" s="175" t="s">
        <v>1326</v>
      </c>
      <c r="D415" s="175" t="s">
        <v>137</v>
      </c>
      <c r="E415" s="176" t="s">
        <v>2310</v>
      </c>
      <c r="F415" s="177" t="s">
        <v>2311</v>
      </c>
      <c r="G415" s="178" t="s">
        <v>1118</v>
      </c>
      <c r="H415" s="250"/>
      <c r="I415" s="180"/>
      <c r="J415" s="181">
        <f t="shared" si="140"/>
        <v>0</v>
      </c>
      <c r="K415" s="177" t="s">
        <v>19</v>
      </c>
      <c r="L415" s="41"/>
      <c r="M415" s="182" t="s">
        <v>19</v>
      </c>
      <c r="N415" s="183" t="s">
        <v>44</v>
      </c>
      <c r="O415" s="66"/>
      <c r="P415" s="184">
        <f t="shared" si="141"/>
        <v>0</v>
      </c>
      <c r="Q415" s="184">
        <v>0</v>
      </c>
      <c r="R415" s="184">
        <f t="shared" si="142"/>
        <v>0</v>
      </c>
      <c r="S415" s="184">
        <v>0</v>
      </c>
      <c r="T415" s="185">
        <f t="shared" si="143"/>
        <v>0</v>
      </c>
      <c r="U415" s="36"/>
      <c r="V415" s="36"/>
      <c r="W415" s="36"/>
      <c r="X415" s="36"/>
      <c r="Y415" s="36"/>
      <c r="Z415" s="36"/>
      <c r="AA415" s="36"/>
      <c r="AB415" s="36"/>
      <c r="AC415" s="36"/>
      <c r="AD415" s="36"/>
      <c r="AE415" s="36"/>
      <c r="AR415" s="186" t="s">
        <v>142</v>
      </c>
      <c r="AT415" s="186" t="s">
        <v>137</v>
      </c>
      <c r="AU415" s="186" t="s">
        <v>80</v>
      </c>
      <c r="AY415" s="19" t="s">
        <v>135</v>
      </c>
      <c r="BE415" s="187">
        <f t="shared" si="144"/>
        <v>0</v>
      </c>
      <c r="BF415" s="187">
        <f t="shared" si="145"/>
        <v>0</v>
      </c>
      <c r="BG415" s="187">
        <f t="shared" si="146"/>
        <v>0</v>
      </c>
      <c r="BH415" s="187">
        <f t="shared" si="147"/>
        <v>0</v>
      </c>
      <c r="BI415" s="187">
        <f t="shared" si="148"/>
        <v>0</v>
      </c>
      <c r="BJ415" s="19" t="s">
        <v>143</v>
      </c>
      <c r="BK415" s="187">
        <f t="shared" si="149"/>
        <v>0</v>
      </c>
      <c r="BL415" s="19" t="s">
        <v>142</v>
      </c>
      <c r="BM415" s="186" t="s">
        <v>2312</v>
      </c>
    </row>
    <row r="416" spans="1:65" s="2" customFormat="1" ht="14.4" customHeight="1">
      <c r="A416" s="36"/>
      <c r="B416" s="37"/>
      <c r="C416" s="175" t="s">
        <v>2313</v>
      </c>
      <c r="D416" s="175" t="s">
        <v>137</v>
      </c>
      <c r="E416" s="176" t="s">
        <v>2314</v>
      </c>
      <c r="F416" s="177" t="s">
        <v>2315</v>
      </c>
      <c r="G416" s="178" t="s">
        <v>1118</v>
      </c>
      <c r="H416" s="250"/>
      <c r="I416" s="180"/>
      <c r="J416" s="181">
        <f t="shared" si="140"/>
        <v>0</v>
      </c>
      <c r="K416" s="177" t="s">
        <v>19</v>
      </c>
      <c r="L416" s="41"/>
      <c r="M416" s="182" t="s">
        <v>19</v>
      </c>
      <c r="N416" s="183" t="s">
        <v>44</v>
      </c>
      <c r="O416" s="66"/>
      <c r="P416" s="184">
        <f t="shared" si="141"/>
        <v>0</v>
      </c>
      <c r="Q416" s="184">
        <v>0</v>
      </c>
      <c r="R416" s="184">
        <f t="shared" si="142"/>
        <v>0</v>
      </c>
      <c r="S416" s="184">
        <v>0</v>
      </c>
      <c r="T416" s="185">
        <f t="shared" si="143"/>
        <v>0</v>
      </c>
      <c r="U416" s="36"/>
      <c r="V416" s="36"/>
      <c r="W416" s="36"/>
      <c r="X416" s="36"/>
      <c r="Y416" s="36"/>
      <c r="Z416" s="36"/>
      <c r="AA416" s="36"/>
      <c r="AB416" s="36"/>
      <c r="AC416" s="36"/>
      <c r="AD416" s="36"/>
      <c r="AE416" s="36"/>
      <c r="AR416" s="186" t="s">
        <v>142</v>
      </c>
      <c r="AT416" s="186" t="s">
        <v>137</v>
      </c>
      <c r="AU416" s="186" t="s">
        <v>80</v>
      </c>
      <c r="AY416" s="19" t="s">
        <v>135</v>
      </c>
      <c r="BE416" s="187">
        <f t="shared" si="144"/>
        <v>0</v>
      </c>
      <c r="BF416" s="187">
        <f t="shared" si="145"/>
        <v>0</v>
      </c>
      <c r="BG416" s="187">
        <f t="shared" si="146"/>
        <v>0</v>
      </c>
      <c r="BH416" s="187">
        <f t="shared" si="147"/>
        <v>0</v>
      </c>
      <c r="BI416" s="187">
        <f t="shared" si="148"/>
        <v>0</v>
      </c>
      <c r="BJ416" s="19" t="s">
        <v>143</v>
      </c>
      <c r="BK416" s="187">
        <f t="shared" si="149"/>
        <v>0</v>
      </c>
      <c r="BL416" s="19" t="s">
        <v>142</v>
      </c>
      <c r="BM416" s="186" t="s">
        <v>2316</v>
      </c>
    </row>
    <row r="417" spans="1:65" s="2" customFormat="1" ht="14.4" customHeight="1">
      <c r="A417" s="36"/>
      <c r="B417" s="37"/>
      <c r="C417" s="175" t="s">
        <v>1330</v>
      </c>
      <c r="D417" s="175" t="s">
        <v>137</v>
      </c>
      <c r="E417" s="176" t="s">
        <v>2317</v>
      </c>
      <c r="F417" s="177" t="s">
        <v>2318</v>
      </c>
      <c r="G417" s="178" t="s">
        <v>506</v>
      </c>
      <c r="H417" s="179">
        <v>1</v>
      </c>
      <c r="I417" s="180"/>
      <c r="J417" s="181">
        <f t="shared" si="140"/>
        <v>0</v>
      </c>
      <c r="K417" s="177" t="s">
        <v>19</v>
      </c>
      <c r="L417" s="41"/>
      <c r="M417" s="251" t="s">
        <v>19</v>
      </c>
      <c r="N417" s="252" t="s">
        <v>44</v>
      </c>
      <c r="O417" s="253"/>
      <c r="P417" s="254">
        <f t="shared" si="141"/>
        <v>0</v>
      </c>
      <c r="Q417" s="254">
        <v>0</v>
      </c>
      <c r="R417" s="254">
        <f t="shared" si="142"/>
        <v>0</v>
      </c>
      <c r="S417" s="254">
        <v>0</v>
      </c>
      <c r="T417" s="255">
        <f t="shared" si="143"/>
        <v>0</v>
      </c>
      <c r="U417" s="36"/>
      <c r="V417" s="36"/>
      <c r="W417" s="36"/>
      <c r="X417" s="36"/>
      <c r="Y417" s="36"/>
      <c r="Z417" s="36"/>
      <c r="AA417" s="36"/>
      <c r="AB417" s="36"/>
      <c r="AC417" s="36"/>
      <c r="AD417" s="36"/>
      <c r="AE417" s="36"/>
      <c r="AR417" s="186" t="s">
        <v>142</v>
      </c>
      <c r="AT417" s="186" t="s">
        <v>137</v>
      </c>
      <c r="AU417" s="186" t="s">
        <v>80</v>
      </c>
      <c r="AY417" s="19" t="s">
        <v>135</v>
      </c>
      <c r="BE417" s="187">
        <f t="shared" si="144"/>
        <v>0</v>
      </c>
      <c r="BF417" s="187">
        <f t="shared" si="145"/>
        <v>0</v>
      </c>
      <c r="BG417" s="187">
        <f t="shared" si="146"/>
        <v>0</v>
      </c>
      <c r="BH417" s="187">
        <f t="shared" si="147"/>
        <v>0</v>
      </c>
      <c r="BI417" s="187">
        <f t="shared" si="148"/>
        <v>0</v>
      </c>
      <c r="BJ417" s="19" t="s">
        <v>143</v>
      </c>
      <c r="BK417" s="187">
        <f t="shared" si="149"/>
        <v>0</v>
      </c>
      <c r="BL417" s="19" t="s">
        <v>142</v>
      </c>
      <c r="BM417" s="186" t="s">
        <v>2319</v>
      </c>
    </row>
    <row r="418" spans="1:65" s="2" customFormat="1" ht="7" customHeight="1">
      <c r="A418" s="36"/>
      <c r="B418" s="49"/>
      <c r="C418" s="50"/>
      <c r="D418" s="50"/>
      <c r="E418" s="50"/>
      <c r="F418" s="50"/>
      <c r="G418" s="50"/>
      <c r="H418" s="50"/>
      <c r="I418" s="50"/>
      <c r="J418" s="50"/>
      <c r="K418" s="50"/>
      <c r="L418" s="41"/>
      <c r="M418" s="36"/>
      <c r="O418" s="36"/>
      <c r="P418" s="36"/>
      <c r="Q418" s="36"/>
      <c r="R418" s="36"/>
      <c r="S418" s="36"/>
      <c r="T418" s="36"/>
      <c r="U418" s="36"/>
      <c r="V418" s="36"/>
      <c r="W418" s="36"/>
      <c r="X418" s="36"/>
      <c r="Y418" s="36"/>
      <c r="Z418" s="36"/>
      <c r="AA418" s="36"/>
      <c r="AB418" s="36"/>
      <c r="AC418" s="36"/>
      <c r="AD418" s="36"/>
      <c r="AE418" s="36"/>
    </row>
  </sheetData>
  <sheetProtection algorithmName="SHA-512" hashValue="n5t5HbF9MUgX3KH+k6x0REdroVBWUKrLUY+E713yltq476iRPUJznRcRRe2EdDZvZrzUsFGMcbH/GrjTz+J8iQ==" saltValue="5uqErU/hs8CUznOpNSvlUHXXLrAIT0UjRlbkpKg9eZUVMFdxg5AnhXmn/I0/6aVE9fVLTdrciHcYbgl365W/1g==" spinCount="100000" sheet="1" objects="1" scenarios="1" formatColumns="0" formatRows="0" autoFilter="0"/>
  <autoFilter ref="C93:K417"/>
  <mergeCells count="9">
    <mergeCell ref="E50:H50"/>
    <mergeCell ref="E84:H84"/>
    <mergeCell ref="E86:H8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22"/>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90</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2320</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ROUND(J93,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ROUND((SUM(BE93:BE421)),  2)</f>
        <v>0</v>
      </c>
      <c r="G33" s="36"/>
      <c r="H33" s="36"/>
      <c r="I33" s="120">
        <v>0.21</v>
      </c>
      <c r="J33" s="119">
        <f>ROUND(((SUM(BE93:BE421))*I33),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ROUND((SUM(BF93:BF421)),  2)</f>
        <v>0</v>
      </c>
      <c r="G34" s="36"/>
      <c r="H34" s="36"/>
      <c r="I34" s="120">
        <v>0.15</v>
      </c>
      <c r="J34" s="119">
        <f>ROUND(((SUM(BF93:BF421))*I34),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ROUND((SUM(BG93:BG421)),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ROUND((SUM(BH93:BH421)),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ROUND((SUM(BI93:BI421)),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SO 03 - ZTI a plynovod</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J93</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2321</v>
      </c>
      <c r="E60" s="139"/>
      <c r="F60" s="139"/>
      <c r="G60" s="139"/>
      <c r="H60" s="139"/>
      <c r="I60" s="139"/>
      <c r="J60" s="140">
        <f>J94</f>
        <v>0</v>
      </c>
      <c r="K60" s="137"/>
      <c r="L60" s="141"/>
    </row>
    <row r="61" spans="1:47" s="9" customFormat="1" ht="25" customHeight="1">
      <c r="B61" s="136"/>
      <c r="C61" s="137"/>
      <c r="D61" s="138" t="s">
        <v>2322</v>
      </c>
      <c r="E61" s="139"/>
      <c r="F61" s="139"/>
      <c r="G61" s="139"/>
      <c r="H61" s="139"/>
      <c r="I61" s="139"/>
      <c r="J61" s="140">
        <f>J98</f>
        <v>0</v>
      </c>
      <c r="K61" s="137"/>
      <c r="L61" s="141"/>
    </row>
    <row r="62" spans="1:47" s="9" customFormat="1" ht="25" customHeight="1">
      <c r="B62" s="136"/>
      <c r="C62" s="137"/>
      <c r="D62" s="138" t="s">
        <v>2323</v>
      </c>
      <c r="E62" s="139"/>
      <c r="F62" s="139"/>
      <c r="G62" s="139"/>
      <c r="H62" s="139"/>
      <c r="I62" s="139"/>
      <c r="J62" s="140">
        <f>J121</f>
        <v>0</v>
      </c>
      <c r="K62" s="137"/>
      <c r="L62" s="141"/>
    </row>
    <row r="63" spans="1:47" s="9" customFormat="1" ht="25" customHeight="1">
      <c r="B63" s="136"/>
      <c r="C63" s="137"/>
      <c r="D63" s="138" t="s">
        <v>2324</v>
      </c>
      <c r="E63" s="139"/>
      <c r="F63" s="139"/>
      <c r="G63" s="139"/>
      <c r="H63" s="139"/>
      <c r="I63" s="139"/>
      <c r="J63" s="140">
        <f>J145</f>
        <v>0</v>
      </c>
      <c r="K63" s="137"/>
      <c r="L63" s="141"/>
    </row>
    <row r="64" spans="1:47" s="9" customFormat="1" ht="25" customHeight="1">
      <c r="B64" s="136"/>
      <c r="C64" s="137"/>
      <c r="D64" s="138" t="s">
        <v>2325</v>
      </c>
      <c r="E64" s="139"/>
      <c r="F64" s="139"/>
      <c r="G64" s="139"/>
      <c r="H64" s="139"/>
      <c r="I64" s="139"/>
      <c r="J64" s="140">
        <f>J159</f>
        <v>0</v>
      </c>
      <c r="K64" s="137"/>
      <c r="L64" s="141"/>
    </row>
    <row r="65" spans="1:31" s="9" customFormat="1" ht="25" customHeight="1">
      <c r="B65" s="136"/>
      <c r="C65" s="137"/>
      <c r="D65" s="138" t="s">
        <v>2326</v>
      </c>
      <c r="E65" s="139"/>
      <c r="F65" s="139"/>
      <c r="G65" s="139"/>
      <c r="H65" s="139"/>
      <c r="I65" s="139"/>
      <c r="J65" s="140">
        <f>J170</f>
        <v>0</v>
      </c>
      <c r="K65" s="137"/>
      <c r="L65" s="141"/>
    </row>
    <row r="66" spans="1:31" s="9" customFormat="1" ht="25" customHeight="1">
      <c r="B66" s="136"/>
      <c r="C66" s="137"/>
      <c r="D66" s="138" t="s">
        <v>2327</v>
      </c>
      <c r="E66" s="139"/>
      <c r="F66" s="139"/>
      <c r="G66" s="139"/>
      <c r="H66" s="139"/>
      <c r="I66" s="139"/>
      <c r="J66" s="140">
        <f>J225</f>
        <v>0</v>
      </c>
      <c r="K66" s="137"/>
      <c r="L66" s="141"/>
    </row>
    <row r="67" spans="1:31" s="9" customFormat="1" ht="25" customHeight="1">
      <c r="B67" s="136"/>
      <c r="C67" s="137"/>
      <c r="D67" s="138" t="s">
        <v>2328</v>
      </c>
      <c r="E67" s="139"/>
      <c r="F67" s="139"/>
      <c r="G67" s="139"/>
      <c r="H67" s="139"/>
      <c r="I67" s="139"/>
      <c r="J67" s="140">
        <f>J262</f>
        <v>0</v>
      </c>
      <c r="K67" s="137"/>
      <c r="L67" s="141"/>
    </row>
    <row r="68" spans="1:31" s="9" customFormat="1" ht="25" customHeight="1">
      <c r="B68" s="136"/>
      <c r="C68" s="137"/>
      <c r="D68" s="138" t="s">
        <v>2329</v>
      </c>
      <c r="E68" s="139"/>
      <c r="F68" s="139"/>
      <c r="G68" s="139"/>
      <c r="H68" s="139"/>
      <c r="I68" s="139"/>
      <c r="J68" s="140">
        <f>J326</f>
        <v>0</v>
      </c>
      <c r="K68" s="137"/>
      <c r="L68" s="141"/>
    </row>
    <row r="69" spans="1:31" s="9" customFormat="1" ht="25" customHeight="1">
      <c r="B69" s="136"/>
      <c r="C69" s="137"/>
      <c r="D69" s="138" t="s">
        <v>2330</v>
      </c>
      <c r="E69" s="139"/>
      <c r="F69" s="139"/>
      <c r="G69" s="139"/>
      <c r="H69" s="139"/>
      <c r="I69" s="139"/>
      <c r="J69" s="140">
        <f>J334</f>
        <v>0</v>
      </c>
      <c r="K69" s="137"/>
      <c r="L69" s="141"/>
    </row>
    <row r="70" spans="1:31" s="9" customFormat="1" ht="25" customHeight="1">
      <c r="B70" s="136"/>
      <c r="C70" s="137"/>
      <c r="D70" s="138" t="s">
        <v>2331</v>
      </c>
      <c r="E70" s="139"/>
      <c r="F70" s="139"/>
      <c r="G70" s="139"/>
      <c r="H70" s="139"/>
      <c r="I70" s="139"/>
      <c r="J70" s="140">
        <f>J368</f>
        <v>0</v>
      </c>
      <c r="K70" s="137"/>
      <c r="L70" s="141"/>
    </row>
    <row r="71" spans="1:31" s="9" customFormat="1" ht="25" customHeight="1">
      <c r="B71" s="136"/>
      <c r="C71" s="137"/>
      <c r="D71" s="138" t="s">
        <v>2332</v>
      </c>
      <c r="E71" s="139"/>
      <c r="F71" s="139"/>
      <c r="G71" s="139"/>
      <c r="H71" s="139"/>
      <c r="I71" s="139"/>
      <c r="J71" s="140">
        <f>J377</f>
        <v>0</v>
      </c>
      <c r="K71" s="137"/>
      <c r="L71" s="141"/>
    </row>
    <row r="72" spans="1:31" s="9" customFormat="1" ht="25" customHeight="1">
      <c r="B72" s="136"/>
      <c r="C72" s="137"/>
      <c r="D72" s="138" t="s">
        <v>2333</v>
      </c>
      <c r="E72" s="139"/>
      <c r="F72" s="139"/>
      <c r="G72" s="139"/>
      <c r="H72" s="139"/>
      <c r="I72" s="139"/>
      <c r="J72" s="140">
        <f>J417</f>
        <v>0</v>
      </c>
      <c r="K72" s="137"/>
      <c r="L72" s="141"/>
    </row>
    <row r="73" spans="1:31" s="9" customFormat="1" ht="25" customHeight="1">
      <c r="B73" s="136"/>
      <c r="C73" s="137"/>
      <c r="D73" s="138" t="s">
        <v>2334</v>
      </c>
      <c r="E73" s="139"/>
      <c r="F73" s="139"/>
      <c r="G73" s="139"/>
      <c r="H73" s="139"/>
      <c r="I73" s="139"/>
      <c r="J73" s="140">
        <f>J419</f>
        <v>0</v>
      </c>
      <c r="K73" s="137"/>
      <c r="L73" s="141"/>
    </row>
    <row r="74" spans="1:31" s="2" customFormat="1" ht="21.75" customHeight="1">
      <c r="A74" s="36"/>
      <c r="B74" s="37"/>
      <c r="C74" s="38"/>
      <c r="D74" s="38"/>
      <c r="E74" s="38"/>
      <c r="F74" s="38"/>
      <c r="G74" s="38"/>
      <c r="H74" s="38"/>
      <c r="I74" s="38"/>
      <c r="J74" s="38"/>
      <c r="K74" s="38"/>
      <c r="L74" s="108"/>
      <c r="S74" s="36"/>
      <c r="T74" s="36"/>
      <c r="U74" s="36"/>
      <c r="V74" s="36"/>
      <c r="W74" s="36"/>
      <c r="X74" s="36"/>
      <c r="Y74" s="36"/>
      <c r="Z74" s="36"/>
      <c r="AA74" s="36"/>
      <c r="AB74" s="36"/>
      <c r="AC74" s="36"/>
      <c r="AD74" s="36"/>
      <c r="AE74" s="36"/>
    </row>
    <row r="75" spans="1:31" s="2" customFormat="1" ht="7" customHeight="1">
      <c r="A75" s="36"/>
      <c r="B75" s="49"/>
      <c r="C75" s="50"/>
      <c r="D75" s="50"/>
      <c r="E75" s="50"/>
      <c r="F75" s="50"/>
      <c r="G75" s="50"/>
      <c r="H75" s="50"/>
      <c r="I75" s="50"/>
      <c r="J75" s="50"/>
      <c r="K75" s="50"/>
      <c r="L75" s="108"/>
      <c r="S75" s="36"/>
      <c r="T75" s="36"/>
      <c r="U75" s="36"/>
      <c r="V75" s="36"/>
      <c r="W75" s="36"/>
      <c r="X75" s="36"/>
      <c r="Y75" s="36"/>
      <c r="Z75" s="36"/>
      <c r="AA75" s="36"/>
      <c r="AB75" s="36"/>
      <c r="AC75" s="36"/>
      <c r="AD75" s="36"/>
      <c r="AE75" s="36"/>
    </row>
    <row r="79" spans="1:31" s="2" customFormat="1" ht="7" customHeight="1">
      <c r="A79" s="36"/>
      <c r="B79" s="51"/>
      <c r="C79" s="52"/>
      <c r="D79" s="52"/>
      <c r="E79" s="52"/>
      <c r="F79" s="52"/>
      <c r="G79" s="52"/>
      <c r="H79" s="52"/>
      <c r="I79" s="52"/>
      <c r="J79" s="52"/>
      <c r="K79" s="52"/>
      <c r="L79" s="108"/>
      <c r="S79" s="36"/>
      <c r="T79" s="36"/>
      <c r="U79" s="36"/>
      <c r="V79" s="36"/>
      <c r="W79" s="36"/>
      <c r="X79" s="36"/>
      <c r="Y79" s="36"/>
      <c r="Z79" s="36"/>
      <c r="AA79" s="36"/>
      <c r="AB79" s="36"/>
      <c r="AC79" s="36"/>
      <c r="AD79" s="36"/>
      <c r="AE79" s="36"/>
    </row>
    <row r="80" spans="1:31" s="2" customFormat="1" ht="25" customHeight="1">
      <c r="A80" s="36"/>
      <c r="B80" s="37"/>
      <c r="C80" s="25" t="s">
        <v>120</v>
      </c>
      <c r="D80" s="38"/>
      <c r="E80" s="38"/>
      <c r="F80" s="38"/>
      <c r="G80" s="38"/>
      <c r="H80" s="38"/>
      <c r="I80" s="38"/>
      <c r="J80" s="38"/>
      <c r="K80" s="38"/>
      <c r="L80" s="108"/>
      <c r="S80" s="36"/>
      <c r="T80" s="36"/>
      <c r="U80" s="36"/>
      <c r="V80" s="36"/>
      <c r="W80" s="36"/>
      <c r="X80" s="36"/>
      <c r="Y80" s="36"/>
      <c r="Z80" s="36"/>
      <c r="AA80" s="36"/>
      <c r="AB80" s="36"/>
      <c r="AC80" s="36"/>
      <c r="AD80" s="36"/>
      <c r="AE80" s="36"/>
    </row>
    <row r="81" spans="1:65" s="2" customFormat="1" ht="7"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2" customHeight="1">
      <c r="A82" s="36"/>
      <c r="B82" s="37"/>
      <c r="C82" s="31" t="s">
        <v>16</v>
      </c>
      <c r="D82" s="38"/>
      <c r="E82" s="38"/>
      <c r="F82" s="38"/>
      <c r="G82" s="38"/>
      <c r="H82" s="38"/>
      <c r="I82" s="38"/>
      <c r="J82" s="38"/>
      <c r="K82" s="38"/>
      <c r="L82" s="108"/>
      <c r="S82" s="36"/>
      <c r="T82" s="36"/>
      <c r="U82" s="36"/>
      <c r="V82" s="36"/>
      <c r="W82" s="36"/>
      <c r="X82" s="36"/>
      <c r="Y82" s="36"/>
      <c r="Z82" s="36"/>
      <c r="AA82" s="36"/>
      <c r="AB82" s="36"/>
      <c r="AC82" s="36"/>
      <c r="AD82" s="36"/>
      <c r="AE82" s="36"/>
    </row>
    <row r="83" spans="1:65" s="2" customFormat="1" ht="16.5" customHeight="1">
      <c r="A83" s="36"/>
      <c r="B83" s="37"/>
      <c r="C83" s="38"/>
      <c r="D83" s="38"/>
      <c r="E83" s="390" t="str">
        <f>E7</f>
        <v>ROZPOČET RPD - Rekonstrukce objektu bývalé MŠ na sociál. bydlení č.p. 765, ul. Nám. Republiky, Lom 10.9.</v>
      </c>
      <c r="F83" s="391"/>
      <c r="G83" s="391"/>
      <c r="H83" s="391"/>
      <c r="I83" s="38"/>
      <c r="J83" s="38"/>
      <c r="K83" s="38"/>
      <c r="L83" s="108"/>
      <c r="S83" s="36"/>
      <c r="T83" s="36"/>
      <c r="U83" s="36"/>
      <c r="V83" s="36"/>
      <c r="W83" s="36"/>
      <c r="X83" s="36"/>
      <c r="Y83" s="36"/>
      <c r="Z83" s="36"/>
      <c r="AA83" s="36"/>
      <c r="AB83" s="36"/>
      <c r="AC83" s="36"/>
      <c r="AD83" s="36"/>
      <c r="AE83" s="36"/>
    </row>
    <row r="84" spans="1:65" s="2" customFormat="1" ht="12" customHeight="1">
      <c r="A84" s="36"/>
      <c r="B84" s="37"/>
      <c r="C84" s="31" t="s">
        <v>101</v>
      </c>
      <c r="D84" s="38"/>
      <c r="E84" s="38"/>
      <c r="F84" s="38"/>
      <c r="G84" s="38"/>
      <c r="H84" s="38"/>
      <c r="I84" s="38"/>
      <c r="J84" s="38"/>
      <c r="K84" s="38"/>
      <c r="L84" s="108"/>
      <c r="S84" s="36"/>
      <c r="T84" s="36"/>
      <c r="U84" s="36"/>
      <c r="V84" s="36"/>
      <c r="W84" s="36"/>
      <c r="X84" s="36"/>
      <c r="Y84" s="36"/>
      <c r="Z84" s="36"/>
      <c r="AA84" s="36"/>
      <c r="AB84" s="36"/>
      <c r="AC84" s="36"/>
      <c r="AD84" s="36"/>
      <c r="AE84" s="36"/>
    </row>
    <row r="85" spans="1:65" s="2" customFormat="1" ht="16.5" customHeight="1">
      <c r="A85" s="36"/>
      <c r="B85" s="37"/>
      <c r="C85" s="38"/>
      <c r="D85" s="38"/>
      <c r="E85" s="343" t="str">
        <f>E9</f>
        <v>SO 03 - ZTI a plynovod</v>
      </c>
      <c r="F85" s="392"/>
      <c r="G85" s="392"/>
      <c r="H85" s="392"/>
      <c r="I85" s="38"/>
      <c r="J85" s="38"/>
      <c r="K85" s="38"/>
      <c r="L85" s="108"/>
      <c r="S85" s="36"/>
      <c r="T85" s="36"/>
      <c r="U85" s="36"/>
      <c r="V85" s="36"/>
      <c r="W85" s="36"/>
      <c r="X85" s="36"/>
      <c r="Y85" s="36"/>
      <c r="Z85" s="36"/>
      <c r="AA85" s="36"/>
      <c r="AB85" s="36"/>
      <c r="AC85" s="36"/>
      <c r="AD85" s="36"/>
      <c r="AE85" s="36"/>
    </row>
    <row r="86" spans="1:65" s="2" customFormat="1" ht="7" customHeight="1">
      <c r="A86" s="36"/>
      <c r="B86" s="37"/>
      <c r="C86" s="38"/>
      <c r="D86" s="38"/>
      <c r="E86" s="38"/>
      <c r="F86" s="38"/>
      <c r="G86" s="38"/>
      <c r="H86" s="38"/>
      <c r="I86" s="38"/>
      <c r="J86" s="38"/>
      <c r="K86" s="38"/>
      <c r="L86" s="108"/>
      <c r="S86" s="36"/>
      <c r="T86" s="36"/>
      <c r="U86" s="36"/>
      <c r="V86" s="36"/>
      <c r="W86" s="36"/>
      <c r="X86" s="36"/>
      <c r="Y86" s="36"/>
      <c r="Z86" s="36"/>
      <c r="AA86" s="36"/>
      <c r="AB86" s="36"/>
      <c r="AC86" s="36"/>
      <c r="AD86" s="36"/>
      <c r="AE86" s="36"/>
    </row>
    <row r="87" spans="1:65" s="2" customFormat="1" ht="12" customHeight="1">
      <c r="A87" s="36"/>
      <c r="B87" s="37"/>
      <c r="C87" s="31" t="s">
        <v>21</v>
      </c>
      <c r="D87" s="38"/>
      <c r="E87" s="38"/>
      <c r="F87" s="29" t="str">
        <f>F12</f>
        <v xml:space="preserve"> </v>
      </c>
      <c r="G87" s="38"/>
      <c r="H87" s="38"/>
      <c r="I87" s="31" t="s">
        <v>23</v>
      </c>
      <c r="J87" s="61" t="str">
        <f>IF(J12="","",J12)</f>
        <v>16. 10. 2020</v>
      </c>
      <c r="K87" s="38"/>
      <c r="L87" s="108"/>
      <c r="S87" s="36"/>
      <c r="T87" s="36"/>
      <c r="U87" s="36"/>
      <c r="V87" s="36"/>
      <c r="W87" s="36"/>
      <c r="X87" s="36"/>
      <c r="Y87" s="36"/>
      <c r="Z87" s="36"/>
      <c r="AA87" s="36"/>
      <c r="AB87" s="36"/>
      <c r="AC87" s="36"/>
      <c r="AD87" s="36"/>
      <c r="AE87" s="36"/>
    </row>
    <row r="88" spans="1:65" s="2" customFormat="1" ht="7"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65" s="2" customFormat="1" ht="15.15" customHeight="1">
      <c r="A89" s="36"/>
      <c r="B89" s="37"/>
      <c r="C89" s="31" t="s">
        <v>25</v>
      </c>
      <c r="D89" s="38"/>
      <c r="E89" s="38"/>
      <c r="F89" s="29" t="str">
        <f>E15</f>
        <v xml:space="preserve"> </v>
      </c>
      <c r="G89" s="38"/>
      <c r="H89" s="38"/>
      <c r="I89" s="31" t="s">
        <v>30</v>
      </c>
      <c r="J89" s="34" t="str">
        <f>E21</f>
        <v xml:space="preserve"> </v>
      </c>
      <c r="K89" s="38"/>
      <c r="L89" s="108"/>
      <c r="S89" s="36"/>
      <c r="T89" s="36"/>
      <c r="U89" s="36"/>
      <c r="V89" s="36"/>
      <c r="W89" s="36"/>
      <c r="X89" s="36"/>
      <c r="Y89" s="36"/>
      <c r="Z89" s="36"/>
      <c r="AA89" s="36"/>
      <c r="AB89" s="36"/>
      <c r="AC89" s="36"/>
      <c r="AD89" s="36"/>
      <c r="AE89" s="36"/>
    </row>
    <row r="90" spans="1:65" s="2" customFormat="1" ht="25.65" customHeight="1">
      <c r="A90" s="36"/>
      <c r="B90" s="37"/>
      <c r="C90" s="31" t="s">
        <v>28</v>
      </c>
      <c r="D90" s="38"/>
      <c r="E90" s="38"/>
      <c r="F90" s="29" t="str">
        <f>IF(E18="","",E18)</f>
        <v>Vyplň údaj</v>
      </c>
      <c r="G90" s="38"/>
      <c r="H90" s="38"/>
      <c r="I90" s="31" t="s">
        <v>32</v>
      </c>
      <c r="J90" s="34" t="str">
        <f>E24</f>
        <v>STAVEBNÍ ROZPOČTY s.r.o.</v>
      </c>
      <c r="K90" s="38"/>
      <c r="L90" s="108"/>
      <c r="S90" s="36"/>
      <c r="T90" s="36"/>
      <c r="U90" s="36"/>
      <c r="V90" s="36"/>
      <c r="W90" s="36"/>
      <c r="X90" s="36"/>
      <c r="Y90" s="36"/>
      <c r="Z90" s="36"/>
      <c r="AA90" s="36"/>
      <c r="AB90" s="36"/>
      <c r="AC90" s="36"/>
      <c r="AD90" s="36"/>
      <c r="AE90" s="36"/>
    </row>
    <row r="91" spans="1:65" s="2" customFormat="1" ht="10.25" customHeight="1">
      <c r="A91" s="36"/>
      <c r="B91" s="37"/>
      <c r="C91" s="38"/>
      <c r="D91" s="38"/>
      <c r="E91" s="38"/>
      <c r="F91" s="38"/>
      <c r="G91" s="38"/>
      <c r="H91" s="38"/>
      <c r="I91" s="38"/>
      <c r="J91" s="38"/>
      <c r="K91" s="38"/>
      <c r="L91" s="108"/>
      <c r="S91" s="36"/>
      <c r="T91" s="36"/>
      <c r="U91" s="36"/>
      <c r="V91" s="36"/>
      <c r="W91" s="36"/>
      <c r="X91" s="36"/>
      <c r="Y91" s="36"/>
      <c r="Z91" s="36"/>
      <c r="AA91" s="36"/>
      <c r="AB91" s="36"/>
      <c r="AC91" s="36"/>
      <c r="AD91" s="36"/>
      <c r="AE91" s="36"/>
    </row>
    <row r="92" spans="1:65" s="11" customFormat="1" ht="29.25" customHeight="1">
      <c r="A92" s="148"/>
      <c r="B92" s="149"/>
      <c r="C92" s="150" t="s">
        <v>121</v>
      </c>
      <c r="D92" s="151" t="s">
        <v>57</v>
      </c>
      <c r="E92" s="151" t="s">
        <v>53</v>
      </c>
      <c r="F92" s="151" t="s">
        <v>54</v>
      </c>
      <c r="G92" s="151" t="s">
        <v>122</v>
      </c>
      <c r="H92" s="151" t="s">
        <v>123</v>
      </c>
      <c r="I92" s="151" t="s">
        <v>124</v>
      </c>
      <c r="J92" s="151" t="s">
        <v>105</v>
      </c>
      <c r="K92" s="152" t="s">
        <v>125</v>
      </c>
      <c r="L92" s="153"/>
      <c r="M92" s="70" t="s">
        <v>19</v>
      </c>
      <c r="N92" s="71" t="s">
        <v>42</v>
      </c>
      <c r="O92" s="71" t="s">
        <v>126</v>
      </c>
      <c r="P92" s="71" t="s">
        <v>127</v>
      </c>
      <c r="Q92" s="71" t="s">
        <v>128</v>
      </c>
      <c r="R92" s="71" t="s">
        <v>129</v>
      </c>
      <c r="S92" s="71" t="s">
        <v>130</v>
      </c>
      <c r="T92" s="72" t="s">
        <v>131</v>
      </c>
      <c r="U92" s="148"/>
      <c r="V92" s="148"/>
      <c r="W92" s="148"/>
      <c r="X92" s="148"/>
      <c r="Y92" s="148"/>
      <c r="Z92" s="148"/>
      <c r="AA92" s="148"/>
      <c r="AB92" s="148"/>
      <c r="AC92" s="148"/>
      <c r="AD92" s="148"/>
      <c r="AE92" s="148"/>
    </row>
    <row r="93" spans="1:65" s="2" customFormat="1" ht="22.75" customHeight="1">
      <c r="A93" s="36"/>
      <c r="B93" s="37"/>
      <c r="C93" s="77" t="s">
        <v>132</v>
      </c>
      <c r="D93" s="38"/>
      <c r="E93" s="38"/>
      <c r="F93" s="38"/>
      <c r="G93" s="38"/>
      <c r="H93" s="38"/>
      <c r="I93" s="38"/>
      <c r="J93" s="154">
        <f>BK93</f>
        <v>0</v>
      </c>
      <c r="K93" s="38"/>
      <c r="L93" s="41"/>
      <c r="M93" s="73"/>
      <c r="N93" s="155"/>
      <c r="O93" s="74"/>
      <c r="P93" s="156">
        <f>P94+P98+P121+P145+P159+P170+P225+P262+P326+P334+P368+P377+P417+P419</f>
        <v>0</v>
      </c>
      <c r="Q93" s="74"/>
      <c r="R93" s="156">
        <f>R94+R98+R121+R145+R159+R170+R225+R262+R326+R334+R368+R377+R417+R419</f>
        <v>0</v>
      </c>
      <c r="S93" s="74"/>
      <c r="T93" s="157">
        <f>T94+T98+T121+T145+T159+T170+T225+T262+T326+T334+T368+T377+T417+T419</f>
        <v>0</v>
      </c>
      <c r="U93" s="36"/>
      <c r="V93" s="36"/>
      <c r="W93" s="36"/>
      <c r="X93" s="36"/>
      <c r="Y93" s="36"/>
      <c r="Z93" s="36"/>
      <c r="AA93" s="36"/>
      <c r="AB93" s="36"/>
      <c r="AC93" s="36"/>
      <c r="AD93" s="36"/>
      <c r="AE93" s="36"/>
      <c r="AT93" s="19" t="s">
        <v>71</v>
      </c>
      <c r="AU93" s="19" t="s">
        <v>106</v>
      </c>
      <c r="BK93" s="158">
        <f>BK94+BK98+BK121+BK145+BK159+BK170+BK225+BK262+BK326+BK334+BK368+BK377+BK417+BK419</f>
        <v>0</v>
      </c>
    </row>
    <row r="94" spans="1:65" s="12" customFormat="1" ht="25.9" customHeight="1">
      <c r="B94" s="159"/>
      <c r="C94" s="160"/>
      <c r="D94" s="161" t="s">
        <v>71</v>
      </c>
      <c r="E94" s="162" t="s">
        <v>72</v>
      </c>
      <c r="F94" s="162" t="s">
        <v>2335</v>
      </c>
      <c r="G94" s="160"/>
      <c r="H94" s="160"/>
      <c r="I94" s="163"/>
      <c r="J94" s="164">
        <f>BK94</f>
        <v>0</v>
      </c>
      <c r="K94" s="160"/>
      <c r="L94" s="165"/>
      <c r="M94" s="166"/>
      <c r="N94" s="167"/>
      <c r="O94" s="167"/>
      <c r="P94" s="168">
        <f>SUM(P95:P97)</f>
        <v>0</v>
      </c>
      <c r="Q94" s="167"/>
      <c r="R94" s="168">
        <f>SUM(R95:R97)</f>
        <v>0</v>
      </c>
      <c r="S94" s="167"/>
      <c r="T94" s="169">
        <f>SUM(T95:T97)</f>
        <v>0</v>
      </c>
      <c r="AR94" s="170" t="s">
        <v>80</v>
      </c>
      <c r="AT94" s="171" t="s">
        <v>71</v>
      </c>
      <c r="AU94" s="171" t="s">
        <v>72</v>
      </c>
      <c r="AY94" s="170" t="s">
        <v>135</v>
      </c>
      <c r="BK94" s="172">
        <f>SUM(BK95:BK97)</f>
        <v>0</v>
      </c>
    </row>
    <row r="95" spans="1:65" s="2" customFormat="1" ht="14.4" customHeight="1">
      <c r="A95" s="36"/>
      <c r="B95" s="37"/>
      <c r="C95" s="175" t="s">
        <v>80</v>
      </c>
      <c r="D95" s="175" t="s">
        <v>137</v>
      </c>
      <c r="E95" s="176" t="s">
        <v>2336</v>
      </c>
      <c r="F95" s="177" t="s">
        <v>2337</v>
      </c>
      <c r="G95" s="178" t="s">
        <v>506</v>
      </c>
      <c r="H95" s="179">
        <v>1</v>
      </c>
      <c r="I95" s="180"/>
      <c r="J95" s="181">
        <f>ROUND(I95*H95,2)</f>
        <v>0</v>
      </c>
      <c r="K95" s="177" t="s">
        <v>19</v>
      </c>
      <c r="L95" s="41"/>
      <c r="M95" s="182" t="s">
        <v>19</v>
      </c>
      <c r="N95" s="183" t="s">
        <v>44</v>
      </c>
      <c r="O95" s="66"/>
      <c r="P95" s="184">
        <f>O95*H95</f>
        <v>0</v>
      </c>
      <c r="Q95" s="184">
        <v>0</v>
      </c>
      <c r="R95" s="184">
        <f>Q95*H95</f>
        <v>0</v>
      </c>
      <c r="S95" s="184">
        <v>0</v>
      </c>
      <c r="T95" s="185">
        <f>S95*H95</f>
        <v>0</v>
      </c>
      <c r="U95" s="36"/>
      <c r="V95" s="36"/>
      <c r="W95" s="36"/>
      <c r="X95" s="36"/>
      <c r="Y95" s="36"/>
      <c r="Z95" s="36"/>
      <c r="AA95" s="36"/>
      <c r="AB95" s="36"/>
      <c r="AC95" s="36"/>
      <c r="AD95" s="36"/>
      <c r="AE95" s="36"/>
      <c r="AR95" s="186" t="s">
        <v>142</v>
      </c>
      <c r="AT95" s="186" t="s">
        <v>137</v>
      </c>
      <c r="AU95" s="186" t="s">
        <v>80</v>
      </c>
      <c r="AY95" s="19" t="s">
        <v>135</v>
      </c>
      <c r="BE95" s="187">
        <f>IF(N95="základní",J95,0)</f>
        <v>0</v>
      </c>
      <c r="BF95" s="187">
        <f>IF(N95="snížená",J95,0)</f>
        <v>0</v>
      </c>
      <c r="BG95" s="187">
        <f>IF(N95="zákl. přenesená",J95,0)</f>
        <v>0</v>
      </c>
      <c r="BH95" s="187">
        <f>IF(N95="sníž. přenesená",J95,0)</f>
        <v>0</v>
      </c>
      <c r="BI95" s="187">
        <f>IF(N95="nulová",J95,0)</f>
        <v>0</v>
      </c>
      <c r="BJ95" s="19" t="s">
        <v>143</v>
      </c>
      <c r="BK95" s="187">
        <f>ROUND(I95*H95,2)</f>
        <v>0</v>
      </c>
      <c r="BL95" s="19" t="s">
        <v>142</v>
      </c>
      <c r="BM95" s="186" t="s">
        <v>143</v>
      </c>
    </row>
    <row r="96" spans="1:65" s="2" customFormat="1" ht="14.4" customHeight="1">
      <c r="A96" s="36"/>
      <c r="B96" s="37"/>
      <c r="C96" s="175" t="s">
        <v>143</v>
      </c>
      <c r="D96" s="175" t="s">
        <v>137</v>
      </c>
      <c r="E96" s="176" t="s">
        <v>2338</v>
      </c>
      <c r="F96" s="177" t="s">
        <v>2339</v>
      </c>
      <c r="G96" s="178" t="s">
        <v>2340</v>
      </c>
      <c r="H96" s="179">
        <v>1</v>
      </c>
      <c r="I96" s="180"/>
      <c r="J96" s="181">
        <f>ROUND(I96*H96,2)</f>
        <v>0</v>
      </c>
      <c r="K96" s="177" t="s">
        <v>19</v>
      </c>
      <c r="L96" s="41"/>
      <c r="M96" s="182" t="s">
        <v>19</v>
      </c>
      <c r="N96" s="183" t="s">
        <v>44</v>
      </c>
      <c r="O96" s="66"/>
      <c r="P96" s="184">
        <f>O96*H96</f>
        <v>0</v>
      </c>
      <c r="Q96" s="184">
        <v>0</v>
      </c>
      <c r="R96" s="184">
        <f>Q96*H96</f>
        <v>0</v>
      </c>
      <c r="S96" s="184">
        <v>0</v>
      </c>
      <c r="T96" s="185">
        <f>S96*H96</f>
        <v>0</v>
      </c>
      <c r="U96" s="36"/>
      <c r="V96" s="36"/>
      <c r="W96" s="36"/>
      <c r="X96" s="36"/>
      <c r="Y96" s="36"/>
      <c r="Z96" s="36"/>
      <c r="AA96" s="36"/>
      <c r="AB96" s="36"/>
      <c r="AC96" s="36"/>
      <c r="AD96" s="36"/>
      <c r="AE96" s="36"/>
      <c r="AR96" s="186" t="s">
        <v>142</v>
      </c>
      <c r="AT96" s="186" t="s">
        <v>137</v>
      </c>
      <c r="AU96" s="186" t="s">
        <v>80</v>
      </c>
      <c r="AY96" s="19" t="s">
        <v>135</v>
      </c>
      <c r="BE96" s="187">
        <f>IF(N96="základní",J96,0)</f>
        <v>0</v>
      </c>
      <c r="BF96" s="187">
        <f>IF(N96="snížená",J96,0)</f>
        <v>0</v>
      </c>
      <c r="BG96" s="187">
        <f>IF(N96="zákl. přenesená",J96,0)</f>
        <v>0</v>
      </c>
      <c r="BH96" s="187">
        <f>IF(N96="sníž. přenesená",J96,0)</f>
        <v>0</v>
      </c>
      <c r="BI96" s="187">
        <f>IF(N96="nulová",J96,0)</f>
        <v>0</v>
      </c>
      <c r="BJ96" s="19" t="s">
        <v>143</v>
      </c>
      <c r="BK96" s="187">
        <f>ROUND(I96*H96,2)</f>
        <v>0</v>
      </c>
      <c r="BL96" s="19" t="s">
        <v>142</v>
      </c>
      <c r="BM96" s="186" t="s">
        <v>142</v>
      </c>
    </row>
    <row r="97" spans="1:65" s="2" customFormat="1" ht="14.4" customHeight="1">
      <c r="A97" s="36"/>
      <c r="B97" s="37"/>
      <c r="C97" s="175" t="s">
        <v>152</v>
      </c>
      <c r="D97" s="175" t="s">
        <v>137</v>
      </c>
      <c r="E97" s="176" t="s">
        <v>2341</v>
      </c>
      <c r="F97" s="177" t="s">
        <v>2342</v>
      </c>
      <c r="G97" s="178" t="s">
        <v>2340</v>
      </c>
      <c r="H97" s="179">
        <v>1</v>
      </c>
      <c r="I97" s="180"/>
      <c r="J97" s="181">
        <f>ROUND(I97*H97,2)</f>
        <v>0</v>
      </c>
      <c r="K97" s="177" t="s">
        <v>19</v>
      </c>
      <c r="L97" s="41"/>
      <c r="M97" s="182" t="s">
        <v>19</v>
      </c>
      <c r="N97" s="183" t="s">
        <v>44</v>
      </c>
      <c r="O97" s="66"/>
      <c r="P97" s="184">
        <f>O97*H97</f>
        <v>0</v>
      </c>
      <c r="Q97" s="184">
        <v>0</v>
      </c>
      <c r="R97" s="184">
        <f>Q97*H97</f>
        <v>0</v>
      </c>
      <c r="S97" s="184">
        <v>0</v>
      </c>
      <c r="T97" s="185">
        <f>S97*H97</f>
        <v>0</v>
      </c>
      <c r="U97" s="36"/>
      <c r="V97" s="36"/>
      <c r="W97" s="36"/>
      <c r="X97" s="36"/>
      <c r="Y97" s="36"/>
      <c r="Z97" s="36"/>
      <c r="AA97" s="36"/>
      <c r="AB97" s="36"/>
      <c r="AC97" s="36"/>
      <c r="AD97" s="36"/>
      <c r="AE97" s="36"/>
      <c r="AR97" s="186" t="s">
        <v>142</v>
      </c>
      <c r="AT97" s="186" t="s">
        <v>137</v>
      </c>
      <c r="AU97" s="186" t="s">
        <v>80</v>
      </c>
      <c r="AY97" s="19" t="s">
        <v>135</v>
      </c>
      <c r="BE97" s="187">
        <f>IF(N97="základní",J97,0)</f>
        <v>0</v>
      </c>
      <c r="BF97" s="187">
        <f>IF(N97="snížená",J97,0)</f>
        <v>0</v>
      </c>
      <c r="BG97" s="187">
        <f>IF(N97="zákl. přenesená",J97,0)</f>
        <v>0</v>
      </c>
      <c r="BH97" s="187">
        <f>IF(N97="sníž. přenesená",J97,0)</f>
        <v>0</v>
      </c>
      <c r="BI97" s="187">
        <f>IF(N97="nulová",J97,0)</f>
        <v>0</v>
      </c>
      <c r="BJ97" s="19" t="s">
        <v>143</v>
      </c>
      <c r="BK97" s="187">
        <f>ROUND(I97*H97,2)</f>
        <v>0</v>
      </c>
      <c r="BL97" s="19" t="s">
        <v>142</v>
      </c>
      <c r="BM97" s="186" t="s">
        <v>155</v>
      </c>
    </row>
    <row r="98" spans="1:65" s="12" customFormat="1" ht="25.9" customHeight="1">
      <c r="B98" s="159"/>
      <c r="C98" s="160"/>
      <c r="D98" s="161" t="s">
        <v>71</v>
      </c>
      <c r="E98" s="162" t="s">
        <v>2343</v>
      </c>
      <c r="F98" s="162" t="s">
        <v>136</v>
      </c>
      <c r="G98" s="160"/>
      <c r="H98" s="160"/>
      <c r="I98" s="163"/>
      <c r="J98" s="164">
        <f>BK98</f>
        <v>0</v>
      </c>
      <c r="K98" s="160"/>
      <c r="L98" s="165"/>
      <c r="M98" s="166"/>
      <c r="N98" s="167"/>
      <c r="O98" s="167"/>
      <c r="P98" s="168">
        <f>SUM(P99:P120)</f>
        <v>0</v>
      </c>
      <c r="Q98" s="167"/>
      <c r="R98" s="168">
        <f>SUM(R99:R120)</f>
        <v>0</v>
      </c>
      <c r="S98" s="167"/>
      <c r="T98" s="169">
        <f>SUM(T99:T120)</f>
        <v>0</v>
      </c>
      <c r="AR98" s="170" t="s">
        <v>80</v>
      </c>
      <c r="AT98" s="171" t="s">
        <v>71</v>
      </c>
      <c r="AU98" s="171" t="s">
        <v>72</v>
      </c>
      <c r="AY98" s="170" t="s">
        <v>135</v>
      </c>
      <c r="BK98" s="172">
        <f>SUM(BK99:BK120)</f>
        <v>0</v>
      </c>
    </row>
    <row r="99" spans="1:65" s="2" customFormat="1" ht="14.4" customHeight="1">
      <c r="A99" s="36"/>
      <c r="B99" s="37"/>
      <c r="C99" s="175" t="s">
        <v>142</v>
      </c>
      <c r="D99" s="175" t="s">
        <v>137</v>
      </c>
      <c r="E99" s="176" t="s">
        <v>2344</v>
      </c>
      <c r="F99" s="177" t="s">
        <v>2345</v>
      </c>
      <c r="G99" s="178" t="s">
        <v>174</v>
      </c>
      <c r="H99" s="179">
        <v>5</v>
      </c>
      <c r="I99" s="180"/>
      <c r="J99" s="181">
        <f t="shared" ref="J99:J120" si="0">ROUND(I99*H99,2)</f>
        <v>0</v>
      </c>
      <c r="K99" s="177" t="s">
        <v>19</v>
      </c>
      <c r="L99" s="41"/>
      <c r="M99" s="182" t="s">
        <v>19</v>
      </c>
      <c r="N99" s="183" t="s">
        <v>44</v>
      </c>
      <c r="O99" s="66"/>
      <c r="P99" s="184">
        <f t="shared" ref="P99:P120" si="1">O99*H99</f>
        <v>0</v>
      </c>
      <c r="Q99" s="184">
        <v>0</v>
      </c>
      <c r="R99" s="184">
        <f t="shared" ref="R99:R120" si="2">Q99*H99</f>
        <v>0</v>
      </c>
      <c r="S99" s="184">
        <v>0</v>
      </c>
      <c r="T99" s="185">
        <f t="shared" ref="T99:T120" si="3">S99*H99</f>
        <v>0</v>
      </c>
      <c r="U99" s="36"/>
      <c r="V99" s="36"/>
      <c r="W99" s="36"/>
      <c r="X99" s="36"/>
      <c r="Y99" s="36"/>
      <c r="Z99" s="36"/>
      <c r="AA99" s="36"/>
      <c r="AB99" s="36"/>
      <c r="AC99" s="36"/>
      <c r="AD99" s="36"/>
      <c r="AE99" s="36"/>
      <c r="AR99" s="186" t="s">
        <v>142</v>
      </c>
      <c r="AT99" s="186" t="s">
        <v>137</v>
      </c>
      <c r="AU99" s="186" t="s">
        <v>80</v>
      </c>
      <c r="AY99" s="19" t="s">
        <v>135</v>
      </c>
      <c r="BE99" s="187">
        <f t="shared" ref="BE99:BE120" si="4">IF(N99="základní",J99,0)</f>
        <v>0</v>
      </c>
      <c r="BF99" s="187">
        <f t="shared" ref="BF99:BF120" si="5">IF(N99="snížená",J99,0)</f>
        <v>0</v>
      </c>
      <c r="BG99" s="187">
        <f t="shared" ref="BG99:BG120" si="6">IF(N99="zákl. přenesená",J99,0)</f>
        <v>0</v>
      </c>
      <c r="BH99" s="187">
        <f t="shared" ref="BH99:BH120" si="7">IF(N99="sníž. přenesená",J99,0)</f>
        <v>0</v>
      </c>
      <c r="BI99" s="187">
        <f t="shared" ref="BI99:BI120" si="8">IF(N99="nulová",J99,0)</f>
        <v>0</v>
      </c>
      <c r="BJ99" s="19" t="s">
        <v>143</v>
      </c>
      <c r="BK99" s="187">
        <f t="shared" ref="BK99:BK120" si="9">ROUND(I99*H99,2)</f>
        <v>0</v>
      </c>
      <c r="BL99" s="19" t="s">
        <v>142</v>
      </c>
      <c r="BM99" s="186" t="s">
        <v>158</v>
      </c>
    </row>
    <row r="100" spans="1:65" s="2" customFormat="1" ht="24.15" customHeight="1">
      <c r="A100" s="36"/>
      <c r="B100" s="37"/>
      <c r="C100" s="175" t="s">
        <v>159</v>
      </c>
      <c r="D100" s="175" t="s">
        <v>137</v>
      </c>
      <c r="E100" s="176" t="s">
        <v>2346</v>
      </c>
      <c r="F100" s="177" t="s">
        <v>2347</v>
      </c>
      <c r="G100" s="178" t="s">
        <v>174</v>
      </c>
      <c r="H100" s="179">
        <v>3</v>
      </c>
      <c r="I100" s="180"/>
      <c r="J100" s="181">
        <f t="shared" si="0"/>
        <v>0</v>
      </c>
      <c r="K100" s="177" t="s">
        <v>19</v>
      </c>
      <c r="L100" s="41"/>
      <c r="M100" s="182" t="s">
        <v>19</v>
      </c>
      <c r="N100" s="183" t="s">
        <v>44</v>
      </c>
      <c r="O100" s="66"/>
      <c r="P100" s="184">
        <f t="shared" si="1"/>
        <v>0</v>
      </c>
      <c r="Q100" s="184">
        <v>0</v>
      </c>
      <c r="R100" s="184">
        <f t="shared" si="2"/>
        <v>0</v>
      </c>
      <c r="S100" s="184">
        <v>0</v>
      </c>
      <c r="T100" s="185">
        <f t="shared" si="3"/>
        <v>0</v>
      </c>
      <c r="U100" s="36"/>
      <c r="V100" s="36"/>
      <c r="W100" s="36"/>
      <c r="X100" s="36"/>
      <c r="Y100" s="36"/>
      <c r="Z100" s="36"/>
      <c r="AA100" s="36"/>
      <c r="AB100" s="36"/>
      <c r="AC100" s="36"/>
      <c r="AD100" s="36"/>
      <c r="AE100" s="36"/>
      <c r="AR100" s="186" t="s">
        <v>142</v>
      </c>
      <c r="AT100" s="186" t="s">
        <v>137</v>
      </c>
      <c r="AU100" s="186" t="s">
        <v>80</v>
      </c>
      <c r="AY100" s="19" t="s">
        <v>135</v>
      </c>
      <c r="BE100" s="187">
        <f t="shared" si="4"/>
        <v>0</v>
      </c>
      <c r="BF100" s="187">
        <f t="shared" si="5"/>
        <v>0</v>
      </c>
      <c r="BG100" s="187">
        <f t="shared" si="6"/>
        <v>0</v>
      </c>
      <c r="BH100" s="187">
        <f t="shared" si="7"/>
        <v>0</v>
      </c>
      <c r="BI100" s="187">
        <f t="shared" si="8"/>
        <v>0</v>
      </c>
      <c r="BJ100" s="19" t="s">
        <v>143</v>
      </c>
      <c r="BK100" s="187">
        <f t="shared" si="9"/>
        <v>0</v>
      </c>
      <c r="BL100" s="19" t="s">
        <v>142</v>
      </c>
      <c r="BM100" s="186" t="s">
        <v>162</v>
      </c>
    </row>
    <row r="101" spans="1:65" s="2" customFormat="1" ht="24.15" customHeight="1">
      <c r="A101" s="36"/>
      <c r="B101" s="37"/>
      <c r="C101" s="175" t="s">
        <v>155</v>
      </c>
      <c r="D101" s="175" t="s">
        <v>137</v>
      </c>
      <c r="E101" s="176" t="s">
        <v>2348</v>
      </c>
      <c r="F101" s="177" t="s">
        <v>2349</v>
      </c>
      <c r="G101" s="178" t="s">
        <v>174</v>
      </c>
      <c r="H101" s="179">
        <v>250</v>
      </c>
      <c r="I101" s="180"/>
      <c r="J101" s="181">
        <f t="shared" si="0"/>
        <v>0</v>
      </c>
      <c r="K101" s="177" t="s">
        <v>19</v>
      </c>
      <c r="L101" s="41"/>
      <c r="M101" s="182" t="s">
        <v>19</v>
      </c>
      <c r="N101" s="183" t="s">
        <v>44</v>
      </c>
      <c r="O101" s="66"/>
      <c r="P101" s="184">
        <f t="shared" si="1"/>
        <v>0</v>
      </c>
      <c r="Q101" s="184">
        <v>0</v>
      </c>
      <c r="R101" s="184">
        <f t="shared" si="2"/>
        <v>0</v>
      </c>
      <c r="S101" s="184">
        <v>0</v>
      </c>
      <c r="T101" s="185">
        <f t="shared" si="3"/>
        <v>0</v>
      </c>
      <c r="U101" s="36"/>
      <c r="V101" s="36"/>
      <c r="W101" s="36"/>
      <c r="X101" s="36"/>
      <c r="Y101" s="36"/>
      <c r="Z101" s="36"/>
      <c r="AA101" s="36"/>
      <c r="AB101" s="36"/>
      <c r="AC101" s="36"/>
      <c r="AD101" s="36"/>
      <c r="AE101" s="36"/>
      <c r="AR101" s="186" t="s">
        <v>142</v>
      </c>
      <c r="AT101" s="186" t="s">
        <v>137</v>
      </c>
      <c r="AU101" s="186" t="s">
        <v>80</v>
      </c>
      <c r="AY101" s="19" t="s">
        <v>135</v>
      </c>
      <c r="BE101" s="187">
        <f t="shared" si="4"/>
        <v>0</v>
      </c>
      <c r="BF101" s="187">
        <f t="shared" si="5"/>
        <v>0</v>
      </c>
      <c r="BG101" s="187">
        <f t="shared" si="6"/>
        <v>0</v>
      </c>
      <c r="BH101" s="187">
        <f t="shared" si="7"/>
        <v>0</v>
      </c>
      <c r="BI101" s="187">
        <f t="shared" si="8"/>
        <v>0</v>
      </c>
      <c r="BJ101" s="19" t="s">
        <v>143</v>
      </c>
      <c r="BK101" s="187">
        <f t="shared" si="9"/>
        <v>0</v>
      </c>
      <c r="BL101" s="19" t="s">
        <v>142</v>
      </c>
      <c r="BM101" s="186" t="s">
        <v>165</v>
      </c>
    </row>
    <row r="102" spans="1:65" s="2" customFormat="1" ht="14.4" customHeight="1">
      <c r="A102" s="36"/>
      <c r="B102" s="37"/>
      <c r="C102" s="175" t="s">
        <v>166</v>
      </c>
      <c r="D102" s="175" t="s">
        <v>137</v>
      </c>
      <c r="E102" s="176" t="s">
        <v>2350</v>
      </c>
      <c r="F102" s="177" t="s">
        <v>2351</v>
      </c>
      <c r="G102" s="178" t="s">
        <v>174</v>
      </c>
      <c r="H102" s="179">
        <v>253</v>
      </c>
      <c r="I102" s="180"/>
      <c r="J102" s="181">
        <f t="shared" si="0"/>
        <v>0</v>
      </c>
      <c r="K102" s="177" t="s">
        <v>19</v>
      </c>
      <c r="L102" s="41"/>
      <c r="M102" s="182" t="s">
        <v>19</v>
      </c>
      <c r="N102" s="183" t="s">
        <v>44</v>
      </c>
      <c r="O102" s="66"/>
      <c r="P102" s="184">
        <f t="shared" si="1"/>
        <v>0</v>
      </c>
      <c r="Q102" s="184">
        <v>0</v>
      </c>
      <c r="R102" s="184">
        <f t="shared" si="2"/>
        <v>0</v>
      </c>
      <c r="S102" s="184">
        <v>0</v>
      </c>
      <c r="T102" s="185">
        <f t="shared" si="3"/>
        <v>0</v>
      </c>
      <c r="U102" s="36"/>
      <c r="V102" s="36"/>
      <c r="W102" s="36"/>
      <c r="X102" s="36"/>
      <c r="Y102" s="36"/>
      <c r="Z102" s="36"/>
      <c r="AA102" s="36"/>
      <c r="AB102" s="36"/>
      <c r="AC102" s="36"/>
      <c r="AD102" s="36"/>
      <c r="AE102" s="36"/>
      <c r="AR102" s="186" t="s">
        <v>142</v>
      </c>
      <c r="AT102" s="186" t="s">
        <v>137</v>
      </c>
      <c r="AU102" s="186" t="s">
        <v>80</v>
      </c>
      <c r="AY102" s="19" t="s">
        <v>135</v>
      </c>
      <c r="BE102" s="187">
        <f t="shared" si="4"/>
        <v>0</v>
      </c>
      <c r="BF102" s="187">
        <f t="shared" si="5"/>
        <v>0</v>
      </c>
      <c r="BG102" s="187">
        <f t="shared" si="6"/>
        <v>0</v>
      </c>
      <c r="BH102" s="187">
        <f t="shared" si="7"/>
        <v>0</v>
      </c>
      <c r="BI102" s="187">
        <f t="shared" si="8"/>
        <v>0</v>
      </c>
      <c r="BJ102" s="19" t="s">
        <v>143</v>
      </c>
      <c r="BK102" s="187">
        <f t="shared" si="9"/>
        <v>0</v>
      </c>
      <c r="BL102" s="19" t="s">
        <v>142</v>
      </c>
      <c r="BM102" s="186" t="s">
        <v>170</v>
      </c>
    </row>
    <row r="103" spans="1:65" s="2" customFormat="1" ht="14.4" customHeight="1">
      <c r="A103" s="36"/>
      <c r="B103" s="37"/>
      <c r="C103" s="175" t="s">
        <v>158</v>
      </c>
      <c r="D103" s="175" t="s">
        <v>137</v>
      </c>
      <c r="E103" s="176" t="s">
        <v>2352</v>
      </c>
      <c r="F103" s="177" t="s">
        <v>2353</v>
      </c>
      <c r="G103" s="178" t="s">
        <v>174</v>
      </c>
      <c r="H103" s="179">
        <v>5</v>
      </c>
      <c r="I103" s="180"/>
      <c r="J103" s="181">
        <f t="shared" si="0"/>
        <v>0</v>
      </c>
      <c r="K103" s="177" t="s">
        <v>19</v>
      </c>
      <c r="L103" s="41"/>
      <c r="M103" s="182" t="s">
        <v>19</v>
      </c>
      <c r="N103" s="183" t="s">
        <v>44</v>
      </c>
      <c r="O103" s="66"/>
      <c r="P103" s="184">
        <f t="shared" si="1"/>
        <v>0</v>
      </c>
      <c r="Q103" s="184">
        <v>0</v>
      </c>
      <c r="R103" s="184">
        <f t="shared" si="2"/>
        <v>0</v>
      </c>
      <c r="S103" s="184">
        <v>0</v>
      </c>
      <c r="T103" s="185">
        <f t="shared" si="3"/>
        <v>0</v>
      </c>
      <c r="U103" s="36"/>
      <c r="V103" s="36"/>
      <c r="W103" s="36"/>
      <c r="X103" s="36"/>
      <c r="Y103" s="36"/>
      <c r="Z103" s="36"/>
      <c r="AA103" s="36"/>
      <c r="AB103" s="36"/>
      <c r="AC103" s="36"/>
      <c r="AD103" s="36"/>
      <c r="AE103" s="36"/>
      <c r="AR103" s="186" t="s">
        <v>142</v>
      </c>
      <c r="AT103" s="186" t="s">
        <v>137</v>
      </c>
      <c r="AU103" s="186" t="s">
        <v>80</v>
      </c>
      <c r="AY103" s="19" t="s">
        <v>135</v>
      </c>
      <c r="BE103" s="187">
        <f t="shared" si="4"/>
        <v>0</v>
      </c>
      <c r="BF103" s="187">
        <f t="shared" si="5"/>
        <v>0</v>
      </c>
      <c r="BG103" s="187">
        <f t="shared" si="6"/>
        <v>0</v>
      </c>
      <c r="BH103" s="187">
        <f t="shared" si="7"/>
        <v>0</v>
      </c>
      <c r="BI103" s="187">
        <f t="shared" si="8"/>
        <v>0</v>
      </c>
      <c r="BJ103" s="19" t="s">
        <v>143</v>
      </c>
      <c r="BK103" s="187">
        <f t="shared" si="9"/>
        <v>0</v>
      </c>
      <c r="BL103" s="19" t="s">
        <v>142</v>
      </c>
      <c r="BM103" s="186" t="s">
        <v>175</v>
      </c>
    </row>
    <row r="104" spans="1:65" s="2" customFormat="1" ht="14.4" customHeight="1">
      <c r="A104" s="36"/>
      <c r="B104" s="37"/>
      <c r="C104" s="175" t="s">
        <v>178</v>
      </c>
      <c r="D104" s="175" t="s">
        <v>137</v>
      </c>
      <c r="E104" s="176" t="s">
        <v>2354</v>
      </c>
      <c r="F104" s="177" t="s">
        <v>2355</v>
      </c>
      <c r="G104" s="178" t="s">
        <v>174</v>
      </c>
      <c r="H104" s="179">
        <v>3</v>
      </c>
      <c r="I104" s="180"/>
      <c r="J104" s="181">
        <f t="shared" si="0"/>
        <v>0</v>
      </c>
      <c r="K104" s="177" t="s">
        <v>19</v>
      </c>
      <c r="L104" s="41"/>
      <c r="M104" s="182" t="s">
        <v>19</v>
      </c>
      <c r="N104" s="183" t="s">
        <v>44</v>
      </c>
      <c r="O104" s="66"/>
      <c r="P104" s="184">
        <f t="shared" si="1"/>
        <v>0</v>
      </c>
      <c r="Q104" s="184">
        <v>0</v>
      </c>
      <c r="R104" s="184">
        <f t="shared" si="2"/>
        <v>0</v>
      </c>
      <c r="S104" s="184">
        <v>0</v>
      </c>
      <c r="T104" s="185">
        <f t="shared" si="3"/>
        <v>0</v>
      </c>
      <c r="U104" s="36"/>
      <c r="V104" s="36"/>
      <c r="W104" s="36"/>
      <c r="X104" s="36"/>
      <c r="Y104" s="36"/>
      <c r="Z104" s="36"/>
      <c r="AA104" s="36"/>
      <c r="AB104" s="36"/>
      <c r="AC104" s="36"/>
      <c r="AD104" s="36"/>
      <c r="AE104" s="36"/>
      <c r="AR104" s="186" t="s">
        <v>142</v>
      </c>
      <c r="AT104" s="186" t="s">
        <v>137</v>
      </c>
      <c r="AU104" s="186" t="s">
        <v>80</v>
      </c>
      <c r="AY104" s="19" t="s">
        <v>135</v>
      </c>
      <c r="BE104" s="187">
        <f t="shared" si="4"/>
        <v>0</v>
      </c>
      <c r="BF104" s="187">
        <f t="shared" si="5"/>
        <v>0</v>
      </c>
      <c r="BG104" s="187">
        <f t="shared" si="6"/>
        <v>0</v>
      </c>
      <c r="BH104" s="187">
        <f t="shared" si="7"/>
        <v>0</v>
      </c>
      <c r="BI104" s="187">
        <f t="shared" si="8"/>
        <v>0</v>
      </c>
      <c r="BJ104" s="19" t="s">
        <v>143</v>
      </c>
      <c r="BK104" s="187">
        <f t="shared" si="9"/>
        <v>0</v>
      </c>
      <c r="BL104" s="19" t="s">
        <v>142</v>
      </c>
      <c r="BM104" s="186" t="s">
        <v>181</v>
      </c>
    </row>
    <row r="105" spans="1:65" s="2" customFormat="1" ht="14.4" customHeight="1">
      <c r="A105" s="36"/>
      <c r="B105" s="37"/>
      <c r="C105" s="175" t="s">
        <v>162</v>
      </c>
      <c r="D105" s="175" t="s">
        <v>137</v>
      </c>
      <c r="E105" s="176" t="s">
        <v>2356</v>
      </c>
      <c r="F105" s="177" t="s">
        <v>2357</v>
      </c>
      <c r="G105" s="178" t="s">
        <v>174</v>
      </c>
      <c r="H105" s="179">
        <v>250</v>
      </c>
      <c r="I105" s="180"/>
      <c r="J105" s="181">
        <f t="shared" si="0"/>
        <v>0</v>
      </c>
      <c r="K105" s="177" t="s">
        <v>19</v>
      </c>
      <c r="L105" s="41"/>
      <c r="M105" s="182" t="s">
        <v>19</v>
      </c>
      <c r="N105" s="183" t="s">
        <v>44</v>
      </c>
      <c r="O105" s="66"/>
      <c r="P105" s="184">
        <f t="shared" si="1"/>
        <v>0</v>
      </c>
      <c r="Q105" s="184">
        <v>0</v>
      </c>
      <c r="R105" s="184">
        <f t="shared" si="2"/>
        <v>0</v>
      </c>
      <c r="S105" s="184">
        <v>0</v>
      </c>
      <c r="T105" s="185">
        <f t="shared" si="3"/>
        <v>0</v>
      </c>
      <c r="U105" s="36"/>
      <c r="V105" s="36"/>
      <c r="W105" s="36"/>
      <c r="X105" s="36"/>
      <c r="Y105" s="36"/>
      <c r="Z105" s="36"/>
      <c r="AA105" s="36"/>
      <c r="AB105" s="36"/>
      <c r="AC105" s="36"/>
      <c r="AD105" s="36"/>
      <c r="AE105" s="36"/>
      <c r="AR105" s="186" t="s">
        <v>142</v>
      </c>
      <c r="AT105" s="186" t="s">
        <v>137</v>
      </c>
      <c r="AU105" s="186" t="s">
        <v>80</v>
      </c>
      <c r="AY105" s="19" t="s">
        <v>135</v>
      </c>
      <c r="BE105" s="187">
        <f t="shared" si="4"/>
        <v>0</v>
      </c>
      <c r="BF105" s="187">
        <f t="shared" si="5"/>
        <v>0</v>
      </c>
      <c r="BG105" s="187">
        <f t="shared" si="6"/>
        <v>0</v>
      </c>
      <c r="BH105" s="187">
        <f t="shared" si="7"/>
        <v>0</v>
      </c>
      <c r="BI105" s="187">
        <f t="shared" si="8"/>
        <v>0</v>
      </c>
      <c r="BJ105" s="19" t="s">
        <v>143</v>
      </c>
      <c r="BK105" s="187">
        <f t="shared" si="9"/>
        <v>0</v>
      </c>
      <c r="BL105" s="19" t="s">
        <v>142</v>
      </c>
      <c r="BM105" s="186" t="s">
        <v>185</v>
      </c>
    </row>
    <row r="106" spans="1:65" s="2" customFormat="1" ht="14.4" customHeight="1">
      <c r="A106" s="36"/>
      <c r="B106" s="37"/>
      <c r="C106" s="175" t="s">
        <v>188</v>
      </c>
      <c r="D106" s="175" t="s">
        <v>137</v>
      </c>
      <c r="E106" s="176" t="s">
        <v>2358</v>
      </c>
      <c r="F106" s="177" t="s">
        <v>2359</v>
      </c>
      <c r="G106" s="178" t="s">
        <v>174</v>
      </c>
      <c r="H106" s="179">
        <v>14</v>
      </c>
      <c r="I106" s="180"/>
      <c r="J106" s="181">
        <f t="shared" si="0"/>
        <v>0</v>
      </c>
      <c r="K106" s="177" t="s">
        <v>19</v>
      </c>
      <c r="L106" s="41"/>
      <c r="M106" s="182" t="s">
        <v>19</v>
      </c>
      <c r="N106" s="183" t="s">
        <v>44</v>
      </c>
      <c r="O106" s="66"/>
      <c r="P106" s="184">
        <f t="shared" si="1"/>
        <v>0</v>
      </c>
      <c r="Q106" s="184">
        <v>0</v>
      </c>
      <c r="R106" s="184">
        <f t="shared" si="2"/>
        <v>0</v>
      </c>
      <c r="S106" s="184">
        <v>0</v>
      </c>
      <c r="T106" s="185">
        <f t="shared" si="3"/>
        <v>0</v>
      </c>
      <c r="U106" s="36"/>
      <c r="V106" s="36"/>
      <c r="W106" s="36"/>
      <c r="X106" s="36"/>
      <c r="Y106" s="36"/>
      <c r="Z106" s="36"/>
      <c r="AA106" s="36"/>
      <c r="AB106" s="36"/>
      <c r="AC106" s="36"/>
      <c r="AD106" s="36"/>
      <c r="AE106" s="36"/>
      <c r="AR106" s="186" t="s">
        <v>142</v>
      </c>
      <c r="AT106" s="186" t="s">
        <v>137</v>
      </c>
      <c r="AU106" s="186" t="s">
        <v>80</v>
      </c>
      <c r="AY106" s="19" t="s">
        <v>135</v>
      </c>
      <c r="BE106" s="187">
        <f t="shared" si="4"/>
        <v>0</v>
      </c>
      <c r="BF106" s="187">
        <f t="shared" si="5"/>
        <v>0</v>
      </c>
      <c r="BG106" s="187">
        <f t="shared" si="6"/>
        <v>0</v>
      </c>
      <c r="BH106" s="187">
        <f t="shared" si="7"/>
        <v>0</v>
      </c>
      <c r="BI106" s="187">
        <f t="shared" si="8"/>
        <v>0</v>
      </c>
      <c r="BJ106" s="19" t="s">
        <v>143</v>
      </c>
      <c r="BK106" s="187">
        <f t="shared" si="9"/>
        <v>0</v>
      </c>
      <c r="BL106" s="19" t="s">
        <v>142</v>
      </c>
      <c r="BM106" s="186" t="s">
        <v>191</v>
      </c>
    </row>
    <row r="107" spans="1:65" s="2" customFormat="1" ht="37.75" customHeight="1">
      <c r="A107" s="36"/>
      <c r="B107" s="37"/>
      <c r="C107" s="175" t="s">
        <v>165</v>
      </c>
      <c r="D107" s="175" t="s">
        <v>137</v>
      </c>
      <c r="E107" s="176" t="s">
        <v>2360</v>
      </c>
      <c r="F107" s="177" t="s">
        <v>2361</v>
      </c>
      <c r="G107" s="178" t="s">
        <v>174</v>
      </c>
      <c r="H107" s="179">
        <v>68</v>
      </c>
      <c r="I107" s="180"/>
      <c r="J107" s="181">
        <f t="shared" si="0"/>
        <v>0</v>
      </c>
      <c r="K107" s="177" t="s">
        <v>19</v>
      </c>
      <c r="L107" s="41"/>
      <c r="M107" s="182" t="s">
        <v>19</v>
      </c>
      <c r="N107" s="183" t="s">
        <v>44</v>
      </c>
      <c r="O107" s="66"/>
      <c r="P107" s="184">
        <f t="shared" si="1"/>
        <v>0</v>
      </c>
      <c r="Q107" s="184">
        <v>0</v>
      </c>
      <c r="R107" s="184">
        <f t="shared" si="2"/>
        <v>0</v>
      </c>
      <c r="S107" s="184">
        <v>0</v>
      </c>
      <c r="T107" s="185">
        <f t="shared" si="3"/>
        <v>0</v>
      </c>
      <c r="U107" s="36"/>
      <c r="V107" s="36"/>
      <c r="W107" s="36"/>
      <c r="X107" s="36"/>
      <c r="Y107" s="36"/>
      <c r="Z107" s="36"/>
      <c r="AA107" s="36"/>
      <c r="AB107" s="36"/>
      <c r="AC107" s="36"/>
      <c r="AD107" s="36"/>
      <c r="AE107" s="36"/>
      <c r="AR107" s="186" t="s">
        <v>142</v>
      </c>
      <c r="AT107" s="186" t="s">
        <v>137</v>
      </c>
      <c r="AU107" s="186" t="s">
        <v>80</v>
      </c>
      <c r="AY107" s="19" t="s">
        <v>135</v>
      </c>
      <c r="BE107" s="187">
        <f t="shared" si="4"/>
        <v>0</v>
      </c>
      <c r="BF107" s="187">
        <f t="shared" si="5"/>
        <v>0</v>
      </c>
      <c r="BG107" s="187">
        <f t="shared" si="6"/>
        <v>0</v>
      </c>
      <c r="BH107" s="187">
        <f t="shared" si="7"/>
        <v>0</v>
      </c>
      <c r="BI107" s="187">
        <f t="shared" si="8"/>
        <v>0</v>
      </c>
      <c r="BJ107" s="19" t="s">
        <v>143</v>
      </c>
      <c r="BK107" s="187">
        <f t="shared" si="9"/>
        <v>0</v>
      </c>
      <c r="BL107" s="19" t="s">
        <v>142</v>
      </c>
      <c r="BM107" s="186" t="s">
        <v>198</v>
      </c>
    </row>
    <row r="108" spans="1:65" s="2" customFormat="1" ht="14.4" customHeight="1">
      <c r="A108" s="36"/>
      <c r="B108" s="37"/>
      <c r="C108" s="175" t="s">
        <v>199</v>
      </c>
      <c r="D108" s="175" t="s">
        <v>137</v>
      </c>
      <c r="E108" s="176" t="s">
        <v>2362</v>
      </c>
      <c r="F108" s="177" t="s">
        <v>2363</v>
      </c>
      <c r="G108" s="178" t="s">
        <v>197</v>
      </c>
      <c r="H108" s="179">
        <v>122</v>
      </c>
      <c r="I108" s="180"/>
      <c r="J108" s="181">
        <f t="shared" si="0"/>
        <v>0</v>
      </c>
      <c r="K108" s="177" t="s">
        <v>19</v>
      </c>
      <c r="L108" s="41"/>
      <c r="M108" s="182" t="s">
        <v>19</v>
      </c>
      <c r="N108" s="183" t="s">
        <v>44</v>
      </c>
      <c r="O108" s="66"/>
      <c r="P108" s="184">
        <f t="shared" si="1"/>
        <v>0</v>
      </c>
      <c r="Q108" s="184">
        <v>0</v>
      </c>
      <c r="R108" s="184">
        <f t="shared" si="2"/>
        <v>0</v>
      </c>
      <c r="S108" s="184">
        <v>0</v>
      </c>
      <c r="T108" s="185">
        <f t="shared" si="3"/>
        <v>0</v>
      </c>
      <c r="U108" s="36"/>
      <c r="V108" s="36"/>
      <c r="W108" s="36"/>
      <c r="X108" s="36"/>
      <c r="Y108" s="36"/>
      <c r="Z108" s="36"/>
      <c r="AA108" s="36"/>
      <c r="AB108" s="36"/>
      <c r="AC108" s="36"/>
      <c r="AD108" s="36"/>
      <c r="AE108" s="36"/>
      <c r="AR108" s="186" t="s">
        <v>142</v>
      </c>
      <c r="AT108" s="186" t="s">
        <v>137</v>
      </c>
      <c r="AU108" s="186" t="s">
        <v>80</v>
      </c>
      <c r="AY108" s="19" t="s">
        <v>135</v>
      </c>
      <c r="BE108" s="187">
        <f t="shared" si="4"/>
        <v>0</v>
      </c>
      <c r="BF108" s="187">
        <f t="shared" si="5"/>
        <v>0</v>
      </c>
      <c r="BG108" s="187">
        <f t="shared" si="6"/>
        <v>0</v>
      </c>
      <c r="BH108" s="187">
        <f t="shared" si="7"/>
        <v>0</v>
      </c>
      <c r="BI108" s="187">
        <f t="shared" si="8"/>
        <v>0</v>
      </c>
      <c r="BJ108" s="19" t="s">
        <v>143</v>
      </c>
      <c r="BK108" s="187">
        <f t="shared" si="9"/>
        <v>0</v>
      </c>
      <c r="BL108" s="19" t="s">
        <v>142</v>
      </c>
      <c r="BM108" s="186" t="s">
        <v>202</v>
      </c>
    </row>
    <row r="109" spans="1:65" s="2" customFormat="1" ht="14.4" customHeight="1">
      <c r="A109" s="36"/>
      <c r="B109" s="37"/>
      <c r="C109" s="175" t="s">
        <v>170</v>
      </c>
      <c r="D109" s="175" t="s">
        <v>137</v>
      </c>
      <c r="E109" s="176" t="s">
        <v>2364</v>
      </c>
      <c r="F109" s="177" t="s">
        <v>2365</v>
      </c>
      <c r="G109" s="178" t="s">
        <v>140</v>
      </c>
      <c r="H109" s="179">
        <v>56</v>
      </c>
      <c r="I109" s="180"/>
      <c r="J109" s="181">
        <f t="shared" si="0"/>
        <v>0</v>
      </c>
      <c r="K109" s="177" t="s">
        <v>19</v>
      </c>
      <c r="L109" s="41"/>
      <c r="M109" s="182" t="s">
        <v>19</v>
      </c>
      <c r="N109" s="183" t="s">
        <v>44</v>
      </c>
      <c r="O109" s="66"/>
      <c r="P109" s="184">
        <f t="shared" si="1"/>
        <v>0</v>
      </c>
      <c r="Q109" s="184">
        <v>0</v>
      </c>
      <c r="R109" s="184">
        <f t="shared" si="2"/>
        <v>0</v>
      </c>
      <c r="S109" s="184">
        <v>0</v>
      </c>
      <c r="T109" s="185">
        <f t="shared" si="3"/>
        <v>0</v>
      </c>
      <c r="U109" s="36"/>
      <c r="V109" s="36"/>
      <c r="W109" s="36"/>
      <c r="X109" s="36"/>
      <c r="Y109" s="36"/>
      <c r="Z109" s="36"/>
      <c r="AA109" s="36"/>
      <c r="AB109" s="36"/>
      <c r="AC109" s="36"/>
      <c r="AD109" s="36"/>
      <c r="AE109" s="36"/>
      <c r="AR109" s="186" t="s">
        <v>142</v>
      </c>
      <c r="AT109" s="186" t="s">
        <v>137</v>
      </c>
      <c r="AU109" s="186" t="s">
        <v>80</v>
      </c>
      <c r="AY109" s="19" t="s">
        <v>135</v>
      </c>
      <c r="BE109" s="187">
        <f t="shared" si="4"/>
        <v>0</v>
      </c>
      <c r="BF109" s="187">
        <f t="shared" si="5"/>
        <v>0</v>
      </c>
      <c r="BG109" s="187">
        <f t="shared" si="6"/>
        <v>0</v>
      </c>
      <c r="BH109" s="187">
        <f t="shared" si="7"/>
        <v>0</v>
      </c>
      <c r="BI109" s="187">
        <f t="shared" si="8"/>
        <v>0</v>
      </c>
      <c r="BJ109" s="19" t="s">
        <v>143</v>
      </c>
      <c r="BK109" s="187">
        <f t="shared" si="9"/>
        <v>0</v>
      </c>
      <c r="BL109" s="19" t="s">
        <v>142</v>
      </c>
      <c r="BM109" s="186" t="s">
        <v>207</v>
      </c>
    </row>
    <row r="110" spans="1:65" s="2" customFormat="1" ht="14.4" customHeight="1">
      <c r="A110" s="36"/>
      <c r="B110" s="37"/>
      <c r="C110" s="175" t="s">
        <v>8</v>
      </c>
      <c r="D110" s="175" t="s">
        <v>137</v>
      </c>
      <c r="E110" s="176" t="s">
        <v>2366</v>
      </c>
      <c r="F110" s="177" t="s">
        <v>2367</v>
      </c>
      <c r="G110" s="178" t="s">
        <v>140</v>
      </c>
      <c r="H110" s="179">
        <v>164</v>
      </c>
      <c r="I110" s="180"/>
      <c r="J110" s="181">
        <f t="shared" si="0"/>
        <v>0</v>
      </c>
      <c r="K110" s="177" t="s">
        <v>19</v>
      </c>
      <c r="L110" s="41"/>
      <c r="M110" s="182" t="s">
        <v>19</v>
      </c>
      <c r="N110" s="183" t="s">
        <v>44</v>
      </c>
      <c r="O110" s="66"/>
      <c r="P110" s="184">
        <f t="shared" si="1"/>
        <v>0</v>
      </c>
      <c r="Q110" s="184">
        <v>0</v>
      </c>
      <c r="R110" s="184">
        <f t="shared" si="2"/>
        <v>0</v>
      </c>
      <c r="S110" s="184">
        <v>0</v>
      </c>
      <c r="T110" s="185">
        <f t="shared" si="3"/>
        <v>0</v>
      </c>
      <c r="U110" s="36"/>
      <c r="V110" s="36"/>
      <c r="W110" s="36"/>
      <c r="X110" s="36"/>
      <c r="Y110" s="36"/>
      <c r="Z110" s="36"/>
      <c r="AA110" s="36"/>
      <c r="AB110" s="36"/>
      <c r="AC110" s="36"/>
      <c r="AD110" s="36"/>
      <c r="AE110" s="36"/>
      <c r="AR110" s="186" t="s">
        <v>142</v>
      </c>
      <c r="AT110" s="186" t="s">
        <v>137</v>
      </c>
      <c r="AU110" s="186" t="s">
        <v>80</v>
      </c>
      <c r="AY110" s="19" t="s">
        <v>135</v>
      </c>
      <c r="BE110" s="187">
        <f t="shared" si="4"/>
        <v>0</v>
      </c>
      <c r="BF110" s="187">
        <f t="shared" si="5"/>
        <v>0</v>
      </c>
      <c r="BG110" s="187">
        <f t="shared" si="6"/>
        <v>0</v>
      </c>
      <c r="BH110" s="187">
        <f t="shared" si="7"/>
        <v>0</v>
      </c>
      <c r="BI110" s="187">
        <f t="shared" si="8"/>
        <v>0</v>
      </c>
      <c r="BJ110" s="19" t="s">
        <v>143</v>
      </c>
      <c r="BK110" s="187">
        <f t="shared" si="9"/>
        <v>0</v>
      </c>
      <c r="BL110" s="19" t="s">
        <v>142</v>
      </c>
      <c r="BM110" s="186" t="s">
        <v>211</v>
      </c>
    </row>
    <row r="111" spans="1:65" s="2" customFormat="1" ht="14.4" customHeight="1">
      <c r="A111" s="36"/>
      <c r="B111" s="37"/>
      <c r="C111" s="175" t="s">
        <v>175</v>
      </c>
      <c r="D111" s="175" t="s">
        <v>137</v>
      </c>
      <c r="E111" s="176" t="s">
        <v>2368</v>
      </c>
      <c r="F111" s="177" t="s">
        <v>2369</v>
      </c>
      <c r="G111" s="178" t="s">
        <v>140</v>
      </c>
      <c r="H111" s="179">
        <v>56</v>
      </c>
      <c r="I111" s="180"/>
      <c r="J111" s="181">
        <f t="shared" si="0"/>
        <v>0</v>
      </c>
      <c r="K111" s="177" t="s">
        <v>19</v>
      </c>
      <c r="L111" s="41"/>
      <c r="M111" s="182" t="s">
        <v>19</v>
      </c>
      <c r="N111" s="183" t="s">
        <v>44</v>
      </c>
      <c r="O111" s="66"/>
      <c r="P111" s="184">
        <f t="shared" si="1"/>
        <v>0</v>
      </c>
      <c r="Q111" s="184">
        <v>0</v>
      </c>
      <c r="R111" s="184">
        <f t="shared" si="2"/>
        <v>0</v>
      </c>
      <c r="S111" s="184">
        <v>0</v>
      </c>
      <c r="T111" s="185">
        <f t="shared" si="3"/>
        <v>0</v>
      </c>
      <c r="U111" s="36"/>
      <c r="V111" s="36"/>
      <c r="W111" s="36"/>
      <c r="X111" s="36"/>
      <c r="Y111" s="36"/>
      <c r="Z111" s="36"/>
      <c r="AA111" s="36"/>
      <c r="AB111" s="36"/>
      <c r="AC111" s="36"/>
      <c r="AD111" s="36"/>
      <c r="AE111" s="36"/>
      <c r="AR111" s="186" t="s">
        <v>142</v>
      </c>
      <c r="AT111" s="186" t="s">
        <v>137</v>
      </c>
      <c r="AU111" s="186" t="s">
        <v>80</v>
      </c>
      <c r="AY111" s="19" t="s">
        <v>135</v>
      </c>
      <c r="BE111" s="187">
        <f t="shared" si="4"/>
        <v>0</v>
      </c>
      <c r="BF111" s="187">
        <f t="shared" si="5"/>
        <v>0</v>
      </c>
      <c r="BG111" s="187">
        <f t="shared" si="6"/>
        <v>0</v>
      </c>
      <c r="BH111" s="187">
        <f t="shared" si="7"/>
        <v>0</v>
      </c>
      <c r="BI111" s="187">
        <f t="shared" si="8"/>
        <v>0</v>
      </c>
      <c r="BJ111" s="19" t="s">
        <v>143</v>
      </c>
      <c r="BK111" s="187">
        <f t="shared" si="9"/>
        <v>0</v>
      </c>
      <c r="BL111" s="19" t="s">
        <v>142</v>
      </c>
      <c r="BM111" s="186" t="s">
        <v>216</v>
      </c>
    </row>
    <row r="112" spans="1:65" s="2" customFormat="1" ht="14.4" customHeight="1">
      <c r="A112" s="36"/>
      <c r="B112" s="37"/>
      <c r="C112" s="175" t="s">
        <v>219</v>
      </c>
      <c r="D112" s="175" t="s">
        <v>137</v>
      </c>
      <c r="E112" s="176" t="s">
        <v>2370</v>
      </c>
      <c r="F112" s="177" t="s">
        <v>2371</v>
      </c>
      <c r="G112" s="178" t="s">
        <v>140</v>
      </c>
      <c r="H112" s="179">
        <v>164</v>
      </c>
      <c r="I112" s="180"/>
      <c r="J112" s="181">
        <f t="shared" si="0"/>
        <v>0</v>
      </c>
      <c r="K112" s="177" t="s">
        <v>19</v>
      </c>
      <c r="L112" s="41"/>
      <c r="M112" s="182" t="s">
        <v>19</v>
      </c>
      <c r="N112" s="183" t="s">
        <v>44</v>
      </c>
      <c r="O112" s="66"/>
      <c r="P112" s="184">
        <f t="shared" si="1"/>
        <v>0</v>
      </c>
      <c r="Q112" s="184">
        <v>0</v>
      </c>
      <c r="R112" s="184">
        <f t="shared" si="2"/>
        <v>0</v>
      </c>
      <c r="S112" s="184">
        <v>0</v>
      </c>
      <c r="T112" s="185">
        <f t="shared" si="3"/>
        <v>0</v>
      </c>
      <c r="U112" s="36"/>
      <c r="V112" s="36"/>
      <c r="W112" s="36"/>
      <c r="X112" s="36"/>
      <c r="Y112" s="36"/>
      <c r="Z112" s="36"/>
      <c r="AA112" s="36"/>
      <c r="AB112" s="36"/>
      <c r="AC112" s="36"/>
      <c r="AD112" s="36"/>
      <c r="AE112" s="36"/>
      <c r="AR112" s="186" t="s">
        <v>142</v>
      </c>
      <c r="AT112" s="186" t="s">
        <v>137</v>
      </c>
      <c r="AU112" s="186" t="s">
        <v>80</v>
      </c>
      <c r="AY112" s="19" t="s">
        <v>135</v>
      </c>
      <c r="BE112" s="187">
        <f t="shared" si="4"/>
        <v>0</v>
      </c>
      <c r="BF112" s="187">
        <f t="shared" si="5"/>
        <v>0</v>
      </c>
      <c r="BG112" s="187">
        <f t="shared" si="6"/>
        <v>0</v>
      </c>
      <c r="BH112" s="187">
        <f t="shared" si="7"/>
        <v>0</v>
      </c>
      <c r="BI112" s="187">
        <f t="shared" si="8"/>
        <v>0</v>
      </c>
      <c r="BJ112" s="19" t="s">
        <v>143</v>
      </c>
      <c r="BK112" s="187">
        <f t="shared" si="9"/>
        <v>0</v>
      </c>
      <c r="BL112" s="19" t="s">
        <v>142</v>
      </c>
      <c r="BM112" s="186" t="s">
        <v>222</v>
      </c>
    </row>
    <row r="113" spans="1:65" s="2" customFormat="1" ht="14.4" customHeight="1">
      <c r="A113" s="36"/>
      <c r="B113" s="37"/>
      <c r="C113" s="175" t="s">
        <v>181</v>
      </c>
      <c r="D113" s="175" t="s">
        <v>137</v>
      </c>
      <c r="E113" s="176" t="s">
        <v>2372</v>
      </c>
      <c r="F113" s="177" t="s">
        <v>2373</v>
      </c>
      <c r="G113" s="178" t="s">
        <v>174</v>
      </c>
      <c r="H113" s="179">
        <v>5</v>
      </c>
      <c r="I113" s="180"/>
      <c r="J113" s="181">
        <f t="shared" si="0"/>
        <v>0</v>
      </c>
      <c r="K113" s="177" t="s">
        <v>19</v>
      </c>
      <c r="L113" s="41"/>
      <c r="M113" s="182" t="s">
        <v>19</v>
      </c>
      <c r="N113" s="183" t="s">
        <v>44</v>
      </c>
      <c r="O113" s="66"/>
      <c r="P113" s="184">
        <f t="shared" si="1"/>
        <v>0</v>
      </c>
      <c r="Q113" s="184">
        <v>0</v>
      </c>
      <c r="R113" s="184">
        <f t="shared" si="2"/>
        <v>0</v>
      </c>
      <c r="S113" s="184">
        <v>0</v>
      </c>
      <c r="T113" s="185">
        <f t="shared" si="3"/>
        <v>0</v>
      </c>
      <c r="U113" s="36"/>
      <c r="V113" s="36"/>
      <c r="W113" s="36"/>
      <c r="X113" s="36"/>
      <c r="Y113" s="36"/>
      <c r="Z113" s="36"/>
      <c r="AA113" s="36"/>
      <c r="AB113" s="36"/>
      <c r="AC113" s="36"/>
      <c r="AD113" s="36"/>
      <c r="AE113" s="36"/>
      <c r="AR113" s="186" t="s">
        <v>142</v>
      </c>
      <c r="AT113" s="186" t="s">
        <v>137</v>
      </c>
      <c r="AU113" s="186" t="s">
        <v>80</v>
      </c>
      <c r="AY113" s="19" t="s">
        <v>135</v>
      </c>
      <c r="BE113" s="187">
        <f t="shared" si="4"/>
        <v>0</v>
      </c>
      <c r="BF113" s="187">
        <f t="shared" si="5"/>
        <v>0</v>
      </c>
      <c r="BG113" s="187">
        <f t="shared" si="6"/>
        <v>0</v>
      </c>
      <c r="BH113" s="187">
        <f t="shared" si="7"/>
        <v>0</v>
      </c>
      <c r="BI113" s="187">
        <f t="shared" si="8"/>
        <v>0</v>
      </c>
      <c r="BJ113" s="19" t="s">
        <v>143</v>
      </c>
      <c r="BK113" s="187">
        <f t="shared" si="9"/>
        <v>0</v>
      </c>
      <c r="BL113" s="19" t="s">
        <v>142</v>
      </c>
      <c r="BM113" s="186" t="s">
        <v>227</v>
      </c>
    </row>
    <row r="114" spans="1:65" s="2" customFormat="1" ht="14.4" customHeight="1">
      <c r="A114" s="36"/>
      <c r="B114" s="37"/>
      <c r="C114" s="175" t="s">
        <v>228</v>
      </c>
      <c r="D114" s="175" t="s">
        <v>137</v>
      </c>
      <c r="E114" s="176" t="s">
        <v>2374</v>
      </c>
      <c r="F114" s="177" t="s">
        <v>2375</v>
      </c>
      <c r="G114" s="178" t="s">
        <v>174</v>
      </c>
      <c r="H114" s="179">
        <v>171</v>
      </c>
      <c r="I114" s="180"/>
      <c r="J114" s="181">
        <f t="shared" si="0"/>
        <v>0</v>
      </c>
      <c r="K114" s="177" t="s">
        <v>19</v>
      </c>
      <c r="L114" s="41"/>
      <c r="M114" s="182" t="s">
        <v>19</v>
      </c>
      <c r="N114" s="183" t="s">
        <v>44</v>
      </c>
      <c r="O114" s="66"/>
      <c r="P114" s="184">
        <f t="shared" si="1"/>
        <v>0</v>
      </c>
      <c r="Q114" s="184">
        <v>0</v>
      </c>
      <c r="R114" s="184">
        <f t="shared" si="2"/>
        <v>0</v>
      </c>
      <c r="S114" s="184">
        <v>0</v>
      </c>
      <c r="T114" s="185">
        <f t="shared" si="3"/>
        <v>0</v>
      </c>
      <c r="U114" s="36"/>
      <c r="V114" s="36"/>
      <c r="W114" s="36"/>
      <c r="X114" s="36"/>
      <c r="Y114" s="36"/>
      <c r="Z114" s="36"/>
      <c r="AA114" s="36"/>
      <c r="AB114" s="36"/>
      <c r="AC114" s="36"/>
      <c r="AD114" s="36"/>
      <c r="AE114" s="36"/>
      <c r="AR114" s="186" t="s">
        <v>142</v>
      </c>
      <c r="AT114" s="186" t="s">
        <v>137</v>
      </c>
      <c r="AU114" s="186" t="s">
        <v>80</v>
      </c>
      <c r="AY114" s="19" t="s">
        <v>135</v>
      </c>
      <c r="BE114" s="187">
        <f t="shared" si="4"/>
        <v>0</v>
      </c>
      <c r="BF114" s="187">
        <f t="shared" si="5"/>
        <v>0</v>
      </c>
      <c r="BG114" s="187">
        <f t="shared" si="6"/>
        <v>0</v>
      </c>
      <c r="BH114" s="187">
        <f t="shared" si="7"/>
        <v>0</v>
      </c>
      <c r="BI114" s="187">
        <f t="shared" si="8"/>
        <v>0</v>
      </c>
      <c r="BJ114" s="19" t="s">
        <v>143</v>
      </c>
      <c r="BK114" s="187">
        <f t="shared" si="9"/>
        <v>0</v>
      </c>
      <c r="BL114" s="19" t="s">
        <v>142</v>
      </c>
      <c r="BM114" s="186" t="s">
        <v>231</v>
      </c>
    </row>
    <row r="115" spans="1:65" s="2" customFormat="1" ht="14.4" customHeight="1">
      <c r="A115" s="36"/>
      <c r="B115" s="37"/>
      <c r="C115" s="175" t="s">
        <v>185</v>
      </c>
      <c r="D115" s="175" t="s">
        <v>137</v>
      </c>
      <c r="E115" s="176" t="s">
        <v>2376</v>
      </c>
      <c r="F115" s="177" t="s">
        <v>2377</v>
      </c>
      <c r="G115" s="178" t="s">
        <v>174</v>
      </c>
      <c r="H115" s="179">
        <v>82</v>
      </c>
      <c r="I115" s="180"/>
      <c r="J115" s="181">
        <f t="shared" si="0"/>
        <v>0</v>
      </c>
      <c r="K115" s="177" t="s">
        <v>19</v>
      </c>
      <c r="L115" s="41"/>
      <c r="M115" s="182" t="s">
        <v>19</v>
      </c>
      <c r="N115" s="183" t="s">
        <v>44</v>
      </c>
      <c r="O115" s="66"/>
      <c r="P115" s="184">
        <f t="shared" si="1"/>
        <v>0</v>
      </c>
      <c r="Q115" s="184">
        <v>0</v>
      </c>
      <c r="R115" s="184">
        <f t="shared" si="2"/>
        <v>0</v>
      </c>
      <c r="S115" s="184">
        <v>0</v>
      </c>
      <c r="T115" s="185">
        <f t="shared" si="3"/>
        <v>0</v>
      </c>
      <c r="U115" s="36"/>
      <c r="V115" s="36"/>
      <c r="W115" s="36"/>
      <c r="X115" s="36"/>
      <c r="Y115" s="36"/>
      <c r="Z115" s="36"/>
      <c r="AA115" s="36"/>
      <c r="AB115" s="36"/>
      <c r="AC115" s="36"/>
      <c r="AD115" s="36"/>
      <c r="AE115" s="36"/>
      <c r="AR115" s="186" t="s">
        <v>142</v>
      </c>
      <c r="AT115" s="186" t="s">
        <v>137</v>
      </c>
      <c r="AU115" s="186" t="s">
        <v>80</v>
      </c>
      <c r="AY115" s="19" t="s">
        <v>135</v>
      </c>
      <c r="BE115" s="187">
        <f t="shared" si="4"/>
        <v>0</v>
      </c>
      <c r="BF115" s="187">
        <f t="shared" si="5"/>
        <v>0</v>
      </c>
      <c r="BG115" s="187">
        <f t="shared" si="6"/>
        <v>0</v>
      </c>
      <c r="BH115" s="187">
        <f t="shared" si="7"/>
        <v>0</v>
      </c>
      <c r="BI115" s="187">
        <f t="shared" si="8"/>
        <v>0</v>
      </c>
      <c r="BJ115" s="19" t="s">
        <v>143</v>
      </c>
      <c r="BK115" s="187">
        <f t="shared" si="9"/>
        <v>0</v>
      </c>
      <c r="BL115" s="19" t="s">
        <v>142</v>
      </c>
      <c r="BM115" s="186" t="s">
        <v>235</v>
      </c>
    </row>
    <row r="116" spans="1:65" s="2" customFormat="1" ht="14.4" customHeight="1">
      <c r="A116" s="36"/>
      <c r="B116" s="37"/>
      <c r="C116" s="175" t="s">
        <v>7</v>
      </c>
      <c r="D116" s="175" t="s">
        <v>137</v>
      </c>
      <c r="E116" s="176" t="s">
        <v>2378</v>
      </c>
      <c r="F116" s="177" t="s">
        <v>2379</v>
      </c>
      <c r="G116" s="178" t="s">
        <v>174</v>
      </c>
      <c r="H116" s="179">
        <v>32</v>
      </c>
      <c r="I116" s="180"/>
      <c r="J116" s="181">
        <f t="shared" si="0"/>
        <v>0</v>
      </c>
      <c r="K116" s="177" t="s">
        <v>19</v>
      </c>
      <c r="L116" s="41"/>
      <c r="M116" s="182" t="s">
        <v>19</v>
      </c>
      <c r="N116" s="183" t="s">
        <v>44</v>
      </c>
      <c r="O116" s="66"/>
      <c r="P116" s="184">
        <f t="shared" si="1"/>
        <v>0</v>
      </c>
      <c r="Q116" s="184">
        <v>0</v>
      </c>
      <c r="R116" s="184">
        <f t="shared" si="2"/>
        <v>0</v>
      </c>
      <c r="S116" s="184">
        <v>0</v>
      </c>
      <c r="T116" s="185">
        <f t="shared" si="3"/>
        <v>0</v>
      </c>
      <c r="U116" s="36"/>
      <c r="V116" s="36"/>
      <c r="W116" s="36"/>
      <c r="X116" s="36"/>
      <c r="Y116" s="36"/>
      <c r="Z116" s="36"/>
      <c r="AA116" s="36"/>
      <c r="AB116" s="36"/>
      <c r="AC116" s="36"/>
      <c r="AD116" s="36"/>
      <c r="AE116" s="36"/>
      <c r="AR116" s="186" t="s">
        <v>142</v>
      </c>
      <c r="AT116" s="186" t="s">
        <v>137</v>
      </c>
      <c r="AU116" s="186" t="s">
        <v>80</v>
      </c>
      <c r="AY116" s="19" t="s">
        <v>135</v>
      </c>
      <c r="BE116" s="187">
        <f t="shared" si="4"/>
        <v>0</v>
      </c>
      <c r="BF116" s="187">
        <f t="shared" si="5"/>
        <v>0</v>
      </c>
      <c r="BG116" s="187">
        <f t="shared" si="6"/>
        <v>0</v>
      </c>
      <c r="BH116" s="187">
        <f t="shared" si="7"/>
        <v>0</v>
      </c>
      <c r="BI116" s="187">
        <f t="shared" si="8"/>
        <v>0</v>
      </c>
      <c r="BJ116" s="19" t="s">
        <v>143</v>
      </c>
      <c r="BK116" s="187">
        <f t="shared" si="9"/>
        <v>0</v>
      </c>
      <c r="BL116" s="19" t="s">
        <v>142</v>
      </c>
      <c r="BM116" s="186" t="s">
        <v>240</v>
      </c>
    </row>
    <row r="117" spans="1:65" s="2" customFormat="1" ht="14.4" customHeight="1">
      <c r="A117" s="36"/>
      <c r="B117" s="37"/>
      <c r="C117" s="175" t="s">
        <v>191</v>
      </c>
      <c r="D117" s="175" t="s">
        <v>137</v>
      </c>
      <c r="E117" s="176" t="s">
        <v>2380</v>
      </c>
      <c r="F117" s="177" t="s">
        <v>2381</v>
      </c>
      <c r="G117" s="178" t="s">
        <v>174</v>
      </c>
      <c r="H117" s="179">
        <v>50</v>
      </c>
      <c r="I117" s="180"/>
      <c r="J117" s="181">
        <f t="shared" si="0"/>
        <v>0</v>
      </c>
      <c r="K117" s="177" t="s">
        <v>19</v>
      </c>
      <c r="L117" s="41"/>
      <c r="M117" s="182" t="s">
        <v>19</v>
      </c>
      <c r="N117" s="183" t="s">
        <v>44</v>
      </c>
      <c r="O117" s="66"/>
      <c r="P117" s="184">
        <f t="shared" si="1"/>
        <v>0</v>
      </c>
      <c r="Q117" s="184">
        <v>0</v>
      </c>
      <c r="R117" s="184">
        <f t="shared" si="2"/>
        <v>0</v>
      </c>
      <c r="S117" s="184">
        <v>0</v>
      </c>
      <c r="T117" s="185">
        <f t="shared" si="3"/>
        <v>0</v>
      </c>
      <c r="U117" s="36"/>
      <c r="V117" s="36"/>
      <c r="W117" s="36"/>
      <c r="X117" s="36"/>
      <c r="Y117" s="36"/>
      <c r="Z117" s="36"/>
      <c r="AA117" s="36"/>
      <c r="AB117" s="36"/>
      <c r="AC117" s="36"/>
      <c r="AD117" s="36"/>
      <c r="AE117" s="36"/>
      <c r="AR117" s="186" t="s">
        <v>142</v>
      </c>
      <c r="AT117" s="186" t="s">
        <v>137</v>
      </c>
      <c r="AU117" s="186" t="s">
        <v>80</v>
      </c>
      <c r="AY117" s="19" t="s">
        <v>135</v>
      </c>
      <c r="BE117" s="187">
        <f t="shared" si="4"/>
        <v>0</v>
      </c>
      <c r="BF117" s="187">
        <f t="shared" si="5"/>
        <v>0</v>
      </c>
      <c r="BG117" s="187">
        <f t="shared" si="6"/>
        <v>0</v>
      </c>
      <c r="BH117" s="187">
        <f t="shared" si="7"/>
        <v>0</v>
      </c>
      <c r="BI117" s="187">
        <f t="shared" si="8"/>
        <v>0</v>
      </c>
      <c r="BJ117" s="19" t="s">
        <v>143</v>
      </c>
      <c r="BK117" s="187">
        <f t="shared" si="9"/>
        <v>0</v>
      </c>
      <c r="BL117" s="19" t="s">
        <v>142</v>
      </c>
      <c r="BM117" s="186" t="s">
        <v>244</v>
      </c>
    </row>
    <row r="118" spans="1:65" s="2" customFormat="1" ht="14.4" customHeight="1">
      <c r="A118" s="36"/>
      <c r="B118" s="37"/>
      <c r="C118" s="175" t="s">
        <v>245</v>
      </c>
      <c r="D118" s="175" t="s">
        <v>137</v>
      </c>
      <c r="E118" s="176" t="s">
        <v>2382</v>
      </c>
      <c r="F118" s="177" t="s">
        <v>2383</v>
      </c>
      <c r="G118" s="178" t="s">
        <v>174</v>
      </c>
      <c r="H118" s="179">
        <v>500</v>
      </c>
      <c r="I118" s="180"/>
      <c r="J118" s="181">
        <f t="shared" si="0"/>
        <v>0</v>
      </c>
      <c r="K118" s="177" t="s">
        <v>19</v>
      </c>
      <c r="L118" s="41"/>
      <c r="M118" s="182" t="s">
        <v>19</v>
      </c>
      <c r="N118" s="183" t="s">
        <v>44</v>
      </c>
      <c r="O118" s="66"/>
      <c r="P118" s="184">
        <f t="shared" si="1"/>
        <v>0</v>
      </c>
      <c r="Q118" s="184">
        <v>0</v>
      </c>
      <c r="R118" s="184">
        <f t="shared" si="2"/>
        <v>0</v>
      </c>
      <c r="S118" s="184">
        <v>0</v>
      </c>
      <c r="T118" s="185">
        <f t="shared" si="3"/>
        <v>0</v>
      </c>
      <c r="U118" s="36"/>
      <c r="V118" s="36"/>
      <c r="W118" s="36"/>
      <c r="X118" s="36"/>
      <c r="Y118" s="36"/>
      <c r="Z118" s="36"/>
      <c r="AA118" s="36"/>
      <c r="AB118" s="36"/>
      <c r="AC118" s="36"/>
      <c r="AD118" s="36"/>
      <c r="AE118" s="36"/>
      <c r="AR118" s="186" t="s">
        <v>142</v>
      </c>
      <c r="AT118" s="186" t="s">
        <v>137</v>
      </c>
      <c r="AU118" s="186" t="s">
        <v>80</v>
      </c>
      <c r="AY118" s="19" t="s">
        <v>135</v>
      </c>
      <c r="BE118" s="187">
        <f t="shared" si="4"/>
        <v>0</v>
      </c>
      <c r="BF118" s="187">
        <f t="shared" si="5"/>
        <v>0</v>
      </c>
      <c r="BG118" s="187">
        <f t="shared" si="6"/>
        <v>0</v>
      </c>
      <c r="BH118" s="187">
        <f t="shared" si="7"/>
        <v>0</v>
      </c>
      <c r="BI118" s="187">
        <f t="shared" si="8"/>
        <v>0</v>
      </c>
      <c r="BJ118" s="19" t="s">
        <v>143</v>
      </c>
      <c r="BK118" s="187">
        <f t="shared" si="9"/>
        <v>0</v>
      </c>
      <c r="BL118" s="19" t="s">
        <v>142</v>
      </c>
      <c r="BM118" s="186" t="s">
        <v>248</v>
      </c>
    </row>
    <row r="119" spans="1:65" s="2" customFormat="1" ht="14.4" customHeight="1">
      <c r="A119" s="36"/>
      <c r="B119" s="37"/>
      <c r="C119" s="175" t="s">
        <v>198</v>
      </c>
      <c r="D119" s="175" t="s">
        <v>137</v>
      </c>
      <c r="E119" s="176" t="s">
        <v>2384</v>
      </c>
      <c r="F119" s="177" t="s">
        <v>2385</v>
      </c>
      <c r="G119" s="178" t="s">
        <v>174</v>
      </c>
      <c r="H119" s="179">
        <v>32</v>
      </c>
      <c r="I119" s="180"/>
      <c r="J119" s="181">
        <f t="shared" si="0"/>
        <v>0</v>
      </c>
      <c r="K119" s="177" t="s">
        <v>19</v>
      </c>
      <c r="L119" s="41"/>
      <c r="M119" s="182" t="s">
        <v>19</v>
      </c>
      <c r="N119" s="183" t="s">
        <v>44</v>
      </c>
      <c r="O119" s="66"/>
      <c r="P119" s="184">
        <f t="shared" si="1"/>
        <v>0</v>
      </c>
      <c r="Q119" s="184">
        <v>0</v>
      </c>
      <c r="R119" s="184">
        <f t="shared" si="2"/>
        <v>0</v>
      </c>
      <c r="S119" s="184">
        <v>0</v>
      </c>
      <c r="T119" s="185">
        <f t="shared" si="3"/>
        <v>0</v>
      </c>
      <c r="U119" s="36"/>
      <c r="V119" s="36"/>
      <c r="W119" s="36"/>
      <c r="X119" s="36"/>
      <c r="Y119" s="36"/>
      <c r="Z119" s="36"/>
      <c r="AA119" s="36"/>
      <c r="AB119" s="36"/>
      <c r="AC119" s="36"/>
      <c r="AD119" s="36"/>
      <c r="AE119" s="36"/>
      <c r="AR119" s="186" t="s">
        <v>142</v>
      </c>
      <c r="AT119" s="186" t="s">
        <v>137</v>
      </c>
      <c r="AU119" s="186" t="s">
        <v>80</v>
      </c>
      <c r="AY119" s="19" t="s">
        <v>135</v>
      </c>
      <c r="BE119" s="187">
        <f t="shared" si="4"/>
        <v>0</v>
      </c>
      <c r="BF119" s="187">
        <f t="shared" si="5"/>
        <v>0</v>
      </c>
      <c r="BG119" s="187">
        <f t="shared" si="6"/>
        <v>0</v>
      </c>
      <c r="BH119" s="187">
        <f t="shared" si="7"/>
        <v>0</v>
      </c>
      <c r="BI119" s="187">
        <f t="shared" si="8"/>
        <v>0</v>
      </c>
      <c r="BJ119" s="19" t="s">
        <v>143</v>
      </c>
      <c r="BK119" s="187">
        <f t="shared" si="9"/>
        <v>0</v>
      </c>
      <c r="BL119" s="19" t="s">
        <v>142</v>
      </c>
      <c r="BM119" s="186" t="s">
        <v>251</v>
      </c>
    </row>
    <row r="120" spans="1:65" s="2" customFormat="1" ht="14.4" customHeight="1">
      <c r="A120" s="36"/>
      <c r="B120" s="37"/>
      <c r="C120" s="175" t="s">
        <v>255</v>
      </c>
      <c r="D120" s="175" t="s">
        <v>137</v>
      </c>
      <c r="E120" s="176" t="s">
        <v>2386</v>
      </c>
      <c r="F120" s="177" t="s">
        <v>2387</v>
      </c>
      <c r="G120" s="178" t="s">
        <v>197</v>
      </c>
      <c r="H120" s="179">
        <v>85</v>
      </c>
      <c r="I120" s="180"/>
      <c r="J120" s="181">
        <f t="shared" si="0"/>
        <v>0</v>
      </c>
      <c r="K120" s="177" t="s">
        <v>19</v>
      </c>
      <c r="L120" s="41"/>
      <c r="M120" s="182" t="s">
        <v>19</v>
      </c>
      <c r="N120" s="183" t="s">
        <v>44</v>
      </c>
      <c r="O120" s="66"/>
      <c r="P120" s="184">
        <f t="shared" si="1"/>
        <v>0</v>
      </c>
      <c r="Q120" s="184">
        <v>0</v>
      </c>
      <c r="R120" s="184">
        <f t="shared" si="2"/>
        <v>0</v>
      </c>
      <c r="S120" s="184">
        <v>0</v>
      </c>
      <c r="T120" s="185">
        <f t="shared" si="3"/>
        <v>0</v>
      </c>
      <c r="U120" s="36"/>
      <c r="V120" s="36"/>
      <c r="W120" s="36"/>
      <c r="X120" s="36"/>
      <c r="Y120" s="36"/>
      <c r="Z120" s="36"/>
      <c r="AA120" s="36"/>
      <c r="AB120" s="36"/>
      <c r="AC120" s="36"/>
      <c r="AD120" s="36"/>
      <c r="AE120" s="36"/>
      <c r="AR120" s="186" t="s">
        <v>142</v>
      </c>
      <c r="AT120" s="186" t="s">
        <v>137</v>
      </c>
      <c r="AU120" s="186" t="s">
        <v>80</v>
      </c>
      <c r="AY120" s="19" t="s">
        <v>135</v>
      </c>
      <c r="BE120" s="187">
        <f t="shared" si="4"/>
        <v>0</v>
      </c>
      <c r="BF120" s="187">
        <f t="shared" si="5"/>
        <v>0</v>
      </c>
      <c r="BG120" s="187">
        <f t="shared" si="6"/>
        <v>0</v>
      </c>
      <c r="BH120" s="187">
        <f t="shared" si="7"/>
        <v>0</v>
      </c>
      <c r="BI120" s="187">
        <f t="shared" si="8"/>
        <v>0</v>
      </c>
      <c r="BJ120" s="19" t="s">
        <v>143</v>
      </c>
      <c r="BK120" s="187">
        <f t="shared" si="9"/>
        <v>0</v>
      </c>
      <c r="BL120" s="19" t="s">
        <v>142</v>
      </c>
      <c r="BM120" s="186" t="s">
        <v>204</v>
      </c>
    </row>
    <row r="121" spans="1:65" s="12" customFormat="1" ht="25.9" customHeight="1">
      <c r="B121" s="159"/>
      <c r="C121" s="160"/>
      <c r="D121" s="161" t="s">
        <v>71</v>
      </c>
      <c r="E121" s="162" t="s">
        <v>2388</v>
      </c>
      <c r="F121" s="162" t="s">
        <v>2389</v>
      </c>
      <c r="G121" s="160"/>
      <c r="H121" s="160"/>
      <c r="I121" s="163"/>
      <c r="J121" s="164">
        <f>BK121</f>
        <v>0</v>
      </c>
      <c r="K121" s="160"/>
      <c r="L121" s="165"/>
      <c r="M121" s="166"/>
      <c r="N121" s="167"/>
      <c r="O121" s="167"/>
      <c r="P121" s="168">
        <f>SUM(P122:P144)</f>
        <v>0</v>
      </c>
      <c r="Q121" s="167"/>
      <c r="R121" s="168">
        <f>SUM(R122:R144)</f>
        <v>0</v>
      </c>
      <c r="S121" s="167"/>
      <c r="T121" s="169">
        <f>SUM(T122:T144)</f>
        <v>0</v>
      </c>
      <c r="AR121" s="170" t="s">
        <v>80</v>
      </c>
      <c r="AT121" s="171" t="s">
        <v>71</v>
      </c>
      <c r="AU121" s="171" t="s">
        <v>72</v>
      </c>
      <c r="AY121" s="170" t="s">
        <v>135</v>
      </c>
      <c r="BK121" s="172">
        <f>SUM(BK122:BK144)</f>
        <v>0</v>
      </c>
    </row>
    <row r="122" spans="1:65" s="2" customFormat="1" ht="14.4" customHeight="1">
      <c r="A122" s="36"/>
      <c r="B122" s="37"/>
      <c r="C122" s="175" t="s">
        <v>202</v>
      </c>
      <c r="D122" s="175" t="s">
        <v>137</v>
      </c>
      <c r="E122" s="176" t="s">
        <v>2390</v>
      </c>
      <c r="F122" s="177" t="s">
        <v>2391</v>
      </c>
      <c r="G122" s="178" t="s">
        <v>169</v>
      </c>
      <c r="H122" s="179">
        <v>19</v>
      </c>
      <c r="I122" s="180"/>
      <c r="J122" s="181">
        <f t="shared" ref="J122:J144" si="10">ROUND(I122*H122,2)</f>
        <v>0</v>
      </c>
      <c r="K122" s="177" t="s">
        <v>19</v>
      </c>
      <c r="L122" s="41"/>
      <c r="M122" s="182" t="s">
        <v>19</v>
      </c>
      <c r="N122" s="183" t="s">
        <v>44</v>
      </c>
      <c r="O122" s="66"/>
      <c r="P122" s="184">
        <f t="shared" ref="P122:P144" si="11">O122*H122</f>
        <v>0</v>
      </c>
      <c r="Q122" s="184">
        <v>0</v>
      </c>
      <c r="R122" s="184">
        <f t="shared" ref="R122:R144" si="12">Q122*H122</f>
        <v>0</v>
      </c>
      <c r="S122" s="184">
        <v>0</v>
      </c>
      <c r="T122" s="185">
        <f t="shared" ref="T122:T144" si="13">S122*H122</f>
        <v>0</v>
      </c>
      <c r="U122" s="36"/>
      <c r="V122" s="36"/>
      <c r="W122" s="36"/>
      <c r="X122" s="36"/>
      <c r="Y122" s="36"/>
      <c r="Z122" s="36"/>
      <c r="AA122" s="36"/>
      <c r="AB122" s="36"/>
      <c r="AC122" s="36"/>
      <c r="AD122" s="36"/>
      <c r="AE122" s="36"/>
      <c r="AR122" s="186" t="s">
        <v>142</v>
      </c>
      <c r="AT122" s="186" t="s">
        <v>137</v>
      </c>
      <c r="AU122" s="186" t="s">
        <v>80</v>
      </c>
      <c r="AY122" s="19" t="s">
        <v>135</v>
      </c>
      <c r="BE122" s="187">
        <f t="shared" ref="BE122:BE144" si="14">IF(N122="základní",J122,0)</f>
        <v>0</v>
      </c>
      <c r="BF122" s="187">
        <f t="shared" ref="BF122:BF144" si="15">IF(N122="snížená",J122,0)</f>
        <v>0</v>
      </c>
      <c r="BG122" s="187">
        <f t="shared" ref="BG122:BG144" si="16">IF(N122="zákl. přenesená",J122,0)</f>
        <v>0</v>
      </c>
      <c r="BH122" s="187">
        <f t="shared" ref="BH122:BH144" si="17">IF(N122="sníž. přenesená",J122,0)</f>
        <v>0</v>
      </c>
      <c r="BI122" s="187">
        <f t="shared" ref="BI122:BI144" si="18">IF(N122="nulová",J122,0)</f>
        <v>0</v>
      </c>
      <c r="BJ122" s="19" t="s">
        <v>143</v>
      </c>
      <c r="BK122" s="187">
        <f t="shared" ref="BK122:BK144" si="19">ROUND(I122*H122,2)</f>
        <v>0</v>
      </c>
      <c r="BL122" s="19" t="s">
        <v>142</v>
      </c>
      <c r="BM122" s="186" t="s">
        <v>261</v>
      </c>
    </row>
    <row r="123" spans="1:65" s="2" customFormat="1" ht="14.4" customHeight="1">
      <c r="A123" s="36"/>
      <c r="B123" s="37"/>
      <c r="C123" s="175" t="s">
        <v>263</v>
      </c>
      <c r="D123" s="175" t="s">
        <v>137</v>
      </c>
      <c r="E123" s="176" t="s">
        <v>2392</v>
      </c>
      <c r="F123" s="177" t="s">
        <v>2393</v>
      </c>
      <c r="G123" s="178" t="s">
        <v>169</v>
      </c>
      <c r="H123" s="179">
        <v>4.5999999999999996</v>
      </c>
      <c r="I123" s="180"/>
      <c r="J123" s="181">
        <f t="shared" si="10"/>
        <v>0</v>
      </c>
      <c r="K123" s="177" t="s">
        <v>19</v>
      </c>
      <c r="L123" s="41"/>
      <c r="M123" s="182" t="s">
        <v>19</v>
      </c>
      <c r="N123" s="183" t="s">
        <v>44</v>
      </c>
      <c r="O123" s="66"/>
      <c r="P123" s="184">
        <f t="shared" si="11"/>
        <v>0</v>
      </c>
      <c r="Q123" s="184">
        <v>0</v>
      </c>
      <c r="R123" s="184">
        <f t="shared" si="12"/>
        <v>0</v>
      </c>
      <c r="S123" s="184">
        <v>0</v>
      </c>
      <c r="T123" s="185">
        <f t="shared" si="13"/>
        <v>0</v>
      </c>
      <c r="U123" s="36"/>
      <c r="V123" s="36"/>
      <c r="W123" s="36"/>
      <c r="X123" s="36"/>
      <c r="Y123" s="36"/>
      <c r="Z123" s="36"/>
      <c r="AA123" s="36"/>
      <c r="AB123" s="36"/>
      <c r="AC123" s="36"/>
      <c r="AD123" s="36"/>
      <c r="AE123" s="36"/>
      <c r="AR123" s="186" t="s">
        <v>142</v>
      </c>
      <c r="AT123" s="186" t="s">
        <v>137</v>
      </c>
      <c r="AU123" s="186" t="s">
        <v>80</v>
      </c>
      <c r="AY123" s="19" t="s">
        <v>135</v>
      </c>
      <c r="BE123" s="187">
        <f t="shared" si="14"/>
        <v>0</v>
      </c>
      <c r="BF123" s="187">
        <f t="shared" si="15"/>
        <v>0</v>
      </c>
      <c r="BG123" s="187">
        <f t="shared" si="16"/>
        <v>0</v>
      </c>
      <c r="BH123" s="187">
        <f t="shared" si="17"/>
        <v>0</v>
      </c>
      <c r="BI123" s="187">
        <f t="shared" si="18"/>
        <v>0</v>
      </c>
      <c r="BJ123" s="19" t="s">
        <v>143</v>
      </c>
      <c r="BK123" s="187">
        <f t="shared" si="19"/>
        <v>0</v>
      </c>
      <c r="BL123" s="19" t="s">
        <v>142</v>
      </c>
      <c r="BM123" s="186" t="s">
        <v>266</v>
      </c>
    </row>
    <row r="124" spans="1:65" s="2" customFormat="1" ht="14.4" customHeight="1">
      <c r="A124" s="36"/>
      <c r="B124" s="37"/>
      <c r="C124" s="175" t="s">
        <v>207</v>
      </c>
      <c r="D124" s="175" t="s">
        <v>137</v>
      </c>
      <c r="E124" s="176" t="s">
        <v>2394</v>
      </c>
      <c r="F124" s="177" t="s">
        <v>2395</v>
      </c>
      <c r="G124" s="178" t="s">
        <v>169</v>
      </c>
      <c r="H124" s="179">
        <v>65</v>
      </c>
      <c r="I124" s="180"/>
      <c r="J124" s="181">
        <f t="shared" si="10"/>
        <v>0</v>
      </c>
      <c r="K124" s="177" t="s">
        <v>19</v>
      </c>
      <c r="L124" s="41"/>
      <c r="M124" s="182" t="s">
        <v>19</v>
      </c>
      <c r="N124" s="183" t="s">
        <v>44</v>
      </c>
      <c r="O124" s="66"/>
      <c r="P124" s="184">
        <f t="shared" si="11"/>
        <v>0</v>
      </c>
      <c r="Q124" s="184">
        <v>0</v>
      </c>
      <c r="R124" s="184">
        <f t="shared" si="12"/>
        <v>0</v>
      </c>
      <c r="S124" s="184">
        <v>0</v>
      </c>
      <c r="T124" s="185">
        <f t="shared" si="13"/>
        <v>0</v>
      </c>
      <c r="U124" s="36"/>
      <c r="V124" s="36"/>
      <c r="W124" s="36"/>
      <c r="X124" s="36"/>
      <c r="Y124" s="36"/>
      <c r="Z124" s="36"/>
      <c r="AA124" s="36"/>
      <c r="AB124" s="36"/>
      <c r="AC124" s="36"/>
      <c r="AD124" s="36"/>
      <c r="AE124" s="36"/>
      <c r="AR124" s="186" t="s">
        <v>142</v>
      </c>
      <c r="AT124" s="186" t="s">
        <v>137</v>
      </c>
      <c r="AU124" s="186" t="s">
        <v>80</v>
      </c>
      <c r="AY124" s="19" t="s">
        <v>135</v>
      </c>
      <c r="BE124" s="187">
        <f t="shared" si="14"/>
        <v>0</v>
      </c>
      <c r="BF124" s="187">
        <f t="shared" si="15"/>
        <v>0</v>
      </c>
      <c r="BG124" s="187">
        <f t="shared" si="16"/>
        <v>0</v>
      </c>
      <c r="BH124" s="187">
        <f t="shared" si="17"/>
        <v>0</v>
      </c>
      <c r="BI124" s="187">
        <f t="shared" si="18"/>
        <v>0</v>
      </c>
      <c r="BJ124" s="19" t="s">
        <v>143</v>
      </c>
      <c r="BK124" s="187">
        <f t="shared" si="19"/>
        <v>0</v>
      </c>
      <c r="BL124" s="19" t="s">
        <v>142</v>
      </c>
      <c r="BM124" s="186" t="s">
        <v>269</v>
      </c>
    </row>
    <row r="125" spans="1:65" s="2" customFormat="1" ht="14.4" customHeight="1">
      <c r="A125" s="36"/>
      <c r="B125" s="37"/>
      <c r="C125" s="175" t="s">
        <v>271</v>
      </c>
      <c r="D125" s="175" t="s">
        <v>137</v>
      </c>
      <c r="E125" s="176" t="s">
        <v>2396</v>
      </c>
      <c r="F125" s="177" t="s">
        <v>2397</v>
      </c>
      <c r="G125" s="178" t="s">
        <v>169</v>
      </c>
      <c r="H125" s="179">
        <v>9.5</v>
      </c>
      <c r="I125" s="180"/>
      <c r="J125" s="181">
        <f t="shared" si="10"/>
        <v>0</v>
      </c>
      <c r="K125" s="177" t="s">
        <v>19</v>
      </c>
      <c r="L125" s="41"/>
      <c r="M125" s="182" t="s">
        <v>19</v>
      </c>
      <c r="N125" s="183" t="s">
        <v>44</v>
      </c>
      <c r="O125" s="66"/>
      <c r="P125" s="184">
        <f t="shared" si="11"/>
        <v>0</v>
      </c>
      <c r="Q125" s="184">
        <v>0</v>
      </c>
      <c r="R125" s="184">
        <f t="shared" si="12"/>
        <v>0</v>
      </c>
      <c r="S125" s="184">
        <v>0</v>
      </c>
      <c r="T125" s="185">
        <f t="shared" si="13"/>
        <v>0</v>
      </c>
      <c r="U125" s="36"/>
      <c r="V125" s="36"/>
      <c r="W125" s="36"/>
      <c r="X125" s="36"/>
      <c r="Y125" s="36"/>
      <c r="Z125" s="36"/>
      <c r="AA125" s="36"/>
      <c r="AB125" s="36"/>
      <c r="AC125" s="36"/>
      <c r="AD125" s="36"/>
      <c r="AE125" s="36"/>
      <c r="AR125" s="186" t="s">
        <v>142</v>
      </c>
      <c r="AT125" s="186" t="s">
        <v>137</v>
      </c>
      <c r="AU125" s="186" t="s">
        <v>80</v>
      </c>
      <c r="AY125" s="19" t="s">
        <v>135</v>
      </c>
      <c r="BE125" s="187">
        <f t="shared" si="14"/>
        <v>0</v>
      </c>
      <c r="BF125" s="187">
        <f t="shared" si="15"/>
        <v>0</v>
      </c>
      <c r="BG125" s="187">
        <f t="shared" si="16"/>
        <v>0</v>
      </c>
      <c r="BH125" s="187">
        <f t="shared" si="17"/>
        <v>0</v>
      </c>
      <c r="BI125" s="187">
        <f t="shared" si="18"/>
        <v>0</v>
      </c>
      <c r="BJ125" s="19" t="s">
        <v>143</v>
      </c>
      <c r="BK125" s="187">
        <f t="shared" si="19"/>
        <v>0</v>
      </c>
      <c r="BL125" s="19" t="s">
        <v>142</v>
      </c>
      <c r="BM125" s="186" t="s">
        <v>274</v>
      </c>
    </row>
    <row r="126" spans="1:65" s="2" customFormat="1" ht="14.4" customHeight="1">
      <c r="A126" s="36"/>
      <c r="B126" s="37"/>
      <c r="C126" s="175" t="s">
        <v>211</v>
      </c>
      <c r="D126" s="175" t="s">
        <v>137</v>
      </c>
      <c r="E126" s="176" t="s">
        <v>2398</v>
      </c>
      <c r="F126" s="177" t="s">
        <v>2399</v>
      </c>
      <c r="G126" s="178" t="s">
        <v>382</v>
      </c>
      <c r="H126" s="179">
        <v>34</v>
      </c>
      <c r="I126" s="180"/>
      <c r="J126" s="181">
        <f t="shared" si="10"/>
        <v>0</v>
      </c>
      <c r="K126" s="177" t="s">
        <v>19</v>
      </c>
      <c r="L126" s="41"/>
      <c r="M126" s="182" t="s">
        <v>19</v>
      </c>
      <c r="N126" s="183" t="s">
        <v>44</v>
      </c>
      <c r="O126" s="66"/>
      <c r="P126" s="184">
        <f t="shared" si="11"/>
        <v>0</v>
      </c>
      <c r="Q126" s="184">
        <v>0</v>
      </c>
      <c r="R126" s="184">
        <f t="shared" si="12"/>
        <v>0</v>
      </c>
      <c r="S126" s="184">
        <v>0</v>
      </c>
      <c r="T126" s="185">
        <f t="shared" si="13"/>
        <v>0</v>
      </c>
      <c r="U126" s="36"/>
      <c r="V126" s="36"/>
      <c r="W126" s="36"/>
      <c r="X126" s="36"/>
      <c r="Y126" s="36"/>
      <c r="Z126" s="36"/>
      <c r="AA126" s="36"/>
      <c r="AB126" s="36"/>
      <c r="AC126" s="36"/>
      <c r="AD126" s="36"/>
      <c r="AE126" s="36"/>
      <c r="AR126" s="186" t="s">
        <v>142</v>
      </c>
      <c r="AT126" s="186" t="s">
        <v>137</v>
      </c>
      <c r="AU126" s="186" t="s">
        <v>80</v>
      </c>
      <c r="AY126" s="19" t="s">
        <v>135</v>
      </c>
      <c r="BE126" s="187">
        <f t="shared" si="14"/>
        <v>0</v>
      </c>
      <c r="BF126" s="187">
        <f t="shared" si="15"/>
        <v>0</v>
      </c>
      <c r="BG126" s="187">
        <f t="shared" si="16"/>
        <v>0</v>
      </c>
      <c r="BH126" s="187">
        <f t="shared" si="17"/>
        <v>0</v>
      </c>
      <c r="BI126" s="187">
        <f t="shared" si="18"/>
        <v>0</v>
      </c>
      <c r="BJ126" s="19" t="s">
        <v>143</v>
      </c>
      <c r="BK126" s="187">
        <f t="shared" si="19"/>
        <v>0</v>
      </c>
      <c r="BL126" s="19" t="s">
        <v>142</v>
      </c>
      <c r="BM126" s="186" t="s">
        <v>278</v>
      </c>
    </row>
    <row r="127" spans="1:65" s="2" customFormat="1" ht="14.4" customHeight="1">
      <c r="A127" s="36"/>
      <c r="B127" s="37"/>
      <c r="C127" s="175" t="s">
        <v>279</v>
      </c>
      <c r="D127" s="175" t="s">
        <v>137</v>
      </c>
      <c r="E127" s="176" t="s">
        <v>2400</v>
      </c>
      <c r="F127" s="177" t="s">
        <v>2401</v>
      </c>
      <c r="G127" s="178" t="s">
        <v>382</v>
      </c>
      <c r="H127" s="179">
        <v>34</v>
      </c>
      <c r="I127" s="180"/>
      <c r="J127" s="181">
        <f t="shared" si="10"/>
        <v>0</v>
      </c>
      <c r="K127" s="177" t="s">
        <v>19</v>
      </c>
      <c r="L127" s="41"/>
      <c r="M127" s="182" t="s">
        <v>19</v>
      </c>
      <c r="N127" s="183" t="s">
        <v>44</v>
      </c>
      <c r="O127" s="66"/>
      <c r="P127" s="184">
        <f t="shared" si="11"/>
        <v>0</v>
      </c>
      <c r="Q127" s="184">
        <v>0</v>
      </c>
      <c r="R127" s="184">
        <f t="shared" si="12"/>
        <v>0</v>
      </c>
      <c r="S127" s="184">
        <v>0</v>
      </c>
      <c r="T127" s="185">
        <f t="shared" si="13"/>
        <v>0</v>
      </c>
      <c r="U127" s="36"/>
      <c r="V127" s="36"/>
      <c r="W127" s="36"/>
      <c r="X127" s="36"/>
      <c r="Y127" s="36"/>
      <c r="Z127" s="36"/>
      <c r="AA127" s="36"/>
      <c r="AB127" s="36"/>
      <c r="AC127" s="36"/>
      <c r="AD127" s="36"/>
      <c r="AE127" s="36"/>
      <c r="AR127" s="186" t="s">
        <v>142</v>
      </c>
      <c r="AT127" s="186" t="s">
        <v>137</v>
      </c>
      <c r="AU127" s="186" t="s">
        <v>80</v>
      </c>
      <c r="AY127" s="19" t="s">
        <v>135</v>
      </c>
      <c r="BE127" s="187">
        <f t="shared" si="14"/>
        <v>0</v>
      </c>
      <c r="BF127" s="187">
        <f t="shared" si="15"/>
        <v>0</v>
      </c>
      <c r="BG127" s="187">
        <f t="shared" si="16"/>
        <v>0</v>
      </c>
      <c r="BH127" s="187">
        <f t="shared" si="17"/>
        <v>0</v>
      </c>
      <c r="BI127" s="187">
        <f t="shared" si="18"/>
        <v>0</v>
      </c>
      <c r="BJ127" s="19" t="s">
        <v>143</v>
      </c>
      <c r="BK127" s="187">
        <f t="shared" si="19"/>
        <v>0</v>
      </c>
      <c r="BL127" s="19" t="s">
        <v>142</v>
      </c>
      <c r="BM127" s="186" t="s">
        <v>282</v>
      </c>
    </row>
    <row r="128" spans="1:65" s="2" customFormat="1" ht="14.4" customHeight="1">
      <c r="A128" s="36"/>
      <c r="B128" s="37"/>
      <c r="C128" s="175" t="s">
        <v>216</v>
      </c>
      <c r="D128" s="175" t="s">
        <v>137</v>
      </c>
      <c r="E128" s="176" t="s">
        <v>2402</v>
      </c>
      <c r="F128" s="177" t="s">
        <v>2403</v>
      </c>
      <c r="G128" s="178" t="s">
        <v>382</v>
      </c>
      <c r="H128" s="179">
        <v>12</v>
      </c>
      <c r="I128" s="180"/>
      <c r="J128" s="181">
        <f t="shared" si="10"/>
        <v>0</v>
      </c>
      <c r="K128" s="177" t="s">
        <v>19</v>
      </c>
      <c r="L128" s="41"/>
      <c r="M128" s="182" t="s">
        <v>19</v>
      </c>
      <c r="N128" s="183" t="s">
        <v>44</v>
      </c>
      <c r="O128" s="66"/>
      <c r="P128" s="184">
        <f t="shared" si="11"/>
        <v>0</v>
      </c>
      <c r="Q128" s="184">
        <v>0</v>
      </c>
      <c r="R128" s="184">
        <f t="shared" si="12"/>
        <v>0</v>
      </c>
      <c r="S128" s="184">
        <v>0</v>
      </c>
      <c r="T128" s="185">
        <f t="shared" si="13"/>
        <v>0</v>
      </c>
      <c r="U128" s="36"/>
      <c r="V128" s="36"/>
      <c r="W128" s="36"/>
      <c r="X128" s="36"/>
      <c r="Y128" s="36"/>
      <c r="Z128" s="36"/>
      <c r="AA128" s="36"/>
      <c r="AB128" s="36"/>
      <c r="AC128" s="36"/>
      <c r="AD128" s="36"/>
      <c r="AE128" s="36"/>
      <c r="AR128" s="186" t="s">
        <v>142</v>
      </c>
      <c r="AT128" s="186" t="s">
        <v>137</v>
      </c>
      <c r="AU128" s="186" t="s">
        <v>80</v>
      </c>
      <c r="AY128" s="19" t="s">
        <v>135</v>
      </c>
      <c r="BE128" s="187">
        <f t="shared" si="14"/>
        <v>0</v>
      </c>
      <c r="BF128" s="187">
        <f t="shared" si="15"/>
        <v>0</v>
      </c>
      <c r="BG128" s="187">
        <f t="shared" si="16"/>
        <v>0</v>
      </c>
      <c r="BH128" s="187">
        <f t="shared" si="17"/>
        <v>0</v>
      </c>
      <c r="BI128" s="187">
        <f t="shared" si="18"/>
        <v>0</v>
      </c>
      <c r="BJ128" s="19" t="s">
        <v>143</v>
      </c>
      <c r="BK128" s="187">
        <f t="shared" si="19"/>
        <v>0</v>
      </c>
      <c r="BL128" s="19" t="s">
        <v>142</v>
      </c>
      <c r="BM128" s="186" t="s">
        <v>285</v>
      </c>
    </row>
    <row r="129" spans="1:65" s="2" customFormat="1" ht="14.4" customHeight="1">
      <c r="A129" s="36"/>
      <c r="B129" s="37"/>
      <c r="C129" s="175" t="s">
        <v>287</v>
      </c>
      <c r="D129" s="175" t="s">
        <v>137</v>
      </c>
      <c r="E129" s="176" t="s">
        <v>2404</v>
      </c>
      <c r="F129" s="177" t="s">
        <v>2405</v>
      </c>
      <c r="G129" s="178" t="s">
        <v>382</v>
      </c>
      <c r="H129" s="179">
        <v>32</v>
      </c>
      <c r="I129" s="180"/>
      <c r="J129" s="181">
        <f t="shared" si="10"/>
        <v>0</v>
      </c>
      <c r="K129" s="177" t="s">
        <v>19</v>
      </c>
      <c r="L129" s="41"/>
      <c r="M129" s="182" t="s">
        <v>19</v>
      </c>
      <c r="N129" s="183" t="s">
        <v>44</v>
      </c>
      <c r="O129" s="66"/>
      <c r="P129" s="184">
        <f t="shared" si="11"/>
        <v>0</v>
      </c>
      <c r="Q129" s="184">
        <v>0</v>
      </c>
      <c r="R129" s="184">
        <f t="shared" si="12"/>
        <v>0</v>
      </c>
      <c r="S129" s="184">
        <v>0</v>
      </c>
      <c r="T129" s="185">
        <f t="shared" si="13"/>
        <v>0</v>
      </c>
      <c r="U129" s="36"/>
      <c r="V129" s="36"/>
      <c r="W129" s="36"/>
      <c r="X129" s="36"/>
      <c r="Y129" s="36"/>
      <c r="Z129" s="36"/>
      <c r="AA129" s="36"/>
      <c r="AB129" s="36"/>
      <c r="AC129" s="36"/>
      <c r="AD129" s="36"/>
      <c r="AE129" s="36"/>
      <c r="AR129" s="186" t="s">
        <v>142</v>
      </c>
      <c r="AT129" s="186" t="s">
        <v>137</v>
      </c>
      <c r="AU129" s="186" t="s">
        <v>80</v>
      </c>
      <c r="AY129" s="19" t="s">
        <v>135</v>
      </c>
      <c r="BE129" s="187">
        <f t="shared" si="14"/>
        <v>0</v>
      </c>
      <c r="BF129" s="187">
        <f t="shared" si="15"/>
        <v>0</v>
      </c>
      <c r="BG129" s="187">
        <f t="shared" si="16"/>
        <v>0</v>
      </c>
      <c r="BH129" s="187">
        <f t="shared" si="17"/>
        <v>0</v>
      </c>
      <c r="BI129" s="187">
        <f t="shared" si="18"/>
        <v>0</v>
      </c>
      <c r="BJ129" s="19" t="s">
        <v>143</v>
      </c>
      <c r="BK129" s="187">
        <f t="shared" si="19"/>
        <v>0</v>
      </c>
      <c r="BL129" s="19" t="s">
        <v>142</v>
      </c>
      <c r="BM129" s="186" t="s">
        <v>290</v>
      </c>
    </row>
    <row r="130" spans="1:65" s="2" customFormat="1" ht="14.4" customHeight="1">
      <c r="A130" s="36"/>
      <c r="B130" s="37"/>
      <c r="C130" s="175" t="s">
        <v>222</v>
      </c>
      <c r="D130" s="175" t="s">
        <v>137</v>
      </c>
      <c r="E130" s="176" t="s">
        <v>2406</v>
      </c>
      <c r="F130" s="177" t="s">
        <v>2407</v>
      </c>
      <c r="G130" s="178" t="s">
        <v>382</v>
      </c>
      <c r="H130" s="179">
        <v>12</v>
      </c>
      <c r="I130" s="180"/>
      <c r="J130" s="181">
        <f t="shared" si="10"/>
        <v>0</v>
      </c>
      <c r="K130" s="177" t="s">
        <v>19</v>
      </c>
      <c r="L130" s="41"/>
      <c r="M130" s="182" t="s">
        <v>19</v>
      </c>
      <c r="N130" s="183" t="s">
        <v>44</v>
      </c>
      <c r="O130" s="66"/>
      <c r="P130" s="184">
        <f t="shared" si="11"/>
        <v>0</v>
      </c>
      <c r="Q130" s="184">
        <v>0</v>
      </c>
      <c r="R130" s="184">
        <f t="shared" si="12"/>
        <v>0</v>
      </c>
      <c r="S130" s="184">
        <v>0</v>
      </c>
      <c r="T130" s="185">
        <f t="shared" si="13"/>
        <v>0</v>
      </c>
      <c r="U130" s="36"/>
      <c r="V130" s="36"/>
      <c r="W130" s="36"/>
      <c r="X130" s="36"/>
      <c r="Y130" s="36"/>
      <c r="Z130" s="36"/>
      <c r="AA130" s="36"/>
      <c r="AB130" s="36"/>
      <c r="AC130" s="36"/>
      <c r="AD130" s="36"/>
      <c r="AE130" s="36"/>
      <c r="AR130" s="186" t="s">
        <v>142</v>
      </c>
      <c r="AT130" s="186" t="s">
        <v>137</v>
      </c>
      <c r="AU130" s="186" t="s">
        <v>80</v>
      </c>
      <c r="AY130" s="19" t="s">
        <v>135</v>
      </c>
      <c r="BE130" s="187">
        <f t="shared" si="14"/>
        <v>0</v>
      </c>
      <c r="BF130" s="187">
        <f t="shared" si="15"/>
        <v>0</v>
      </c>
      <c r="BG130" s="187">
        <f t="shared" si="16"/>
        <v>0</v>
      </c>
      <c r="BH130" s="187">
        <f t="shared" si="17"/>
        <v>0</v>
      </c>
      <c r="BI130" s="187">
        <f t="shared" si="18"/>
        <v>0</v>
      </c>
      <c r="BJ130" s="19" t="s">
        <v>143</v>
      </c>
      <c r="BK130" s="187">
        <f t="shared" si="19"/>
        <v>0</v>
      </c>
      <c r="BL130" s="19" t="s">
        <v>142</v>
      </c>
      <c r="BM130" s="186" t="s">
        <v>295</v>
      </c>
    </row>
    <row r="131" spans="1:65" s="2" customFormat="1" ht="24.15" customHeight="1">
      <c r="A131" s="36"/>
      <c r="B131" s="37"/>
      <c r="C131" s="175" t="s">
        <v>297</v>
      </c>
      <c r="D131" s="175" t="s">
        <v>137</v>
      </c>
      <c r="E131" s="176" t="s">
        <v>2408</v>
      </c>
      <c r="F131" s="177" t="s">
        <v>2409</v>
      </c>
      <c r="G131" s="178" t="s">
        <v>382</v>
      </c>
      <c r="H131" s="179">
        <v>6</v>
      </c>
      <c r="I131" s="180"/>
      <c r="J131" s="181">
        <f t="shared" si="10"/>
        <v>0</v>
      </c>
      <c r="K131" s="177" t="s">
        <v>19</v>
      </c>
      <c r="L131" s="41"/>
      <c r="M131" s="182" t="s">
        <v>19</v>
      </c>
      <c r="N131" s="183" t="s">
        <v>44</v>
      </c>
      <c r="O131" s="66"/>
      <c r="P131" s="184">
        <f t="shared" si="11"/>
        <v>0</v>
      </c>
      <c r="Q131" s="184">
        <v>0</v>
      </c>
      <c r="R131" s="184">
        <f t="shared" si="12"/>
        <v>0</v>
      </c>
      <c r="S131" s="184">
        <v>0</v>
      </c>
      <c r="T131" s="185">
        <f t="shared" si="13"/>
        <v>0</v>
      </c>
      <c r="U131" s="36"/>
      <c r="V131" s="36"/>
      <c r="W131" s="36"/>
      <c r="X131" s="36"/>
      <c r="Y131" s="36"/>
      <c r="Z131" s="36"/>
      <c r="AA131" s="36"/>
      <c r="AB131" s="36"/>
      <c r="AC131" s="36"/>
      <c r="AD131" s="36"/>
      <c r="AE131" s="36"/>
      <c r="AR131" s="186" t="s">
        <v>142</v>
      </c>
      <c r="AT131" s="186" t="s">
        <v>137</v>
      </c>
      <c r="AU131" s="186" t="s">
        <v>80</v>
      </c>
      <c r="AY131" s="19" t="s">
        <v>135</v>
      </c>
      <c r="BE131" s="187">
        <f t="shared" si="14"/>
        <v>0</v>
      </c>
      <c r="BF131" s="187">
        <f t="shared" si="15"/>
        <v>0</v>
      </c>
      <c r="BG131" s="187">
        <f t="shared" si="16"/>
        <v>0</v>
      </c>
      <c r="BH131" s="187">
        <f t="shared" si="17"/>
        <v>0</v>
      </c>
      <c r="BI131" s="187">
        <f t="shared" si="18"/>
        <v>0</v>
      </c>
      <c r="BJ131" s="19" t="s">
        <v>143</v>
      </c>
      <c r="BK131" s="187">
        <f t="shared" si="19"/>
        <v>0</v>
      </c>
      <c r="BL131" s="19" t="s">
        <v>142</v>
      </c>
      <c r="BM131" s="186" t="s">
        <v>300</v>
      </c>
    </row>
    <row r="132" spans="1:65" s="2" customFormat="1" ht="14.4" customHeight="1">
      <c r="A132" s="36"/>
      <c r="B132" s="37"/>
      <c r="C132" s="175" t="s">
        <v>227</v>
      </c>
      <c r="D132" s="175" t="s">
        <v>137</v>
      </c>
      <c r="E132" s="176" t="s">
        <v>2410</v>
      </c>
      <c r="F132" s="177" t="s">
        <v>2411</v>
      </c>
      <c r="G132" s="178" t="s">
        <v>382</v>
      </c>
      <c r="H132" s="179">
        <v>6</v>
      </c>
      <c r="I132" s="180"/>
      <c r="J132" s="181">
        <f t="shared" si="10"/>
        <v>0</v>
      </c>
      <c r="K132" s="177" t="s">
        <v>19</v>
      </c>
      <c r="L132" s="41"/>
      <c r="M132" s="182" t="s">
        <v>19</v>
      </c>
      <c r="N132" s="183" t="s">
        <v>44</v>
      </c>
      <c r="O132" s="66"/>
      <c r="P132" s="184">
        <f t="shared" si="11"/>
        <v>0</v>
      </c>
      <c r="Q132" s="184">
        <v>0</v>
      </c>
      <c r="R132" s="184">
        <f t="shared" si="12"/>
        <v>0</v>
      </c>
      <c r="S132" s="184">
        <v>0</v>
      </c>
      <c r="T132" s="185">
        <f t="shared" si="13"/>
        <v>0</v>
      </c>
      <c r="U132" s="36"/>
      <c r="V132" s="36"/>
      <c r="W132" s="36"/>
      <c r="X132" s="36"/>
      <c r="Y132" s="36"/>
      <c r="Z132" s="36"/>
      <c r="AA132" s="36"/>
      <c r="AB132" s="36"/>
      <c r="AC132" s="36"/>
      <c r="AD132" s="36"/>
      <c r="AE132" s="36"/>
      <c r="AR132" s="186" t="s">
        <v>142</v>
      </c>
      <c r="AT132" s="186" t="s">
        <v>137</v>
      </c>
      <c r="AU132" s="186" t="s">
        <v>80</v>
      </c>
      <c r="AY132" s="19" t="s">
        <v>135</v>
      </c>
      <c r="BE132" s="187">
        <f t="shared" si="14"/>
        <v>0</v>
      </c>
      <c r="BF132" s="187">
        <f t="shared" si="15"/>
        <v>0</v>
      </c>
      <c r="BG132" s="187">
        <f t="shared" si="16"/>
        <v>0</v>
      </c>
      <c r="BH132" s="187">
        <f t="shared" si="17"/>
        <v>0</v>
      </c>
      <c r="BI132" s="187">
        <f t="shared" si="18"/>
        <v>0</v>
      </c>
      <c r="BJ132" s="19" t="s">
        <v>143</v>
      </c>
      <c r="BK132" s="187">
        <f t="shared" si="19"/>
        <v>0</v>
      </c>
      <c r="BL132" s="19" t="s">
        <v>142</v>
      </c>
      <c r="BM132" s="186" t="s">
        <v>303</v>
      </c>
    </row>
    <row r="133" spans="1:65" s="2" customFormat="1" ht="14.4" customHeight="1">
      <c r="A133" s="36"/>
      <c r="B133" s="37"/>
      <c r="C133" s="175" t="s">
        <v>306</v>
      </c>
      <c r="D133" s="175" t="s">
        <v>137</v>
      </c>
      <c r="E133" s="176" t="s">
        <v>2412</v>
      </c>
      <c r="F133" s="177" t="s">
        <v>2413</v>
      </c>
      <c r="G133" s="178" t="s">
        <v>169</v>
      </c>
      <c r="H133" s="179">
        <v>0.45</v>
      </c>
      <c r="I133" s="180"/>
      <c r="J133" s="181">
        <f t="shared" si="10"/>
        <v>0</v>
      </c>
      <c r="K133" s="177" t="s">
        <v>19</v>
      </c>
      <c r="L133" s="41"/>
      <c r="M133" s="182" t="s">
        <v>19</v>
      </c>
      <c r="N133" s="183" t="s">
        <v>44</v>
      </c>
      <c r="O133" s="66"/>
      <c r="P133" s="184">
        <f t="shared" si="11"/>
        <v>0</v>
      </c>
      <c r="Q133" s="184">
        <v>0</v>
      </c>
      <c r="R133" s="184">
        <f t="shared" si="12"/>
        <v>0</v>
      </c>
      <c r="S133" s="184">
        <v>0</v>
      </c>
      <c r="T133" s="185">
        <f t="shared" si="13"/>
        <v>0</v>
      </c>
      <c r="U133" s="36"/>
      <c r="V133" s="36"/>
      <c r="W133" s="36"/>
      <c r="X133" s="36"/>
      <c r="Y133" s="36"/>
      <c r="Z133" s="36"/>
      <c r="AA133" s="36"/>
      <c r="AB133" s="36"/>
      <c r="AC133" s="36"/>
      <c r="AD133" s="36"/>
      <c r="AE133" s="36"/>
      <c r="AR133" s="186" t="s">
        <v>142</v>
      </c>
      <c r="AT133" s="186" t="s">
        <v>137</v>
      </c>
      <c r="AU133" s="186" t="s">
        <v>80</v>
      </c>
      <c r="AY133" s="19" t="s">
        <v>135</v>
      </c>
      <c r="BE133" s="187">
        <f t="shared" si="14"/>
        <v>0</v>
      </c>
      <c r="BF133" s="187">
        <f t="shared" si="15"/>
        <v>0</v>
      </c>
      <c r="BG133" s="187">
        <f t="shared" si="16"/>
        <v>0</v>
      </c>
      <c r="BH133" s="187">
        <f t="shared" si="17"/>
        <v>0</v>
      </c>
      <c r="BI133" s="187">
        <f t="shared" si="18"/>
        <v>0</v>
      </c>
      <c r="BJ133" s="19" t="s">
        <v>143</v>
      </c>
      <c r="BK133" s="187">
        <f t="shared" si="19"/>
        <v>0</v>
      </c>
      <c r="BL133" s="19" t="s">
        <v>142</v>
      </c>
      <c r="BM133" s="186" t="s">
        <v>309</v>
      </c>
    </row>
    <row r="134" spans="1:65" s="2" customFormat="1" ht="14.4" customHeight="1">
      <c r="A134" s="36"/>
      <c r="B134" s="37"/>
      <c r="C134" s="175" t="s">
        <v>231</v>
      </c>
      <c r="D134" s="175" t="s">
        <v>137</v>
      </c>
      <c r="E134" s="176" t="s">
        <v>2414</v>
      </c>
      <c r="F134" s="177" t="s">
        <v>2415</v>
      </c>
      <c r="G134" s="178" t="s">
        <v>169</v>
      </c>
      <c r="H134" s="179">
        <v>1.8</v>
      </c>
      <c r="I134" s="180"/>
      <c r="J134" s="181">
        <f t="shared" si="10"/>
        <v>0</v>
      </c>
      <c r="K134" s="177" t="s">
        <v>19</v>
      </c>
      <c r="L134" s="41"/>
      <c r="M134" s="182" t="s">
        <v>19</v>
      </c>
      <c r="N134" s="183" t="s">
        <v>44</v>
      </c>
      <c r="O134" s="66"/>
      <c r="P134" s="184">
        <f t="shared" si="11"/>
        <v>0</v>
      </c>
      <c r="Q134" s="184">
        <v>0</v>
      </c>
      <c r="R134" s="184">
        <f t="shared" si="12"/>
        <v>0</v>
      </c>
      <c r="S134" s="184">
        <v>0</v>
      </c>
      <c r="T134" s="185">
        <f t="shared" si="13"/>
        <v>0</v>
      </c>
      <c r="U134" s="36"/>
      <c r="V134" s="36"/>
      <c r="W134" s="36"/>
      <c r="X134" s="36"/>
      <c r="Y134" s="36"/>
      <c r="Z134" s="36"/>
      <c r="AA134" s="36"/>
      <c r="AB134" s="36"/>
      <c r="AC134" s="36"/>
      <c r="AD134" s="36"/>
      <c r="AE134" s="36"/>
      <c r="AR134" s="186" t="s">
        <v>142</v>
      </c>
      <c r="AT134" s="186" t="s">
        <v>137</v>
      </c>
      <c r="AU134" s="186" t="s">
        <v>80</v>
      </c>
      <c r="AY134" s="19" t="s">
        <v>135</v>
      </c>
      <c r="BE134" s="187">
        <f t="shared" si="14"/>
        <v>0</v>
      </c>
      <c r="BF134" s="187">
        <f t="shared" si="15"/>
        <v>0</v>
      </c>
      <c r="BG134" s="187">
        <f t="shared" si="16"/>
        <v>0</v>
      </c>
      <c r="BH134" s="187">
        <f t="shared" si="17"/>
        <v>0</v>
      </c>
      <c r="BI134" s="187">
        <f t="shared" si="18"/>
        <v>0</v>
      </c>
      <c r="BJ134" s="19" t="s">
        <v>143</v>
      </c>
      <c r="BK134" s="187">
        <f t="shared" si="19"/>
        <v>0</v>
      </c>
      <c r="BL134" s="19" t="s">
        <v>142</v>
      </c>
      <c r="BM134" s="186" t="s">
        <v>313</v>
      </c>
    </row>
    <row r="135" spans="1:65" s="2" customFormat="1" ht="14.4" customHeight="1">
      <c r="A135" s="36"/>
      <c r="B135" s="37"/>
      <c r="C135" s="175" t="s">
        <v>315</v>
      </c>
      <c r="D135" s="175" t="s">
        <v>137</v>
      </c>
      <c r="E135" s="176" t="s">
        <v>2416</v>
      </c>
      <c r="F135" s="177" t="s">
        <v>2417</v>
      </c>
      <c r="G135" s="178" t="s">
        <v>169</v>
      </c>
      <c r="H135" s="179">
        <v>0.45</v>
      </c>
      <c r="I135" s="180"/>
      <c r="J135" s="181">
        <f t="shared" si="10"/>
        <v>0</v>
      </c>
      <c r="K135" s="177" t="s">
        <v>19</v>
      </c>
      <c r="L135" s="41"/>
      <c r="M135" s="182" t="s">
        <v>19</v>
      </c>
      <c r="N135" s="183" t="s">
        <v>44</v>
      </c>
      <c r="O135" s="66"/>
      <c r="P135" s="184">
        <f t="shared" si="11"/>
        <v>0</v>
      </c>
      <c r="Q135" s="184">
        <v>0</v>
      </c>
      <c r="R135" s="184">
        <f t="shared" si="12"/>
        <v>0</v>
      </c>
      <c r="S135" s="184">
        <v>0</v>
      </c>
      <c r="T135" s="185">
        <f t="shared" si="13"/>
        <v>0</v>
      </c>
      <c r="U135" s="36"/>
      <c r="V135" s="36"/>
      <c r="W135" s="36"/>
      <c r="X135" s="36"/>
      <c r="Y135" s="36"/>
      <c r="Z135" s="36"/>
      <c r="AA135" s="36"/>
      <c r="AB135" s="36"/>
      <c r="AC135" s="36"/>
      <c r="AD135" s="36"/>
      <c r="AE135" s="36"/>
      <c r="AR135" s="186" t="s">
        <v>142</v>
      </c>
      <c r="AT135" s="186" t="s">
        <v>137</v>
      </c>
      <c r="AU135" s="186" t="s">
        <v>80</v>
      </c>
      <c r="AY135" s="19" t="s">
        <v>135</v>
      </c>
      <c r="BE135" s="187">
        <f t="shared" si="14"/>
        <v>0</v>
      </c>
      <c r="BF135" s="187">
        <f t="shared" si="15"/>
        <v>0</v>
      </c>
      <c r="BG135" s="187">
        <f t="shared" si="16"/>
        <v>0</v>
      </c>
      <c r="BH135" s="187">
        <f t="shared" si="17"/>
        <v>0</v>
      </c>
      <c r="BI135" s="187">
        <f t="shared" si="18"/>
        <v>0</v>
      </c>
      <c r="BJ135" s="19" t="s">
        <v>143</v>
      </c>
      <c r="BK135" s="187">
        <f t="shared" si="19"/>
        <v>0</v>
      </c>
      <c r="BL135" s="19" t="s">
        <v>142</v>
      </c>
      <c r="BM135" s="186" t="s">
        <v>318</v>
      </c>
    </row>
    <row r="136" spans="1:65" s="2" customFormat="1" ht="14.4" customHeight="1">
      <c r="A136" s="36"/>
      <c r="B136" s="37"/>
      <c r="C136" s="175" t="s">
        <v>235</v>
      </c>
      <c r="D136" s="175" t="s">
        <v>137</v>
      </c>
      <c r="E136" s="176" t="s">
        <v>2418</v>
      </c>
      <c r="F136" s="177" t="s">
        <v>2419</v>
      </c>
      <c r="G136" s="178" t="s">
        <v>169</v>
      </c>
      <c r="H136" s="179">
        <v>1.8</v>
      </c>
      <c r="I136" s="180"/>
      <c r="J136" s="181">
        <f t="shared" si="10"/>
        <v>0</v>
      </c>
      <c r="K136" s="177" t="s">
        <v>19</v>
      </c>
      <c r="L136" s="41"/>
      <c r="M136" s="182" t="s">
        <v>19</v>
      </c>
      <c r="N136" s="183" t="s">
        <v>44</v>
      </c>
      <c r="O136" s="66"/>
      <c r="P136" s="184">
        <f t="shared" si="11"/>
        <v>0</v>
      </c>
      <c r="Q136" s="184">
        <v>0</v>
      </c>
      <c r="R136" s="184">
        <f t="shared" si="12"/>
        <v>0</v>
      </c>
      <c r="S136" s="184">
        <v>0</v>
      </c>
      <c r="T136" s="185">
        <f t="shared" si="13"/>
        <v>0</v>
      </c>
      <c r="U136" s="36"/>
      <c r="V136" s="36"/>
      <c r="W136" s="36"/>
      <c r="X136" s="36"/>
      <c r="Y136" s="36"/>
      <c r="Z136" s="36"/>
      <c r="AA136" s="36"/>
      <c r="AB136" s="36"/>
      <c r="AC136" s="36"/>
      <c r="AD136" s="36"/>
      <c r="AE136" s="36"/>
      <c r="AR136" s="186" t="s">
        <v>142</v>
      </c>
      <c r="AT136" s="186" t="s">
        <v>137</v>
      </c>
      <c r="AU136" s="186" t="s">
        <v>80</v>
      </c>
      <c r="AY136" s="19" t="s">
        <v>135</v>
      </c>
      <c r="BE136" s="187">
        <f t="shared" si="14"/>
        <v>0</v>
      </c>
      <c r="BF136" s="187">
        <f t="shared" si="15"/>
        <v>0</v>
      </c>
      <c r="BG136" s="187">
        <f t="shared" si="16"/>
        <v>0</v>
      </c>
      <c r="BH136" s="187">
        <f t="shared" si="17"/>
        <v>0</v>
      </c>
      <c r="BI136" s="187">
        <f t="shared" si="18"/>
        <v>0</v>
      </c>
      <c r="BJ136" s="19" t="s">
        <v>143</v>
      </c>
      <c r="BK136" s="187">
        <f t="shared" si="19"/>
        <v>0</v>
      </c>
      <c r="BL136" s="19" t="s">
        <v>142</v>
      </c>
      <c r="BM136" s="186" t="s">
        <v>322</v>
      </c>
    </row>
    <row r="137" spans="1:65" s="2" customFormat="1" ht="14.4" customHeight="1">
      <c r="A137" s="36"/>
      <c r="B137" s="37"/>
      <c r="C137" s="175" t="s">
        <v>326</v>
      </c>
      <c r="D137" s="175" t="s">
        <v>137</v>
      </c>
      <c r="E137" s="176" t="s">
        <v>2420</v>
      </c>
      <c r="F137" s="177" t="s">
        <v>2421</v>
      </c>
      <c r="G137" s="178" t="s">
        <v>169</v>
      </c>
      <c r="H137" s="179">
        <v>2.25</v>
      </c>
      <c r="I137" s="180"/>
      <c r="J137" s="181">
        <f t="shared" si="10"/>
        <v>0</v>
      </c>
      <c r="K137" s="177" t="s">
        <v>19</v>
      </c>
      <c r="L137" s="41"/>
      <c r="M137" s="182" t="s">
        <v>19</v>
      </c>
      <c r="N137" s="183" t="s">
        <v>44</v>
      </c>
      <c r="O137" s="66"/>
      <c r="P137" s="184">
        <f t="shared" si="11"/>
        <v>0</v>
      </c>
      <c r="Q137" s="184">
        <v>0</v>
      </c>
      <c r="R137" s="184">
        <f t="shared" si="12"/>
        <v>0</v>
      </c>
      <c r="S137" s="184">
        <v>0</v>
      </c>
      <c r="T137" s="185">
        <f t="shared" si="13"/>
        <v>0</v>
      </c>
      <c r="U137" s="36"/>
      <c r="V137" s="36"/>
      <c r="W137" s="36"/>
      <c r="X137" s="36"/>
      <c r="Y137" s="36"/>
      <c r="Z137" s="36"/>
      <c r="AA137" s="36"/>
      <c r="AB137" s="36"/>
      <c r="AC137" s="36"/>
      <c r="AD137" s="36"/>
      <c r="AE137" s="36"/>
      <c r="AR137" s="186" t="s">
        <v>142</v>
      </c>
      <c r="AT137" s="186" t="s">
        <v>137</v>
      </c>
      <c r="AU137" s="186" t="s">
        <v>80</v>
      </c>
      <c r="AY137" s="19" t="s">
        <v>135</v>
      </c>
      <c r="BE137" s="187">
        <f t="shared" si="14"/>
        <v>0</v>
      </c>
      <c r="BF137" s="187">
        <f t="shared" si="15"/>
        <v>0</v>
      </c>
      <c r="BG137" s="187">
        <f t="shared" si="16"/>
        <v>0</v>
      </c>
      <c r="BH137" s="187">
        <f t="shared" si="17"/>
        <v>0</v>
      </c>
      <c r="BI137" s="187">
        <f t="shared" si="18"/>
        <v>0</v>
      </c>
      <c r="BJ137" s="19" t="s">
        <v>143</v>
      </c>
      <c r="BK137" s="187">
        <f t="shared" si="19"/>
        <v>0</v>
      </c>
      <c r="BL137" s="19" t="s">
        <v>142</v>
      </c>
      <c r="BM137" s="186" t="s">
        <v>329</v>
      </c>
    </row>
    <row r="138" spans="1:65" s="2" customFormat="1" ht="14.4" customHeight="1">
      <c r="A138" s="36"/>
      <c r="B138" s="37"/>
      <c r="C138" s="175" t="s">
        <v>240</v>
      </c>
      <c r="D138" s="175" t="s">
        <v>137</v>
      </c>
      <c r="E138" s="176" t="s">
        <v>2422</v>
      </c>
      <c r="F138" s="177" t="s">
        <v>2423</v>
      </c>
      <c r="G138" s="178" t="s">
        <v>382</v>
      </c>
      <c r="H138" s="179">
        <v>8</v>
      </c>
      <c r="I138" s="180"/>
      <c r="J138" s="181">
        <f t="shared" si="10"/>
        <v>0</v>
      </c>
      <c r="K138" s="177" t="s">
        <v>19</v>
      </c>
      <c r="L138" s="41"/>
      <c r="M138" s="182" t="s">
        <v>19</v>
      </c>
      <c r="N138" s="183" t="s">
        <v>44</v>
      </c>
      <c r="O138" s="66"/>
      <c r="P138" s="184">
        <f t="shared" si="11"/>
        <v>0</v>
      </c>
      <c r="Q138" s="184">
        <v>0</v>
      </c>
      <c r="R138" s="184">
        <f t="shared" si="12"/>
        <v>0</v>
      </c>
      <c r="S138" s="184">
        <v>0</v>
      </c>
      <c r="T138" s="185">
        <f t="shared" si="13"/>
        <v>0</v>
      </c>
      <c r="U138" s="36"/>
      <c r="V138" s="36"/>
      <c r="W138" s="36"/>
      <c r="X138" s="36"/>
      <c r="Y138" s="36"/>
      <c r="Z138" s="36"/>
      <c r="AA138" s="36"/>
      <c r="AB138" s="36"/>
      <c r="AC138" s="36"/>
      <c r="AD138" s="36"/>
      <c r="AE138" s="36"/>
      <c r="AR138" s="186" t="s">
        <v>142</v>
      </c>
      <c r="AT138" s="186" t="s">
        <v>137</v>
      </c>
      <c r="AU138" s="186" t="s">
        <v>80</v>
      </c>
      <c r="AY138" s="19" t="s">
        <v>135</v>
      </c>
      <c r="BE138" s="187">
        <f t="shared" si="14"/>
        <v>0</v>
      </c>
      <c r="BF138" s="187">
        <f t="shared" si="15"/>
        <v>0</v>
      </c>
      <c r="BG138" s="187">
        <f t="shared" si="16"/>
        <v>0</v>
      </c>
      <c r="BH138" s="187">
        <f t="shared" si="17"/>
        <v>0</v>
      </c>
      <c r="BI138" s="187">
        <f t="shared" si="18"/>
        <v>0</v>
      </c>
      <c r="BJ138" s="19" t="s">
        <v>143</v>
      </c>
      <c r="BK138" s="187">
        <f t="shared" si="19"/>
        <v>0</v>
      </c>
      <c r="BL138" s="19" t="s">
        <v>142</v>
      </c>
      <c r="BM138" s="186" t="s">
        <v>337</v>
      </c>
    </row>
    <row r="139" spans="1:65" s="2" customFormat="1" ht="14.4" customHeight="1">
      <c r="A139" s="36"/>
      <c r="B139" s="37"/>
      <c r="C139" s="175" t="s">
        <v>339</v>
      </c>
      <c r="D139" s="175" t="s">
        <v>137</v>
      </c>
      <c r="E139" s="176" t="s">
        <v>2424</v>
      </c>
      <c r="F139" s="177" t="s">
        <v>2425</v>
      </c>
      <c r="G139" s="178" t="s">
        <v>174</v>
      </c>
      <c r="H139" s="179">
        <v>0.4</v>
      </c>
      <c r="I139" s="180"/>
      <c r="J139" s="181">
        <f t="shared" si="10"/>
        <v>0</v>
      </c>
      <c r="K139" s="177" t="s">
        <v>19</v>
      </c>
      <c r="L139" s="41"/>
      <c r="M139" s="182" t="s">
        <v>19</v>
      </c>
      <c r="N139" s="183" t="s">
        <v>44</v>
      </c>
      <c r="O139" s="66"/>
      <c r="P139" s="184">
        <f t="shared" si="11"/>
        <v>0</v>
      </c>
      <c r="Q139" s="184">
        <v>0</v>
      </c>
      <c r="R139" s="184">
        <f t="shared" si="12"/>
        <v>0</v>
      </c>
      <c r="S139" s="184">
        <v>0</v>
      </c>
      <c r="T139" s="185">
        <f t="shared" si="13"/>
        <v>0</v>
      </c>
      <c r="U139" s="36"/>
      <c r="V139" s="36"/>
      <c r="W139" s="36"/>
      <c r="X139" s="36"/>
      <c r="Y139" s="36"/>
      <c r="Z139" s="36"/>
      <c r="AA139" s="36"/>
      <c r="AB139" s="36"/>
      <c r="AC139" s="36"/>
      <c r="AD139" s="36"/>
      <c r="AE139" s="36"/>
      <c r="AR139" s="186" t="s">
        <v>142</v>
      </c>
      <c r="AT139" s="186" t="s">
        <v>137</v>
      </c>
      <c r="AU139" s="186" t="s">
        <v>80</v>
      </c>
      <c r="AY139" s="19" t="s">
        <v>135</v>
      </c>
      <c r="BE139" s="187">
        <f t="shared" si="14"/>
        <v>0</v>
      </c>
      <c r="BF139" s="187">
        <f t="shared" si="15"/>
        <v>0</v>
      </c>
      <c r="BG139" s="187">
        <f t="shared" si="16"/>
        <v>0</v>
      </c>
      <c r="BH139" s="187">
        <f t="shared" si="17"/>
        <v>0</v>
      </c>
      <c r="BI139" s="187">
        <f t="shared" si="18"/>
        <v>0</v>
      </c>
      <c r="BJ139" s="19" t="s">
        <v>143</v>
      </c>
      <c r="BK139" s="187">
        <f t="shared" si="19"/>
        <v>0</v>
      </c>
      <c r="BL139" s="19" t="s">
        <v>142</v>
      </c>
      <c r="BM139" s="186" t="s">
        <v>342</v>
      </c>
    </row>
    <row r="140" spans="1:65" s="2" customFormat="1" ht="14.4" customHeight="1">
      <c r="A140" s="36"/>
      <c r="B140" s="37"/>
      <c r="C140" s="175" t="s">
        <v>244</v>
      </c>
      <c r="D140" s="175" t="s">
        <v>137</v>
      </c>
      <c r="E140" s="176" t="s">
        <v>2426</v>
      </c>
      <c r="F140" s="177" t="s">
        <v>2427</v>
      </c>
      <c r="G140" s="178" t="s">
        <v>197</v>
      </c>
      <c r="H140" s="179">
        <v>1.8</v>
      </c>
      <c r="I140" s="180"/>
      <c r="J140" s="181">
        <f t="shared" si="10"/>
        <v>0</v>
      </c>
      <c r="K140" s="177" t="s">
        <v>19</v>
      </c>
      <c r="L140" s="41"/>
      <c r="M140" s="182" t="s">
        <v>19</v>
      </c>
      <c r="N140" s="183" t="s">
        <v>44</v>
      </c>
      <c r="O140" s="66"/>
      <c r="P140" s="184">
        <f t="shared" si="11"/>
        <v>0</v>
      </c>
      <c r="Q140" s="184">
        <v>0</v>
      </c>
      <c r="R140" s="184">
        <f t="shared" si="12"/>
        <v>0</v>
      </c>
      <c r="S140" s="184">
        <v>0</v>
      </c>
      <c r="T140" s="185">
        <f t="shared" si="13"/>
        <v>0</v>
      </c>
      <c r="U140" s="36"/>
      <c r="V140" s="36"/>
      <c r="W140" s="36"/>
      <c r="X140" s="36"/>
      <c r="Y140" s="36"/>
      <c r="Z140" s="36"/>
      <c r="AA140" s="36"/>
      <c r="AB140" s="36"/>
      <c r="AC140" s="36"/>
      <c r="AD140" s="36"/>
      <c r="AE140" s="36"/>
      <c r="AR140" s="186" t="s">
        <v>142</v>
      </c>
      <c r="AT140" s="186" t="s">
        <v>137</v>
      </c>
      <c r="AU140" s="186" t="s">
        <v>80</v>
      </c>
      <c r="AY140" s="19" t="s">
        <v>135</v>
      </c>
      <c r="BE140" s="187">
        <f t="shared" si="14"/>
        <v>0</v>
      </c>
      <c r="BF140" s="187">
        <f t="shared" si="15"/>
        <v>0</v>
      </c>
      <c r="BG140" s="187">
        <f t="shared" si="16"/>
        <v>0</v>
      </c>
      <c r="BH140" s="187">
        <f t="shared" si="17"/>
        <v>0</v>
      </c>
      <c r="BI140" s="187">
        <f t="shared" si="18"/>
        <v>0</v>
      </c>
      <c r="BJ140" s="19" t="s">
        <v>143</v>
      </c>
      <c r="BK140" s="187">
        <f t="shared" si="19"/>
        <v>0</v>
      </c>
      <c r="BL140" s="19" t="s">
        <v>142</v>
      </c>
      <c r="BM140" s="186" t="s">
        <v>349</v>
      </c>
    </row>
    <row r="141" spans="1:65" s="2" customFormat="1" ht="14.4" customHeight="1">
      <c r="A141" s="36"/>
      <c r="B141" s="37"/>
      <c r="C141" s="175" t="s">
        <v>352</v>
      </c>
      <c r="D141" s="175" t="s">
        <v>137</v>
      </c>
      <c r="E141" s="176" t="s">
        <v>2428</v>
      </c>
      <c r="F141" s="177" t="s">
        <v>2429</v>
      </c>
      <c r="G141" s="178" t="s">
        <v>197</v>
      </c>
      <c r="H141" s="179">
        <v>3.6</v>
      </c>
      <c r="I141" s="180"/>
      <c r="J141" s="181">
        <f t="shared" si="10"/>
        <v>0</v>
      </c>
      <c r="K141" s="177" t="s">
        <v>19</v>
      </c>
      <c r="L141" s="41"/>
      <c r="M141" s="182" t="s">
        <v>19</v>
      </c>
      <c r="N141" s="183" t="s">
        <v>44</v>
      </c>
      <c r="O141" s="66"/>
      <c r="P141" s="184">
        <f t="shared" si="11"/>
        <v>0</v>
      </c>
      <c r="Q141" s="184">
        <v>0</v>
      </c>
      <c r="R141" s="184">
        <f t="shared" si="12"/>
        <v>0</v>
      </c>
      <c r="S141" s="184">
        <v>0</v>
      </c>
      <c r="T141" s="185">
        <f t="shared" si="13"/>
        <v>0</v>
      </c>
      <c r="U141" s="36"/>
      <c r="V141" s="36"/>
      <c r="W141" s="36"/>
      <c r="X141" s="36"/>
      <c r="Y141" s="36"/>
      <c r="Z141" s="36"/>
      <c r="AA141" s="36"/>
      <c r="AB141" s="36"/>
      <c r="AC141" s="36"/>
      <c r="AD141" s="36"/>
      <c r="AE141" s="36"/>
      <c r="AR141" s="186" t="s">
        <v>142</v>
      </c>
      <c r="AT141" s="186" t="s">
        <v>137</v>
      </c>
      <c r="AU141" s="186" t="s">
        <v>80</v>
      </c>
      <c r="AY141" s="19" t="s">
        <v>135</v>
      </c>
      <c r="BE141" s="187">
        <f t="shared" si="14"/>
        <v>0</v>
      </c>
      <c r="BF141" s="187">
        <f t="shared" si="15"/>
        <v>0</v>
      </c>
      <c r="BG141" s="187">
        <f t="shared" si="16"/>
        <v>0</v>
      </c>
      <c r="BH141" s="187">
        <f t="shared" si="17"/>
        <v>0</v>
      </c>
      <c r="BI141" s="187">
        <f t="shared" si="18"/>
        <v>0</v>
      </c>
      <c r="BJ141" s="19" t="s">
        <v>143</v>
      </c>
      <c r="BK141" s="187">
        <f t="shared" si="19"/>
        <v>0</v>
      </c>
      <c r="BL141" s="19" t="s">
        <v>142</v>
      </c>
      <c r="BM141" s="186" t="s">
        <v>355</v>
      </c>
    </row>
    <row r="142" spans="1:65" s="2" customFormat="1" ht="14.4" customHeight="1">
      <c r="A142" s="36"/>
      <c r="B142" s="37"/>
      <c r="C142" s="175" t="s">
        <v>248</v>
      </c>
      <c r="D142" s="175" t="s">
        <v>137</v>
      </c>
      <c r="E142" s="176" t="s">
        <v>2430</v>
      </c>
      <c r="F142" s="177" t="s">
        <v>2431</v>
      </c>
      <c r="G142" s="178" t="s">
        <v>197</v>
      </c>
      <c r="H142" s="179">
        <v>12.3</v>
      </c>
      <c r="I142" s="180"/>
      <c r="J142" s="181">
        <f t="shared" si="10"/>
        <v>0</v>
      </c>
      <c r="K142" s="177" t="s">
        <v>19</v>
      </c>
      <c r="L142" s="41"/>
      <c r="M142" s="182" t="s">
        <v>19</v>
      </c>
      <c r="N142" s="183" t="s">
        <v>44</v>
      </c>
      <c r="O142" s="66"/>
      <c r="P142" s="184">
        <f t="shared" si="11"/>
        <v>0</v>
      </c>
      <c r="Q142" s="184">
        <v>0</v>
      </c>
      <c r="R142" s="184">
        <f t="shared" si="12"/>
        <v>0</v>
      </c>
      <c r="S142" s="184">
        <v>0</v>
      </c>
      <c r="T142" s="185">
        <f t="shared" si="13"/>
        <v>0</v>
      </c>
      <c r="U142" s="36"/>
      <c r="V142" s="36"/>
      <c r="W142" s="36"/>
      <c r="X142" s="36"/>
      <c r="Y142" s="36"/>
      <c r="Z142" s="36"/>
      <c r="AA142" s="36"/>
      <c r="AB142" s="36"/>
      <c r="AC142" s="36"/>
      <c r="AD142" s="36"/>
      <c r="AE142" s="36"/>
      <c r="AR142" s="186" t="s">
        <v>142</v>
      </c>
      <c r="AT142" s="186" t="s">
        <v>137</v>
      </c>
      <c r="AU142" s="186" t="s">
        <v>80</v>
      </c>
      <c r="AY142" s="19" t="s">
        <v>135</v>
      </c>
      <c r="BE142" s="187">
        <f t="shared" si="14"/>
        <v>0</v>
      </c>
      <c r="BF142" s="187">
        <f t="shared" si="15"/>
        <v>0</v>
      </c>
      <c r="BG142" s="187">
        <f t="shared" si="16"/>
        <v>0</v>
      </c>
      <c r="BH142" s="187">
        <f t="shared" si="17"/>
        <v>0</v>
      </c>
      <c r="BI142" s="187">
        <f t="shared" si="18"/>
        <v>0</v>
      </c>
      <c r="BJ142" s="19" t="s">
        <v>143</v>
      </c>
      <c r="BK142" s="187">
        <f t="shared" si="19"/>
        <v>0</v>
      </c>
      <c r="BL142" s="19" t="s">
        <v>142</v>
      </c>
      <c r="BM142" s="186" t="s">
        <v>358</v>
      </c>
    </row>
    <row r="143" spans="1:65" s="2" customFormat="1" ht="14.4" customHeight="1">
      <c r="A143" s="36"/>
      <c r="B143" s="37"/>
      <c r="C143" s="175" t="s">
        <v>361</v>
      </c>
      <c r="D143" s="175" t="s">
        <v>137</v>
      </c>
      <c r="E143" s="176" t="s">
        <v>2432</v>
      </c>
      <c r="F143" s="177" t="s">
        <v>2433</v>
      </c>
      <c r="G143" s="178" t="s">
        <v>197</v>
      </c>
      <c r="H143" s="179">
        <v>233.7</v>
      </c>
      <c r="I143" s="180"/>
      <c r="J143" s="181">
        <f t="shared" si="10"/>
        <v>0</v>
      </c>
      <c r="K143" s="177" t="s">
        <v>19</v>
      </c>
      <c r="L143" s="41"/>
      <c r="M143" s="182" t="s">
        <v>19</v>
      </c>
      <c r="N143" s="183" t="s">
        <v>44</v>
      </c>
      <c r="O143" s="66"/>
      <c r="P143" s="184">
        <f t="shared" si="11"/>
        <v>0</v>
      </c>
      <c r="Q143" s="184">
        <v>0</v>
      </c>
      <c r="R143" s="184">
        <f t="shared" si="12"/>
        <v>0</v>
      </c>
      <c r="S143" s="184">
        <v>0</v>
      </c>
      <c r="T143" s="185">
        <f t="shared" si="13"/>
        <v>0</v>
      </c>
      <c r="U143" s="36"/>
      <c r="V143" s="36"/>
      <c r="W143" s="36"/>
      <c r="X143" s="36"/>
      <c r="Y143" s="36"/>
      <c r="Z143" s="36"/>
      <c r="AA143" s="36"/>
      <c r="AB143" s="36"/>
      <c r="AC143" s="36"/>
      <c r="AD143" s="36"/>
      <c r="AE143" s="36"/>
      <c r="AR143" s="186" t="s">
        <v>142</v>
      </c>
      <c r="AT143" s="186" t="s">
        <v>137</v>
      </c>
      <c r="AU143" s="186" t="s">
        <v>80</v>
      </c>
      <c r="AY143" s="19" t="s">
        <v>135</v>
      </c>
      <c r="BE143" s="187">
        <f t="shared" si="14"/>
        <v>0</v>
      </c>
      <c r="BF143" s="187">
        <f t="shared" si="15"/>
        <v>0</v>
      </c>
      <c r="BG143" s="187">
        <f t="shared" si="16"/>
        <v>0</v>
      </c>
      <c r="BH143" s="187">
        <f t="shared" si="17"/>
        <v>0</v>
      </c>
      <c r="BI143" s="187">
        <f t="shared" si="18"/>
        <v>0</v>
      </c>
      <c r="BJ143" s="19" t="s">
        <v>143</v>
      </c>
      <c r="BK143" s="187">
        <f t="shared" si="19"/>
        <v>0</v>
      </c>
      <c r="BL143" s="19" t="s">
        <v>142</v>
      </c>
      <c r="BM143" s="186" t="s">
        <v>364</v>
      </c>
    </row>
    <row r="144" spans="1:65" s="2" customFormat="1" ht="14.4" customHeight="1">
      <c r="A144" s="36"/>
      <c r="B144" s="37"/>
      <c r="C144" s="175" t="s">
        <v>251</v>
      </c>
      <c r="D144" s="175" t="s">
        <v>137</v>
      </c>
      <c r="E144" s="176" t="s">
        <v>2434</v>
      </c>
      <c r="F144" s="177" t="s">
        <v>2435</v>
      </c>
      <c r="G144" s="178" t="s">
        <v>197</v>
      </c>
      <c r="H144" s="179">
        <v>12.3</v>
      </c>
      <c r="I144" s="180"/>
      <c r="J144" s="181">
        <f t="shared" si="10"/>
        <v>0</v>
      </c>
      <c r="K144" s="177" t="s">
        <v>19</v>
      </c>
      <c r="L144" s="41"/>
      <c r="M144" s="182" t="s">
        <v>19</v>
      </c>
      <c r="N144" s="183" t="s">
        <v>44</v>
      </c>
      <c r="O144" s="66"/>
      <c r="P144" s="184">
        <f t="shared" si="11"/>
        <v>0</v>
      </c>
      <c r="Q144" s="184">
        <v>0</v>
      </c>
      <c r="R144" s="184">
        <f t="shared" si="12"/>
        <v>0</v>
      </c>
      <c r="S144" s="184">
        <v>0</v>
      </c>
      <c r="T144" s="185">
        <f t="shared" si="13"/>
        <v>0</v>
      </c>
      <c r="U144" s="36"/>
      <c r="V144" s="36"/>
      <c r="W144" s="36"/>
      <c r="X144" s="36"/>
      <c r="Y144" s="36"/>
      <c r="Z144" s="36"/>
      <c r="AA144" s="36"/>
      <c r="AB144" s="36"/>
      <c r="AC144" s="36"/>
      <c r="AD144" s="36"/>
      <c r="AE144" s="36"/>
      <c r="AR144" s="186" t="s">
        <v>142</v>
      </c>
      <c r="AT144" s="186" t="s">
        <v>137</v>
      </c>
      <c r="AU144" s="186" t="s">
        <v>80</v>
      </c>
      <c r="AY144" s="19" t="s">
        <v>135</v>
      </c>
      <c r="BE144" s="187">
        <f t="shared" si="14"/>
        <v>0</v>
      </c>
      <c r="BF144" s="187">
        <f t="shared" si="15"/>
        <v>0</v>
      </c>
      <c r="BG144" s="187">
        <f t="shared" si="16"/>
        <v>0</v>
      </c>
      <c r="BH144" s="187">
        <f t="shared" si="17"/>
        <v>0</v>
      </c>
      <c r="BI144" s="187">
        <f t="shared" si="18"/>
        <v>0</v>
      </c>
      <c r="BJ144" s="19" t="s">
        <v>143</v>
      </c>
      <c r="BK144" s="187">
        <f t="shared" si="19"/>
        <v>0</v>
      </c>
      <c r="BL144" s="19" t="s">
        <v>142</v>
      </c>
      <c r="BM144" s="186" t="s">
        <v>367</v>
      </c>
    </row>
    <row r="145" spans="1:65" s="12" customFormat="1" ht="25.9" customHeight="1">
      <c r="B145" s="159"/>
      <c r="C145" s="160"/>
      <c r="D145" s="161" t="s">
        <v>71</v>
      </c>
      <c r="E145" s="162" t="s">
        <v>2436</v>
      </c>
      <c r="F145" s="162" t="s">
        <v>2437</v>
      </c>
      <c r="G145" s="160"/>
      <c r="H145" s="160"/>
      <c r="I145" s="163"/>
      <c r="J145" s="164">
        <f>BK145</f>
        <v>0</v>
      </c>
      <c r="K145" s="160"/>
      <c r="L145" s="165"/>
      <c r="M145" s="166"/>
      <c r="N145" s="167"/>
      <c r="O145" s="167"/>
      <c r="P145" s="168">
        <f>SUM(P146:P158)</f>
        <v>0</v>
      </c>
      <c r="Q145" s="167"/>
      <c r="R145" s="168">
        <f>SUM(R146:R158)</f>
        <v>0</v>
      </c>
      <c r="S145" s="167"/>
      <c r="T145" s="169">
        <f>SUM(T146:T158)</f>
        <v>0</v>
      </c>
      <c r="AR145" s="170" t="s">
        <v>80</v>
      </c>
      <c r="AT145" s="171" t="s">
        <v>71</v>
      </c>
      <c r="AU145" s="171" t="s">
        <v>72</v>
      </c>
      <c r="AY145" s="170" t="s">
        <v>135</v>
      </c>
      <c r="BK145" s="172">
        <f>SUM(BK146:BK158)</f>
        <v>0</v>
      </c>
    </row>
    <row r="146" spans="1:65" s="2" customFormat="1" ht="14.4" customHeight="1">
      <c r="A146" s="36"/>
      <c r="B146" s="37"/>
      <c r="C146" s="175" t="s">
        <v>371</v>
      </c>
      <c r="D146" s="175" t="s">
        <v>137</v>
      </c>
      <c r="E146" s="176" t="s">
        <v>2438</v>
      </c>
      <c r="F146" s="177" t="s">
        <v>2439</v>
      </c>
      <c r="G146" s="178" t="s">
        <v>140</v>
      </c>
      <c r="H146" s="179">
        <v>22</v>
      </c>
      <c r="I146" s="180"/>
      <c r="J146" s="181">
        <f t="shared" ref="J146:J158" si="20">ROUND(I146*H146,2)</f>
        <v>0</v>
      </c>
      <c r="K146" s="177" t="s">
        <v>19</v>
      </c>
      <c r="L146" s="41"/>
      <c r="M146" s="182" t="s">
        <v>19</v>
      </c>
      <c r="N146" s="183" t="s">
        <v>44</v>
      </c>
      <c r="O146" s="66"/>
      <c r="P146" s="184">
        <f t="shared" ref="P146:P158" si="21">O146*H146</f>
        <v>0</v>
      </c>
      <c r="Q146" s="184">
        <v>0</v>
      </c>
      <c r="R146" s="184">
        <f t="shared" ref="R146:R158" si="22">Q146*H146</f>
        <v>0</v>
      </c>
      <c r="S146" s="184">
        <v>0</v>
      </c>
      <c r="T146" s="185">
        <f t="shared" ref="T146:T158" si="23">S146*H146</f>
        <v>0</v>
      </c>
      <c r="U146" s="36"/>
      <c r="V146" s="36"/>
      <c r="W146" s="36"/>
      <c r="X146" s="36"/>
      <c r="Y146" s="36"/>
      <c r="Z146" s="36"/>
      <c r="AA146" s="36"/>
      <c r="AB146" s="36"/>
      <c r="AC146" s="36"/>
      <c r="AD146" s="36"/>
      <c r="AE146" s="36"/>
      <c r="AR146" s="186" t="s">
        <v>142</v>
      </c>
      <c r="AT146" s="186" t="s">
        <v>137</v>
      </c>
      <c r="AU146" s="186" t="s">
        <v>80</v>
      </c>
      <c r="AY146" s="19" t="s">
        <v>135</v>
      </c>
      <c r="BE146" s="187">
        <f t="shared" ref="BE146:BE158" si="24">IF(N146="základní",J146,0)</f>
        <v>0</v>
      </c>
      <c r="BF146" s="187">
        <f t="shared" ref="BF146:BF158" si="25">IF(N146="snížená",J146,0)</f>
        <v>0</v>
      </c>
      <c r="BG146" s="187">
        <f t="shared" ref="BG146:BG158" si="26">IF(N146="zákl. přenesená",J146,0)</f>
        <v>0</v>
      </c>
      <c r="BH146" s="187">
        <f t="shared" ref="BH146:BH158" si="27">IF(N146="sníž. přenesená",J146,0)</f>
        <v>0</v>
      </c>
      <c r="BI146" s="187">
        <f t="shared" ref="BI146:BI158" si="28">IF(N146="nulová",J146,0)</f>
        <v>0</v>
      </c>
      <c r="BJ146" s="19" t="s">
        <v>143</v>
      </c>
      <c r="BK146" s="187">
        <f t="shared" ref="BK146:BK158" si="29">ROUND(I146*H146,2)</f>
        <v>0</v>
      </c>
      <c r="BL146" s="19" t="s">
        <v>142</v>
      </c>
      <c r="BM146" s="186" t="s">
        <v>374</v>
      </c>
    </row>
    <row r="147" spans="1:65" s="2" customFormat="1" ht="14.4" customHeight="1">
      <c r="A147" s="36"/>
      <c r="B147" s="37"/>
      <c r="C147" s="175" t="s">
        <v>204</v>
      </c>
      <c r="D147" s="175" t="s">
        <v>137</v>
      </c>
      <c r="E147" s="176" t="s">
        <v>2440</v>
      </c>
      <c r="F147" s="177" t="s">
        <v>2441</v>
      </c>
      <c r="G147" s="178" t="s">
        <v>140</v>
      </c>
      <c r="H147" s="179">
        <v>12</v>
      </c>
      <c r="I147" s="180"/>
      <c r="J147" s="181">
        <f t="shared" si="20"/>
        <v>0</v>
      </c>
      <c r="K147" s="177" t="s">
        <v>19</v>
      </c>
      <c r="L147" s="41"/>
      <c r="M147" s="182" t="s">
        <v>19</v>
      </c>
      <c r="N147" s="183" t="s">
        <v>44</v>
      </c>
      <c r="O147" s="66"/>
      <c r="P147" s="184">
        <f t="shared" si="21"/>
        <v>0</v>
      </c>
      <c r="Q147" s="184">
        <v>0</v>
      </c>
      <c r="R147" s="184">
        <f t="shared" si="22"/>
        <v>0</v>
      </c>
      <c r="S147" s="184">
        <v>0</v>
      </c>
      <c r="T147" s="185">
        <f t="shared" si="23"/>
        <v>0</v>
      </c>
      <c r="U147" s="36"/>
      <c r="V147" s="36"/>
      <c r="W147" s="36"/>
      <c r="X147" s="36"/>
      <c r="Y147" s="36"/>
      <c r="Z147" s="36"/>
      <c r="AA147" s="36"/>
      <c r="AB147" s="36"/>
      <c r="AC147" s="36"/>
      <c r="AD147" s="36"/>
      <c r="AE147" s="36"/>
      <c r="AR147" s="186" t="s">
        <v>142</v>
      </c>
      <c r="AT147" s="186" t="s">
        <v>137</v>
      </c>
      <c r="AU147" s="186" t="s">
        <v>80</v>
      </c>
      <c r="AY147" s="19" t="s">
        <v>135</v>
      </c>
      <c r="BE147" s="187">
        <f t="shared" si="24"/>
        <v>0</v>
      </c>
      <c r="BF147" s="187">
        <f t="shared" si="25"/>
        <v>0</v>
      </c>
      <c r="BG147" s="187">
        <f t="shared" si="26"/>
        <v>0</v>
      </c>
      <c r="BH147" s="187">
        <f t="shared" si="27"/>
        <v>0</v>
      </c>
      <c r="BI147" s="187">
        <f t="shared" si="28"/>
        <v>0</v>
      </c>
      <c r="BJ147" s="19" t="s">
        <v>143</v>
      </c>
      <c r="BK147" s="187">
        <f t="shared" si="29"/>
        <v>0</v>
      </c>
      <c r="BL147" s="19" t="s">
        <v>142</v>
      </c>
      <c r="BM147" s="186" t="s">
        <v>378</v>
      </c>
    </row>
    <row r="148" spans="1:65" s="2" customFormat="1" ht="14.4" customHeight="1">
      <c r="A148" s="36"/>
      <c r="B148" s="37"/>
      <c r="C148" s="175" t="s">
        <v>379</v>
      </c>
      <c r="D148" s="175" t="s">
        <v>137</v>
      </c>
      <c r="E148" s="176" t="s">
        <v>2442</v>
      </c>
      <c r="F148" s="177" t="s">
        <v>2443</v>
      </c>
      <c r="G148" s="178" t="s">
        <v>140</v>
      </c>
      <c r="H148" s="179">
        <v>12</v>
      </c>
      <c r="I148" s="180"/>
      <c r="J148" s="181">
        <f t="shared" si="20"/>
        <v>0</v>
      </c>
      <c r="K148" s="177" t="s">
        <v>19</v>
      </c>
      <c r="L148" s="41"/>
      <c r="M148" s="182" t="s">
        <v>19</v>
      </c>
      <c r="N148" s="183" t="s">
        <v>44</v>
      </c>
      <c r="O148" s="66"/>
      <c r="P148" s="184">
        <f t="shared" si="21"/>
        <v>0</v>
      </c>
      <c r="Q148" s="184">
        <v>0</v>
      </c>
      <c r="R148" s="184">
        <f t="shared" si="22"/>
        <v>0</v>
      </c>
      <c r="S148" s="184">
        <v>0</v>
      </c>
      <c r="T148" s="185">
        <f t="shared" si="23"/>
        <v>0</v>
      </c>
      <c r="U148" s="36"/>
      <c r="V148" s="36"/>
      <c r="W148" s="36"/>
      <c r="X148" s="36"/>
      <c r="Y148" s="36"/>
      <c r="Z148" s="36"/>
      <c r="AA148" s="36"/>
      <c r="AB148" s="36"/>
      <c r="AC148" s="36"/>
      <c r="AD148" s="36"/>
      <c r="AE148" s="36"/>
      <c r="AR148" s="186" t="s">
        <v>142</v>
      </c>
      <c r="AT148" s="186" t="s">
        <v>137</v>
      </c>
      <c r="AU148" s="186" t="s">
        <v>80</v>
      </c>
      <c r="AY148" s="19" t="s">
        <v>135</v>
      </c>
      <c r="BE148" s="187">
        <f t="shared" si="24"/>
        <v>0</v>
      </c>
      <c r="BF148" s="187">
        <f t="shared" si="25"/>
        <v>0</v>
      </c>
      <c r="BG148" s="187">
        <f t="shared" si="26"/>
        <v>0</v>
      </c>
      <c r="BH148" s="187">
        <f t="shared" si="27"/>
        <v>0</v>
      </c>
      <c r="BI148" s="187">
        <f t="shared" si="28"/>
        <v>0</v>
      </c>
      <c r="BJ148" s="19" t="s">
        <v>143</v>
      </c>
      <c r="BK148" s="187">
        <f t="shared" si="29"/>
        <v>0</v>
      </c>
      <c r="BL148" s="19" t="s">
        <v>142</v>
      </c>
      <c r="BM148" s="186" t="s">
        <v>383</v>
      </c>
    </row>
    <row r="149" spans="1:65" s="2" customFormat="1" ht="14.4" customHeight="1">
      <c r="A149" s="36"/>
      <c r="B149" s="37"/>
      <c r="C149" s="175" t="s">
        <v>261</v>
      </c>
      <c r="D149" s="175" t="s">
        <v>137</v>
      </c>
      <c r="E149" s="176" t="s">
        <v>2444</v>
      </c>
      <c r="F149" s="177" t="s">
        <v>2445</v>
      </c>
      <c r="G149" s="178" t="s">
        <v>140</v>
      </c>
      <c r="H149" s="179">
        <v>22</v>
      </c>
      <c r="I149" s="180"/>
      <c r="J149" s="181">
        <f t="shared" si="20"/>
        <v>0</v>
      </c>
      <c r="K149" s="177" t="s">
        <v>19</v>
      </c>
      <c r="L149" s="41"/>
      <c r="M149" s="182" t="s">
        <v>19</v>
      </c>
      <c r="N149" s="183" t="s">
        <v>44</v>
      </c>
      <c r="O149" s="66"/>
      <c r="P149" s="184">
        <f t="shared" si="21"/>
        <v>0</v>
      </c>
      <c r="Q149" s="184">
        <v>0</v>
      </c>
      <c r="R149" s="184">
        <f t="shared" si="22"/>
        <v>0</v>
      </c>
      <c r="S149" s="184">
        <v>0</v>
      </c>
      <c r="T149" s="185">
        <f t="shared" si="23"/>
        <v>0</v>
      </c>
      <c r="U149" s="36"/>
      <c r="V149" s="36"/>
      <c r="W149" s="36"/>
      <c r="X149" s="36"/>
      <c r="Y149" s="36"/>
      <c r="Z149" s="36"/>
      <c r="AA149" s="36"/>
      <c r="AB149" s="36"/>
      <c r="AC149" s="36"/>
      <c r="AD149" s="36"/>
      <c r="AE149" s="36"/>
      <c r="AR149" s="186" t="s">
        <v>142</v>
      </c>
      <c r="AT149" s="186" t="s">
        <v>137</v>
      </c>
      <c r="AU149" s="186" t="s">
        <v>80</v>
      </c>
      <c r="AY149" s="19" t="s">
        <v>135</v>
      </c>
      <c r="BE149" s="187">
        <f t="shared" si="24"/>
        <v>0</v>
      </c>
      <c r="BF149" s="187">
        <f t="shared" si="25"/>
        <v>0</v>
      </c>
      <c r="BG149" s="187">
        <f t="shared" si="26"/>
        <v>0</v>
      </c>
      <c r="BH149" s="187">
        <f t="shared" si="27"/>
        <v>0</v>
      </c>
      <c r="BI149" s="187">
        <f t="shared" si="28"/>
        <v>0</v>
      </c>
      <c r="BJ149" s="19" t="s">
        <v>143</v>
      </c>
      <c r="BK149" s="187">
        <f t="shared" si="29"/>
        <v>0</v>
      </c>
      <c r="BL149" s="19" t="s">
        <v>142</v>
      </c>
      <c r="BM149" s="186" t="s">
        <v>386</v>
      </c>
    </row>
    <row r="150" spans="1:65" s="2" customFormat="1" ht="14.4" customHeight="1">
      <c r="A150" s="36"/>
      <c r="B150" s="37"/>
      <c r="C150" s="175" t="s">
        <v>388</v>
      </c>
      <c r="D150" s="175" t="s">
        <v>137</v>
      </c>
      <c r="E150" s="176" t="s">
        <v>2446</v>
      </c>
      <c r="F150" s="177" t="s">
        <v>2447</v>
      </c>
      <c r="G150" s="178" t="s">
        <v>140</v>
      </c>
      <c r="H150" s="179">
        <v>22</v>
      </c>
      <c r="I150" s="180"/>
      <c r="J150" s="181">
        <f t="shared" si="20"/>
        <v>0</v>
      </c>
      <c r="K150" s="177" t="s">
        <v>19</v>
      </c>
      <c r="L150" s="41"/>
      <c r="M150" s="182" t="s">
        <v>19</v>
      </c>
      <c r="N150" s="183" t="s">
        <v>44</v>
      </c>
      <c r="O150" s="66"/>
      <c r="P150" s="184">
        <f t="shared" si="21"/>
        <v>0</v>
      </c>
      <c r="Q150" s="184">
        <v>0</v>
      </c>
      <c r="R150" s="184">
        <f t="shared" si="22"/>
        <v>0</v>
      </c>
      <c r="S150" s="184">
        <v>0</v>
      </c>
      <c r="T150" s="185">
        <f t="shared" si="23"/>
        <v>0</v>
      </c>
      <c r="U150" s="36"/>
      <c r="V150" s="36"/>
      <c r="W150" s="36"/>
      <c r="X150" s="36"/>
      <c r="Y150" s="36"/>
      <c r="Z150" s="36"/>
      <c r="AA150" s="36"/>
      <c r="AB150" s="36"/>
      <c r="AC150" s="36"/>
      <c r="AD150" s="36"/>
      <c r="AE150" s="36"/>
      <c r="AR150" s="186" t="s">
        <v>142</v>
      </c>
      <c r="AT150" s="186" t="s">
        <v>137</v>
      </c>
      <c r="AU150" s="186" t="s">
        <v>80</v>
      </c>
      <c r="AY150" s="19" t="s">
        <v>135</v>
      </c>
      <c r="BE150" s="187">
        <f t="shared" si="24"/>
        <v>0</v>
      </c>
      <c r="BF150" s="187">
        <f t="shared" si="25"/>
        <v>0</v>
      </c>
      <c r="BG150" s="187">
        <f t="shared" si="26"/>
        <v>0</v>
      </c>
      <c r="BH150" s="187">
        <f t="shared" si="27"/>
        <v>0</v>
      </c>
      <c r="BI150" s="187">
        <f t="shared" si="28"/>
        <v>0</v>
      </c>
      <c r="BJ150" s="19" t="s">
        <v>143</v>
      </c>
      <c r="BK150" s="187">
        <f t="shared" si="29"/>
        <v>0</v>
      </c>
      <c r="BL150" s="19" t="s">
        <v>142</v>
      </c>
      <c r="BM150" s="186" t="s">
        <v>391</v>
      </c>
    </row>
    <row r="151" spans="1:65" s="2" customFormat="1" ht="14.4" customHeight="1">
      <c r="A151" s="36"/>
      <c r="B151" s="37"/>
      <c r="C151" s="175" t="s">
        <v>266</v>
      </c>
      <c r="D151" s="175" t="s">
        <v>137</v>
      </c>
      <c r="E151" s="176" t="s">
        <v>2448</v>
      </c>
      <c r="F151" s="177" t="s">
        <v>2449</v>
      </c>
      <c r="G151" s="178" t="s">
        <v>140</v>
      </c>
      <c r="H151" s="179">
        <v>22</v>
      </c>
      <c r="I151" s="180"/>
      <c r="J151" s="181">
        <f t="shared" si="20"/>
        <v>0</v>
      </c>
      <c r="K151" s="177" t="s">
        <v>19</v>
      </c>
      <c r="L151" s="41"/>
      <c r="M151" s="182" t="s">
        <v>19</v>
      </c>
      <c r="N151" s="183" t="s">
        <v>44</v>
      </c>
      <c r="O151" s="66"/>
      <c r="P151" s="184">
        <f t="shared" si="21"/>
        <v>0</v>
      </c>
      <c r="Q151" s="184">
        <v>0</v>
      </c>
      <c r="R151" s="184">
        <f t="shared" si="22"/>
        <v>0</v>
      </c>
      <c r="S151" s="184">
        <v>0</v>
      </c>
      <c r="T151" s="185">
        <f t="shared" si="23"/>
        <v>0</v>
      </c>
      <c r="U151" s="36"/>
      <c r="V151" s="36"/>
      <c r="W151" s="36"/>
      <c r="X151" s="36"/>
      <c r="Y151" s="36"/>
      <c r="Z151" s="36"/>
      <c r="AA151" s="36"/>
      <c r="AB151" s="36"/>
      <c r="AC151" s="36"/>
      <c r="AD151" s="36"/>
      <c r="AE151" s="36"/>
      <c r="AR151" s="186" t="s">
        <v>142</v>
      </c>
      <c r="AT151" s="186" t="s">
        <v>137</v>
      </c>
      <c r="AU151" s="186" t="s">
        <v>80</v>
      </c>
      <c r="AY151" s="19" t="s">
        <v>135</v>
      </c>
      <c r="BE151" s="187">
        <f t="shared" si="24"/>
        <v>0</v>
      </c>
      <c r="BF151" s="187">
        <f t="shared" si="25"/>
        <v>0</v>
      </c>
      <c r="BG151" s="187">
        <f t="shared" si="26"/>
        <v>0</v>
      </c>
      <c r="BH151" s="187">
        <f t="shared" si="27"/>
        <v>0</v>
      </c>
      <c r="BI151" s="187">
        <f t="shared" si="28"/>
        <v>0</v>
      </c>
      <c r="BJ151" s="19" t="s">
        <v>143</v>
      </c>
      <c r="BK151" s="187">
        <f t="shared" si="29"/>
        <v>0</v>
      </c>
      <c r="BL151" s="19" t="s">
        <v>142</v>
      </c>
      <c r="BM151" s="186" t="s">
        <v>395</v>
      </c>
    </row>
    <row r="152" spans="1:65" s="2" customFormat="1" ht="14.4" customHeight="1">
      <c r="A152" s="36"/>
      <c r="B152" s="37"/>
      <c r="C152" s="175" t="s">
        <v>396</v>
      </c>
      <c r="D152" s="175" t="s">
        <v>137</v>
      </c>
      <c r="E152" s="176" t="s">
        <v>2450</v>
      </c>
      <c r="F152" s="177" t="s">
        <v>2451</v>
      </c>
      <c r="G152" s="178" t="s">
        <v>140</v>
      </c>
      <c r="H152" s="179">
        <v>22</v>
      </c>
      <c r="I152" s="180"/>
      <c r="J152" s="181">
        <f t="shared" si="20"/>
        <v>0</v>
      </c>
      <c r="K152" s="177" t="s">
        <v>19</v>
      </c>
      <c r="L152" s="41"/>
      <c r="M152" s="182" t="s">
        <v>19</v>
      </c>
      <c r="N152" s="183" t="s">
        <v>44</v>
      </c>
      <c r="O152" s="66"/>
      <c r="P152" s="184">
        <f t="shared" si="21"/>
        <v>0</v>
      </c>
      <c r="Q152" s="184">
        <v>0</v>
      </c>
      <c r="R152" s="184">
        <f t="shared" si="22"/>
        <v>0</v>
      </c>
      <c r="S152" s="184">
        <v>0</v>
      </c>
      <c r="T152" s="185">
        <f t="shared" si="23"/>
        <v>0</v>
      </c>
      <c r="U152" s="36"/>
      <c r="V152" s="36"/>
      <c r="W152" s="36"/>
      <c r="X152" s="36"/>
      <c r="Y152" s="36"/>
      <c r="Z152" s="36"/>
      <c r="AA152" s="36"/>
      <c r="AB152" s="36"/>
      <c r="AC152" s="36"/>
      <c r="AD152" s="36"/>
      <c r="AE152" s="36"/>
      <c r="AR152" s="186" t="s">
        <v>142</v>
      </c>
      <c r="AT152" s="186" t="s">
        <v>137</v>
      </c>
      <c r="AU152" s="186" t="s">
        <v>80</v>
      </c>
      <c r="AY152" s="19" t="s">
        <v>135</v>
      </c>
      <c r="BE152" s="187">
        <f t="shared" si="24"/>
        <v>0</v>
      </c>
      <c r="BF152" s="187">
        <f t="shared" si="25"/>
        <v>0</v>
      </c>
      <c r="BG152" s="187">
        <f t="shared" si="26"/>
        <v>0</v>
      </c>
      <c r="BH152" s="187">
        <f t="shared" si="27"/>
        <v>0</v>
      </c>
      <c r="BI152" s="187">
        <f t="shared" si="28"/>
        <v>0</v>
      </c>
      <c r="BJ152" s="19" t="s">
        <v>143</v>
      </c>
      <c r="BK152" s="187">
        <f t="shared" si="29"/>
        <v>0</v>
      </c>
      <c r="BL152" s="19" t="s">
        <v>142</v>
      </c>
      <c r="BM152" s="186" t="s">
        <v>399</v>
      </c>
    </row>
    <row r="153" spans="1:65" s="2" customFormat="1" ht="24.15" customHeight="1">
      <c r="A153" s="36"/>
      <c r="B153" s="37"/>
      <c r="C153" s="175" t="s">
        <v>269</v>
      </c>
      <c r="D153" s="175" t="s">
        <v>137</v>
      </c>
      <c r="E153" s="176" t="s">
        <v>2452</v>
      </c>
      <c r="F153" s="177" t="s">
        <v>2453</v>
      </c>
      <c r="G153" s="178" t="s">
        <v>140</v>
      </c>
      <c r="H153" s="179">
        <v>12</v>
      </c>
      <c r="I153" s="180"/>
      <c r="J153" s="181">
        <f t="shared" si="20"/>
        <v>0</v>
      </c>
      <c r="K153" s="177" t="s">
        <v>19</v>
      </c>
      <c r="L153" s="41"/>
      <c r="M153" s="182" t="s">
        <v>19</v>
      </c>
      <c r="N153" s="183" t="s">
        <v>44</v>
      </c>
      <c r="O153" s="66"/>
      <c r="P153" s="184">
        <f t="shared" si="21"/>
        <v>0</v>
      </c>
      <c r="Q153" s="184">
        <v>0</v>
      </c>
      <c r="R153" s="184">
        <f t="shared" si="22"/>
        <v>0</v>
      </c>
      <c r="S153" s="184">
        <v>0</v>
      </c>
      <c r="T153" s="185">
        <f t="shared" si="23"/>
        <v>0</v>
      </c>
      <c r="U153" s="36"/>
      <c r="V153" s="36"/>
      <c r="W153" s="36"/>
      <c r="X153" s="36"/>
      <c r="Y153" s="36"/>
      <c r="Z153" s="36"/>
      <c r="AA153" s="36"/>
      <c r="AB153" s="36"/>
      <c r="AC153" s="36"/>
      <c r="AD153" s="36"/>
      <c r="AE153" s="36"/>
      <c r="AR153" s="186" t="s">
        <v>142</v>
      </c>
      <c r="AT153" s="186" t="s">
        <v>137</v>
      </c>
      <c r="AU153" s="186" t="s">
        <v>80</v>
      </c>
      <c r="AY153" s="19" t="s">
        <v>135</v>
      </c>
      <c r="BE153" s="187">
        <f t="shared" si="24"/>
        <v>0</v>
      </c>
      <c r="BF153" s="187">
        <f t="shared" si="25"/>
        <v>0</v>
      </c>
      <c r="BG153" s="187">
        <f t="shared" si="26"/>
        <v>0</v>
      </c>
      <c r="BH153" s="187">
        <f t="shared" si="27"/>
        <v>0</v>
      </c>
      <c r="BI153" s="187">
        <f t="shared" si="28"/>
        <v>0</v>
      </c>
      <c r="BJ153" s="19" t="s">
        <v>143</v>
      </c>
      <c r="BK153" s="187">
        <f t="shared" si="29"/>
        <v>0</v>
      </c>
      <c r="BL153" s="19" t="s">
        <v>142</v>
      </c>
      <c r="BM153" s="186" t="s">
        <v>402</v>
      </c>
    </row>
    <row r="154" spans="1:65" s="2" customFormat="1" ht="14.4" customHeight="1">
      <c r="A154" s="36"/>
      <c r="B154" s="37"/>
      <c r="C154" s="175" t="s">
        <v>404</v>
      </c>
      <c r="D154" s="175" t="s">
        <v>137</v>
      </c>
      <c r="E154" s="176" t="s">
        <v>2454</v>
      </c>
      <c r="F154" s="177" t="s">
        <v>2455</v>
      </c>
      <c r="G154" s="178" t="s">
        <v>140</v>
      </c>
      <c r="H154" s="179">
        <v>12</v>
      </c>
      <c r="I154" s="180"/>
      <c r="J154" s="181">
        <f t="shared" si="20"/>
        <v>0</v>
      </c>
      <c r="K154" s="177" t="s">
        <v>19</v>
      </c>
      <c r="L154" s="41"/>
      <c r="M154" s="182" t="s">
        <v>19</v>
      </c>
      <c r="N154" s="183" t="s">
        <v>44</v>
      </c>
      <c r="O154" s="66"/>
      <c r="P154" s="184">
        <f t="shared" si="21"/>
        <v>0</v>
      </c>
      <c r="Q154" s="184">
        <v>0</v>
      </c>
      <c r="R154" s="184">
        <f t="shared" si="22"/>
        <v>0</v>
      </c>
      <c r="S154" s="184">
        <v>0</v>
      </c>
      <c r="T154" s="185">
        <f t="shared" si="23"/>
        <v>0</v>
      </c>
      <c r="U154" s="36"/>
      <c r="V154" s="36"/>
      <c r="W154" s="36"/>
      <c r="X154" s="36"/>
      <c r="Y154" s="36"/>
      <c r="Z154" s="36"/>
      <c r="AA154" s="36"/>
      <c r="AB154" s="36"/>
      <c r="AC154" s="36"/>
      <c r="AD154" s="36"/>
      <c r="AE154" s="36"/>
      <c r="AR154" s="186" t="s">
        <v>142</v>
      </c>
      <c r="AT154" s="186" t="s">
        <v>137</v>
      </c>
      <c r="AU154" s="186" t="s">
        <v>80</v>
      </c>
      <c r="AY154" s="19" t="s">
        <v>135</v>
      </c>
      <c r="BE154" s="187">
        <f t="shared" si="24"/>
        <v>0</v>
      </c>
      <c r="BF154" s="187">
        <f t="shared" si="25"/>
        <v>0</v>
      </c>
      <c r="BG154" s="187">
        <f t="shared" si="26"/>
        <v>0</v>
      </c>
      <c r="BH154" s="187">
        <f t="shared" si="27"/>
        <v>0</v>
      </c>
      <c r="BI154" s="187">
        <f t="shared" si="28"/>
        <v>0</v>
      </c>
      <c r="BJ154" s="19" t="s">
        <v>143</v>
      </c>
      <c r="BK154" s="187">
        <f t="shared" si="29"/>
        <v>0</v>
      </c>
      <c r="BL154" s="19" t="s">
        <v>142</v>
      </c>
      <c r="BM154" s="186" t="s">
        <v>407</v>
      </c>
    </row>
    <row r="155" spans="1:65" s="2" customFormat="1" ht="14.4" customHeight="1">
      <c r="A155" s="36"/>
      <c r="B155" s="37"/>
      <c r="C155" s="175" t="s">
        <v>274</v>
      </c>
      <c r="D155" s="175" t="s">
        <v>137</v>
      </c>
      <c r="E155" s="176" t="s">
        <v>2456</v>
      </c>
      <c r="F155" s="177" t="s">
        <v>2457</v>
      </c>
      <c r="G155" s="178" t="s">
        <v>140</v>
      </c>
      <c r="H155" s="179">
        <v>12</v>
      </c>
      <c r="I155" s="180"/>
      <c r="J155" s="181">
        <f t="shared" si="20"/>
        <v>0</v>
      </c>
      <c r="K155" s="177" t="s">
        <v>19</v>
      </c>
      <c r="L155" s="41"/>
      <c r="M155" s="182" t="s">
        <v>19</v>
      </c>
      <c r="N155" s="183" t="s">
        <v>44</v>
      </c>
      <c r="O155" s="66"/>
      <c r="P155" s="184">
        <f t="shared" si="21"/>
        <v>0</v>
      </c>
      <c r="Q155" s="184">
        <v>0</v>
      </c>
      <c r="R155" s="184">
        <f t="shared" si="22"/>
        <v>0</v>
      </c>
      <c r="S155" s="184">
        <v>0</v>
      </c>
      <c r="T155" s="185">
        <f t="shared" si="23"/>
        <v>0</v>
      </c>
      <c r="U155" s="36"/>
      <c r="V155" s="36"/>
      <c r="W155" s="36"/>
      <c r="X155" s="36"/>
      <c r="Y155" s="36"/>
      <c r="Z155" s="36"/>
      <c r="AA155" s="36"/>
      <c r="AB155" s="36"/>
      <c r="AC155" s="36"/>
      <c r="AD155" s="36"/>
      <c r="AE155" s="36"/>
      <c r="AR155" s="186" t="s">
        <v>142</v>
      </c>
      <c r="AT155" s="186" t="s">
        <v>137</v>
      </c>
      <c r="AU155" s="186" t="s">
        <v>80</v>
      </c>
      <c r="AY155" s="19" t="s">
        <v>135</v>
      </c>
      <c r="BE155" s="187">
        <f t="shared" si="24"/>
        <v>0</v>
      </c>
      <c r="BF155" s="187">
        <f t="shared" si="25"/>
        <v>0</v>
      </c>
      <c r="BG155" s="187">
        <f t="shared" si="26"/>
        <v>0</v>
      </c>
      <c r="BH155" s="187">
        <f t="shared" si="27"/>
        <v>0</v>
      </c>
      <c r="BI155" s="187">
        <f t="shared" si="28"/>
        <v>0</v>
      </c>
      <c r="BJ155" s="19" t="s">
        <v>143</v>
      </c>
      <c r="BK155" s="187">
        <f t="shared" si="29"/>
        <v>0</v>
      </c>
      <c r="BL155" s="19" t="s">
        <v>142</v>
      </c>
      <c r="BM155" s="186" t="s">
        <v>414</v>
      </c>
    </row>
    <row r="156" spans="1:65" s="2" customFormat="1" ht="14.4" customHeight="1">
      <c r="A156" s="36"/>
      <c r="B156" s="37"/>
      <c r="C156" s="175" t="s">
        <v>683</v>
      </c>
      <c r="D156" s="175" t="s">
        <v>137</v>
      </c>
      <c r="E156" s="176" t="s">
        <v>2430</v>
      </c>
      <c r="F156" s="177" t="s">
        <v>2431</v>
      </c>
      <c r="G156" s="178" t="s">
        <v>197</v>
      </c>
      <c r="H156" s="179">
        <v>4.84</v>
      </c>
      <c r="I156" s="180"/>
      <c r="J156" s="181">
        <f t="shared" si="20"/>
        <v>0</v>
      </c>
      <c r="K156" s="177" t="s">
        <v>19</v>
      </c>
      <c r="L156" s="41"/>
      <c r="M156" s="182" t="s">
        <v>19</v>
      </c>
      <c r="N156" s="183" t="s">
        <v>44</v>
      </c>
      <c r="O156" s="66"/>
      <c r="P156" s="184">
        <f t="shared" si="21"/>
        <v>0</v>
      </c>
      <c r="Q156" s="184">
        <v>0</v>
      </c>
      <c r="R156" s="184">
        <f t="shared" si="22"/>
        <v>0</v>
      </c>
      <c r="S156" s="184">
        <v>0</v>
      </c>
      <c r="T156" s="185">
        <f t="shared" si="23"/>
        <v>0</v>
      </c>
      <c r="U156" s="36"/>
      <c r="V156" s="36"/>
      <c r="W156" s="36"/>
      <c r="X156" s="36"/>
      <c r="Y156" s="36"/>
      <c r="Z156" s="36"/>
      <c r="AA156" s="36"/>
      <c r="AB156" s="36"/>
      <c r="AC156" s="36"/>
      <c r="AD156" s="36"/>
      <c r="AE156" s="36"/>
      <c r="AR156" s="186" t="s">
        <v>142</v>
      </c>
      <c r="AT156" s="186" t="s">
        <v>137</v>
      </c>
      <c r="AU156" s="186" t="s">
        <v>80</v>
      </c>
      <c r="AY156" s="19" t="s">
        <v>135</v>
      </c>
      <c r="BE156" s="187">
        <f t="shared" si="24"/>
        <v>0</v>
      </c>
      <c r="BF156" s="187">
        <f t="shared" si="25"/>
        <v>0</v>
      </c>
      <c r="BG156" s="187">
        <f t="shared" si="26"/>
        <v>0</v>
      </c>
      <c r="BH156" s="187">
        <f t="shared" si="27"/>
        <v>0</v>
      </c>
      <c r="BI156" s="187">
        <f t="shared" si="28"/>
        <v>0</v>
      </c>
      <c r="BJ156" s="19" t="s">
        <v>143</v>
      </c>
      <c r="BK156" s="187">
        <f t="shared" si="29"/>
        <v>0</v>
      </c>
      <c r="BL156" s="19" t="s">
        <v>142</v>
      </c>
      <c r="BM156" s="186" t="s">
        <v>692</v>
      </c>
    </row>
    <row r="157" spans="1:65" s="2" customFormat="1" ht="14.4" customHeight="1">
      <c r="A157" s="36"/>
      <c r="B157" s="37"/>
      <c r="C157" s="175" t="s">
        <v>278</v>
      </c>
      <c r="D157" s="175" t="s">
        <v>137</v>
      </c>
      <c r="E157" s="176" t="s">
        <v>2458</v>
      </c>
      <c r="F157" s="177" t="s">
        <v>2459</v>
      </c>
      <c r="G157" s="178" t="s">
        <v>197</v>
      </c>
      <c r="H157" s="179">
        <v>92</v>
      </c>
      <c r="I157" s="180"/>
      <c r="J157" s="181">
        <f t="shared" si="20"/>
        <v>0</v>
      </c>
      <c r="K157" s="177" t="s">
        <v>19</v>
      </c>
      <c r="L157" s="41"/>
      <c r="M157" s="182" t="s">
        <v>19</v>
      </c>
      <c r="N157" s="183" t="s">
        <v>44</v>
      </c>
      <c r="O157" s="66"/>
      <c r="P157" s="184">
        <f t="shared" si="21"/>
        <v>0</v>
      </c>
      <c r="Q157" s="184">
        <v>0</v>
      </c>
      <c r="R157" s="184">
        <f t="shared" si="22"/>
        <v>0</v>
      </c>
      <c r="S157" s="184">
        <v>0</v>
      </c>
      <c r="T157" s="185">
        <f t="shared" si="23"/>
        <v>0</v>
      </c>
      <c r="U157" s="36"/>
      <c r="V157" s="36"/>
      <c r="W157" s="36"/>
      <c r="X157" s="36"/>
      <c r="Y157" s="36"/>
      <c r="Z157" s="36"/>
      <c r="AA157" s="36"/>
      <c r="AB157" s="36"/>
      <c r="AC157" s="36"/>
      <c r="AD157" s="36"/>
      <c r="AE157" s="36"/>
      <c r="AR157" s="186" t="s">
        <v>142</v>
      </c>
      <c r="AT157" s="186" t="s">
        <v>137</v>
      </c>
      <c r="AU157" s="186" t="s">
        <v>80</v>
      </c>
      <c r="AY157" s="19" t="s">
        <v>135</v>
      </c>
      <c r="BE157" s="187">
        <f t="shared" si="24"/>
        <v>0</v>
      </c>
      <c r="BF157" s="187">
        <f t="shared" si="25"/>
        <v>0</v>
      </c>
      <c r="BG157" s="187">
        <f t="shared" si="26"/>
        <v>0</v>
      </c>
      <c r="BH157" s="187">
        <f t="shared" si="27"/>
        <v>0</v>
      </c>
      <c r="BI157" s="187">
        <f t="shared" si="28"/>
        <v>0</v>
      </c>
      <c r="BJ157" s="19" t="s">
        <v>143</v>
      </c>
      <c r="BK157" s="187">
        <f t="shared" si="29"/>
        <v>0</v>
      </c>
      <c r="BL157" s="19" t="s">
        <v>142</v>
      </c>
      <c r="BM157" s="186" t="s">
        <v>720</v>
      </c>
    </row>
    <row r="158" spans="1:65" s="2" customFormat="1" ht="14.4" customHeight="1">
      <c r="A158" s="36"/>
      <c r="B158" s="37"/>
      <c r="C158" s="175" t="s">
        <v>689</v>
      </c>
      <c r="D158" s="175" t="s">
        <v>137</v>
      </c>
      <c r="E158" s="176" t="s">
        <v>2460</v>
      </c>
      <c r="F158" s="177" t="s">
        <v>2461</v>
      </c>
      <c r="G158" s="178" t="s">
        <v>197</v>
      </c>
      <c r="H158" s="179">
        <v>4.84</v>
      </c>
      <c r="I158" s="180"/>
      <c r="J158" s="181">
        <f t="shared" si="20"/>
        <v>0</v>
      </c>
      <c r="K158" s="177" t="s">
        <v>19</v>
      </c>
      <c r="L158" s="41"/>
      <c r="M158" s="182" t="s">
        <v>19</v>
      </c>
      <c r="N158" s="183" t="s">
        <v>44</v>
      </c>
      <c r="O158" s="66"/>
      <c r="P158" s="184">
        <f t="shared" si="21"/>
        <v>0</v>
      </c>
      <c r="Q158" s="184">
        <v>0</v>
      </c>
      <c r="R158" s="184">
        <f t="shared" si="22"/>
        <v>0</v>
      </c>
      <c r="S158" s="184">
        <v>0</v>
      </c>
      <c r="T158" s="185">
        <f t="shared" si="23"/>
        <v>0</v>
      </c>
      <c r="U158" s="36"/>
      <c r="V158" s="36"/>
      <c r="W158" s="36"/>
      <c r="X158" s="36"/>
      <c r="Y158" s="36"/>
      <c r="Z158" s="36"/>
      <c r="AA158" s="36"/>
      <c r="AB158" s="36"/>
      <c r="AC158" s="36"/>
      <c r="AD158" s="36"/>
      <c r="AE158" s="36"/>
      <c r="AR158" s="186" t="s">
        <v>142</v>
      </c>
      <c r="AT158" s="186" t="s">
        <v>137</v>
      </c>
      <c r="AU158" s="186" t="s">
        <v>80</v>
      </c>
      <c r="AY158" s="19" t="s">
        <v>135</v>
      </c>
      <c r="BE158" s="187">
        <f t="shared" si="24"/>
        <v>0</v>
      </c>
      <c r="BF158" s="187">
        <f t="shared" si="25"/>
        <v>0</v>
      </c>
      <c r="BG158" s="187">
        <f t="shared" si="26"/>
        <v>0</v>
      </c>
      <c r="BH158" s="187">
        <f t="shared" si="27"/>
        <v>0</v>
      </c>
      <c r="BI158" s="187">
        <f t="shared" si="28"/>
        <v>0</v>
      </c>
      <c r="BJ158" s="19" t="s">
        <v>143</v>
      </c>
      <c r="BK158" s="187">
        <f t="shared" si="29"/>
        <v>0</v>
      </c>
      <c r="BL158" s="19" t="s">
        <v>142</v>
      </c>
      <c r="BM158" s="186" t="s">
        <v>725</v>
      </c>
    </row>
    <row r="159" spans="1:65" s="12" customFormat="1" ht="25.9" customHeight="1">
      <c r="B159" s="159"/>
      <c r="C159" s="160"/>
      <c r="D159" s="161" t="s">
        <v>71</v>
      </c>
      <c r="E159" s="162" t="s">
        <v>2462</v>
      </c>
      <c r="F159" s="162" t="s">
        <v>2463</v>
      </c>
      <c r="G159" s="160"/>
      <c r="H159" s="160"/>
      <c r="I159" s="163"/>
      <c r="J159" s="164">
        <f>BK159</f>
        <v>0</v>
      </c>
      <c r="K159" s="160"/>
      <c r="L159" s="165"/>
      <c r="M159" s="166"/>
      <c r="N159" s="167"/>
      <c r="O159" s="167"/>
      <c r="P159" s="168">
        <f>SUM(P160:P169)</f>
        <v>0</v>
      </c>
      <c r="Q159" s="167"/>
      <c r="R159" s="168">
        <f>SUM(R160:R169)</f>
        <v>0</v>
      </c>
      <c r="S159" s="167"/>
      <c r="T159" s="169">
        <f>SUM(T160:T169)</f>
        <v>0</v>
      </c>
      <c r="AR159" s="170" t="s">
        <v>80</v>
      </c>
      <c r="AT159" s="171" t="s">
        <v>71</v>
      </c>
      <c r="AU159" s="171" t="s">
        <v>72</v>
      </c>
      <c r="AY159" s="170" t="s">
        <v>135</v>
      </c>
      <c r="BK159" s="172">
        <f>SUM(BK160:BK169)</f>
        <v>0</v>
      </c>
    </row>
    <row r="160" spans="1:65" s="2" customFormat="1" ht="14.4" customHeight="1">
      <c r="A160" s="36"/>
      <c r="B160" s="37"/>
      <c r="C160" s="175" t="s">
        <v>282</v>
      </c>
      <c r="D160" s="175" t="s">
        <v>137</v>
      </c>
      <c r="E160" s="176" t="s">
        <v>2464</v>
      </c>
      <c r="F160" s="177" t="s">
        <v>2465</v>
      </c>
      <c r="G160" s="178" t="s">
        <v>169</v>
      </c>
      <c r="H160" s="179">
        <v>19</v>
      </c>
      <c r="I160" s="180"/>
      <c r="J160" s="181">
        <f t="shared" ref="J160:J169" si="30">ROUND(I160*H160,2)</f>
        <v>0</v>
      </c>
      <c r="K160" s="177" t="s">
        <v>19</v>
      </c>
      <c r="L160" s="41"/>
      <c r="M160" s="182" t="s">
        <v>19</v>
      </c>
      <c r="N160" s="183" t="s">
        <v>44</v>
      </c>
      <c r="O160" s="66"/>
      <c r="P160" s="184">
        <f t="shared" ref="P160:P169" si="31">O160*H160</f>
        <v>0</v>
      </c>
      <c r="Q160" s="184">
        <v>0</v>
      </c>
      <c r="R160" s="184">
        <f t="shared" ref="R160:R169" si="32">Q160*H160</f>
        <v>0</v>
      </c>
      <c r="S160" s="184">
        <v>0</v>
      </c>
      <c r="T160" s="185">
        <f t="shared" ref="T160:T169" si="33">S160*H160</f>
        <v>0</v>
      </c>
      <c r="U160" s="36"/>
      <c r="V160" s="36"/>
      <c r="W160" s="36"/>
      <c r="X160" s="36"/>
      <c r="Y160" s="36"/>
      <c r="Z160" s="36"/>
      <c r="AA160" s="36"/>
      <c r="AB160" s="36"/>
      <c r="AC160" s="36"/>
      <c r="AD160" s="36"/>
      <c r="AE160" s="36"/>
      <c r="AR160" s="186" t="s">
        <v>142</v>
      </c>
      <c r="AT160" s="186" t="s">
        <v>137</v>
      </c>
      <c r="AU160" s="186" t="s">
        <v>80</v>
      </c>
      <c r="AY160" s="19" t="s">
        <v>135</v>
      </c>
      <c r="BE160" s="187">
        <f t="shared" ref="BE160:BE169" si="34">IF(N160="základní",J160,0)</f>
        <v>0</v>
      </c>
      <c r="BF160" s="187">
        <f t="shared" ref="BF160:BF169" si="35">IF(N160="snížená",J160,0)</f>
        <v>0</v>
      </c>
      <c r="BG160" s="187">
        <f t="shared" ref="BG160:BG169" si="36">IF(N160="zákl. přenesená",J160,0)</f>
        <v>0</v>
      </c>
      <c r="BH160" s="187">
        <f t="shared" ref="BH160:BH169" si="37">IF(N160="sníž. přenesená",J160,0)</f>
        <v>0</v>
      </c>
      <c r="BI160" s="187">
        <f t="shared" ref="BI160:BI169" si="38">IF(N160="nulová",J160,0)</f>
        <v>0</v>
      </c>
      <c r="BJ160" s="19" t="s">
        <v>143</v>
      </c>
      <c r="BK160" s="187">
        <f t="shared" ref="BK160:BK169" si="39">ROUND(I160*H160,2)</f>
        <v>0</v>
      </c>
      <c r="BL160" s="19" t="s">
        <v>142</v>
      </c>
      <c r="BM160" s="186" t="s">
        <v>729</v>
      </c>
    </row>
    <row r="161" spans="1:65" s="2" customFormat="1" ht="14.4" customHeight="1">
      <c r="A161" s="36"/>
      <c r="B161" s="37"/>
      <c r="C161" s="175" t="s">
        <v>697</v>
      </c>
      <c r="D161" s="175" t="s">
        <v>137</v>
      </c>
      <c r="E161" s="176" t="s">
        <v>2466</v>
      </c>
      <c r="F161" s="177" t="s">
        <v>2467</v>
      </c>
      <c r="G161" s="178" t="s">
        <v>169</v>
      </c>
      <c r="H161" s="179">
        <v>4.5999999999999996</v>
      </c>
      <c r="I161" s="180"/>
      <c r="J161" s="181">
        <f t="shared" si="30"/>
        <v>0</v>
      </c>
      <c r="K161" s="177" t="s">
        <v>19</v>
      </c>
      <c r="L161" s="41"/>
      <c r="M161" s="182" t="s">
        <v>19</v>
      </c>
      <c r="N161" s="183" t="s">
        <v>44</v>
      </c>
      <c r="O161" s="66"/>
      <c r="P161" s="184">
        <f t="shared" si="31"/>
        <v>0</v>
      </c>
      <c r="Q161" s="184">
        <v>0</v>
      </c>
      <c r="R161" s="184">
        <f t="shared" si="32"/>
        <v>0</v>
      </c>
      <c r="S161" s="184">
        <v>0</v>
      </c>
      <c r="T161" s="185">
        <f t="shared" si="33"/>
        <v>0</v>
      </c>
      <c r="U161" s="36"/>
      <c r="V161" s="36"/>
      <c r="W161" s="36"/>
      <c r="X161" s="36"/>
      <c r="Y161" s="36"/>
      <c r="Z161" s="36"/>
      <c r="AA161" s="36"/>
      <c r="AB161" s="36"/>
      <c r="AC161" s="36"/>
      <c r="AD161" s="36"/>
      <c r="AE161" s="36"/>
      <c r="AR161" s="186" t="s">
        <v>142</v>
      </c>
      <c r="AT161" s="186" t="s">
        <v>137</v>
      </c>
      <c r="AU161" s="186" t="s">
        <v>80</v>
      </c>
      <c r="AY161" s="19" t="s">
        <v>135</v>
      </c>
      <c r="BE161" s="187">
        <f t="shared" si="34"/>
        <v>0</v>
      </c>
      <c r="BF161" s="187">
        <f t="shared" si="35"/>
        <v>0</v>
      </c>
      <c r="BG161" s="187">
        <f t="shared" si="36"/>
        <v>0</v>
      </c>
      <c r="BH161" s="187">
        <f t="shared" si="37"/>
        <v>0</v>
      </c>
      <c r="BI161" s="187">
        <f t="shared" si="38"/>
        <v>0</v>
      </c>
      <c r="BJ161" s="19" t="s">
        <v>143</v>
      </c>
      <c r="BK161" s="187">
        <f t="shared" si="39"/>
        <v>0</v>
      </c>
      <c r="BL161" s="19" t="s">
        <v>142</v>
      </c>
      <c r="BM161" s="186" t="s">
        <v>733</v>
      </c>
    </row>
    <row r="162" spans="1:65" s="2" customFormat="1" ht="14.4" customHeight="1">
      <c r="A162" s="36"/>
      <c r="B162" s="37"/>
      <c r="C162" s="175" t="s">
        <v>285</v>
      </c>
      <c r="D162" s="175" t="s">
        <v>137</v>
      </c>
      <c r="E162" s="176" t="s">
        <v>2468</v>
      </c>
      <c r="F162" s="177" t="s">
        <v>2469</v>
      </c>
      <c r="G162" s="178" t="s">
        <v>169</v>
      </c>
      <c r="H162" s="179">
        <v>65</v>
      </c>
      <c r="I162" s="180"/>
      <c r="J162" s="181">
        <f t="shared" si="30"/>
        <v>0</v>
      </c>
      <c r="K162" s="177" t="s">
        <v>19</v>
      </c>
      <c r="L162" s="41"/>
      <c r="M162" s="182" t="s">
        <v>19</v>
      </c>
      <c r="N162" s="183" t="s">
        <v>44</v>
      </c>
      <c r="O162" s="66"/>
      <c r="P162" s="184">
        <f t="shared" si="31"/>
        <v>0</v>
      </c>
      <c r="Q162" s="184">
        <v>0</v>
      </c>
      <c r="R162" s="184">
        <f t="shared" si="32"/>
        <v>0</v>
      </c>
      <c r="S162" s="184">
        <v>0</v>
      </c>
      <c r="T162" s="185">
        <f t="shared" si="33"/>
        <v>0</v>
      </c>
      <c r="U162" s="36"/>
      <c r="V162" s="36"/>
      <c r="W162" s="36"/>
      <c r="X162" s="36"/>
      <c r="Y162" s="36"/>
      <c r="Z162" s="36"/>
      <c r="AA162" s="36"/>
      <c r="AB162" s="36"/>
      <c r="AC162" s="36"/>
      <c r="AD162" s="36"/>
      <c r="AE162" s="36"/>
      <c r="AR162" s="186" t="s">
        <v>142</v>
      </c>
      <c r="AT162" s="186" t="s">
        <v>137</v>
      </c>
      <c r="AU162" s="186" t="s">
        <v>80</v>
      </c>
      <c r="AY162" s="19" t="s">
        <v>135</v>
      </c>
      <c r="BE162" s="187">
        <f t="shared" si="34"/>
        <v>0</v>
      </c>
      <c r="BF162" s="187">
        <f t="shared" si="35"/>
        <v>0</v>
      </c>
      <c r="BG162" s="187">
        <f t="shared" si="36"/>
        <v>0</v>
      </c>
      <c r="BH162" s="187">
        <f t="shared" si="37"/>
        <v>0</v>
      </c>
      <c r="BI162" s="187">
        <f t="shared" si="38"/>
        <v>0</v>
      </c>
      <c r="BJ162" s="19" t="s">
        <v>143</v>
      </c>
      <c r="BK162" s="187">
        <f t="shared" si="39"/>
        <v>0</v>
      </c>
      <c r="BL162" s="19" t="s">
        <v>142</v>
      </c>
      <c r="BM162" s="186" t="s">
        <v>767</v>
      </c>
    </row>
    <row r="163" spans="1:65" s="2" customFormat="1" ht="24.15" customHeight="1">
      <c r="A163" s="36"/>
      <c r="B163" s="37"/>
      <c r="C163" s="175" t="s">
        <v>706</v>
      </c>
      <c r="D163" s="175" t="s">
        <v>137</v>
      </c>
      <c r="E163" s="176" t="s">
        <v>2470</v>
      </c>
      <c r="F163" s="177" t="s">
        <v>2471</v>
      </c>
      <c r="G163" s="178" t="s">
        <v>382</v>
      </c>
      <c r="H163" s="179">
        <v>5</v>
      </c>
      <c r="I163" s="180"/>
      <c r="J163" s="181">
        <f t="shared" si="30"/>
        <v>0</v>
      </c>
      <c r="K163" s="177" t="s">
        <v>19</v>
      </c>
      <c r="L163" s="41"/>
      <c r="M163" s="182" t="s">
        <v>19</v>
      </c>
      <c r="N163" s="183" t="s">
        <v>44</v>
      </c>
      <c r="O163" s="66"/>
      <c r="P163" s="184">
        <f t="shared" si="31"/>
        <v>0</v>
      </c>
      <c r="Q163" s="184">
        <v>0</v>
      </c>
      <c r="R163" s="184">
        <f t="shared" si="32"/>
        <v>0</v>
      </c>
      <c r="S163" s="184">
        <v>0</v>
      </c>
      <c r="T163" s="185">
        <f t="shared" si="33"/>
        <v>0</v>
      </c>
      <c r="U163" s="36"/>
      <c r="V163" s="36"/>
      <c r="W163" s="36"/>
      <c r="X163" s="36"/>
      <c r="Y163" s="36"/>
      <c r="Z163" s="36"/>
      <c r="AA163" s="36"/>
      <c r="AB163" s="36"/>
      <c r="AC163" s="36"/>
      <c r="AD163" s="36"/>
      <c r="AE163" s="36"/>
      <c r="AR163" s="186" t="s">
        <v>142</v>
      </c>
      <c r="AT163" s="186" t="s">
        <v>137</v>
      </c>
      <c r="AU163" s="186" t="s">
        <v>80</v>
      </c>
      <c r="AY163" s="19" t="s">
        <v>135</v>
      </c>
      <c r="BE163" s="187">
        <f t="shared" si="34"/>
        <v>0</v>
      </c>
      <c r="BF163" s="187">
        <f t="shared" si="35"/>
        <v>0</v>
      </c>
      <c r="BG163" s="187">
        <f t="shared" si="36"/>
        <v>0</v>
      </c>
      <c r="BH163" s="187">
        <f t="shared" si="37"/>
        <v>0</v>
      </c>
      <c r="BI163" s="187">
        <f t="shared" si="38"/>
        <v>0</v>
      </c>
      <c r="BJ163" s="19" t="s">
        <v>143</v>
      </c>
      <c r="BK163" s="187">
        <f t="shared" si="39"/>
        <v>0</v>
      </c>
      <c r="BL163" s="19" t="s">
        <v>142</v>
      </c>
      <c r="BM163" s="186" t="s">
        <v>777</v>
      </c>
    </row>
    <row r="164" spans="1:65" s="2" customFormat="1" ht="14.4" customHeight="1">
      <c r="A164" s="36"/>
      <c r="B164" s="37"/>
      <c r="C164" s="175" t="s">
        <v>290</v>
      </c>
      <c r="D164" s="175" t="s">
        <v>137</v>
      </c>
      <c r="E164" s="176" t="s">
        <v>2472</v>
      </c>
      <c r="F164" s="177" t="s">
        <v>2473</v>
      </c>
      <c r="G164" s="178" t="s">
        <v>382</v>
      </c>
      <c r="H164" s="179">
        <v>16</v>
      </c>
      <c r="I164" s="180"/>
      <c r="J164" s="181">
        <f t="shared" si="30"/>
        <v>0</v>
      </c>
      <c r="K164" s="177" t="s">
        <v>19</v>
      </c>
      <c r="L164" s="41"/>
      <c r="M164" s="182" t="s">
        <v>19</v>
      </c>
      <c r="N164" s="183" t="s">
        <v>44</v>
      </c>
      <c r="O164" s="66"/>
      <c r="P164" s="184">
        <f t="shared" si="31"/>
        <v>0</v>
      </c>
      <c r="Q164" s="184">
        <v>0</v>
      </c>
      <c r="R164" s="184">
        <f t="shared" si="32"/>
        <v>0</v>
      </c>
      <c r="S164" s="184">
        <v>0</v>
      </c>
      <c r="T164" s="185">
        <f t="shared" si="33"/>
        <v>0</v>
      </c>
      <c r="U164" s="36"/>
      <c r="V164" s="36"/>
      <c r="W164" s="36"/>
      <c r="X164" s="36"/>
      <c r="Y164" s="36"/>
      <c r="Z164" s="36"/>
      <c r="AA164" s="36"/>
      <c r="AB164" s="36"/>
      <c r="AC164" s="36"/>
      <c r="AD164" s="36"/>
      <c r="AE164" s="36"/>
      <c r="AR164" s="186" t="s">
        <v>142</v>
      </c>
      <c r="AT164" s="186" t="s">
        <v>137</v>
      </c>
      <c r="AU164" s="186" t="s">
        <v>80</v>
      </c>
      <c r="AY164" s="19" t="s">
        <v>135</v>
      </c>
      <c r="BE164" s="187">
        <f t="shared" si="34"/>
        <v>0</v>
      </c>
      <c r="BF164" s="187">
        <f t="shared" si="35"/>
        <v>0</v>
      </c>
      <c r="BG164" s="187">
        <f t="shared" si="36"/>
        <v>0</v>
      </c>
      <c r="BH164" s="187">
        <f t="shared" si="37"/>
        <v>0</v>
      </c>
      <c r="BI164" s="187">
        <f t="shared" si="38"/>
        <v>0</v>
      </c>
      <c r="BJ164" s="19" t="s">
        <v>143</v>
      </c>
      <c r="BK164" s="187">
        <f t="shared" si="39"/>
        <v>0</v>
      </c>
      <c r="BL164" s="19" t="s">
        <v>142</v>
      </c>
      <c r="BM164" s="186" t="s">
        <v>785</v>
      </c>
    </row>
    <row r="165" spans="1:65" s="2" customFormat="1" ht="14.4" customHeight="1">
      <c r="A165" s="36"/>
      <c r="B165" s="37"/>
      <c r="C165" s="175" t="s">
        <v>714</v>
      </c>
      <c r="D165" s="175" t="s">
        <v>137</v>
      </c>
      <c r="E165" s="176" t="s">
        <v>2474</v>
      </c>
      <c r="F165" s="177" t="s">
        <v>2475</v>
      </c>
      <c r="G165" s="178" t="s">
        <v>140</v>
      </c>
      <c r="H165" s="179">
        <v>2</v>
      </c>
      <c r="I165" s="180"/>
      <c r="J165" s="181">
        <f t="shared" si="30"/>
        <v>0</v>
      </c>
      <c r="K165" s="177" t="s">
        <v>19</v>
      </c>
      <c r="L165" s="41"/>
      <c r="M165" s="182" t="s">
        <v>19</v>
      </c>
      <c r="N165" s="183" t="s">
        <v>44</v>
      </c>
      <c r="O165" s="66"/>
      <c r="P165" s="184">
        <f t="shared" si="31"/>
        <v>0</v>
      </c>
      <c r="Q165" s="184">
        <v>0</v>
      </c>
      <c r="R165" s="184">
        <f t="shared" si="32"/>
        <v>0</v>
      </c>
      <c r="S165" s="184">
        <v>0</v>
      </c>
      <c r="T165" s="185">
        <f t="shared" si="33"/>
        <v>0</v>
      </c>
      <c r="U165" s="36"/>
      <c r="V165" s="36"/>
      <c r="W165" s="36"/>
      <c r="X165" s="36"/>
      <c r="Y165" s="36"/>
      <c r="Z165" s="36"/>
      <c r="AA165" s="36"/>
      <c r="AB165" s="36"/>
      <c r="AC165" s="36"/>
      <c r="AD165" s="36"/>
      <c r="AE165" s="36"/>
      <c r="AR165" s="186" t="s">
        <v>142</v>
      </c>
      <c r="AT165" s="186" t="s">
        <v>137</v>
      </c>
      <c r="AU165" s="186" t="s">
        <v>80</v>
      </c>
      <c r="AY165" s="19" t="s">
        <v>135</v>
      </c>
      <c r="BE165" s="187">
        <f t="shared" si="34"/>
        <v>0</v>
      </c>
      <c r="BF165" s="187">
        <f t="shared" si="35"/>
        <v>0</v>
      </c>
      <c r="BG165" s="187">
        <f t="shared" si="36"/>
        <v>0</v>
      </c>
      <c r="BH165" s="187">
        <f t="shared" si="37"/>
        <v>0</v>
      </c>
      <c r="BI165" s="187">
        <f t="shared" si="38"/>
        <v>0</v>
      </c>
      <c r="BJ165" s="19" t="s">
        <v>143</v>
      </c>
      <c r="BK165" s="187">
        <f t="shared" si="39"/>
        <v>0</v>
      </c>
      <c r="BL165" s="19" t="s">
        <v>142</v>
      </c>
      <c r="BM165" s="186" t="s">
        <v>790</v>
      </c>
    </row>
    <row r="166" spans="1:65" s="2" customFormat="1" ht="14.4" customHeight="1">
      <c r="A166" s="36"/>
      <c r="B166" s="37"/>
      <c r="C166" s="175" t="s">
        <v>295</v>
      </c>
      <c r="D166" s="175" t="s">
        <v>137</v>
      </c>
      <c r="E166" s="176" t="s">
        <v>2476</v>
      </c>
      <c r="F166" s="177" t="s">
        <v>2477</v>
      </c>
      <c r="G166" s="178" t="s">
        <v>382</v>
      </c>
      <c r="H166" s="179">
        <v>29</v>
      </c>
      <c r="I166" s="180"/>
      <c r="J166" s="181">
        <f t="shared" si="30"/>
        <v>0</v>
      </c>
      <c r="K166" s="177" t="s">
        <v>19</v>
      </c>
      <c r="L166" s="41"/>
      <c r="M166" s="182" t="s">
        <v>19</v>
      </c>
      <c r="N166" s="183" t="s">
        <v>44</v>
      </c>
      <c r="O166" s="66"/>
      <c r="P166" s="184">
        <f t="shared" si="31"/>
        <v>0</v>
      </c>
      <c r="Q166" s="184">
        <v>0</v>
      </c>
      <c r="R166" s="184">
        <f t="shared" si="32"/>
        <v>0</v>
      </c>
      <c r="S166" s="184">
        <v>0</v>
      </c>
      <c r="T166" s="185">
        <f t="shared" si="33"/>
        <v>0</v>
      </c>
      <c r="U166" s="36"/>
      <c r="V166" s="36"/>
      <c r="W166" s="36"/>
      <c r="X166" s="36"/>
      <c r="Y166" s="36"/>
      <c r="Z166" s="36"/>
      <c r="AA166" s="36"/>
      <c r="AB166" s="36"/>
      <c r="AC166" s="36"/>
      <c r="AD166" s="36"/>
      <c r="AE166" s="36"/>
      <c r="AR166" s="186" t="s">
        <v>142</v>
      </c>
      <c r="AT166" s="186" t="s">
        <v>137</v>
      </c>
      <c r="AU166" s="186" t="s">
        <v>80</v>
      </c>
      <c r="AY166" s="19" t="s">
        <v>135</v>
      </c>
      <c r="BE166" s="187">
        <f t="shared" si="34"/>
        <v>0</v>
      </c>
      <c r="BF166" s="187">
        <f t="shared" si="35"/>
        <v>0</v>
      </c>
      <c r="BG166" s="187">
        <f t="shared" si="36"/>
        <v>0</v>
      </c>
      <c r="BH166" s="187">
        <f t="shared" si="37"/>
        <v>0</v>
      </c>
      <c r="BI166" s="187">
        <f t="shared" si="38"/>
        <v>0</v>
      </c>
      <c r="BJ166" s="19" t="s">
        <v>143</v>
      </c>
      <c r="BK166" s="187">
        <f t="shared" si="39"/>
        <v>0</v>
      </c>
      <c r="BL166" s="19" t="s">
        <v>142</v>
      </c>
      <c r="BM166" s="186" t="s">
        <v>803</v>
      </c>
    </row>
    <row r="167" spans="1:65" s="2" customFormat="1" ht="14.4" customHeight="1">
      <c r="A167" s="36"/>
      <c r="B167" s="37"/>
      <c r="C167" s="175" t="s">
        <v>722</v>
      </c>
      <c r="D167" s="175" t="s">
        <v>137</v>
      </c>
      <c r="E167" s="176" t="s">
        <v>2478</v>
      </c>
      <c r="F167" s="177" t="s">
        <v>2479</v>
      </c>
      <c r="G167" s="178" t="s">
        <v>382</v>
      </c>
      <c r="H167" s="179">
        <v>32</v>
      </c>
      <c r="I167" s="180"/>
      <c r="J167" s="181">
        <f t="shared" si="30"/>
        <v>0</v>
      </c>
      <c r="K167" s="177" t="s">
        <v>19</v>
      </c>
      <c r="L167" s="41"/>
      <c r="M167" s="182" t="s">
        <v>19</v>
      </c>
      <c r="N167" s="183" t="s">
        <v>44</v>
      </c>
      <c r="O167" s="66"/>
      <c r="P167" s="184">
        <f t="shared" si="31"/>
        <v>0</v>
      </c>
      <c r="Q167" s="184">
        <v>0</v>
      </c>
      <c r="R167" s="184">
        <f t="shared" si="32"/>
        <v>0</v>
      </c>
      <c r="S167" s="184">
        <v>0</v>
      </c>
      <c r="T167" s="185">
        <f t="shared" si="33"/>
        <v>0</v>
      </c>
      <c r="U167" s="36"/>
      <c r="V167" s="36"/>
      <c r="W167" s="36"/>
      <c r="X167" s="36"/>
      <c r="Y167" s="36"/>
      <c r="Z167" s="36"/>
      <c r="AA167" s="36"/>
      <c r="AB167" s="36"/>
      <c r="AC167" s="36"/>
      <c r="AD167" s="36"/>
      <c r="AE167" s="36"/>
      <c r="AR167" s="186" t="s">
        <v>142</v>
      </c>
      <c r="AT167" s="186" t="s">
        <v>137</v>
      </c>
      <c r="AU167" s="186" t="s">
        <v>80</v>
      </c>
      <c r="AY167" s="19" t="s">
        <v>135</v>
      </c>
      <c r="BE167" s="187">
        <f t="shared" si="34"/>
        <v>0</v>
      </c>
      <c r="BF167" s="187">
        <f t="shared" si="35"/>
        <v>0</v>
      </c>
      <c r="BG167" s="187">
        <f t="shared" si="36"/>
        <v>0</v>
      </c>
      <c r="BH167" s="187">
        <f t="shared" si="37"/>
        <v>0</v>
      </c>
      <c r="BI167" s="187">
        <f t="shared" si="38"/>
        <v>0</v>
      </c>
      <c r="BJ167" s="19" t="s">
        <v>143</v>
      </c>
      <c r="BK167" s="187">
        <f t="shared" si="39"/>
        <v>0</v>
      </c>
      <c r="BL167" s="19" t="s">
        <v>142</v>
      </c>
      <c r="BM167" s="186" t="s">
        <v>810</v>
      </c>
    </row>
    <row r="168" spans="1:65" s="2" customFormat="1" ht="14.4" customHeight="1">
      <c r="A168" s="36"/>
      <c r="B168" s="37"/>
      <c r="C168" s="175" t="s">
        <v>300</v>
      </c>
      <c r="D168" s="175" t="s">
        <v>137</v>
      </c>
      <c r="E168" s="176" t="s">
        <v>2480</v>
      </c>
      <c r="F168" s="177" t="s">
        <v>2481</v>
      </c>
      <c r="G168" s="178" t="s">
        <v>174</v>
      </c>
      <c r="H168" s="179">
        <v>0.6</v>
      </c>
      <c r="I168" s="180"/>
      <c r="J168" s="181">
        <f t="shared" si="30"/>
        <v>0</v>
      </c>
      <c r="K168" s="177" t="s">
        <v>19</v>
      </c>
      <c r="L168" s="41"/>
      <c r="M168" s="182" t="s">
        <v>19</v>
      </c>
      <c r="N168" s="183" t="s">
        <v>44</v>
      </c>
      <c r="O168" s="66"/>
      <c r="P168" s="184">
        <f t="shared" si="31"/>
        <v>0</v>
      </c>
      <c r="Q168" s="184">
        <v>0</v>
      </c>
      <c r="R168" s="184">
        <f t="shared" si="32"/>
        <v>0</v>
      </c>
      <c r="S168" s="184">
        <v>0</v>
      </c>
      <c r="T168" s="185">
        <f t="shared" si="33"/>
        <v>0</v>
      </c>
      <c r="U168" s="36"/>
      <c r="V168" s="36"/>
      <c r="W168" s="36"/>
      <c r="X168" s="36"/>
      <c r="Y168" s="36"/>
      <c r="Z168" s="36"/>
      <c r="AA168" s="36"/>
      <c r="AB168" s="36"/>
      <c r="AC168" s="36"/>
      <c r="AD168" s="36"/>
      <c r="AE168" s="36"/>
      <c r="AR168" s="186" t="s">
        <v>142</v>
      </c>
      <c r="AT168" s="186" t="s">
        <v>137</v>
      </c>
      <c r="AU168" s="186" t="s">
        <v>80</v>
      </c>
      <c r="AY168" s="19" t="s">
        <v>135</v>
      </c>
      <c r="BE168" s="187">
        <f t="shared" si="34"/>
        <v>0</v>
      </c>
      <c r="BF168" s="187">
        <f t="shared" si="35"/>
        <v>0</v>
      </c>
      <c r="BG168" s="187">
        <f t="shared" si="36"/>
        <v>0</v>
      </c>
      <c r="BH168" s="187">
        <f t="shared" si="37"/>
        <v>0</v>
      </c>
      <c r="BI168" s="187">
        <f t="shared" si="38"/>
        <v>0</v>
      </c>
      <c r="BJ168" s="19" t="s">
        <v>143</v>
      </c>
      <c r="BK168" s="187">
        <f t="shared" si="39"/>
        <v>0</v>
      </c>
      <c r="BL168" s="19" t="s">
        <v>142</v>
      </c>
      <c r="BM168" s="186" t="s">
        <v>818</v>
      </c>
    </row>
    <row r="169" spans="1:65" s="2" customFormat="1" ht="14.4" customHeight="1">
      <c r="A169" s="36"/>
      <c r="B169" s="37"/>
      <c r="C169" s="175" t="s">
        <v>730</v>
      </c>
      <c r="D169" s="175" t="s">
        <v>137</v>
      </c>
      <c r="E169" s="176" t="s">
        <v>2482</v>
      </c>
      <c r="F169" s="177" t="s">
        <v>2483</v>
      </c>
      <c r="G169" s="178" t="s">
        <v>197</v>
      </c>
      <c r="H169" s="179">
        <v>3.3</v>
      </c>
      <c r="I169" s="180"/>
      <c r="J169" s="181">
        <f t="shared" si="30"/>
        <v>0</v>
      </c>
      <c r="K169" s="177" t="s">
        <v>19</v>
      </c>
      <c r="L169" s="41"/>
      <c r="M169" s="182" t="s">
        <v>19</v>
      </c>
      <c r="N169" s="183" t="s">
        <v>44</v>
      </c>
      <c r="O169" s="66"/>
      <c r="P169" s="184">
        <f t="shared" si="31"/>
        <v>0</v>
      </c>
      <c r="Q169" s="184">
        <v>0</v>
      </c>
      <c r="R169" s="184">
        <f t="shared" si="32"/>
        <v>0</v>
      </c>
      <c r="S169" s="184">
        <v>0</v>
      </c>
      <c r="T169" s="185">
        <f t="shared" si="33"/>
        <v>0</v>
      </c>
      <c r="U169" s="36"/>
      <c r="V169" s="36"/>
      <c r="W169" s="36"/>
      <c r="X169" s="36"/>
      <c r="Y169" s="36"/>
      <c r="Z169" s="36"/>
      <c r="AA169" s="36"/>
      <c r="AB169" s="36"/>
      <c r="AC169" s="36"/>
      <c r="AD169" s="36"/>
      <c r="AE169" s="36"/>
      <c r="AR169" s="186" t="s">
        <v>142</v>
      </c>
      <c r="AT169" s="186" t="s">
        <v>137</v>
      </c>
      <c r="AU169" s="186" t="s">
        <v>80</v>
      </c>
      <c r="AY169" s="19" t="s">
        <v>135</v>
      </c>
      <c r="BE169" s="187">
        <f t="shared" si="34"/>
        <v>0</v>
      </c>
      <c r="BF169" s="187">
        <f t="shared" si="35"/>
        <v>0</v>
      </c>
      <c r="BG169" s="187">
        <f t="shared" si="36"/>
        <v>0</v>
      </c>
      <c r="BH169" s="187">
        <f t="shared" si="37"/>
        <v>0</v>
      </c>
      <c r="BI169" s="187">
        <f t="shared" si="38"/>
        <v>0</v>
      </c>
      <c r="BJ169" s="19" t="s">
        <v>143</v>
      </c>
      <c r="BK169" s="187">
        <f t="shared" si="39"/>
        <v>0</v>
      </c>
      <c r="BL169" s="19" t="s">
        <v>142</v>
      </c>
      <c r="BM169" s="186" t="s">
        <v>825</v>
      </c>
    </row>
    <row r="170" spans="1:65" s="12" customFormat="1" ht="25.9" customHeight="1">
      <c r="B170" s="159"/>
      <c r="C170" s="160"/>
      <c r="D170" s="161" t="s">
        <v>71</v>
      </c>
      <c r="E170" s="162" t="s">
        <v>2484</v>
      </c>
      <c r="F170" s="162" t="s">
        <v>2485</v>
      </c>
      <c r="G170" s="160"/>
      <c r="H170" s="160"/>
      <c r="I170" s="163"/>
      <c r="J170" s="164">
        <f>BK170</f>
        <v>0</v>
      </c>
      <c r="K170" s="160"/>
      <c r="L170" s="165"/>
      <c r="M170" s="166"/>
      <c r="N170" s="167"/>
      <c r="O170" s="167"/>
      <c r="P170" s="168">
        <f>SUM(P171:P224)</f>
        <v>0</v>
      </c>
      <c r="Q170" s="167"/>
      <c r="R170" s="168">
        <f>SUM(R171:R224)</f>
        <v>0</v>
      </c>
      <c r="S170" s="167"/>
      <c r="T170" s="169">
        <f>SUM(T171:T224)</f>
        <v>0</v>
      </c>
      <c r="AR170" s="170" t="s">
        <v>80</v>
      </c>
      <c r="AT170" s="171" t="s">
        <v>71</v>
      </c>
      <c r="AU170" s="171" t="s">
        <v>72</v>
      </c>
      <c r="AY170" s="170" t="s">
        <v>135</v>
      </c>
      <c r="BK170" s="172">
        <f>SUM(BK171:BK224)</f>
        <v>0</v>
      </c>
    </row>
    <row r="171" spans="1:65" s="2" customFormat="1" ht="14.4" customHeight="1">
      <c r="A171" s="36"/>
      <c r="B171" s="37"/>
      <c r="C171" s="175" t="s">
        <v>303</v>
      </c>
      <c r="D171" s="175" t="s">
        <v>137</v>
      </c>
      <c r="E171" s="176" t="s">
        <v>2486</v>
      </c>
      <c r="F171" s="177" t="s">
        <v>2487</v>
      </c>
      <c r="G171" s="178" t="s">
        <v>382</v>
      </c>
      <c r="H171" s="179">
        <v>7</v>
      </c>
      <c r="I171" s="180"/>
      <c r="J171" s="181">
        <f t="shared" ref="J171:J202" si="40">ROUND(I171*H171,2)</f>
        <v>0</v>
      </c>
      <c r="K171" s="177" t="s">
        <v>19</v>
      </c>
      <c r="L171" s="41"/>
      <c r="M171" s="182" t="s">
        <v>19</v>
      </c>
      <c r="N171" s="183" t="s">
        <v>44</v>
      </c>
      <c r="O171" s="66"/>
      <c r="P171" s="184">
        <f t="shared" ref="P171:P202" si="41">O171*H171</f>
        <v>0</v>
      </c>
      <c r="Q171" s="184">
        <v>0</v>
      </c>
      <c r="R171" s="184">
        <f t="shared" ref="R171:R202" si="42">Q171*H171</f>
        <v>0</v>
      </c>
      <c r="S171" s="184">
        <v>0</v>
      </c>
      <c r="T171" s="185">
        <f t="shared" ref="T171:T202" si="43">S171*H171</f>
        <v>0</v>
      </c>
      <c r="U171" s="36"/>
      <c r="V171" s="36"/>
      <c r="W171" s="36"/>
      <c r="X171" s="36"/>
      <c r="Y171" s="36"/>
      <c r="Z171" s="36"/>
      <c r="AA171" s="36"/>
      <c r="AB171" s="36"/>
      <c r="AC171" s="36"/>
      <c r="AD171" s="36"/>
      <c r="AE171" s="36"/>
      <c r="AR171" s="186" t="s">
        <v>142</v>
      </c>
      <c r="AT171" s="186" t="s">
        <v>137</v>
      </c>
      <c r="AU171" s="186" t="s">
        <v>80</v>
      </c>
      <c r="AY171" s="19" t="s">
        <v>135</v>
      </c>
      <c r="BE171" s="187">
        <f t="shared" ref="BE171:BE202" si="44">IF(N171="základní",J171,0)</f>
        <v>0</v>
      </c>
      <c r="BF171" s="187">
        <f t="shared" ref="BF171:BF202" si="45">IF(N171="snížená",J171,0)</f>
        <v>0</v>
      </c>
      <c r="BG171" s="187">
        <f t="shared" ref="BG171:BG202" si="46">IF(N171="zákl. přenesená",J171,0)</f>
        <v>0</v>
      </c>
      <c r="BH171" s="187">
        <f t="shared" ref="BH171:BH202" si="47">IF(N171="sníž. přenesená",J171,0)</f>
        <v>0</v>
      </c>
      <c r="BI171" s="187">
        <f t="shared" ref="BI171:BI202" si="48">IF(N171="nulová",J171,0)</f>
        <v>0</v>
      </c>
      <c r="BJ171" s="19" t="s">
        <v>143</v>
      </c>
      <c r="BK171" s="187">
        <f t="shared" ref="BK171:BK202" si="49">ROUND(I171*H171,2)</f>
        <v>0</v>
      </c>
      <c r="BL171" s="19" t="s">
        <v>142</v>
      </c>
      <c r="BM171" s="186" t="s">
        <v>833</v>
      </c>
    </row>
    <row r="172" spans="1:65" s="2" customFormat="1" ht="14.4" customHeight="1">
      <c r="A172" s="36"/>
      <c r="B172" s="37"/>
      <c r="C172" s="175" t="s">
        <v>774</v>
      </c>
      <c r="D172" s="175" t="s">
        <v>137</v>
      </c>
      <c r="E172" s="176" t="s">
        <v>2488</v>
      </c>
      <c r="F172" s="177" t="s">
        <v>2489</v>
      </c>
      <c r="G172" s="178" t="s">
        <v>382</v>
      </c>
      <c r="H172" s="179">
        <v>3</v>
      </c>
      <c r="I172" s="180"/>
      <c r="J172" s="181">
        <f t="shared" si="40"/>
        <v>0</v>
      </c>
      <c r="K172" s="177" t="s">
        <v>19</v>
      </c>
      <c r="L172" s="41"/>
      <c r="M172" s="182" t="s">
        <v>19</v>
      </c>
      <c r="N172" s="183" t="s">
        <v>44</v>
      </c>
      <c r="O172" s="66"/>
      <c r="P172" s="184">
        <f t="shared" si="41"/>
        <v>0</v>
      </c>
      <c r="Q172" s="184">
        <v>0</v>
      </c>
      <c r="R172" s="184">
        <f t="shared" si="42"/>
        <v>0</v>
      </c>
      <c r="S172" s="184">
        <v>0</v>
      </c>
      <c r="T172" s="185">
        <f t="shared" si="43"/>
        <v>0</v>
      </c>
      <c r="U172" s="36"/>
      <c r="V172" s="36"/>
      <c r="W172" s="36"/>
      <c r="X172" s="36"/>
      <c r="Y172" s="36"/>
      <c r="Z172" s="36"/>
      <c r="AA172" s="36"/>
      <c r="AB172" s="36"/>
      <c r="AC172" s="36"/>
      <c r="AD172" s="36"/>
      <c r="AE172" s="36"/>
      <c r="AR172" s="186" t="s">
        <v>142</v>
      </c>
      <c r="AT172" s="186" t="s">
        <v>137</v>
      </c>
      <c r="AU172" s="186" t="s">
        <v>80</v>
      </c>
      <c r="AY172" s="19" t="s">
        <v>135</v>
      </c>
      <c r="BE172" s="187">
        <f t="shared" si="44"/>
        <v>0</v>
      </c>
      <c r="BF172" s="187">
        <f t="shared" si="45"/>
        <v>0</v>
      </c>
      <c r="BG172" s="187">
        <f t="shared" si="46"/>
        <v>0</v>
      </c>
      <c r="BH172" s="187">
        <f t="shared" si="47"/>
        <v>0</v>
      </c>
      <c r="BI172" s="187">
        <f t="shared" si="48"/>
        <v>0</v>
      </c>
      <c r="BJ172" s="19" t="s">
        <v>143</v>
      </c>
      <c r="BK172" s="187">
        <f t="shared" si="49"/>
        <v>0</v>
      </c>
      <c r="BL172" s="19" t="s">
        <v>142</v>
      </c>
      <c r="BM172" s="186" t="s">
        <v>839</v>
      </c>
    </row>
    <row r="173" spans="1:65" s="2" customFormat="1" ht="14.4" customHeight="1">
      <c r="A173" s="36"/>
      <c r="B173" s="37"/>
      <c r="C173" s="175" t="s">
        <v>309</v>
      </c>
      <c r="D173" s="175" t="s">
        <v>137</v>
      </c>
      <c r="E173" s="176" t="s">
        <v>2490</v>
      </c>
      <c r="F173" s="177" t="s">
        <v>2491</v>
      </c>
      <c r="G173" s="178" t="s">
        <v>169</v>
      </c>
      <c r="H173" s="179">
        <v>10</v>
      </c>
      <c r="I173" s="180"/>
      <c r="J173" s="181">
        <f t="shared" si="40"/>
        <v>0</v>
      </c>
      <c r="K173" s="177" t="s">
        <v>19</v>
      </c>
      <c r="L173" s="41"/>
      <c r="M173" s="182" t="s">
        <v>19</v>
      </c>
      <c r="N173" s="183" t="s">
        <v>44</v>
      </c>
      <c r="O173" s="66"/>
      <c r="P173" s="184">
        <f t="shared" si="41"/>
        <v>0</v>
      </c>
      <c r="Q173" s="184">
        <v>0</v>
      </c>
      <c r="R173" s="184">
        <f t="shared" si="42"/>
        <v>0</v>
      </c>
      <c r="S173" s="184">
        <v>0</v>
      </c>
      <c r="T173" s="185">
        <f t="shared" si="43"/>
        <v>0</v>
      </c>
      <c r="U173" s="36"/>
      <c r="V173" s="36"/>
      <c r="W173" s="36"/>
      <c r="X173" s="36"/>
      <c r="Y173" s="36"/>
      <c r="Z173" s="36"/>
      <c r="AA173" s="36"/>
      <c r="AB173" s="36"/>
      <c r="AC173" s="36"/>
      <c r="AD173" s="36"/>
      <c r="AE173" s="36"/>
      <c r="AR173" s="186" t="s">
        <v>142</v>
      </c>
      <c r="AT173" s="186" t="s">
        <v>137</v>
      </c>
      <c r="AU173" s="186" t="s">
        <v>80</v>
      </c>
      <c r="AY173" s="19" t="s">
        <v>135</v>
      </c>
      <c r="BE173" s="187">
        <f t="shared" si="44"/>
        <v>0</v>
      </c>
      <c r="BF173" s="187">
        <f t="shared" si="45"/>
        <v>0</v>
      </c>
      <c r="BG173" s="187">
        <f t="shared" si="46"/>
        <v>0</v>
      </c>
      <c r="BH173" s="187">
        <f t="shared" si="47"/>
        <v>0</v>
      </c>
      <c r="BI173" s="187">
        <f t="shared" si="48"/>
        <v>0</v>
      </c>
      <c r="BJ173" s="19" t="s">
        <v>143</v>
      </c>
      <c r="BK173" s="187">
        <f t="shared" si="49"/>
        <v>0</v>
      </c>
      <c r="BL173" s="19" t="s">
        <v>142</v>
      </c>
      <c r="BM173" s="186" t="s">
        <v>845</v>
      </c>
    </row>
    <row r="174" spans="1:65" s="2" customFormat="1" ht="14.4" customHeight="1">
      <c r="A174" s="36"/>
      <c r="B174" s="37"/>
      <c r="C174" s="175" t="s">
        <v>262</v>
      </c>
      <c r="D174" s="175" t="s">
        <v>137</v>
      </c>
      <c r="E174" s="176" t="s">
        <v>2492</v>
      </c>
      <c r="F174" s="177" t="s">
        <v>2493</v>
      </c>
      <c r="G174" s="178" t="s">
        <v>169</v>
      </c>
      <c r="H174" s="179">
        <v>172</v>
      </c>
      <c r="I174" s="180"/>
      <c r="J174" s="181">
        <f t="shared" si="40"/>
        <v>0</v>
      </c>
      <c r="K174" s="177" t="s">
        <v>19</v>
      </c>
      <c r="L174" s="41"/>
      <c r="M174" s="182" t="s">
        <v>19</v>
      </c>
      <c r="N174" s="183" t="s">
        <v>44</v>
      </c>
      <c r="O174" s="66"/>
      <c r="P174" s="184">
        <f t="shared" si="41"/>
        <v>0</v>
      </c>
      <c r="Q174" s="184">
        <v>0</v>
      </c>
      <c r="R174" s="184">
        <f t="shared" si="42"/>
        <v>0</v>
      </c>
      <c r="S174" s="184">
        <v>0</v>
      </c>
      <c r="T174" s="185">
        <f t="shared" si="43"/>
        <v>0</v>
      </c>
      <c r="U174" s="36"/>
      <c r="V174" s="36"/>
      <c r="W174" s="36"/>
      <c r="X174" s="36"/>
      <c r="Y174" s="36"/>
      <c r="Z174" s="36"/>
      <c r="AA174" s="36"/>
      <c r="AB174" s="36"/>
      <c r="AC174" s="36"/>
      <c r="AD174" s="36"/>
      <c r="AE174" s="36"/>
      <c r="AR174" s="186" t="s">
        <v>142</v>
      </c>
      <c r="AT174" s="186" t="s">
        <v>137</v>
      </c>
      <c r="AU174" s="186" t="s">
        <v>80</v>
      </c>
      <c r="AY174" s="19" t="s">
        <v>135</v>
      </c>
      <c r="BE174" s="187">
        <f t="shared" si="44"/>
        <v>0</v>
      </c>
      <c r="BF174" s="187">
        <f t="shared" si="45"/>
        <v>0</v>
      </c>
      <c r="BG174" s="187">
        <f t="shared" si="46"/>
        <v>0</v>
      </c>
      <c r="BH174" s="187">
        <f t="shared" si="47"/>
        <v>0</v>
      </c>
      <c r="BI174" s="187">
        <f t="shared" si="48"/>
        <v>0</v>
      </c>
      <c r="BJ174" s="19" t="s">
        <v>143</v>
      </c>
      <c r="BK174" s="187">
        <f t="shared" si="49"/>
        <v>0</v>
      </c>
      <c r="BL174" s="19" t="s">
        <v>142</v>
      </c>
      <c r="BM174" s="186" t="s">
        <v>849</v>
      </c>
    </row>
    <row r="175" spans="1:65" s="2" customFormat="1" ht="14.4" customHeight="1">
      <c r="A175" s="36"/>
      <c r="B175" s="37"/>
      <c r="C175" s="175" t="s">
        <v>313</v>
      </c>
      <c r="D175" s="175" t="s">
        <v>137</v>
      </c>
      <c r="E175" s="176" t="s">
        <v>2494</v>
      </c>
      <c r="F175" s="177" t="s">
        <v>2495</v>
      </c>
      <c r="G175" s="178" t="s">
        <v>169</v>
      </c>
      <c r="H175" s="179">
        <v>1</v>
      </c>
      <c r="I175" s="180"/>
      <c r="J175" s="181">
        <f t="shared" si="40"/>
        <v>0</v>
      </c>
      <c r="K175" s="177" t="s">
        <v>19</v>
      </c>
      <c r="L175" s="41"/>
      <c r="M175" s="182" t="s">
        <v>19</v>
      </c>
      <c r="N175" s="183" t="s">
        <v>44</v>
      </c>
      <c r="O175" s="66"/>
      <c r="P175" s="184">
        <f t="shared" si="41"/>
        <v>0</v>
      </c>
      <c r="Q175" s="184">
        <v>0</v>
      </c>
      <c r="R175" s="184">
        <f t="shared" si="42"/>
        <v>0</v>
      </c>
      <c r="S175" s="184">
        <v>0</v>
      </c>
      <c r="T175" s="185">
        <f t="shared" si="43"/>
        <v>0</v>
      </c>
      <c r="U175" s="36"/>
      <c r="V175" s="36"/>
      <c r="W175" s="36"/>
      <c r="X175" s="36"/>
      <c r="Y175" s="36"/>
      <c r="Z175" s="36"/>
      <c r="AA175" s="36"/>
      <c r="AB175" s="36"/>
      <c r="AC175" s="36"/>
      <c r="AD175" s="36"/>
      <c r="AE175" s="36"/>
      <c r="AR175" s="186" t="s">
        <v>142</v>
      </c>
      <c r="AT175" s="186" t="s">
        <v>137</v>
      </c>
      <c r="AU175" s="186" t="s">
        <v>80</v>
      </c>
      <c r="AY175" s="19" t="s">
        <v>135</v>
      </c>
      <c r="BE175" s="187">
        <f t="shared" si="44"/>
        <v>0</v>
      </c>
      <c r="BF175" s="187">
        <f t="shared" si="45"/>
        <v>0</v>
      </c>
      <c r="BG175" s="187">
        <f t="shared" si="46"/>
        <v>0</v>
      </c>
      <c r="BH175" s="187">
        <f t="shared" si="47"/>
        <v>0</v>
      </c>
      <c r="BI175" s="187">
        <f t="shared" si="48"/>
        <v>0</v>
      </c>
      <c r="BJ175" s="19" t="s">
        <v>143</v>
      </c>
      <c r="BK175" s="187">
        <f t="shared" si="49"/>
        <v>0</v>
      </c>
      <c r="BL175" s="19" t="s">
        <v>142</v>
      </c>
      <c r="BM175" s="186" t="s">
        <v>863</v>
      </c>
    </row>
    <row r="176" spans="1:65" s="2" customFormat="1" ht="14.4" customHeight="1">
      <c r="A176" s="36"/>
      <c r="B176" s="37"/>
      <c r="C176" s="175" t="s">
        <v>800</v>
      </c>
      <c r="D176" s="175" t="s">
        <v>137</v>
      </c>
      <c r="E176" s="176" t="s">
        <v>2496</v>
      </c>
      <c r="F176" s="177" t="s">
        <v>2497</v>
      </c>
      <c r="G176" s="178" t="s">
        <v>169</v>
      </c>
      <c r="H176" s="179">
        <v>7</v>
      </c>
      <c r="I176" s="180"/>
      <c r="J176" s="181">
        <f t="shared" si="40"/>
        <v>0</v>
      </c>
      <c r="K176" s="177" t="s">
        <v>19</v>
      </c>
      <c r="L176" s="41"/>
      <c r="M176" s="182" t="s">
        <v>19</v>
      </c>
      <c r="N176" s="183" t="s">
        <v>44</v>
      </c>
      <c r="O176" s="66"/>
      <c r="P176" s="184">
        <f t="shared" si="41"/>
        <v>0</v>
      </c>
      <c r="Q176" s="184">
        <v>0</v>
      </c>
      <c r="R176" s="184">
        <f t="shared" si="42"/>
        <v>0</v>
      </c>
      <c r="S176" s="184">
        <v>0</v>
      </c>
      <c r="T176" s="185">
        <f t="shared" si="43"/>
        <v>0</v>
      </c>
      <c r="U176" s="36"/>
      <c r="V176" s="36"/>
      <c r="W176" s="36"/>
      <c r="X176" s="36"/>
      <c r="Y176" s="36"/>
      <c r="Z176" s="36"/>
      <c r="AA176" s="36"/>
      <c r="AB176" s="36"/>
      <c r="AC176" s="36"/>
      <c r="AD176" s="36"/>
      <c r="AE176" s="36"/>
      <c r="AR176" s="186" t="s">
        <v>142</v>
      </c>
      <c r="AT176" s="186" t="s">
        <v>137</v>
      </c>
      <c r="AU176" s="186" t="s">
        <v>80</v>
      </c>
      <c r="AY176" s="19" t="s">
        <v>135</v>
      </c>
      <c r="BE176" s="187">
        <f t="shared" si="44"/>
        <v>0</v>
      </c>
      <c r="BF176" s="187">
        <f t="shared" si="45"/>
        <v>0</v>
      </c>
      <c r="BG176" s="187">
        <f t="shared" si="46"/>
        <v>0</v>
      </c>
      <c r="BH176" s="187">
        <f t="shared" si="47"/>
        <v>0</v>
      </c>
      <c r="BI176" s="187">
        <f t="shared" si="48"/>
        <v>0</v>
      </c>
      <c r="BJ176" s="19" t="s">
        <v>143</v>
      </c>
      <c r="BK176" s="187">
        <f t="shared" si="49"/>
        <v>0</v>
      </c>
      <c r="BL176" s="19" t="s">
        <v>142</v>
      </c>
      <c r="BM176" s="186" t="s">
        <v>873</v>
      </c>
    </row>
    <row r="177" spans="1:65" s="2" customFormat="1" ht="14.4" customHeight="1">
      <c r="A177" s="36"/>
      <c r="B177" s="37"/>
      <c r="C177" s="175" t="s">
        <v>318</v>
      </c>
      <c r="D177" s="175" t="s">
        <v>137</v>
      </c>
      <c r="E177" s="176" t="s">
        <v>2498</v>
      </c>
      <c r="F177" s="177" t="s">
        <v>2499</v>
      </c>
      <c r="G177" s="178" t="s">
        <v>169</v>
      </c>
      <c r="H177" s="179">
        <v>37</v>
      </c>
      <c r="I177" s="180"/>
      <c r="J177" s="181">
        <f t="shared" si="40"/>
        <v>0</v>
      </c>
      <c r="K177" s="177" t="s">
        <v>19</v>
      </c>
      <c r="L177" s="41"/>
      <c r="M177" s="182" t="s">
        <v>19</v>
      </c>
      <c r="N177" s="183" t="s">
        <v>44</v>
      </c>
      <c r="O177" s="66"/>
      <c r="P177" s="184">
        <f t="shared" si="41"/>
        <v>0</v>
      </c>
      <c r="Q177" s="184">
        <v>0</v>
      </c>
      <c r="R177" s="184">
        <f t="shared" si="42"/>
        <v>0</v>
      </c>
      <c r="S177" s="184">
        <v>0</v>
      </c>
      <c r="T177" s="185">
        <f t="shared" si="43"/>
        <v>0</v>
      </c>
      <c r="U177" s="36"/>
      <c r="V177" s="36"/>
      <c r="W177" s="36"/>
      <c r="X177" s="36"/>
      <c r="Y177" s="36"/>
      <c r="Z177" s="36"/>
      <c r="AA177" s="36"/>
      <c r="AB177" s="36"/>
      <c r="AC177" s="36"/>
      <c r="AD177" s="36"/>
      <c r="AE177" s="36"/>
      <c r="AR177" s="186" t="s">
        <v>142</v>
      </c>
      <c r="AT177" s="186" t="s">
        <v>137</v>
      </c>
      <c r="AU177" s="186" t="s">
        <v>80</v>
      </c>
      <c r="AY177" s="19" t="s">
        <v>135</v>
      </c>
      <c r="BE177" s="187">
        <f t="shared" si="44"/>
        <v>0</v>
      </c>
      <c r="BF177" s="187">
        <f t="shared" si="45"/>
        <v>0</v>
      </c>
      <c r="BG177" s="187">
        <f t="shared" si="46"/>
        <v>0</v>
      </c>
      <c r="BH177" s="187">
        <f t="shared" si="47"/>
        <v>0</v>
      </c>
      <c r="BI177" s="187">
        <f t="shared" si="48"/>
        <v>0</v>
      </c>
      <c r="BJ177" s="19" t="s">
        <v>143</v>
      </c>
      <c r="BK177" s="187">
        <f t="shared" si="49"/>
        <v>0</v>
      </c>
      <c r="BL177" s="19" t="s">
        <v>142</v>
      </c>
      <c r="BM177" s="186" t="s">
        <v>879</v>
      </c>
    </row>
    <row r="178" spans="1:65" s="2" customFormat="1" ht="14.4" customHeight="1">
      <c r="A178" s="36"/>
      <c r="B178" s="37"/>
      <c r="C178" s="175" t="s">
        <v>815</v>
      </c>
      <c r="D178" s="175" t="s">
        <v>137</v>
      </c>
      <c r="E178" s="176" t="s">
        <v>2500</v>
      </c>
      <c r="F178" s="177" t="s">
        <v>2501</v>
      </c>
      <c r="G178" s="178" t="s">
        <v>169</v>
      </c>
      <c r="H178" s="179">
        <v>63</v>
      </c>
      <c r="I178" s="180"/>
      <c r="J178" s="181">
        <f t="shared" si="40"/>
        <v>0</v>
      </c>
      <c r="K178" s="177" t="s">
        <v>19</v>
      </c>
      <c r="L178" s="41"/>
      <c r="M178" s="182" t="s">
        <v>19</v>
      </c>
      <c r="N178" s="183" t="s">
        <v>44</v>
      </c>
      <c r="O178" s="66"/>
      <c r="P178" s="184">
        <f t="shared" si="41"/>
        <v>0</v>
      </c>
      <c r="Q178" s="184">
        <v>0</v>
      </c>
      <c r="R178" s="184">
        <f t="shared" si="42"/>
        <v>0</v>
      </c>
      <c r="S178" s="184">
        <v>0</v>
      </c>
      <c r="T178" s="185">
        <f t="shared" si="43"/>
        <v>0</v>
      </c>
      <c r="U178" s="36"/>
      <c r="V178" s="36"/>
      <c r="W178" s="36"/>
      <c r="X178" s="36"/>
      <c r="Y178" s="36"/>
      <c r="Z178" s="36"/>
      <c r="AA178" s="36"/>
      <c r="AB178" s="36"/>
      <c r="AC178" s="36"/>
      <c r="AD178" s="36"/>
      <c r="AE178" s="36"/>
      <c r="AR178" s="186" t="s">
        <v>142</v>
      </c>
      <c r="AT178" s="186" t="s">
        <v>137</v>
      </c>
      <c r="AU178" s="186" t="s">
        <v>80</v>
      </c>
      <c r="AY178" s="19" t="s">
        <v>135</v>
      </c>
      <c r="BE178" s="187">
        <f t="shared" si="44"/>
        <v>0</v>
      </c>
      <c r="BF178" s="187">
        <f t="shared" si="45"/>
        <v>0</v>
      </c>
      <c r="BG178" s="187">
        <f t="shared" si="46"/>
        <v>0</v>
      </c>
      <c r="BH178" s="187">
        <f t="shared" si="47"/>
        <v>0</v>
      </c>
      <c r="BI178" s="187">
        <f t="shared" si="48"/>
        <v>0</v>
      </c>
      <c r="BJ178" s="19" t="s">
        <v>143</v>
      </c>
      <c r="BK178" s="187">
        <f t="shared" si="49"/>
        <v>0</v>
      </c>
      <c r="BL178" s="19" t="s">
        <v>142</v>
      </c>
      <c r="BM178" s="186" t="s">
        <v>880</v>
      </c>
    </row>
    <row r="179" spans="1:65" s="2" customFormat="1" ht="14.4" customHeight="1">
      <c r="A179" s="36"/>
      <c r="B179" s="37"/>
      <c r="C179" s="175" t="s">
        <v>322</v>
      </c>
      <c r="D179" s="175" t="s">
        <v>137</v>
      </c>
      <c r="E179" s="176" t="s">
        <v>2502</v>
      </c>
      <c r="F179" s="177" t="s">
        <v>2503</v>
      </c>
      <c r="G179" s="178" t="s">
        <v>169</v>
      </c>
      <c r="H179" s="179">
        <v>64</v>
      </c>
      <c r="I179" s="180"/>
      <c r="J179" s="181">
        <f t="shared" si="40"/>
        <v>0</v>
      </c>
      <c r="K179" s="177" t="s">
        <v>19</v>
      </c>
      <c r="L179" s="41"/>
      <c r="M179" s="182" t="s">
        <v>19</v>
      </c>
      <c r="N179" s="183" t="s">
        <v>44</v>
      </c>
      <c r="O179" s="66"/>
      <c r="P179" s="184">
        <f t="shared" si="41"/>
        <v>0</v>
      </c>
      <c r="Q179" s="184">
        <v>0</v>
      </c>
      <c r="R179" s="184">
        <f t="shared" si="42"/>
        <v>0</v>
      </c>
      <c r="S179" s="184">
        <v>0</v>
      </c>
      <c r="T179" s="185">
        <f t="shared" si="43"/>
        <v>0</v>
      </c>
      <c r="U179" s="36"/>
      <c r="V179" s="36"/>
      <c r="W179" s="36"/>
      <c r="X179" s="36"/>
      <c r="Y179" s="36"/>
      <c r="Z179" s="36"/>
      <c r="AA179" s="36"/>
      <c r="AB179" s="36"/>
      <c r="AC179" s="36"/>
      <c r="AD179" s="36"/>
      <c r="AE179" s="36"/>
      <c r="AR179" s="186" t="s">
        <v>142</v>
      </c>
      <c r="AT179" s="186" t="s">
        <v>137</v>
      </c>
      <c r="AU179" s="186" t="s">
        <v>80</v>
      </c>
      <c r="AY179" s="19" t="s">
        <v>135</v>
      </c>
      <c r="BE179" s="187">
        <f t="shared" si="44"/>
        <v>0</v>
      </c>
      <c r="BF179" s="187">
        <f t="shared" si="45"/>
        <v>0</v>
      </c>
      <c r="BG179" s="187">
        <f t="shared" si="46"/>
        <v>0</v>
      </c>
      <c r="BH179" s="187">
        <f t="shared" si="47"/>
        <v>0</v>
      </c>
      <c r="BI179" s="187">
        <f t="shared" si="48"/>
        <v>0</v>
      </c>
      <c r="BJ179" s="19" t="s">
        <v>143</v>
      </c>
      <c r="BK179" s="187">
        <f t="shared" si="49"/>
        <v>0</v>
      </c>
      <c r="BL179" s="19" t="s">
        <v>142</v>
      </c>
      <c r="BM179" s="186" t="s">
        <v>882</v>
      </c>
    </row>
    <row r="180" spans="1:65" s="2" customFormat="1" ht="14.4" customHeight="1">
      <c r="A180" s="36"/>
      <c r="B180" s="37"/>
      <c r="C180" s="175" t="s">
        <v>830</v>
      </c>
      <c r="D180" s="175" t="s">
        <v>137</v>
      </c>
      <c r="E180" s="176" t="s">
        <v>2504</v>
      </c>
      <c r="F180" s="177" t="s">
        <v>2505</v>
      </c>
      <c r="G180" s="178" t="s">
        <v>382</v>
      </c>
      <c r="H180" s="179">
        <v>32</v>
      </c>
      <c r="I180" s="180"/>
      <c r="J180" s="181">
        <f t="shared" si="40"/>
        <v>0</v>
      </c>
      <c r="K180" s="177" t="s">
        <v>19</v>
      </c>
      <c r="L180" s="41"/>
      <c r="M180" s="182" t="s">
        <v>19</v>
      </c>
      <c r="N180" s="183" t="s">
        <v>44</v>
      </c>
      <c r="O180" s="66"/>
      <c r="P180" s="184">
        <f t="shared" si="41"/>
        <v>0</v>
      </c>
      <c r="Q180" s="184">
        <v>0</v>
      </c>
      <c r="R180" s="184">
        <f t="shared" si="42"/>
        <v>0</v>
      </c>
      <c r="S180" s="184">
        <v>0</v>
      </c>
      <c r="T180" s="185">
        <f t="shared" si="43"/>
        <v>0</v>
      </c>
      <c r="U180" s="36"/>
      <c r="V180" s="36"/>
      <c r="W180" s="36"/>
      <c r="X180" s="36"/>
      <c r="Y180" s="36"/>
      <c r="Z180" s="36"/>
      <c r="AA180" s="36"/>
      <c r="AB180" s="36"/>
      <c r="AC180" s="36"/>
      <c r="AD180" s="36"/>
      <c r="AE180" s="36"/>
      <c r="AR180" s="186" t="s">
        <v>142</v>
      </c>
      <c r="AT180" s="186" t="s">
        <v>137</v>
      </c>
      <c r="AU180" s="186" t="s">
        <v>80</v>
      </c>
      <c r="AY180" s="19" t="s">
        <v>135</v>
      </c>
      <c r="BE180" s="187">
        <f t="shared" si="44"/>
        <v>0</v>
      </c>
      <c r="BF180" s="187">
        <f t="shared" si="45"/>
        <v>0</v>
      </c>
      <c r="BG180" s="187">
        <f t="shared" si="46"/>
        <v>0</v>
      </c>
      <c r="BH180" s="187">
        <f t="shared" si="47"/>
        <v>0</v>
      </c>
      <c r="BI180" s="187">
        <f t="shared" si="48"/>
        <v>0</v>
      </c>
      <c r="BJ180" s="19" t="s">
        <v>143</v>
      </c>
      <c r="BK180" s="187">
        <f t="shared" si="49"/>
        <v>0</v>
      </c>
      <c r="BL180" s="19" t="s">
        <v>142</v>
      </c>
      <c r="BM180" s="186" t="s">
        <v>883</v>
      </c>
    </row>
    <row r="181" spans="1:65" s="2" customFormat="1" ht="14.4" customHeight="1">
      <c r="A181" s="36"/>
      <c r="B181" s="37"/>
      <c r="C181" s="175" t="s">
        <v>329</v>
      </c>
      <c r="D181" s="175" t="s">
        <v>137</v>
      </c>
      <c r="E181" s="176" t="s">
        <v>2506</v>
      </c>
      <c r="F181" s="177" t="s">
        <v>2507</v>
      </c>
      <c r="G181" s="178" t="s">
        <v>382</v>
      </c>
      <c r="H181" s="179">
        <v>1</v>
      </c>
      <c r="I181" s="180"/>
      <c r="J181" s="181">
        <f t="shared" si="40"/>
        <v>0</v>
      </c>
      <c r="K181" s="177" t="s">
        <v>19</v>
      </c>
      <c r="L181" s="41"/>
      <c r="M181" s="182" t="s">
        <v>19</v>
      </c>
      <c r="N181" s="183" t="s">
        <v>44</v>
      </c>
      <c r="O181" s="66"/>
      <c r="P181" s="184">
        <f t="shared" si="41"/>
        <v>0</v>
      </c>
      <c r="Q181" s="184">
        <v>0</v>
      </c>
      <c r="R181" s="184">
        <f t="shared" si="42"/>
        <v>0</v>
      </c>
      <c r="S181" s="184">
        <v>0</v>
      </c>
      <c r="T181" s="185">
        <f t="shared" si="43"/>
        <v>0</v>
      </c>
      <c r="U181" s="36"/>
      <c r="V181" s="36"/>
      <c r="W181" s="36"/>
      <c r="X181" s="36"/>
      <c r="Y181" s="36"/>
      <c r="Z181" s="36"/>
      <c r="AA181" s="36"/>
      <c r="AB181" s="36"/>
      <c r="AC181" s="36"/>
      <c r="AD181" s="36"/>
      <c r="AE181" s="36"/>
      <c r="AR181" s="186" t="s">
        <v>142</v>
      </c>
      <c r="AT181" s="186" t="s">
        <v>137</v>
      </c>
      <c r="AU181" s="186" t="s">
        <v>80</v>
      </c>
      <c r="AY181" s="19" t="s">
        <v>135</v>
      </c>
      <c r="BE181" s="187">
        <f t="shared" si="44"/>
        <v>0</v>
      </c>
      <c r="BF181" s="187">
        <f t="shared" si="45"/>
        <v>0</v>
      </c>
      <c r="BG181" s="187">
        <f t="shared" si="46"/>
        <v>0</v>
      </c>
      <c r="BH181" s="187">
        <f t="shared" si="47"/>
        <v>0</v>
      </c>
      <c r="BI181" s="187">
        <f t="shared" si="48"/>
        <v>0</v>
      </c>
      <c r="BJ181" s="19" t="s">
        <v>143</v>
      </c>
      <c r="BK181" s="187">
        <f t="shared" si="49"/>
        <v>0</v>
      </c>
      <c r="BL181" s="19" t="s">
        <v>142</v>
      </c>
      <c r="BM181" s="186" t="s">
        <v>888</v>
      </c>
    </row>
    <row r="182" spans="1:65" s="2" customFormat="1" ht="14.4" customHeight="1">
      <c r="A182" s="36"/>
      <c r="B182" s="37"/>
      <c r="C182" s="175" t="s">
        <v>842</v>
      </c>
      <c r="D182" s="175" t="s">
        <v>137</v>
      </c>
      <c r="E182" s="176" t="s">
        <v>2508</v>
      </c>
      <c r="F182" s="177" t="s">
        <v>2509</v>
      </c>
      <c r="G182" s="178" t="s">
        <v>382</v>
      </c>
      <c r="H182" s="179">
        <v>5</v>
      </c>
      <c r="I182" s="180"/>
      <c r="J182" s="181">
        <f t="shared" si="40"/>
        <v>0</v>
      </c>
      <c r="K182" s="177" t="s">
        <v>19</v>
      </c>
      <c r="L182" s="41"/>
      <c r="M182" s="182" t="s">
        <v>19</v>
      </c>
      <c r="N182" s="183" t="s">
        <v>44</v>
      </c>
      <c r="O182" s="66"/>
      <c r="P182" s="184">
        <f t="shared" si="41"/>
        <v>0</v>
      </c>
      <c r="Q182" s="184">
        <v>0</v>
      </c>
      <c r="R182" s="184">
        <f t="shared" si="42"/>
        <v>0</v>
      </c>
      <c r="S182" s="184">
        <v>0</v>
      </c>
      <c r="T182" s="185">
        <f t="shared" si="43"/>
        <v>0</v>
      </c>
      <c r="U182" s="36"/>
      <c r="V182" s="36"/>
      <c r="W182" s="36"/>
      <c r="X182" s="36"/>
      <c r="Y182" s="36"/>
      <c r="Z182" s="36"/>
      <c r="AA182" s="36"/>
      <c r="AB182" s="36"/>
      <c r="AC182" s="36"/>
      <c r="AD182" s="36"/>
      <c r="AE182" s="36"/>
      <c r="AR182" s="186" t="s">
        <v>142</v>
      </c>
      <c r="AT182" s="186" t="s">
        <v>137</v>
      </c>
      <c r="AU182" s="186" t="s">
        <v>80</v>
      </c>
      <c r="AY182" s="19" t="s">
        <v>135</v>
      </c>
      <c r="BE182" s="187">
        <f t="shared" si="44"/>
        <v>0</v>
      </c>
      <c r="BF182" s="187">
        <f t="shared" si="45"/>
        <v>0</v>
      </c>
      <c r="BG182" s="187">
        <f t="shared" si="46"/>
        <v>0</v>
      </c>
      <c r="BH182" s="187">
        <f t="shared" si="47"/>
        <v>0</v>
      </c>
      <c r="BI182" s="187">
        <f t="shared" si="48"/>
        <v>0</v>
      </c>
      <c r="BJ182" s="19" t="s">
        <v>143</v>
      </c>
      <c r="BK182" s="187">
        <f t="shared" si="49"/>
        <v>0</v>
      </c>
      <c r="BL182" s="19" t="s">
        <v>142</v>
      </c>
      <c r="BM182" s="186" t="s">
        <v>889</v>
      </c>
    </row>
    <row r="183" spans="1:65" s="2" customFormat="1" ht="14.4" customHeight="1">
      <c r="A183" s="36"/>
      <c r="B183" s="37"/>
      <c r="C183" s="175" t="s">
        <v>337</v>
      </c>
      <c r="D183" s="175" t="s">
        <v>137</v>
      </c>
      <c r="E183" s="176" t="s">
        <v>2510</v>
      </c>
      <c r="F183" s="177" t="s">
        <v>2511</v>
      </c>
      <c r="G183" s="178" t="s">
        <v>382</v>
      </c>
      <c r="H183" s="179">
        <v>5</v>
      </c>
      <c r="I183" s="180"/>
      <c r="J183" s="181">
        <f t="shared" si="40"/>
        <v>0</v>
      </c>
      <c r="K183" s="177" t="s">
        <v>19</v>
      </c>
      <c r="L183" s="41"/>
      <c r="M183" s="182" t="s">
        <v>19</v>
      </c>
      <c r="N183" s="183" t="s">
        <v>44</v>
      </c>
      <c r="O183" s="66"/>
      <c r="P183" s="184">
        <f t="shared" si="41"/>
        <v>0</v>
      </c>
      <c r="Q183" s="184">
        <v>0</v>
      </c>
      <c r="R183" s="184">
        <f t="shared" si="42"/>
        <v>0</v>
      </c>
      <c r="S183" s="184">
        <v>0</v>
      </c>
      <c r="T183" s="185">
        <f t="shared" si="43"/>
        <v>0</v>
      </c>
      <c r="U183" s="36"/>
      <c r="V183" s="36"/>
      <c r="W183" s="36"/>
      <c r="X183" s="36"/>
      <c r="Y183" s="36"/>
      <c r="Z183" s="36"/>
      <c r="AA183" s="36"/>
      <c r="AB183" s="36"/>
      <c r="AC183" s="36"/>
      <c r="AD183" s="36"/>
      <c r="AE183" s="36"/>
      <c r="AR183" s="186" t="s">
        <v>142</v>
      </c>
      <c r="AT183" s="186" t="s">
        <v>137</v>
      </c>
      <c r="AU183" s="186" t="s">
        <v>80</v>
      </c>
      <c r="AY183" s="19" t="s">
        <v>135</v>
      </c>
      <c r="BE183" s="187">
        <f t="shared" si="44"/>
        <v>0</v>
      </c>
      <c r="BF183" s="187">
        <f t="shared" si="45"/>
        <v>0</v>
      </c>
      <c r="BG183" s="187">
        <f t="shared" si="46"/>
        <v>0</v>
      </c>
      <c r="BH183" s="187">
        <f t="shared" si="47"/>
        <v>0</v>
      </c>
      <c r="BI183" s="187">
        <f t="shared" si="48"/>
        <v>0</v>
      </c>
      <c r="BJ183" s="19" t="s">
        <v>143</v>
      </c>
      <c r="BK183" s="187">
        <f t="shared" si="49"/>
        <v>0</v>
      </c>
      <c r="BL183" s="19" t="s">
        <v>142</v>
      </c>
      <c r="BM183" s="186" t="s">
        <v>896</v>
      </c>
    </row>
    <row r="184" spans="1:65" s="2" customFormat="1" ht="14.4" customHeight="1">
      <c r="A184" s="36"/>
      <c r="B184" s="37"/>
      <c r="C184" s="175" t="s">
        <v>860</v>
      </c>
      <c r="D184" s="175" t="s">
        <v>137</v>
      </c>
      <c r="E184" s="176" t="s">
        <v>2512</v>
      </c>
      <c r="F184" s="177" t="s">
        <v>2513</v>
      </c>
      <c r="G184" s="178" t="s">
        <v>382</v>
      </c>
      <c r="H184" s="179">
        <v>3</v>
      </c>
      <c r="I184" s="180"/>
      <c r="J184" s="181">
        <f t="shared" si="40"/>
        <v>0</v>
      </c>
      <c r="K184" s="177" t="s">
        <v>19</v>
      </c>
      <c r="L184" s="41"/>
      <c r="M184" s="182" t="s">
        <v>19</v>
      </c>
      <c r="N184" s="183" t="s">
        <v>44</v>
      </c>
      <c r="O184" s="66"/>
      <c r="P184" s="184">
        <f t="shared" si="41"/>
        <v>0</v>
      </c>
      <c r="Q184" s="184">
        <v>0</v>
      </c>
      <c r="R184" s="184">
        <f t="shared" si="42"/>
        <v>0</v>
      </c>
      <c r="S184" s="184">
        <v>0</v>
      </c>
      <c r="T184" s="185">
        <f t="shared" si="43"/>
        <v>0</v>
      </c>
      <c r="U184" s="36"/>
      <c r="V184" s="36"/>
      <c r="W184" s="36"/>
      <c r="X184" s="36"/>
      <c r="Y184" s="36"/>
      <c r="Z184" s="36"/>
      <c r="AA184" s="36"/>
      <c r="AB184" s="36"/>
      <c r="AC184" s="36"/>
      <c r="AD184" s="36"/>
      <c r="AE184" s="36"/>
      <c r="AR184" s="186" t="s">
        <v>142</v>
      </c>
      <c r="AT184" s="186" t="s">
        <v>137</v>
      </c>
      <c r="AU184" s="186" t="s">
        <v>80</v>
      </c>
      <c r="AY184" s="19" t="s">
        <v>135</v>
      </c>
      <c r="BE184" s="187">
        <f t="shared" si="44"/>
        <v>0</v>
      </c>
      <c r="BF184" s="187">
        <f t="shared" si="45"/>
        <v>0</v>
      </c>
      <c r="BG184" s="187">
        <f t="shared" si="46"/>
        <v>0</v>
      </c>
      <c r="BH184" s="187">
        <f t="shared" si="47"/>
        <v>0</v>
      </c>
      <c r="BI184" s="187">
        <f t="shared" si="48"/>
        <v>0</v>
      </c>
      <c r="BJ184" s="19" t="s">
        <v>143</v>
      </c>
      <c r="BK184" s="187">
        <f t="shared" si="49"/>
        <v>0</v>
      </c>
      <c r="BL184" s="19" t="s">
        <v>142</v>
      </c>
      <c r="BM184" s="186" t="s">
        <v>907</v>
      </c>
    </row>
    <row r="185" spans="1:65" s="2" customFormat="1" ht="14.4" customHeight="1">
      <c r="A185" s="36"/>
      <c r="B185" s="37"/>
      <c r="C185" s="175" t="s">
        <v>342</v>
      </c>
      <c r="D185" s="175" t="s">
        <v>137</v>
      </c>
      <c r="E185" s="176" t="s">
        <v>2514</v>
      </c>
      <c r="F185" s="177" t="s">
        <v>2515</v>
      </c>
      <c r="G185" s="178" t="s">
        <v>382</v>
      </c>
      <c r="H185" s="179">
        <v>3</v>
      </c>
      <c r="I185" s="180"/>
      <c r="J185" s="181">
        <f t="shared" si="40"/>
        <v>0</v>
      </c>
      <c r="K185" s="177" t="s">
        <v>19</v>
      </c>
      <c r="L185" s="41"/>
      <c r="M185" s="182" t="s">
        <v>19</v>
      </c>
      <c r="N185" s="183" t="s">
        <v>44</v>
      </c>
      <c r="O185" s="66"/>
      <c r="P185" s="184">
        <f t="shared" si="41"/>
        <v>0</v>
      </c>
      <c r="Q185" s="184">
        <v>0</v>
      </c>
      <c r="R185" s="184">
        <f t="shared" si="42"/>
        <v>0</v>
      </c>
      <c r="S185" s="184">
        <v>0</v>
      </c>
      <c r="T185" s="185">
        <f t="shared" si="43"/>
        <v>0</v>
      </c>
      <c r="U185" s="36"/>
      <c r="V185" s="36"/>
      <c r="W185" s="36"/>
      <c r="X185" s="36"/>
      <c r="Y185" s="36"/>
      <c r="Z185" s="36"/>
      <c r="AA185" s="36"/>
      <c r="AB185" s="36"/>
      <c r="AC185" s="36"/>
      <c r="AD185" s="36"/>
      <c r="AE185" s="36"/>
      <c r="AR185" s="186" t="s">
        <v>142</v>
      </c>
      <c r="AT185" s="186" t="s">
        <v>137</v>
      </c>
      <c r="AU185" s="186" t="s">
        <v>80</v>
      </c>
      <c r="AY185" s="19" t="s">
        <v>135</v>
      </c>
      <c r="BE185" s="187">
        <f t="shared" si="44"/>
        <v>0</v>
      </c>
      <c r="BF185" s="187">
        <f t="shared" si="45"/>
        <v>0</v>
      </c>
      <c r="BG185" s="187">
        <f t="shared" si="46"/>
        <v>0</v>
      </c>
      <c r="BH185" s="187">
        <f t="shared" si="47"/>
        <v>0</v>
      </c>
      <c r="BI185" s="187">
        <f t="shared" si="48"/>
        <v>0</v>
      </c>
      <c r="BJ185" s="19" t="s">
        <v>143</v>
      </c>
      <c r="BK185" s="187">
        <f t="shared" si="49"/>
        <v>0</v>
      </c>
      <c r="BL185" s="19" t="s">
        <v>142</v>
      </c>
      <c r="BM185" s="186" t="s">
        <v>911</v>
      </c>
    </row>
    <row r="186" spans="1:65" s="2" customFormat="1" ht="14.4" customHeight="1">
      <c r="A186" s="36"/>
      <c r="B186" s="37"/>
      <c r="C186" s="175" t="s">
        <v>876</v>
      </c>
      <c r="D186" s="175" t="s">
        <v>137</v>
      </c>
      <c r="E186" s="176" t="s">
        <v>2516</v>
      </c>
      <c r="F186" s="177" t="s">
        <v>2517</v>
      </c>
      <c r="G186" s="178" t="s">
        <v>382</v>
      </c>
      <c r="H186" s="179">
        <v>2</v>
      </c>
      <c r="I186" s="180"/>
      <c r="J186" s="181">
        <f t="shared" si="40"/>
        <v>0</v>
      </c>
      <c r="K186" s="177" t="s">
        <v>19</v>
      </c>
      <c r="L186" s="41"/>
      <c r="M186" s="182" t="s">
        <v>19</v>
      </c>
      <c r="N186" s="183" t="s">
        <v>44</v>
      </c>
      <c r="O186" s="66"/>
      <c r="P186" s="184">
        <f t="shared" si="41"/>
        <v>0</v>
      </c>
      <c r="Q186" s="184">
        <v>0</v>
      </c>
      <c r="R186" s="184">
        <f t="shared" si="42"/>
        <v>0</v>
      </c>
      <c r="S186" s="184">
        <v>0</v>
      </c>
      <c r="T186" s="185">
        <f t="shared" si="43"/>
        <v>0</v>
      </c>
      <c r="U186" s="36"/>
      <c r="V186" s="36"/>
      <c r="W186" s="36"/>
      <c r="X186" s="36"/>
      <c r="Y186" s="36"/>
      <c r="Z186" s="36"/>
      <c r="AA186" s="36"/>
      <c r="AB186" s="36"/>
      <c r="AC186" s="36"/>
      <c r="AD186" s="36"/>
      <c r="AE186" s="36"/>
      <c r="AR186" s="186" t="s">
        <v>142</v>
      </c>
      <c r="AT186" s="186" t="s">
        <v>137</v>
      </c>
      <c r="AU186" s="186" t="s">
        <v>80</v>
      </c>
      <c r="AY186" s="19" t="s">
        <v>135</v>
      </c>
      <c r="BE186" s="187">
        <f t="shared" si="44"/>
        <v>0</v>
      </c>
      <c r="BF186" s="187">
        <f t="shared" si="45"/>
        <v>0</v>
      </c>
      <c r="BG186" s="187">
        <f t="shared" si="46"/>
        <v>0</v>
      </c>
      <c r="BH186" s="187">
        <f t="shared" si="47"/>
        <v>0</v>
      </c>
      <c r="BI186" s="187">
        <f t="shared" si="48"/>
        <v>0</v>
      </c>
      <c r="BJ186" s="19" t="s">
        <v>143</v>
      </c>
      <c r="BK186" s="187">
        <f t="shared" si="49"/>
        <v>0</v>
      </c>
      <c r="BL186" s="19" t="s">
        <v>142</v>
      </c>
      <c r="BM186" s="186" t="s">
        <v>916</v>
      </c>
    </row>
    <row r="187" spans="1:65" s="2" customFormat="1" ht="14.4" customHeight="1">
      <c r="A187" s="36"/>
      <c r="B187" s="37"/>
      <c r="C187" s="175" t="s">
        <v>349</v>
      </c>
      <c r="D187" s="175" t="s">
        <v>137</v>
      </c>
      <c r="E187" s="176" t="s">
        <v>2518</v>
      </c>
      <c r="F187" s="177" t="s">
        <v>2519</v>
      </c>
      <c r="G187" s="178" t="s">
        <v>382</v>
      </c>
      <c r="H187" s="179">
        <v>1</v>
      </c>
      <c r="I187" s="180"/>
      <c r="J187" s="181">
        <f t="shared" si="40"/>
        <v>0</v>
      </c>
      <c r="K187" s="177" t="s">
        <v>19</v>
      </c>
      <c r="L187" s="41"/>
      <c r="M187" s="182" t="s">
        <v>19</v>
      </c>
      <c r="N187" s="183" t="s">
        <v>44</v>
      </c>
      <c r="O187" s="66"/>
      <c r="P187" s="184">
        <f t="shared" si="41"/>
        <v>0</v>
      </c>
      <c r="Q187" s="184">
        <v>0</v>
      </c>
      <c r="R187" s="184">
        <f t="shared" si="42"/>
        <v>0</v>
      </c>
      <c r="S187" s="184">
        <v>0</v>
      </c>
      <c r="T187" s="185">
        <f t="shared" si="43"/>
        <v>0</v>
      </c>
      <c r="U187" s="36"/>
      <c r="V187" s="36"/>
      <c r="W187" s="36"/>
      <c r="X187" s="36"/>
      <c r="Y187" s="36"/>
      <c r="Z187" s="36"/>
      <c r="AA187" s="36"/>
      <c r="AB187" s="36"/>
      <c r="AC187" s="36"/>
      <c r="AD187" s="36"/>
      <c r="AE187" s="36"/>
      <c r="AR187" s="186" t="s">
        <v>142</v>
      </c>
      <c r="AT187" s="186" t="s">
        <v>137</v>
      </c>
      <c r="AU187" s="186" t="s">
        <v>80</v>
      </c>
      <c r="AY187" s="19" t="s">
        <v>135</v>
      </c>
      <c r="BE187" s="187">
        <f t="shared" si="44"/>
        <v>0</v>
      </c>
      <c r="BF187" s="187">
        <f t="shared" si="45"/>
        <v>0</v>
      </c>
      <c r="BG187" s="187">
        <f t="shared" si="46"/>
        <v>0</v>
      </c>
      <c r="BH187" s="187">
        <f t="shared" si="47"/>
        <v>0</v>
      </c>
      <c r="BI187" s="187">
        <f t="shared" si="48"/>
        <v>0</v>
      </c>
      <c r="BJ187" s="19" t="s">
        <v>143</v>
      </c>
      <c r="BK187" s="187">
        <f t="shared" si="49"/>
        <v>0</v>
      </c>
      <c r="BL187" s="19" t="s">
        <v>142</v>
      </c>
      <c r="BM187" s="186" t="s">
        <v>950</v>
      </c>
    </row>
    <row r="188" spans="1:65" s="2" customFormat="1" ht="14.4" customHeight="1">
      <c r="A188" s="36"/>
      <c r="B188" s="37"/>
      <c r="C188" s="175" t="s">
        <v>881</v>
      </c>
      <c r="D188" s="175" t="s">
        <v>137</v>
      </c>
      <c r="E188" s="176" t="s">
        <v>2520</v>
      </c>
      <c r="F188" s="177" t="s">
        <v>2521</v>
      </c>
      <c r="G188" s="178" t="s">
        <v>382</v>
      </c>
      <c r="H188" s="179">
        <v>2</v>
      </c>
      <c r="I188" s="180"/>
      <c r="J188" s="181">
        <f t="shared" si="40"/>
        <v>0</v>
      </c>
      <c r="K188" s="177" t="s">
        <v>19</v>
      </c>
      <c r="L188" s="41"/>
      <c r="M188" s="182" t="s">
        <v>19</v>
      </c>
      <c r="N188" s="183" t="s">
        <v>44</v>
      </c>
      <c r="O188" s="66"/>
      <c r="P188" s="184">
        <f t="shared" si="41"/>
        <v>0</v>
      </c>
      <c r="Q188" s="184">
        <v>0</v>
      </c>
      <c r="R188" s="184">
        <f t="shared" si="42"/>
        <v>0</v>
      </c>
      <c r="S188" s="184">
        <v>0</v>
      </c>
      <c r="T188" s="185">
        <f t="shared" si="43"/>
        <v>0</v>
      </c>
      <c r="U188" s="36"/>
      <c r="V188" s="36"/>
      <c r="W188" s="36"/>
      <c r="X188" s="36"/>
      <c r="Y188" s="36"/>
      <c r="Z188" s="36"/>
      <c r="AA188" s="36"/>
      <c r="AB188" s="36"/>
      <c r="AC188" s="36"/>
      <c r="AD188" s="36"/>
      <c r="AE188" s="36"/>
      <c r="AR188" s="186" t="s">
        <v>142</v>
      </c>
      <c r="AT188" s="186" t="s">
        <v>137</v>
      </c>
      <c r="AU188" s="186" t="s">
        <v>80</v>
      </c>
      <c r="AY188" s="19" t="s">
        <v>135</v>
      </c>
      <c r="BE188" s="187">
        <f t="shared" si="44"/>
        <v>0</v>
      </c>
      <c r="BF188" s="187">
        <f t="shared" si="45"/>
        <v>0</v>
      </c>
      <c r="BG188" s="187">
        <f t="shared" si="46"/>
        <v>0</v>
      </c>
      <c r="BH188" s="187">
        <f t="shared" si="47"/>
        <v>0</v>
      </c>
      <c r="BI188" s="187">
        <f t="shared" si="48"/>
        <v>0</v>
      </c>
      <c r="BJ188" s="19" t="s">
        <v>143</v>
      </c>
      <c r="BK188" s="187">
        <f t="shared" si="49"/>
        <v>0</v>
      </c>
      <c r="BL188" s="19" t="s">
        <v>142</v>
      </c>
      <c r="BM188" s="186" t="s">
        <v>954</v>
      </c>
    </row>
    <row r="189" spans="1:65" s="2" customFormat="1" ht="14.4" customHeight="1">
      <c r="A189" s="36"/>
      <c r="B189" s="37"/>
      <c r="C189" s="175" t="s">
        <v>355</v>
      </c>
      <c r="D189" s="175" t="s">
        <v>137</v>
      </c>
      <c r="E189" s="176" t="s">
        <v>2522</v>
      </c>
      <c r="F189" s="177" t="s">
        <v>2523</v>
      </c>
      <c r="G189" s="178" t="s">
        <v>382</v>
      </c>
      <c r="H189" s="179">
        <v>4</v>
      </c>
      <c r="I189" s="180"/>
      <c r="J189" s="181">
        <f t="shared" si="40"/>
        <v>0</v>
      </c>
      <c r="K189" s="177" t="s">
        <v>19</v>
      </c>
      <c r="L189" s="41"/>
      <c r="M189" s="182" t="s">
        <v>19</v>
      </c>
      <c r="N189" s="183" t="s">
        <v>44</v>
      </c>
      <c r="O189" s="66"/>
      <c r="P189" s="184">
        <f t="shared" si="41"/>
        <v>0</v>
      </c>
      <c r="Q189" s="184">
        <v>0</v>
      </c>
      <c r="R189" s="184">
        <f t="shared" si="42"/>
        <v>0</v>
      </c>
      <c r="S189" s="184">
        <v>0</v>
      </c>
      <c r="T189" s="185">
        <f t="shared" si="43"/>
        <v>0</v>
      </c>
      <c r="U189" s="36"/>
      <c r="V189" s="36"/>
      <c r="W189" s="36"/>
      <c r="X189" s="36"/>
      <c r="Y189" s="36"/>
      <c r="Z189" s="36"/>
      <c r="AA189" s="36"/>
      <c r="AB189" s="36"/>
      <c r="AC189" s="36"/>
      <c r="AD189" s="36"/>
      <c r="AE189" s="36"/>
      <c r="AR189" s="186" t="s">
        <v>142</v>
      </c>
      <c r="AT189" s="186" t="s">
        <v>137</v>
      </c>
      <c r="AU189" s="186" t="s">
        <v>80</v>
      </c>
      <c r="AY189" s="19" t="s">
        <v>135</v>
      </c>
      <c r="BE189" s="187">
        <f t="shared" si="44"/>
        <v>0</v>
      </c>
      <c r="BF189" s="187">
        <f t="shared" si="45"/>
        <v>0</v>
      </c>
      <c r="BG189" s="187">
        <f t="shared" si="46"/>
        <v>0</v>
      </c>
      <c r="BH189" s="187">
        <f t="shared" si="47"/>
        <v>0</v>
      </c>
      <c r="BI189" s="187">
        <f t="shared" si="48"/>
        <v>0</v>
      </c>
      <c r="BJ189" s="19" t="s">
        <v>143</v>
      </c>
      <c r="BK189" s="187">
        <f t="shared" si="49"/>
        <v>0</v>
      </c>
      <c r="BL189" s="19" t="s">
        <v>142</v>
      </c>
      <c r="BM189" s="186" t="s">
        <v>959</v>
      </c>
    </row>
    <row r="190" spans="1:65" s="2" customFormat="1" ht="14.4" customHeight="1">
      <c r="A190" s="36"/>
      <c r="B190" s="37"/>
      <c r="C190" s="175" t="s">
        <v>885</v>
      </c>
      <c r="D190" s="175" t="s">
        <v>137</v>
      </c>
      <c r="E190" s="176" t="s">
        <v>2524</v>
      </c>
      <c r="F190" s="177" t="s">
        <v>2525</v>
      </c>
      <c r="G190" s="178" t="s">
        <v>382</v>
      </c>
      <c r="H190" s="179">
        <v>2</v>
      </c>
      <c r="I190" s="180"/>
      <c r="J190" s="181">
        <f t="shared" si="40"/>
        <v>0</v>
      </c>
      <c r="K190" s="177" t="s">
        <v>19</v>
      </c>
      <c r="L190" s="41"/>
      <c r="M190" s="182" t="s">
        <v>19</v>
      </c>
      <c r="N190" s="183" t="s">
        <v>44</v>
      </c>
      <c r="O190" s="66"/>
      <c r="P190" s="184">
        <f t="shared" si="41"/>
        <v>0</v>
      </c>
      <c r="Q190" s="184">
        <v>0</v>
      </c>
      <c r="R190" s="184">
        <f t="shared" si="42"/>
        <v>0</v>
      </c>
      <c r="S190" s="184">
        <v>0</v>
      </c>
      <c r="T190" s="185">
        <f t="shared" si="43"/>
        <v>0</v>
      </c>
      <c r="U190" s="36"/>
      <c r="V190" s="36"/>
      <c r="W190" s="36"/>
      <c r="X190" s="36"/>
      <c r="Y190" s="36"/>
      <c r="Z190" s="36"/>
      <c r="AA190" s="36"/>
      <c r="AB190" s="36"/>
      <c r="AC190" s="36"/>
      <c r="AD190" s="36"/>
      <c r="AE190" s="36"/>
      <c r="AR190" s="186" t="s">
        <v>142</v>
      </c>
      <c r="AT190" s="186" t="s">
        <v>137</v>
      </c>
      <c r="AU190" s="186" t="s">
        <v>80</v>
      </c>
      <c r="AY190" s="19" t="s">
        <v>135</v>
      </c>
      <c r="BE190" s="187">
        <f t="shared" si="44"/>
        <v>0</v>
      </c>
      <c r="BF190" s="187">
        <f t="shared" si="45"/>
        <v>0</v>
      </c>
      <c r="BG190" s="187">
        <f t="shared" si="46"/>
        <v>0</v>
      </c>
      <c r="BH190" s="187">
        <f t="shared" si="47"/>
        <v>0</v>
      </c>
      <c r="BI190" s="187">
        <f t="shared" si="48"/>
        <v>0</v>
      </c>
      <c r="BJ190" s="19" t="s">
        <v>143</v>
      </c>
      <c r="BK190" s="187">
        <f t="shared" si="49"/>
        <v>0</v>
      </c>
      <c r="BL190" s="19" t="s">
        <v>142</v>
      </c>
      <c r="BM190" s="186" t="s">
        <v>962</v>
      </c>
    </row>
    <row r="191" spans="1:65" s="2" customFormat="1" ht="14.4" customHeight="1">
      <c r="A191" s="36"/>
      <c r="B191" s="37"/>
      <c r="C191" s="175" t="s">
        <v>358</v>
      </c>
      <c r="D191" s="175" t="s">
        <v>137</v>
      </c>
      <c r="E191" s="176" t="s">
        <v>2526</v>
      </c>
      <c r="F191" s="177" t="s">
        <v>2527</v>
      </c>
      <c r="G191" s="178" t="s">
        <v>382</v>
      </c>
      <c r="H191" s="179">
        <v>4</v>
      </c>
      <c r="I191" s="180"/>
      <c r="J191" s="181">
        <f t="shared" si="40"/>
        <v>0</v>
      </c>
      <c r="K191" s="177" t="s">
        <v>19</v>
      </c>
      <c r="L191" s="41"/>
      <c r="M191" s="182" t="s">
        <v>19</v>
      </c>
      <c r="N191" s="183" t="s">
        <v>44</v>
      </c>
      <c r="O191" s="66"/>
      <c r="P191" s="184">
        <f t="shared" si="41"/>
        <v>0</v>
      </c>
      <c r="Q191" s="184">
        <v>0</v>
      </c>
      <c r="R191" s="184">
        <f t="shared" si="42"/>
        <v>0</v>
      </c>
      <c r="S191" s="184">
        <v>0</v>
      </c>
      <c r="T191" s="185">
        <f t="shared" si="43"/>
        <v>0</v>
      </c>
      <c r="U191" s="36"/>
      <c r="V191" s="36"/>
      <c r="W191" s="36"/>
      <c r="X191" s="36"/>
      <c r="Y191" s="36"/>
      <c r="Z191" s="36"/>
      <c r="AA191" s="36"/>
      <c r="AB191" s="36"/>
      <c r="AC191" s="36"/>
      <c r="AD191" s="36"/>
      <c r="AE191" s="36"/>
      <c r="AR191" s="186" t="s">
        <v>142</v>
      </c>
      <c r="AT191" s="186" t="s">
        <v>137</v>
      </c>
      <c r="AU191" s="186" t="s">
        <v>80</v>
      </c>
      <c r="AY191" s="19" t="s">
        <v>135</v>
      </c>
      <c r="BE191" s="187">
        <f t="shared" si="44"/>
        <v>0</v>
      </c>
      <c r="BF191" s="187">
        <f t="shared" si="45"/>
        <v>0</v>
      </c>
      <c r="BG191" s="187">
        <f t="shared" si="46"/>
        <v>0</v>
      </c>
      <c r="BH191" s="187">
        <f t="shared" si="47"/>
        <v>0</v>
      </c>
      <c r="BI191" s="187">
        <f t="shared" si="48"/>
        <v>0</v>
      </c>
      <c r="BJ191" s="19" t="s">
        <v>143</v>
      </c>
      <c r="BK191" s="187">
        <f t="shared" si="49"/>
        <v>0</v>
      </c>
      <c r="BL191" s="19" t="s">
        <v>142</v>
      </c>
      <c r="BM191" s="186" t="s">
        <v>968</v>
      </c>
    </row>
    <row r="192" spans="1:65" s="2" customFormat="1" ht="14.4" customHeight="1">
      <c r="A192" s="36"/>
      <c r="B192" s="37"/>
      <c r="C192" s="175" t="s">
        <v>891</v>
      </c>
      <c r="D192" s="175" t="s">
        <v>137</v>
      </c>
      <c r="E192" s="176" t="s">
        <v>2528</v>
      </c>
      <c r="F192" s="177" t="s">
        <v>2529</v>
      </c>
      <c r="G192" s="178" t="s">
        <v>382</v>
      </c>
      <c r="H192" s="179">
        <v>1</v>
      </c>
      <c r="I192" s="180"/>
      <c r="J192" s="181">
        <f t="shared" si="40"/>
        <v>0</v>
      </c>
      <c r="K192" s="177" t="s">
        <v>19</v>
      </c>
      <c r="L192" s="41"/>
      <c r="M192" s="182" t="s">
        <v>19</v>
      </c>
      <c r="N192" s="183" t="s">
        <v>44</v>
      </c>
      <c r="O192" s="66"/>
      <c r="P192" s="184">
        <f t="shared" si="41"/>
        <v>0</v>
      </c>
      <c r="Q192" s="184">
        <v>0</v>
      </c>
      <c r="R192" s="184">
        <f t="shared" si="42"/>
        <v>0</v>
      </c>
      <c r="S192" s="184">
        <v>0</v>
      </c>
      <c r="T192" s="185">
        <f t="shared" si="43"/>
        <v>0</v>
      </c>
      <c r="U192" s="36"/>
      <c r="V192" s="36"/>
      <c r="W192" s="36"/>
      <c r="X192" s="36"/>
      <c r="Y192" s="36"/>
      <c r="Z192" s="36"/>
      <c r="AA192" s="36"/>
      <c r="AB192" s="36"/>
      <c r="AC192" s="36"/>
      <c r="AD192" s="36"/>
      <c r="AE192" s="36"/>
      <c r="AR192" s="186" t="s">
        <v>142</v>
      </c>
      <c r="AT192" s="186" t="s">
        <v>137</v>
      </c>
      <c r="AU192" s="186" t="s">
        <v>80</v>
      </c>
      <c r="AY192" s="19" t="s">
        <v>135</v>
      </c>
      <c r="BE192" s="187">
        <f t="shared" si="44"/>
        <v>0</v>
      </c>
      <c r="BF192" s="187">
        <f t="shared" si="45"/>
        <v>0</v>
      </c>
      <c r="BG192" s="187">
        <f t="shared" si="46"/>
        <v>0</v>
      </c>
      <c r="BH192" s="187">
        <f t="shared" si="47"/>
        <v>0</v>
      </c>
      <c r="BI192" s="187">
        <f t="shared" si="48"/>
        <v>0</v>
      </c>
      <c r="BJ192" s="19" t="s">
        <v>143</v>
      </c>
      <c r="BK192" s="187">
        <f t="shared" si="49"/>
        <v>0</v>
      </c>
      <c r="BL192" s="19" t="s">
        <v>142</v>
      </c>
      <c r="BM192" s="186" t="s">
        <v>972</v>
      </c>
    </row>
    <row r="193" spans="1:65" s="2" customFormat="1" ht="14.4" customHeight="1">
      <c r="A193" s="36"/>
      <c r="B193" s="37"/>
      <c r="C193" s="175" t="s">
        <v>364</v>
      </c>
      <c r="D193" s="175" t="s">
        <v>137</v>
      </c>
      <c r="E193" s="176" t="s">
        <v>2530</v>
      </c>
      <c r="F193" s="177" t="s">
        <v>2531</v>
      </c>
      <c r="G193" s="178" t="s">
        <v>382</v>
      </c>
      <c r="H193" s="179">
        <v>1</v>
      </c>
      <c r="I193" s="180"/>
      <c r="J193" s="181">
        <f t="shared" si="40"/>
        <v>0</v>
      </c>
      <c r="K193" s="177" t="s">
        <v>19</v>
      </c>
      <c r="L193" s="41"/>
      <c r="M193" s="182" t="s">
        <v>19</v>
      </c>
      <c r="N193" s="183" t="s">
        <v>44</v>
      </c>
      <c r="O193" s="66"/>
      <c r="P193" s="184">
        <f t="shared" si="41"/>
        <v>0</v>
      </c>
      <c r="Q193" s="184">
        <v>0</v>
      </c>
      <c r="R193" s="184">
        <f t="shared" si="42"/>
        <v>0</v>
      </c>
      <c r="S193" s="184">
        <v>0</v>
      </c>
      <c r="T193" s="185">
        <f t="shared" si="43"/>
        <v>0</v>
      </c>
      <c r="U193" s="36"/>
      <c r="V193" s="36"/>
      <c r="W193" s="36"/>
      <c r="X193" s="36"/>
      <c r="Y193" s="36"/>
      <c r="Z193" s="36"/>
      <c r="AA193" s="36"/>
      <c r="AB193" s="36"/>
      <c r="AC193" s="36"/>
      <c r="AD193" s="36"/>
      <c r="AE193" s="36"/>
      <c r="AR193" s="186" t="s">
        <v>142</v>
      </c>
      <c r="AT193" s="186" t="s">
        <v>137</v>
      </c>
      <c r="AU193" s="186" t="s">
        <v>80</v>
      </c>
      <c r="AY193" s="19" t="s">
        <v>135</v>
      </c>
      <c r="BE193" s="187">
        <f t="shared" si="44"/>
        <v>0</v>
      </c>
      <c r="BF193" s="187">
        <f t="shared" si="45"/>
        <v>0</v>
      </c>
      <c r="BG193" s="187">
        <f t="shared" si="46"/>
        <v>0</v>
      </c>
      <c r="BH193" s="187">
        <f t="shared" si="47"/>
        <v>0</v>
      </c>
      <c r="BI193" s="187">
        <f t="shared" si="48"/>
        <v>0</v>
      </c>
      <c r="BJ193" s="19" t="s">
        <v>143</v>
      </c>
      <c r="BK193" s="187">
        <f t="shared" si="49"/>
        <v>0</v>
      </c>
      <c r="BL193" s="19" t="s">
        <v>142</v>
      </c>
      <c r="BM193" s="186" t="s">
        <v>980</v>
      </c>
    </row>
    <row r="194" spans="1:65" s="2" customFormat="1" ht="14.4" customHeight="1">
      <c r="A194" s="36"/>
      <c r="B194" s="37"/>
      <c r="C194" s="175" t="s">
        <v>904</v>
      </c>
      <c r="D194" s="175" t="s">
        <v>137</v>
      </c>
      <c r="E194" s="176" t="s">
        <v>2532</v>
      </c>
      <c r="F194" s="177" t="s">
        <v>2533</v>
      </c>
      <c r="G194" s="178" t="s">
        <v>382</v>
      </c>
      <c r="H194" s="179">
        <v>7</v>
      </c>
      <c r="I194" s="180"/>
      <c r="J194" s="181">
        <f t="shared" si="40"/>
        <v>0</v>
      </c>
      <c r="K194" s="177" t="s">
        <v>19</v>
      </c>
      <c r="L194" s="41"/>
      <c r="M194" s="182" t="s">
        <v>19</v>
      </c>
      <c r="N194" s="183" t="s">
        <v>44</v>
      </c>
      <c r="O194" s="66"/>
      <c r="P194" s="184">
        <f t="shared" si="41"/>
        <v>0</v>
      </c>
      <c r="Q194" s="184">
        <v>0</v>
      </c>
      <c r="R194" s="184">
        <f t="shared" si="42"/>
        <v>0</v>
      </c>
      <c r="S194" s="184">
        <v>0</v>
      </c>
      <c r="T194" s="185">
        <f t="shared" si="43"/>
        <v>0</v>
      </c>
      <c r="U194" s="36"/>
      <c r="V194" s="36"/>
      <c r="W194" s="36"/>
      <c r="X194" s="36"/>
      <c r="Y194" s="36"/>
      <c r="Z194" s="36"/>
      <c r="AA194" s="36"/>
      <c r="AB194" s="36"/>
      <c r="AC194" s="36"/>
      <c r="AD194" s="36"/>
      <c r="AE194" s="36"/>
      <c r="AR194" s="186" t="s">
        <v>142</v>
      </c>
      <c r="AT194" s="186" t="s">
        <v>137</v>
      </c>
      <c r="AU194" s="186" t="s">
        <v>80</v>
      </c>
      <c r="AY194" s="19" t="s">
        <v>135</v>
      </c>
      <c r="BE194" s="187">
        <f t="shared" si="44"/>
        <v>0</v>
      </c>
      <c r="BF194" s="187">
        <f t="shared" si="45"/>
        <v>0</v>
      </c>
      <c r="BG194" s="187">
        <f t="shared" si="46"/>
        <v>0</v>
      </c>
      <c r="BH194" s="187">
        <f t="shared" si="47"/>
        <v>0</v>
      </c>
      <c r="BI194" s="187">
        <f t="shared" si="48"/>
        <v>0</v>
      </c>
      <c r="BJ194" s="19" t="s">
        <v>143</v>
      </c>
      <c r="BK194" s="187">
        <f t="shared" si="49"/>
        <v>0</v>
      </c>
      <c r="BL194" s="19" t="s">
        <v>142</v>
      </c>
      <c r="BM194" s="186" t="s">
        <v>984</v>
      </c>
    </row>
    <row r="195" spans="1:65" s="2" customFormat="1" ht="14.4" customHeight="1">
      <c r="A195" s="36"/>
      <c r="B195" s="37"/>
      <c r="C195" s="175" t="s">
        <v>367</v>
      </c>
      <c r="D195" s="175" t="s">
        <v>137</v>
      </c>
      <c r="E195" s="176" t="s">
        <v>2534</v>
      </c>
      <c r="F195" s="177" t="s">
        <v>2535</v>
      </c>
      <c r="G195" s="178" t="s">
        <v>382</v>
      </c>
      <c r="H195" s="179">
        <v>3</v>
      </c>
      <c r="I195" s="180"/>
      <c r="J195" s="181">
        <f t="shared" si="40"/>
        <v>0</v>
      </c>
      <c r="K195" s="177" t="s">
        <v>19</v>
      </c>
      <c r="L195" s="41"/>
      <c r="M195" s="182" t="s">
        <v>19</v>
      </c>
      <c r="N195" s="183" t="s">
        <v>44</v>
      </c>
      <c r="O195" s="66"/>
      <c r="P195" s="184">
        <f t="shared" si="41"/>
        <v>0</v>
      </c>
      <c r="Q195" s="184">
        <v>0</v>
      </c>
      <c r="R195" s="184">
        <f t="shared" si="42"/>
        <v>0</v>
      </c>
      <c r="S195" s="184">
        <v>0</v>
      </c>
      <c r="T195" s="185">
        <f t="shared" si="43"/>
        <v>0</v>
      </c>
      <c r="U195" s="36"/>
      <c r="V195" s="36"/>
      <c r="W195" s="36"/>
      <c r="X195" s="36"/>
      <c r="Y195" s="36"/>
      <c r="Z195" s="36"/>
      <c r="AA195" s="36"/>
      <c r="AB195" s="36"/>
      <c r="AC195" s="36"/>
      <c r="AD195" s="36"/>
      <c r="AE195" s="36"/>
      <c r="AR195" s="186" t="s">
        <v>142</v>
      </c>
      <c r="AT195" s="186" t="s">
        <v>137</v>
      </c>
      <c r="AU195" s="186" t="s">
        <v>80</v>
      </c>
      <c r="AY195" s="19" t="s">
        <v>135</v>
      </c>
      <c r="BE195" s="187">
        <f t="shared" si="44"/>
        <v>0</v>
      </c>
      <c r="BF195" s="187">
        <f t="shared" si="45"/>
        <v>0</v>
      </c>
      <c r="BG195" s="187">
        <f t="shared" si="46"/>
        <v>0</v>
      </c>
      <c r="BH195" s="187">
        <f t="shared" si="47"/>
        <v>0</v>
      </c>
      <c r="BI195" s="187">
        <f t="shared" si="48"/>
        <v>0</v>
      </c>
      <c r="BJ195" s="19" t="s">
        <v>143</v>
      </c>
      <c r="BK195" s="187">
        <f t="shared" si="49"/>
        <v>0</v>
      </c>
      <c r="BL195" s="19" t="s">
        <v>142</v>
      </c>
      <c r="BM195" s="186" t="s">
        <v>989</v>
      </c>
    </row>
    <row r="196" spans="1:65" s="2" customFormat="1" ht="14.4" customHeight="1">
      <c r="A196" s="36"/>
      <c r="B196" s="37"/>
      <c r="C196" s="175" t="s">
        <v>913</v>
      </c>
      <c r="D196" s="175" t="s">
        <v>137</v>
      </c>
      <c r="E196" s="176" t="s">
        <v>2536</v>
      </c>
      <c r="F196" s="177" t="s">
        <v>2537</v>
      </c>
      <c r="G196" s="178" t="s">
        <v>382</v>
      </c>
      <c r="H196" s="179">
        <v>1</v>
      </c>
      <c r="I196" s="180"/>
      <c r="J196" s="181">
        <f t="shared" si="40"/>
        <v>0</v>
      </c>
      <c r="K196" s="177" t="s">
        <v>19</v>
      </c>
      <c r="L196" s="41"/>
      <c r="M196" s="182" t="s">
        <v>19</v>
      </c>
      <c r="N196" s="183" t="s">
        <v>44</v>
      </c>
      <c r="O196" s="66"/>
      <c r="P196" s="184">
        <f t="shared" si="41"/>
        <v>0</v>
      </c>
      <c r="Q196" s="184">
        <v>0</v>
      </c>
      <c r="R196" s="184">
        <f t="shared" si="42"/>
        <v>0</v>
      </c>
      <c r="S196" s="184">
        <v>0</v>
      </c>
      <c r="T196" s="185">
        <f t="shared" si="43"/>
        <v>0</v>
      </c>
      <c r="U196" s="36"/>
      <c r="V196" s="36"/>
      <c r="W196" s="36"/>
      <c r="X196" s="36"/>
      <c r="Y196" s="36"/>
      <c r="Z196" s="36"/>
      <c r="AA196" s="36"/>
      <c r="AB196" s="36"/>
      <c r="AC196" s="36"/>
      <c r="AD196" s="36"/>
      <c r="AE196" s="36"/>
      <c r="AR196" s="186" t="s">
        <v>142</v>
      </c>
      <c r="AT196" s="186" t="s">
        <v>137</v>
      </c>
      <c r="AU196" s="186" t="s">
        <v>80</v>
      </c>
      <c r="AY196" s="19" t="s">
        <v>135</v>
      </c>
      <c r="BE196" s="187">
        <f t="shared" si="44"/>
        <v>0</v>
      </c>
      <c r="BF196" s="187">
        <f t="shared" si="45"/>
        <v>0</v>
      </c>
      <c r="BG196" s="187">
        <f t="shared" si="46"/>
        <v>0</v>
      </c>
      <c r="BH196" s="187">
        <f t="shared" si="47"/>
        <v>0</v>
      </c>
      <c r="BI196" s="187">
        <f t="shared" si="48"/>
        <v>0</v>
      </c>
      <c r="BJ196" s="19" t="s">
        <v>143</v>
      </c>
      <c r="BK196" s="187">
        <f t="shared" si="49"/>
        <v>0</v>
      </c>
      <c r="BL196" s="19" t="s">
        <v>142</v>
      </c>
      <c r="BM196" s="186" t="s">
        <v>992</v>
      </c>
    </row>
    <row r="197" spans="1:65" s="2" customFormat="1" ht="14.4" customHeight="1">
      <c r="A197" s="36"/>
      <c r="B197" s="37"/>
      <c r="C197" s="175" t="s">
        <v>374</v>
      </c>
      <c r="D197" s="175" t="s">
        <v>137</v>
      </c>
      <c r="E197" s="176" t="s">
        <v>2538</v>
      </c>
      <c r="F197" s="177" t="s">
        <v>2539</v>
      </c>
      <c r="G197" s="178" t="s">
        <v>382</v>
      </c>
      <c r="H197" s="179">
        <v>1</v>
      </c>
      <c r="I197" s="180"/>
      <c r="J197" s="181">
        <f t="shared" si="40"/>
        <v>0</v>
      </c>
      <c r="K197" s="177" t="s">
        <v>19</v>
      </c>
      <c r="L197" s="41"/>
      <c r="M197" s="182" t="s">
        <v>19</v>
      </c>
      <c r="N197" s="183" t="s">
        <v>44</v>
      </c>
      <c r="O197" s="66"/>
      <c r="P197" s="184">
        <f t="shared" si="41"/>
        <v>0</v>
      </c>
      <c r="Q197" s="184">
        <v>0</v>
      </c>
      <c r="R197" s="184">
        <f t="shared" si="42"/>
        <v>0</v>
      </c>
      <c r="S197" s="184">
        <v>0</v>
      </c>
      <c r="T197" s="185">
        <f t="shared" si="43"/>
        <v>0</v>
      </c>
      <c r="U197" s="36"/>
      <c r="V197" s="36"/>
      <c r="W197" s="36"/>
      <c r="X197" s="36"/>
      <c r="Y197" s="36"/>
      <c r="Z197" s="36"/>
      <c r="AA197" s="36"/>
      <c r="AB197" s="36"/>
      <c r="AC197" s="36"/>
      <c r="AD197" s="36"/>
      <c r="AE197" s="36"/>
      <c r="AR197" s="186" t="s">
        <v>142</v>
      </c>
      <c r="AT197" s="186" t="s">
        <v>137</v>
      </c>
      <c r="AU197" s="186" t="s">
        <v>80</v>
      </c>
      <c r="AY197" s="19" t="s">
        <v>135</v>
      </c>
      <c r="BE197" s="187">
        <f t="shared" si="44"/>
        <v>0</v>
      </c>
      <c r="BF197" s="187">
        <f t="shared" si="45"/>
        <v>0</v>
      </c>
      <c r="BG197" s="187">
        <f t="shared" si="46"/>
        <v>0</v>
      </c>
      <c r="BH197" s="187">
        <f t="shared" si="47"/>
        <v>0</v>
      </c>
      <c r="BI197" s="187">
        <f t="shared" si="48"/>
        <v>0</v>
      </c>
      <c r="BJ197" s="19" t="s">
        <v>143</v>
      </c>
      <c r="BK197" s="187">
        <f t="shared" si="49"/>
        <v>0</v>
      </c>
      <c r="BL197" s="19" t="s">
        <v>142</v>
      </c>
      <c r="BM197" s="186" t="s">
        <v>997</v>
      </c>
    </row>
    <row r="198" spans="1:65" s="2" customFormat="1" ht="14.4" customHeight="1">
      <c r="A198" s="36"/>
      <c r="B198" s="37"/>
      <c r="C198" s="175" t="s">
        <v>947</v>
      </c>
      <c r="D198" s="175" t="s">
        <v>137</v>
      </c>
      <c r="E198" s="176" t="s">
        <v>2540</v>
      </c>
      <c r="F198" s="177" t="s">
        <v>2541</v>
      </c>
      <c r="G198" s="178" t="s">
        <v>382</v>
      </c>
      <c r="H198" s="179">
        <v>3</v>
      </c>
      <c r="I198" s="180"/>
      <c r="J198" s="181">
        <f t="shared" si="40"/>
        <v>0</v>
      </c>
      <c r="K198" s="177" t="s">
        <v>19</v>
      </c>
      <c r="L198" s="41"/>
      <c r="M198" s="182" t="s">
        <v>19</v>
      </c>
      <c r="N198" s="183" t="s">
        <v>44</v>
      </c>
      <c r="O198" s="66"/>
      <c r="P198" s="184">
        <f t="shared" si="41"/>
        <v>0</v>
      </c>
      <c r="Q198" s="184">
        <v>0</v>
      </c>
      <c r="R198" s="184">
        <f t="shared" si="42"/>
        <v>0</v>
      </c>
      <c r="S198" s="184">
        <v>0</v>
      </c>
      <c r="T198" s="185">
        <f t="shared" si="43"/>
        <v>0</v>
      </c>
      <c r="U198" s="36"/>
      <c r="V198" s="36"/>
      <c r="W198" s="36"/>
      <c r="X198" s="36"/>
      <c r="Y198" s="36"/>
      <c r="Z198" s="36"/>
      <c r="AA198" s="36"/>
      <c r="AB198" s="36"/>
      <c r="AC198" s="36"/>
      <c r="AD198" s="36"/>
      <c r="AE198" s="36"/>
      <c r="AR198" s="186" t="s">
        <v>142</v>
      </c>
      <c r="AT198" s="186" t="s">
        <v>137</v>
      </c>
      <c r="AU198" s="186" t="s">
        <v>80</v>
      </c>
      <c r="AY198" s="19" t="s">
        <v>135</v>
      </c>
      <c r="BE198" s="187">
        <f t="shared" si="44"/>
        <v>0</v>
      </c>
      <c r="BF198" s="187">
        <f t="shared" si="45"/>
        <v>0</v>
      </c>
      <c r="BG198" s="187">
        <f t="shared" si="46"/>
        <v>0</v>
      </c>
      <c r="BH198" s="187">
        <f t="shared" si="47"/>
        <v>0</v>
      </c>
      <c r="BI198" s="187">
        <f t="shared" si="48"/>
        <v>0</v>
      </c>
      <c r="BJ198" s="19" t="s">
        <v>143</v>
      </c>
      <c r="BK198" s="187">
        <f t="shared" si="49"/>
        <v>0</v>
      </c>
      <c r="BL198" s="19" t="s">
        <v>142</v>
      </c>
      <c r="BM198" s="186" t="s">
        <v>1016</v>
      </c>
    </row>
    <row r="199" spans="1:65" s="2" customFormat="1" ht="14.4" customHeight="1">
      <c r="A199" s="36"/>
      <c r="B199" s="37"/>
      <c r="C199" s="175" t="s">
        <v>378</v>
      </c>
      <c r="D199" s="175" t="s">
        <v>137</v>
      </c>
      <c r="E199" s="176" t="s">
        <v>2542</v>
      </c>
      <c r="F199" s="177" t="s">
        <v>2543</v>
      </c>
      <c r="G199" s="178" t="s">
        <v>382</v>
      </c>
      <c r="H199" s="179">
        <v>3</v>
      </c>
      <c r="I199" s="180"/>
      <c r="J199" s="181">
        <f t="shared" si="40"/>
        <v>0</v>
      </c>
      <c r="K199" s="177" t="s">
        <v>19</v>
      </c>
      <c r="L199" s="41"/>
      <c r="M199" s="182" t="s">
        <v>19</v>
      </c>
      <c r="N199" s="183" t="s">
        <v>44</v>
      </c>
      <c r="O199" s="66"/>
      <c r="P199" s="184">
        <f t="shared" si="41"/>
        <v>0</v>
      </c>
      <c r="Q199" s="184">
        <v>0</v>
      </c>
      <c r="R199" s="184">
        <f t="shared" si="42"/>
        <v>0</v>
      </c>
      <c r="S199" s="184">
        <v>0</v>
      </c>
      <c r="T199" s="185">
        <f t="shared" si="43"/>
        <v>0</v>
      </c>
      <c r="U199" s="36"/>
      <c r="V199" s="36"/>
      <c r="W199" s="36"/>
      <c r="X199" s="36"/>
      <c r="Y199" s="36"/>
      <c r="Z199" s="36"/>
      <c r="AA199" s="36"/>
      <c r="AB199" s="36"/>
      <c r="AC199" s="36"/>
      <c r="AD199" s="36"/>
      <c r="AE199" s="36"/>
      <c r="AR199" s="186" t="s">
        <v>142</v>
      </c>
      <c r="AT199" s="186" t="s">
        <v>137</v>
      </c>
      <c r="AU199" s="186" t="s">
        <v>80</v>
      </c>
      <c r="AY199" s="19" t="s">
        <v>135</v>
      </c>
      <c r="BE199" s="187">
        <f t="shared" si="44"/>
        <v>0</v>
      </c>
      <c r="BF199" s="187">
        <f t="shared" si="45"/>
        <v>0</v>
      </c>
      <c r="BG199" s="187">
        <f t="shared" si="46"/>
        <v>0</v>
      </c>
      <c r="BH199" s="187">
        <f t="shared" si="47"/>
        <v>0</v>
      </c>
      <c r="BI199" s="187">
        <f t="shared" si="48"/>
        <v>0</v>
      </c>
      <c r="BJ199" s="19" t="s">
        <v>143</v>
      </c>
      <c r="BK199" s="187">
        <f t="shared" si="49"/>
        <v>0</v>
      </c>
      <c r="BL199" s="19" t="s">
        <v>142</v>
      </c>
      <c r="BM199" s="186" t="s">
        <v>1019</v>
      </c>
    </row>
    <row r="200" spans="1:65" s="2" customFormat="1" ht="14.4" customHeight="1">
      <c r="A200" s="36"/>
      <c r="B200" s="37"/>
      <c r="C200" s="175" t="s">
        <v>956</v>
      </c>
      <c r="D200" s="175" t="s">
        <v>137</v>
      </c>
      <c r="E200" s="176" t="s">
        <v>2544</v>
      </c>
      <c r="F200" s="177" t="s">
        <v>2545</v>
      </c>
      <c r="G200" s="178" t="s">
        <v>382</v>
      </c>
      <c r="H200" s="179">
        <v>4</v>
      </c>
      <c r="I200" s="180"/>
      <c r="J200" s="181">
        <f t="shared" si="40"/>
        <v>0</v>
      </c>
      <c r="K200" s="177" t="s">
        <v>19</v>
      </c>
      <c r="L200" s="41"/>
      <c r="M200" s="182" t="s">
        <v>19</v>
      </c>
      <c r="N200" s="183" t="s">
        <v>44</v>
      </c>
      <c r="O200" s="66"/>
      <c r="P200" s="184">
        <f t="shared" si="41"/>
        <v>0</v>
      </c>
      <c r="Q200" s="184">
        <v>0</v>
      </c>
      <c r="R200" s="184">
        <f t="shared" si="42"/>
        <v>0</v>
      </c>
      <c r="S200" s="184">
        <v>0</v>
      </c>
      <c r="T200" s="185">
        <f t="shared" si="43"/>
        <v>0</v>
      </c>
      <c r="U200" s="36"/>
      <c r="V200" s="36"/>
      <c r="W200" s="36"/>
      <c r="X200" s="36"/>
      <c r="Y200" s="36"/>
      <c r="Z200" s="36"/>
      <c r="AA200" s="36"/>
      <c r="AB200" s="36"/>
      <c r="AC200" s="36"/>
      <c r="AD200" s="36"/>
      <c r="AE200" s="36"/>
      <c r="AR200" s="186" t="s">
        <v>142</v>
      </c>
      <c r="AT200" s="186" t="s">
        <v>137</v>
      </c>
      <c r="AU200" s="186" t="s">
        <v>80</v>
      </c>
      <c r="AY200" s="19" t="s">
        <v>135</v>
      </c>
      <c r="BE200" s="187">
        <f t="shared" si="44"/>
        <v>0</v>
      </c>
      <c r="BF200" s="187">
        <f t="shared" si="45"/>
        <v>0</v>
      </c>
      <c r="BG200" s="187">
        <f t="shared" si="46"/>
        <v>0</v>
      </c>
      <c r="BH200" s="187">
        <f t="shared" si="47"/>
        <v>0</v>
      </c>
      <c r="BI200" s="187">
        <f t="shared" si="48"/>
        <v>0</v>
      </c>
      <c r="BJ200" s="19" t="s">
        <v>143</v>
      </c>
      <c r="BK200" s="187">
        <f t="shared" si="49"/>
        <v>0</v>
      </c>
      <c r="BL200" s="19" t="s">
        <v>142</v>
      </c>
      <c r="BM200" s="186" t="s">
        <v>1024</v>
      </c>
    </row>
    <row r="201" spans="1:65" s="2" customFormat="1" ht="14.4" customHeight="1">
      <c r="A201" s="36"/>
      <c r="B201" s="37"/>
      <c r="C201" s="175" t="s">
        <v>383</v>
      </c>
      <c r="D201" s="175" t="s">
        <v>137</v>
      </c>
      <c r="E201" s="176" t="s">
        <v>2546</v>
      </c>
      <c r="F201" s="177" t="s">
        <v>2547</v>
      </c>
      <c r="G201" s="178" t="s">
        <v>382</v>
      </c>
      <c r="H201" s="179">
        <v>2</v>
      </c>
      <c r="I201" s="180"/>
      <c r="J201" s="181">
        <f t="shared" si="40"/>
        <v>0</v>
      </c>
      <c r="K201" s="177" t="s">
        <v>19</v>
      </c>
      <c r="L201" s="41"/>
      <c r="M201" s="182" t="s">
        <v>19</v>
      </c>
      <c r="N201" s="183" t="s">
        <v>44</v>
      </c>
      <c r="O201" s="66"/>
      <c r="P201" s="184">
        <f t="shared" si="41"/>
        <v>0</v>
      </c>
      <c r="Q201" s="184">
        <v>0</v>
      </c>
      <c r="R201" s="184">
        <f t="shared" si="42"/>
        <v>0</v>
      </c>
      <c r="S201" s="184">
        <v>0</v>
      </c>
      <c r="T201" s="185">
        <f t="shared" si="43"/>
        <v>0</v>
      </c>
      <c r="U201" s="36"/>
      <c r="V201" s="36"/>
      <c r="W201" s="36"/>
      <c r="X201" s="36"/>
      <c r="Y201" s="36"/>
      <c r="Z201" s="36"/>
      <c r="AA201" s="36"/>
      <c r="AB201" s="36"/>
      <c r="AC201" s="36"/>
      <c r="AD201" s="36"/>
      <c r="AE201" s="36"/>
      <c r="AR201" s="186" t="s">
        <v>142</v>
      </c>
      <c r="AT201" s="186" t="s">
        <v>137</v>
      </c>
      <c r="AU201" s="186" t="s">
        <v>80</v>
      </c>
      <c r="AY201" s="19" t="s">
        <v>135</v>
      </c>
      <c r="BE201" s="187">
        <f t="shared" si="44"/>
        <v>0</v>
      </c>
      <c r="BF201" s="187">
        <f t="shared" si="45"/>
        <v>0</v>
      </c>
      <c r="BG201" s="187">
        <f t="shared" si="46"/>
        <v>0</v>
      </c>
      <c r="BH201" s="187">
        <f t="shared" si="47"/>
        <v>0</v>
      </c>
      <c r="BI201" s="187">
        <f t="shared" si="48"/>
        <v>0</v>
      </c>
      <c r="BJ201" s="19" t="s">
        <v>143</v>
      </c>
      <c r="BK201" s="187">
        <f t="shared" si="49"/>
        <v>0</v>
      </c>
      <c r="BL201" s="19" t="s">
        <v>142</v>
      </c>
      <c r="BM201" s="186" t="s">
        <v>1029</v>
      </c>
    </row>
    <row r="202" spans="1:65" s="2" customFormat="1" ht="14.4" customHeight="1">
      <c r="A202" s="36"/>
      <c r="B202" s="37"/>
      <c r="C202" s="175" t="s">
        <v>965</v>
      </c>
      <c r="D202" s="175" t="s">
        <v>137</v>
      </c>
      <c r="E202" s="176" t="s">
        <v>2548</v>
      </c>
      <c r="F202" s="177" t="s">
        <v>2549</v>
      </c>
      <c r="G202" s="178" t="s">
        <v>382</v>
      </c>
      <c r="H202" s="179">
        <v>1</v>
      </c>
      <c r="I202" s="180"/>
      <c r="J202" s="181">
        <f t="shared" si="40"/>
        <v>0</v>
      </c>
      <c r="K202" s="177" t="s">
        <v>19</v>
      </c>
      <c r="L202" s="41"/>
      <c r="M202" s="182" t="s">
        <v>19</v>
      </c>
      <c r="N202" s="183" t="s">
        <v>44</v>
      </c>
      <c r="O202" s="66"/>
      <c r="P202" s="184">
        <f t="shared" si="41"/>
        <v>0</v>
      </c>
      <c r="Q202" s="184">
        <v>0</v>
      </c>
      <c r="R202" s="184">
        <f t="shared" si="42"/>
        <v>0</v>
      </c>
      <c r="S202" s="184">
        <v>0</v>
      </c>
      <c r="T202" s="185">
        <f t="shared" si="43"/>
        <v>0</v>
      </c>
      <c r="U202" s="36"/>
      <c r="V202" s="36"/>
      <c r="W202" s="36"/>
      <c r="X202" s="36"/>
      <c r="Y202" s="36"/>
      <c r="Z202" s="36"/>
      <c r="AA202" s="36"/>
      <c r="AB202" s="36"/>
      <c r="AC202" s="36"/>
      <c r="AD202" s="36"/>
      <c r="AE202" s="36"/>
      <c r="AR202" s="186" t="s">
        <v>142</v>
      </c>
      <c r="AT202" s="186" t="s">
        <v>137</v>
      </c>
      <c r="AU202" s="186" t="s">
        <v>80</v>
      </c>
      <c r="AY202" s="19" t="s">
        <v>135</v>
      </c>
      <c r="BE202" s="187">
        <f t="shared" si="44"/>
        <v>0</v>
      </c>
      <c r="BF202" s="187">
        <f t="shared" si="45"/>
        <v>0</v>
      </c>
      <c r="BG202" s="187">
        <f t="shared" si="46"/>
        <v>0</v>
      </c>
      <c r="BH202" s="187">
        <f t="shared" si="47"/>
        <v>0</v>
      </c>
      <c r="BI202" s="187">
        <f t="shared" si="48"/>
        <v>0</v>
      </c>
      <c r="BJ202" s="19" t="s">
        <v>143</v>
      </c>
      <c r="BK202" s="187">
        <f t="shared" si="49"/>
        <v>0</v>
      </c>
      <c r="BL202" s="19" t="s">
        <v>142</v>
      </c>
      <c r="BM202" s="186" t="s">
        <v>1032</v>
      </c>
    </row>
    <row r="203" spans="1:65" s="2" customFormat="1" ht="14.4" customHeight="1">
      <c r="A203" s="36"/>
      <c r="B203" s="37"/>
      <c r="C203" s="175" t="s">
        <v>386</v>
      </c>
      <c r="D203" s="175" t="s">
        <v>137</v>
      </c>
      <c r="E203" s="176" t="s">
        <v>2550</v>
      </c>
      <c r="F203" s="177" t="s">
        <v>2551</v>
      </c>
      <c r="G203" s="178" t="s">
        <v>382</v>
      </c>
      <c r="H203" s="179">
        <v>1</v>
      </c>
      <c r="I203" s="180"/>
      <c r="J203" s="181">
        <f t="shared" ref="J203:J234" si="50">ROUND(I203*H203,2)</f>
        <v>0</v>
      </c>
      <c r="K203" s="177" t="s">
        <v>19</v>
      </c>
      <c r="L203" s="41"/>
      <c r="M203" s="182" t="s">
        <v>19</v>
      </c>
      <c r="N203" s="183" t="s">
        <v>44</v>
      </c>
      <c r="O203" s="66"/>
      <c r="P203" s="184">
        <f t="shared" ref="P203:P234" si="51">O203*H203</f>
        <v>0</v>
      </c>
      <c r="Q203" s="184">
        <v>0</v>
      </c>
      <c r="R203" s="184">
        <f t="shared" ref="R203:R234" si="52">Q203*H203</f>
        <v>0</v>
      </c>
      <c r="S203" s="184">
        <v>0</v>
      </c>
      <c r="T203" s="185">
        <f t="shared" ref="T203:T234" si="53">S203*H203</f>
        <v>0</v>
      </c>
      <c r="U203" s="36"/>
      <c r="V203" s="36"/>
      <c r="W203" s="36"/>
      <c r="X203" s="36"/>
      <c r="Y203" s="36"/>
      <c r="Z203" s="36"/>
      <c r="AA203" s="36"/>
      <c r="AB203" s="36"/>
      <c r="AC203" s="36"/>
      <c r="AD203" s="36"/>
      <c r="AE203" s="36"/>
      <c r="AR203" s="186" t="s">
        <v>142</v>
      </c>
      <c r="AT203" s="186" t="s">
        <v>137</v>
      </c>
      <c r="AU203" s="186" t="s">
        <v>80</v>
      </c>
      <c r="AY203" s="19" t="s">
        <v>135</v>
      </c>
      <c r="BE203" s="187">
        <f t="shared" ref="BE203:BE224" si="54">IF(N203="základní",J203,0)</f>
        <v>0</v>
      </c>
      <c r="BF203" s="187">
        <f t="shared" ref="BF203:BF224" si="55">IF(N203="snížená",J203,0)</f>
        <v>0</v>
      </c>
      <c r="BG203" s="187">
        <f t="shared" ref="BG203:BG224" si="56">IF(N203="zákl. přenesená",J203,0)</f>
        <v>0</v>
      </c>
      <c r="BH203" s="187">
        <f t="shared" ref="BH203:BH224" si="57">IF(N203="sníž. přenesená",J203,0)</f>
        <v>0</v>
      </c>
      <c r="BI203" s="187">
        <f t="shared" ref="BI203:BI224" si="58">IF(N203="nulová",J203,0)</f>
        <v>0</v>
      </c>
      <c r="BJ203" s="19" t="s">
        <v>143</v>
      </c>
      <c r="BK203" s="187">
        <f t="shared" ref="BK203:BK224" si="59">ROUND(I203*H203,2)</f>
        <v>0</v>
      </c>
      <c r="BL203" s="19" t="s">
        <v>142</v>
      </c>
      <c r="BM203" s="186" t="s">
        <v>1036</v>
      </c>
    </row>
    <row r="204" spans="1:65" s="2" customFormat="1" ht="14.4" customHeight="1">
      <c r="A204" s="36"/>
      <c r="B204" s="37"/>
      <c r="C204" s="175" t="s">
        <v>977</v>
      </c>
      <c r="D204" s="175" t="s">
        <v>137</v>
      </c>
      <c r="E204" s="176" t="s">
        <v>2552</v>
      </c>
      <c r="F204" s="177" t="s">
        <v>2553</v>
      </c>
      <c r="G204" s="178" t="s">
        <v>382</v>
      </c>
      <c r="H204" s="179">
        <v>4</v>
      </c>
      <c r="I204" s="180"/>
      <c r="J204" s="181">
        <f t="shared" si="50"/>
        <v>0</v>
      </c>
      <c r="K204" s="177" t="s">
        <v>19</v>
      </c>
      <c r="L204" s="41"/>
      <c r="M204" s="182" t="s">
        <v>19</v>
      </c>
      <c r="N204" s="183" t="s">
        <v>44</v>
      </c>
      <c r="O204" s="66"/>
      <c r="P204" s="184">
        <f t="shared" si="51"/>
        <v>0</v>
      </c>
      <c r="Q204" s="184">
        <v>0</v>
      </c>
      <c r="R204" s="184">
        <f t="shared" si="52"/>
        <v>0</v>
      </c>
      <c r="S204" s="184">
        <v>0</v>
      </c>
      <c r="T204" s="185">
        <f t="shared" si="53"/>
        <v>0</v>
      </c>
      <c r="U204" s="36"/>
      <c r="V204" s="36"/>
      <c r="W204" s="36"/>
      <c r="X204" s="36"/>
      <c r="Y204" s="36"/>
      <c r="Z204" s="36"/>
      <c r="AA204" s="36"/>
      <c r="AB204" s="36"/>
      <c r="AC204" s="36"/>
      <c r="AD204" s="36"/>
      <c r="AE204" s="36"/>
      <c r="AR204" s="186" t="s">
        <v>142</v>
      </c>
      <c r="AT204" s="186" t="s">
        <v>137</v>
      </c>
      <c r="AU204" s="186" t="s">
        <v>80</v>
      </c>
      <c r="AY204" s="19" t="s">
        <v>135</v>
      </c>
      <c r="BE204" s="187">
        <f t="shared" si="54"/>
        <v>0</v>
      </c>
      <c r="BF204" s="187">
        <f t="shared" si="55"/>
        <v>0</v>
      </c>
      <c r="BG204" s="187">
        <f t="shared" si="56"/>
        <v>0</v>
      </c>
      <c r="BH204" s="187">
        <f t="shared" si="57"/>
        <v>0</v>
      </c>
      <c r="BI204" s="187">
        <f t="shared" si="58"/>
        <v>0</v>
      </c>
      <c r="BJ204" s="19" t="s">
        <v>143</v>
      </c>
      <c r="BK204" s="187">
        <f t="shared" si="59"/>
        <v>0</v>
      </c>
      <c r="BL204" s="19" t="s">
        <v>142</v>
      </c>
      <c r="BM204" s="186" t="s">
        <v>1039</v>
      </c>
    </row>
    <row r="205" spans="1:65" s="2" customFormat="1" ht="14.4" customHeight="1">
      <c r="A205" s="36"/>
      <c r="B205" s="37"/>
      <c r="C205" s="175" t="s">
        <v>391</v>
      </c>
      <c r="D205" s="175" t="s">
        <v>137</v>
      </c>
      <c r="E205" s="176" t="s">
        <v>2554</v>
      </c>
      <c r="F205" s="177" t="s">
        <v>2555</v>
      </c>
      <c r="G205" s="178" t="s">
        <v>382</v>
      </c>
      <c r="H205" s="179">
        <v>3</v>
      </c>
      <c r="I205" s="180"/>
      <c r="J205" s="181">
        <f t="shared" si="50"/>
        <v>0</v>
      </c>
      <c r="K205" s="177" t="s">
        <v>19</v>
      </c>
      <c r="L205" s="41"/>
      <c r="M205" s="182" t="s">
        <v>19</v>
      </c>
      <c r="N205" s="183" t="s">
        <v>44</v>
      </c>
      <c r="O205" s="66"/>
      <c r="P205" s="184">
        <f t="shared" si="51"/>
        <v>0</v>
      </c>
      <c r="Q205" s="184">
        <v>0</v>
      </c>
      <c r="R205" s="184">
        <f t="shared" si="52"/>
        <v>0</v>
      </c>
      <c r="S205" s="184">
        <v>0</v>
      </c>
      <c r="T205" s="185">
        <f t="shared" si="53"/>
        <v>0</v>
      </c>
      <c r="U205" s="36"/>
      <c r="V205" s="36"/>
      <c r="W205" s="36"/>
      <c r="X205" s="36"/>
      <c r="Y205" s="36"/>
      <c r="Z205" s="36"/>
      <c r="AA205" s="36"/>
      <c r="AB205" s="36"/>
      <c r="AC205" s="36"/>
      <c r="AD205" s="36"/>
      <c r="AE205" s="36"/>
      <c r="AR205" s="186" t="s">
        <v>142</v>
      </c>
      <c r="AT205" s="186" t="s">
        <v>137</v>
      </c>
      <c r="AU205" s="186" t="s">
        <v>80</v>
      </c>
      <c r="AY205" s="19" t="s">
        <v>135</v>
      </c>
      <c r="BE205" s="187">
        <f t="shared" si="54"/>
        <v>0</v>
      </c>
      <c r="BF205" s="187">
        <f t="shared" si="55"/>
        <v>0</v>
      </c>
      <c r="BG205" s="187">
        <f t="shared" si="56"/>
        <v>0</v>
      </c>
      <c r="BH205" s="187">
        <f t="shared" si="57"/>
        <v>0</v>
      </c>
      <c r="BI205" s="187">
        <f t="shared" si="58"/>
        <v>0</v>
      </c>
      <c r="BJ205" s="19" t="s">
        <v>143</v>
      </c>
      <c r="BK205" s="187">
        <f t="shared" si="59"/>
        <v>0</v>
      </c>
      <c r="BL205" s="19" t="s">
        <v>142</v>
      </c>
      <c r="BM205" s="186" t="s">
        <v>1043</v>
      </c>
    </row>
    <row r="206" spans="1:65" s="2" customFormat="1" ht="14.4" customHeight="1">
      <c r="A206" s="36"/>
      <c r="B206" s="37"/>
      <c r="C206" s="175" t="s">
        <v>986</v>
      </c>
      <c r="D206" s="175" t="s">
        <v>137</v>
      </c>
      <c r="E206" s="176" t="s">
        <v>2556</v>
      </c>
      <c r="F206" s="177" t="s">
        <v>2557</v>
      </c>
      <c r="G206" s="178" t="s">
        <v>382</v>
      </c>
      <c r="H206" s="179">
        <v>3</v>
      </c>
      <c r="I206" s="180"/>
      <c r="J206" s="181">
        <f t="shared" si="50"/>
        <v>0</v>
      </c>
      <c r="K206" s="177" t="s">
        <v>19</v>
      </c>
      <c r="L206" s="41"/>
      <c r="M206" s="182" t="s">
        <v>19</v>
      </c>
      <c r="N206" s="183" t="s">
        <v>44</v>
      </c>
      <c r="O206" s="66"/>
      <c r="P206" s="184">
        <f t="shared" si="51"/>
        <v>0</v>
      </c>
      <c r="Q206" s="184">
        <v>0</v>
      </c>
      <c r="R206" s="184">
        <f t="shared" si="52"/>
        <v>0</v>
      </c>
      <c r="S206" s="184">
        <v>0</v>
      </c>
      <c r="T206" s="185">
        <f t="shared" si="53"/>
        <v>0</v>
      </c>
      <c r="U206" s="36"/>
      <c r="V206" s="36"/>
      <c r="W206" s="36"/>
      <c r="X206" s="36"/>
      <c r="Y206" s="36"/>
      <c r="Z206" s="36"/>
      <c r="AA206" s="36"/>
      <c r="AB206" s="36"/>
      <c r="AC206" s="36"/>
      <c r="AD206" s="36"/>
      <c r="AE206" s="36"/>
      <c r="AR206" s="186" t="s">
        <v>142</v>
      </c>
      <c r="AT206" s="186" t="s">
        <v>137</v>
      </c>
      <c r="AU206" s="186" t="s">
        <v>80</v>
      </c>
      <c r="AY206" s="19" t="s">
        <v>135</v>
      </c>
      <c r="BE206" s="187">
        <f t="shared" si="54"/>
        <v>0</v>
      </c>
      <c r="BF206" s="187">
        <f t="shared" si="55"/>
        <v>0</v>
      </c>
      <c r="BG206" s="187">
        <f t="shared" si="56"/>
        <v>0</v>
      </c>
      <c r="BH206" s="187">
        <f t="shared" si="57"/>
        <v>0</v>
      </c>
      <c r="BI206" s="187">
        <f t="shared" si="58"/>
        <v>0</v>
      </c>
      <c r="BJ206" s="19" t="s">
        <v>143</v>
      </c>
      <c r="BK206" s="187">
        <f t="shared" si="59"/>
        <v>0</v>
      </c>
      <c r="BL206" s="19" t="s">
        <v>142</v>
      </c>
      <c r="BM206" s="186" t="s">
        <v>1048</v>
      </c>
    </row>
    <row r="207" spans="1:65" s="2" customFormat="1" ht="14.4" customHeight="1">
      <c r="A207" s="36"/>
      <c r="B207" s="37"/>
      <c r="C207" s="175" t="s">
        <v>395</v>
      </c>
      <c r="D207" s="175" t="s">
        <v>137</v>
      </c>
      <c r="E207" s="176" t="s">
        <v>2558</v>
      </c>
      <c r="F207" s="177" t="s">
        <v>2559</v>
      </c>
      <c r="G207" s="178" t="s">
        <v>382</v>
      </c>
      <c r="H207" s="179">
        <v>3</v>
      </c>
      <c r="I207" s="180"/>
      <c r="J207" s="181">
        <f t="shared" si="50"/>
        <v>0</v>
      </c>
      <c r="K207" s="177" t="s">
        <v>19</v>
      </c>
      <c r="L207" s="41"/>
      <c r="M207" s="182" t="s">
        <v>19</v>
      </c>
      <c r="N207" s="183" t="s">
        <v>44</v>
      </c>
      <c r="O207" s="66"/>
      <c r="P207" s="184">
        <f t="shared" si="51"/>
        <v>0</v>
      </c>
      <c r="Q207" s="184">
        <v>0</v>
      </c>
      <c r="R207" s="184">
        <f t="shared" si="52"/>
        <v>0</v>
      </c>
      <c r="S207" s="184">
        <v>0</v>
      </c>
      <c r="T207" s="185">
        <f t="shared" si="53"/>
        <v>0</v>
      </c>
      <c r="U207" s="36"/>
      <c r="V207" s="36"/>
      <c r="W207" s="36"/>
      <c r="X207" s="36"/>
      <c r="Y207" s="36"/>
      <c r="Z207" s="36"/>
      <c r="AA207" s="36"/>
      <c r="AB207" s="36"/>
      <c r="AC207" s="36"/>
      <c r="AD207" s="36"/>
      <c r="AE207" s="36"/>
      <c r="AR207" s="186" t="s">
        <v>142</v>
      </c>
      <c r="AT207" s="186" t="s">
        <v>137</v>
      </c>
      <c r="AU207" s="186" t="s">
        <v>80</v>
      </c>
      <c r="AY207" s="19" t="s">
        <v>135</v>
      </c>
      <c r="BE207" s="187">
        <f t="shared" si="54"/>
        <v>0</v>
      </c>
      <c r="BF207" s="187">
        <f t="shared" si="55"/>
        <v>0</v>
      </c>
      <c r="BG207" s="187">
        <f t="shared" si="56"/>
        <v>0</v>
      </c>
      <c r="BH207" s="187">
        <f t="shared" si="57"/>
        <v>0</v>
      </c>
      <c r="BI207" s="187">
        <f t="shared" si="58"/>
        <v>0</v>
      </c>
      <c r="BJ207" s="19" t="s">
        <v>143</v>
      </c>
      <c r="BK207" s="187">
        <f t="shared" si="59"/>
        <v>0</v>
      </c>
      <c r="BL207" s="19" t="s">
        <v>142</v>
      </c>
      <c r="BM207" s="186" t="s">
        <v>1051</v>
      </c>
    </row>
    <row r="208" spans="1:65" s="2" customFormat="1" ht="14.4" customHeight="1">
      <c r="A208" s="36"/>
      <c r="B208" s="37"/>
      <c r="C208" s="175" t="s">
        <v>994</v>
      </c>
      <c r="D208" s="175" t="s">
        <v>137</v>
      </c>
      <c r="E208" s="176" t="s">
        <v>2560</v>
      </c>
      <c r="F208" s="177" t="s">
        <v>2561</v>
      </c>
      <c r="G208" s="178" t="s">
        <v>382</v>
      </c>
      <c r="H208" s="179">
        <v>3</v>
      </c>
      <c r="I208" s="180"/>
      <c r="J208" s="181">
        <f t="shared" si="50"/>
        <v>0</v>
      </c>
      <c r="K208" s="177" t="s">
        <v>19</v>
      </c>
      <c r="L208" s="41"/>
      <c r="M208" s="182" t="s">
        <v>19</v>
      </c>
      <c r="N208" s="183" t="s">
        <v>44</v>
      </c>
      <c r="O208" s="66"/>
      <c r="P208" s="184">
        <f t="shared" si="51"/>
        <v>0</v>
      </c>
      <c r="Q208" s="184">
        <v>0</v>
      </c>
      <c r="R208" s="184">
        <f t="shared" si="52"/>
        <v>0</v>
      </c>
      <c r="S208" s="184">
        <v>0</v>
      </c>
      <c r="T208" s="185">
        <f t="shared" si="53"/>
        <v>0</v>
      </c>
      <c r="U208" s="36"/>
      <c r="V208" s="36"/>
      <c r="W208" s="36"/>
      <c r="X208" s="36"/>
      <c r="Y208" s="36"/>
      <c r="Z208" s="36"/>
      <c r="AA208" s="36"/>
      <c r="AB208" s="36"/>
      <c r="AC208" s="36"/>
      <c r="AD208" s="36"/>
      <c r="AE208" s="36"/>
      <c r="AR208" s="186" t="s">
        <v>142</v>
      </c>
      <c r="AT208" s="186" t="s">
        <v>137</v>
      </c>
      <c r="AU208" s="186" t="s">
        <v>80</v>
      </c>
      <c r="AY208" s="19" t="s">
        <v>135</v>
      </c>
      <c r="BE208" s="187">
        <f t="shared" si="54"/>
        <v>0</v>
      </c>
      <c r="BF208" s="187">
        <f t="shared" si="55"/>
        <v>0</v>
      </c>
      <c r="BG208" s="187">
        <f t="shared" si="56"/>
        <v>0</v>
      </c>
      <c r="BH208" s="187">
        <f t="shared" si="57"/>
        <v>0</v>
      </c>
      <c r="BI208" s="187">
        <f t="shared" si="58"/>
        <v>0</v>
      </c>
      <c r="BJ208" s="19" t="s">
        <v>143</v>
      </c>
      <c r="BK208" s="187">
        <f t="shared" si="59"/>
        <v>0</v>
      </c>
      <c r="BL208" s="19" t="s">
        <v>142</v>
      </c>
      <c r="BM208" s="186" t="s">
        <v>1056</v>
      </c>
    </row>
    <row r="209" spans="1:65" s="2" customFormat="1" ht="14.4" customHeight="1">
      <c r="A209" s="36"/>
      <c r="B209" s="37"/>
      <c r="C209" s="175" t="s">
        <v>399</v>
      </c>
      <c r="D209" s="175" t="s">
        <v>137</v>
      </c>
      <c r="E209" s="176" t="s">
        <v>2562</v>
      </c>
      <c r="F209" s="177" t="s">
        <v>2563</v>
      </c>
      <c r="G209" s="178" t="s">
        <v>382</v>
      </c>
      <c r="H209" s="179">
        <v>3</v>
      </c>
      <c r="I209" s="180"/>
      <c r="J209" s="181">
        <f t="shared" si="50"/>
        <v>0</v>
      </c>
      <c r="K209" s="177" t="s">
        <v>19</v>
      </c>
      <c r="L209" s="41"/>
      <c r="M209" s="182" t="s">
        <v>19</v>
      </c>
      <c r="N209" s="183" t="s">
        <v>44</v>
      </c>
      <c r="O209" s="66"/>
      <c r="P209" s="184">
        <f t="shared" si="51"/>
        <v>0</v>
      </c>
      <c r="Q209" s="184">
        <v>0</v>
      </c>
      <c r="R209" s="184">
        <f t="shared" si="52"/>
        <v>0</v>
      </c>
      <c r="S209" s="184">
        <v>0</v>
      </c>
      <c r="T209" s="185">
        <f t="shared" si="53"/>
        <v>0</v>
      </c>
      <c r="U209" s="36"/>
      <c r="V209" s="36"/>
      <c r="W209" s="36"/>
      <c r="X209" s="36"/>
      <c r="Y209" s="36"/>
      <c r="Z209" s="36"/>
      <c r="AA209" s="36"/>
      <c r="AB209" s="36"/>
      <c r="AC209" s="36"/>
      <c r="AD209" s="36"/>
      <c r="AE209" s="36"/>
      <c r="AR209" s="186" t="s">
        <v>142</v>
      </c>
      <c r="AT209" s="186" t="s">
        <v>137</v>
      </c>
      <c r="AU209" s="186" t="s">
        <v>80</v>
      </c>
      <c r="AY209" s="19" t="s">
        <v>135</v>
      </c>
      <c r="BE209" s="187">
        <f t="shared" si="54"/>
        <v>0</v>
      </c>
      <c r="BF209" s="187">
        <f t="shared" si="55"/>
        <v>0</v>
      </c>
      <c r="BG209" s="187">
        <f t="shared" si="56"/>
        <v>0</v>
      </c>
      <c r="BH209" s="187">
        <f t="shared" si="57"/>
        <v>0</v>
      </c>
      <c r="BI209" s="187">
        <f t="shared" si="58"/>
        <v>0</v>
      </c>
      <c r="BJ209" s="19" t="s">
        <v>143</v>
      </c>
      <c r="BK209" s="187">
        <f t="shared" si="59"/>
        <v>0</v>
      </c>
      <c r="BL209" s="19" t="s">
        <v>142</v>
      </c>
      <c r="BM209" s="186" t="s">
        <v>1059</v>
      </c>
    </row>
    <row r="210" spans="1:65" s="2" customFormat="1" ht="14.4" customHeight="1">
      <c r="A210" s="36"/>
      <c r="B210" s="37"/>
      <c r="C210" s="175" t="s">
        <v>1005</v>
      </c>
      <c r="D210" s="175" t="s">
        <v>137</v>
      </c>
      <c r="E210" s="176" t="s">
        <v>2564</v>
      </c>
      <c r="F210" s="177" t="s">
        <v>2565</v>
      </c>
      <c r="G210" s="178" t="s">
        <v>382</v>
      </c>
      <c r="H210" s="179">
        <v>3</v>
      </c>
      <c r="I210" s="180"/>
      <c r="J210" s="181">
        <f t="shared" si="50"/>
        <v>0</v>
      </c>
      <c r="K210" s="177" t="s">
        <v>19</v>
      </c>
      <c r="L210" s="41"/>
      <c r="M210" s="182" t="s">
        <v>19</v>
      </c>
      <c r="N210" s="183" t="s">
        <v>44</v>
      </c>
      <c r="O210" s="66"/>
      <c r="P210" s="184">
        <f t="shared" si="51"/>
        <v>0</v>
      </c>
      <c r="Q210" s="184">
        <v>0</v>
      </c>
      <c r="R210" s="184">
        <f t="shared" si="52"/>
        <v>0</v>
      </c>
      <c r="S210" s="184">
        <v>0</v>
      </c>
      <c r="T210" s="185">
        <f t="shared" si="53"/>
        <v>0</v>
      </c>
      <c r="U210" s="36"/>
      <c r="V210" s="36"/>
      <c r="W210" s="36"/>
      <c r="X210" s="36"/>
      <c r="Y210" s="36"/>
      <c r="Z210" s="36"/>
      <c r="AA210" s="36"/>
      <c r="AB210" s="36"/>
      <c r="AC210" s="36"/>
      <c r="AD210" s="36"/>
      <c r="AE210" s="36"/>
      <c r="AR210" s="186" t="s">
        <v>142</v>
      </c>
      <c r="AT210" s="186" t="s">
        <v>137</v>
      </c>
      <c r="AU210" s="186" t="s">
        <v>80</v>
      </c>
      <c r="AY210" s="19" t="s">
        <v>135</v>
      </c>
      <c r="BE210" s="187">
        <f t="shared" si="54"/>
        <v>0</v>
      </c>
      <c r="BF210" s="187">
        <f t="shared" si="55"/>
        <v>0</v>
      </c>
      <c r="BG210" s="187">
        <f t="shared" si="56"/>
        <v>0</v>
      </c>
      <c r="BH210" s="187">
        <f t="shared" si="57"/>
        <v>0</v>
      </c>
      <c r="BI210" s="187">
        <f t="shared" si="58"/>
        <v>0</v>
      </c>
      <c r="BJ210" s="19" t="s">
        <v>143</v>
      </c>
      <c r="BK210" s="187">
        <f t="shared" si="59"/>
        <v>0</v>
      </c>
      <c r="BL210" s="19" t="s">
        <v>142</v>
      </c>
      <c r="BM210" s="186" t="s">
        <v>1063</v>
      </c>
    </row>
    <row r="211" spans="1:65" s="2" customFormat="1" ht="14.4" customHeight="1">
      <c r="A211" s="36"/>
      <c r="B211" s="37"/>
      <c r="C211" s="175" t="s">
        <v>402</v>
      </c>
      <c r="D211" s="175" t="s">
        <v>137</v>
      </c>
      <c r="E211" s="176" t="s">
        <v>2566</v>
      </c>
      <c r="F211" s="177" t="s">
        <v>2567</v>
      </c>
      <c r="G211" s="178" t="s">
        <v>382</v>
      </c>
      <c r="H211" s="179">
        <v>1</v>
      </c>
      <c r="I211" s="180"/>
      <c r="J211" s="181">
        <f t="shared" si="50"/>
        <v>0</v>
      </c>
      <c r="K211" s="177" t="s">
        <v>19</v>
      </c>
      <c r="L211" s="41"/>
      <c r="M211" s="182" t="s">
        <v>19</v>
      </c>
      <c r="N211" s="183" t="s">
        <v>44</v>
      </c>
      <c r="O211" s="66"/>
      <c r="P211" s="184">
        <f t="shared" si="51"/>
        <v>0</v>
      </c>
      <c r="Q211" s="184">
        <v>0</v>
      </c>
      <c r="R211" s="184">
        <f t="shared" si="52"/>
        <v>0</v>
      </c>
      <c r="S211" s="184">
        <v>0</v>
      </c>
      <c r="T211" s="185">
        <f t="shared" si="53"/>
        <v>0</v>
      </c>
      <c r="U211" s="36"/>
      <c r="V211" s="36"/>
      <c r="W211" s="36"/>
      <c r="X211" s="36"/>
      <c r="Y211" s="36"/>
      <c r="Z211" s="36"/>
      <c r="AA211" s="36"/>
      <c r="AB211" s="36"/>
      <c r="AC211" s="36"/>
      <c r="AD211" s="36"/>
      <c r="AE211" s="36"/>
      <c r="AR211" s="186" t="s">
        <v>142</v>
      </c>
      <c r="AT211" s="186" t="s">
        <v>137</v>
      </c>
      <c r="AU211" s="186" t="s">
        <v>80</v>
      </c>
      <c r="AY211" s="19" t="s">
        <v>135</v>
      </c>
      <c r="BE211" s="187">
        <f t="shared" si="54"/>
        <v>0</v>
      </c>
      <c r="BF211" s="187">
        <f t="shared" si="55"/>
        <v>0</v>
      </c>
      <c r="BG211" s="187">
        <f t="shared" si="56"/>
        <v>0</v>
      </c>
      <c r="BH211" s="187">
        <f t="shared" si="57"/>
        <v>0</v>
      </c>
      <c r="BI211" s="187">
        <f t="shared" si="58"/>
        <v>0</v>
      </c>
      <c r="BJ211" s="19" t="s">
        <v>143</v>
      </c>
      <c r="BK211" s="187">
        <f t="shared" si="59"/>
        <v>0</v>
      </c>
      <c r="BL211" s="19" t="s">
        <v>142</v>
      </c>
      <c r="BM211" s="186" t="s">
        <v>1067</v>
      </c>
    </row>
    <row r="212" spans="1:65" s="2" customFormat="1" ht="14.4" customHeight="1">
      <c r="A212" s="36"/>
      <c r="B212" s="37"/>
      <c r="C212" s="175" t="s">
        <v>1013</v>
      </c>
      <c r="D212" s="175" t="s">
        <v>137</v>
      </c>
      <c r="E212" s="176" t="s">
        <v>2568</v>
      </c>
      <c r="F212" s="177" t="s">
        <v>2569</v>
      </c>
      <c r="G212" s="178" t="s">
        <v>382</v>
      </c>
      <c r="H212" s="179">
        <v>1</v>
      </c>
      <c r="I212" s="180"/>
      <c r="J212" s="181">
        <f t="shared" si="50"/>
        <v>0</v>
      </c>
      <c r="K212" s="177" t="s">
        <v>19</v>
      </c>
      <c r="L212" s="41"/>
      <c r="M212" s="182" t="s">
        <v>19</v>
      </c>
      <c r="N212" s="183" t="s">
        <v>44</v>
      </c>
      <c r="O212" s="66"/>
      <c r="P212" s="184">
        <f t="shared" si="51"/>
        <v>0</v>
      </c>
      <c r="Q212" s="184">
        <v>0</v>
      </c>
      <c r="R212" s="184">
        <f t="shared" si="52"/>
        <v>0</v>
      </c>
      <c r="S212" s="184">
        <v>0</v>
      </c>
      <c r="T212" s="185">
        <f t="shared" si="53"/>
        <v>0</v>
      </c>
      <c r="U212" s="36"/>
      <c r="V212" s="36"/>
      <c r="W212" s="36"/>
      <c r="X212" s="36"/>
      <c r="Y212" s="36"/>
      <c r="Z212" s="36"/>
      <c r="AA212" s="36"/>
      <c r="AB212" s="36"/>
      <c r="AC212" s="36"/>
      <c r="AD212" s="36"/>
      <c r="AE212" s="36"/>
      <c r="AR212" s="186" t="s">
        <v>142</v>
      </c>
      <c r="AT212" s="186" t="s">
        <v>137</v>
      </c>
      <c r="AU212" s="186" t="s">
        <v>80</v>
      </c>
      <c r="AY212" s="19" t="s">
        <v>135</v>
      </c>
      <c r="BE212" s="187">
        <f t="shared" si="54"/>
        <v>0</v>
      </c>
      <c r="BF212" s="187">
        <f t="shared" si="55"/>
        <v>0</v>
      </c>
      <c r="BG212" s="187">
        <f t="shared" si="56"/>
        <v>0</v>
      </c>
      <c r="BH212" s="187">
        <f t="shared" si="57"/>
        <v>0</v>
      </c>
      <c r="BI212" s="187">
        <f t="shared" si="58"/>
        <v>0</v>
      </c>
      <c r="BJ212" s="19" t="s">
        <v>143</v>
      </c>
      <c r="BK212" s="187">
        <f t="shared" si="59"/>
        <v>0</v>
      </c>
      <c r="BL212" s="19" t="s">
        <v>142</v>
      </c>
      <c r="BM212" s="186" t="s">
        <v>1071</v>
      </c>
    </row>
    <row r="213" spans="1:65" s="2" customFormat="1" ht="14.4" customHeight="1">
      <c r="A213" s="36"/>
      <c r="B213" s="37"/>
      <c r="C213" s="175" t="s">
        <v>407</v>
      </c>
      <c r="D213" s="175" t="s">
        <v>137</v>
      </c>
      <c r="E213" s="176" t="s">
        <v>2570</v>
      </c>
      <c r="F213" s="177" t="s">
        <v>2571</v>
      </c>
      <c r="G213" s="178" t="s">
        <v>382</v>
      </c>
      <c r="H213" s="179">
        <v>2</v>
      </c>
      <c r="I213" s="180"/>
      <c r="J213" s="181">
        <f t="shared" si="50"/>
        <v>0</v>
      </c>
      <c r="K213" s="177" t="s">
        <v>19</v>
      </c>
      <c r="L213" s="41"/>
      <c r="M213" s="182" t="s">
        <v>19</v>
      </c>
      <c r="N213" s="183" t="s">
        <v>44</v>
      </c>
      <c r="O213" s="66"/>
      <c r="P213" s="184">
        <f t="shared" si="51"/>
        <v>0</v>
      </c>
      <c r="Q213" s="184">
        <v>0</v>
      </c>
      <c r="R213" s="184">
        <f t="shared" si="52"/>
        <v>0</v>
      </c>
      <c r="S213" s="184">
        <v>0</v>
      </c>
      <c r="T213" s="185">
        <f t="shared" si="53"/>
        <v>0</v>
      </c>
      <c r="U213" s="36"/>
      <c r="V213" s="36"/>
      <c r="W213" s="36"/>
      <c r="X213" s="36"/>
      <c r="Y213" s="36"/>
      <c r="Z213" s="36"/>
      <c r="AA213" s="36"/>
      <c r="AB213" s="36"/>
      <c r="AC213" s="36"/>
      <c r="AD213" s="36"/>
      <c r="AE213" s="36"/>
      <c r="AR213" s="186" t="s">
        <v>142</v>
      </c>
      <c r="AT213" s="186" t="s">
        <v>137</v>
      </c>
      <c r="AU213" s="186" t="s">
        <v>80</v>
      </c>
      <c r="AY213" s="19" t="s">
        <v>135</v>
      </c>
      <c r="BE213" s="187">
        <f t="shared" si="54"/>
        <v>0</v>
      </c>
      <c r="BF213" s="187">
        <f t="shared" si="55"/>
        <v>0</v>
      </c>
      <c r="BG213" s="187">
        <f t="shared" si="56"/>
        <v>0</v>
      </c>
      <c r="BH213" s="187">
        <f t="shared" si="57"/>
        <v>0</v>
      </c>
      <c r="BI213" s="187">
        <f t="shared" si="58"/>
        <v>0</v>
      </c>
      <c r="BJ213" s="19" t="s">
        <v>143</v>
      </c>
      <c r="BK213" s="187">
        <f t="shared" si="59"/>
        <v>0</v>
      </c>
      <c r="BL213" s="19" t="s">
        <v>142</v>
      </c>
      <c r="BM213" s="186" t="s">
        <v>1074</v>
      </c>
    </row>
    <row r="214" spans="1:65" s="2" customFormat="1" ht="14.4" customHeight="1">
      <c r="A214" s="36"/>
      <c r="B214" s="37"/>
      <c r="C214" s="175" t="s">
        <v>1021</v>
      </c>
      <c r="D214" s="175" t="s">
        <v>137</v>
      </c>
      <c r="E214" s="176" t="s">
        <v>2572</v>
      </c>
      <c r="F214" s="177" t="s">
        <v>2573</v>
      </c>
      <c r="G214" s="178" t="s">
        <v>382</v>
      </c>
      <c r="H214" s="179">
        <v>3</v>
      </c>
      <c r="I214" s="180"/>
      <c r="J214" s="181">
        <f t="shared" si="50"/>
        <v>0</v>
      </c>
      <c r="K214" s="177" t="s">
        <v>19</v>
      </c>
      <c r="L214" s="41"/>
      <c r="M214" s="182" t="s">
        <v>19</v>
      </c>
      <c r="N214" s="183" t="s">
        <v>44</v>
      </c>
      <c r="O214" s="66"/>
      <c r="P214" s="184">
        <f t="shared" si="51"/>
        <v>0</v>
      </c>
      <c r="Q214" s="184">
        <v>0</v>
      </c>
      <c r="R214" s="184">
        <f t="shared" si="52"/>
        <v>0</v>
      </c>
      <c r="S214" s="184">
        <v>0</v>
      </c>
      <c r="T214" s="185">
        <f t="shared" si="53"/>
        <v>0</v>
      </c>
      <c r="U214" s="36"/>
      <c r="V214" s="36"/>
      <c r="W214" s="36"/>
      <c r="X214" s="36"/>
      <c r="Y214" s="36"/>
      <c r="Z214" s="36"/>
      <c r="AA214" s="36"/>
      <c r="AB214" s="36"/>
      <c r="AC214" s="36"/>
      <c r="AD214" s="36"/>
      <c r="AE214" s="36"/>
      <c r="AR214" s="186" t="s">
        <v>142</v>
      </c>
      <c r="AT214" s="186" t="s">
        <v>137</v>
      </c>
      <c r="AU214" s="186" t="s">
        <v>80</v>
      </c>
      <c r="AY214" s="19" t="s">
        <v>135</v>
      </c>
      <c r="BE214" s="187">
        <f t="shared" si="54"/>
        <v>0</v>
      </c>
      <c r="BF214" s="187">
        <f t="shared" si="55"/>
        <v>0</v>
      </c>
      <c r="BG214" s="187">
        <f t="shared" si="56"/>
        <v>0</v>
      </c>
      <c r="BH214" s="187">
        <f t="shared" si="57"/>
        <v>0</v>
      </c>
      <c r="BI214" s="187">
        <f t="shared" si="58"/>
        <v>0</v>
      </c>
      <c r="BJ214" s="19" t="s">
        <v>143</v>
      </c>
      <c r="BK214" s="187">
        <f t="shared" si="59"/>
        <v>0</v>
      </c>
      <c r="BL214" s="19" t="s">
        <v>142</v>
      </c>
      <c r="BM214" s="186" t="s">
        <v>1078</v>
      </c>
    </row>
    <row r="215" spans="1:65" s="2" customFormat="1" ht="14.4" customHeight="1">
      <c r="A215" s="36"/>
      <c r="B215" s="37"/>
      <c r="C215" s="175" t="s">
        <v>414</v>
      </c>
      <c r="D215" s="175" t="s">
        <v>137</v>
      </c>
      <c r="E215" s="176" t="s">
        <v>2574</v>
      </c>
      <c r="F215" s="177" t="s">
        <v>2575</v>
      </c>
      <c r="G215" s="178" t="s">
        <v>382</v>
      </c>
      <c r="H215" s="179">
        <v>3</v>
      </c>
      <c r="I215" s="180"/>
      <c r="J215" s="181">
        <f t="shared" si="50"/>
        <v>0</v>
      </c>
      <c r="K215" s="177" t="s">
        <v>19</v>
      </c>
      <c r="L215" s="41"/>
      <c r="M215" s="182" t="s">
        <v>19</v>
      </c>
      <c r="N215" s="183" t="s">
        <v>44</v>
      </c>
      <c r="O215" s="66"/>
      <c r="P215" s="184">
        <f t="shared" si="51"/>
        <v>0</v>
      </c>
      <c r="Q215" s="184">
        <v>0</v>
      </c>
      <c r="R215" s="184">
        <f t="shared" si="52"/>
        <v>0</v>
      </c>
      <c r="S215" s="184">
        <v>0</v>
      </c>
      <c r="T215" s="185">
        <f t="shared" si="53"/>
        <v>0</v>
      </c>
      <c r="U215" s="36"/>
      <c r="V215" s="36"/>
      <c r="W215" s="36"/>
      <c r="X215" s="36"/>
      <c r="Y215" s="36"/>
      <c r="Z215" s="36"/>
      <c r="AA215" s="36"/>
      <c r="AB215" s="36"/>
      <c r="AC215" s="36"/>
      <c r="AD215" s="36"/>
      <c r="AE215" s="36"/>
      <c r="AR215" s="186" t="s">
        <v>142</v>
      </c>
      <c r="AT215" s="186" t="s">
        <v>137</v>
      </c>
      <c r="AU215" s="186" t="s">
        <v>80</v>
      </c>
      <c r="AY215" s="19" t="s">
        <v>135</v>
      </c>
      <c r="BE215" s="187">
        <f t="shared" si="54"/>
        <v>0</v>
      </c>
      <c r="BF215" s="187">
        <f t="shared" si="55"/>
        <v>0</v>
      </c>
      <c r="BG215" s="187">
        <f t="shared" si="56"/>
        <v>0</v>
      </c>
      <c r="BH215" s="187">
        <f t="shared" si="57"/>
        <v>0</v>
      </c>
      <c r="BI215" s="187">
        <f t="shared" si="58"/>
        <v>0</v>
      </c>
      <c r="BJ215" s="19" t="s">
        <v>143</v>
      </c>
      <c r="BK215" s="187">
        <f t="shared" si="59"/>
        <v>0</v>
      </c>
      <c r="BL215" s="19" t="s">
        <v>142</v>
      </c>
      <c r="BM215" s="186" t="s">
        <v>1082</v>
      </c>
    </row>
    <row r="216" spans="1:65" s="2" customFormat="1" ht="14.4" customHeight="1">
      <c r="A216" s="36"/>
      <c r="B216" s="37"/>
      <c r="C216" s="175" t="s">
        <v>1031</v>
      </c>
      <c r="D216" s="175" t="s">
        <v>137</v>
      </c>
      <c r="E216" s="176" t="s">
        <v>2576</v>
      </c>
      <c r="F216" s="177" t="s">
        <v>2577</v>
      </c>
      <c r="G216" s="178" t="s">
        <v>2578</v>
      </c>
      <c r="H216" s="179">
        <v>1</v>
      </c>
      <c r="I216" s="180"/>
      <c r="J216" s="181">
        <f t="shared" si="50"/>
        <v>0</v>
      </c>
      <c r="K216" s="177" t="s">
        <v>19</v>
      </c>
      <c r="L216" s="41"/>
      <c r="M216" s="182" t="s">
        <v>19</v>
      </c>
      <c r="N216" s="183" t="s">
        <v>44</v>
      </c>
      <c r="O216" s="66"/>
      <c r="P216" s="184">
        <f t="shared" si="51"/>
        <v>0</v>
      </c>
      <c r="Q216" s="184">
        <v>0</v>
      </c>
      <c r="R216" s="184">
        <f t="shared" si="52"/>
        <v>0</v>
      </c>
      <c r="S216" s="184">
        <v>0</v>
      </c>
      <c r="T216" s="185">
        <f t="shared" si="53"/>
        <v>0</v>
      </c>
      <c r="U216" s="36"/>
      <c r="V216" s="36"/>
      <c r="W216" s="36"/>
      <c r="X216" s="36"/>
      <c r="Y216" s="36"/>
      <c r="Z216" s="36"/>
      <c r="AA216" s="36"/>
      <c r="AB216" s="36"/>
      <c r="AC216" s="36"/>
      <c r="AD216" s="36"/>
      <c r="AE216" s="36"/>
      <c r="AR216" s="186" t="s">
        <v>142</v>
      </c>
      <c r="AT216" s="186" t="s">
        <v>137</v>
      </c>
      <c r="AU216" s="186" t="s">
        <v>80</v>
      </c>
      <c r="AY216" s="19" t="s">
        <v>135</v>
      </c>
      <c r="BE216" s="187">
        <f t="shared" si="54"/>
        <v>0</v>
      </c>
      <c r="BF216" s="187">
        <f t="shared" si="55"/>
        <v>0</v>
      </c>
      <c r="BG216" s="187">
        <f t="shared" si="56"/>
        <v>0</v>
      </c>
      <c r="BH216" s="187">
        <f t="shared" si="57"/>
        <v>0</v>
      </c>
      <c r="BI216" s="187">
        <f t="shared" si="58"/>
        <v>0</v>
      </c>
      <c r="BJ216" s="19" t="s">
        <v>143</v>
      </c>
      <c r="BK216" s="187">
        <f t="shared" si="59"/>
        <v>0</v>
      </c>
      <c r="BL216" s="19" t="s">
        <v>142</v>
      </c>
      <c r="BM216" s="186" t="s">
        <v>1087</v>
      </c>
    </row>
    <row r="217" spans="1:65" s="2" customFormat="1" ht="14.4" customHeight="1">
      <c r="A217" s="36"/>
      <c r="B217" s="37"/>
      <c r="C217" s="175" t="s">
        <v>692</v>
      </c>
      <c r="D217" s="175" t="s">
        <v>137</v>
      </c>
      <c r="E217" s="176" t="s">
        <v>2579</v>
      </c>
      <c r="F217" s="177" t="s">
        <v>2580</v>
      </c>
      <c r="G217" s="178" t="s">
        <v>382</v>
      </c>
      <c r="H217" s="179">
        <v>20</v>
      </c>
      <c r="I217" s="180"/>
      <c r="J217" s="181">
        <f t="shared" si="50"/>
        <v>0</v>
      </c>
      <c r="K217" s="177" t="s">
        <v>19</v>
      </c>
      <c r="L217" s="41"/>
      <c r="M217" s="182" t="s">
        <v>19</v>
      </c>
      <c r="N217" s="183" t="s">
        <v>44</v>
      </c>
      <c r="O217" s="66"/>
      <c r="P217" s="184">
        <f t="shared" si="51"/>
        <v>0</v>
      </c>
      <c r="Q217" s="184">
        <v>0</v>
      </c>
      <c r="R217" s="184">
        <f t="shared" si="52"/>
        <v>0</v>
      </c>
      <c r="S217" s="184">
        <v>0</v>
      </c>
      <c r="T217" s="185">
        <f t="shared" si="53"/>
        <v>0</v>
      </c>
      <c r="U217" s="36"/>
      <c r="V217" s="36"/>
      <c r="W217" s="36"/>
      <c r="X217" s="36"/>
      <c r="Y217" s="36"/>
      <c r="Z217" s="36"/>
      <c r="AA217" s="36"/>
      <c r="AB217" s="36"/>
      <c r="AC217" s="36"/>
      <c r="AD217" s="36"/>
      <c r="AE217" s="36"/>
      <c r="AR217" s="186" t="s">
        <v>142</v>
      </c>
      <c r="AT217" s="186" t="s">
        <v>137</v>
      </c>
      <c r="AU217" s="186" t="s">
        <v>80</v>
      </c>
      <c r="AY217" s="19" t="s">
        <v>135</v>
      </c>
      <c r="BE217" s="187">
        <f t="shared" si="54"/>
        <v>0</v>
      </c>
      <c r="BF217" s="187">
        <f t="shared" si="55"/>
        <v>0</v>
      </c>
      <c r="BG217" s="187">
        <f t="shared" si="56"/>
        <v>0</v>
      </c>
      <c r="BH217" s="187">
        <f t="shared" si="57"/>
        <v>0</v>
      </c>
      <c r="BI217" s="187">
        <f t="shared" si="58"/>
        <v>0</v>
      </c>
      <c r="BJ217" s="19" t="s">
        <v>143</v>
      </c>
      <c r="BK217" s="187">
        <f t="shared" si="59"/>
        <v>0</v>
      </c>
      <c r="BL217" s="19" t="s">
        <v>142</v>
      </c>
      <c r="BM217" s="186" t="s">
        <v>1092</v>
      </c>
    </row>
    <row r="218" spans="1:65" s="2" customFormat="1" ht="14.4" customHeight="1">
      <c r="A218" s="36"/>
      <c r="B218" s="37"/>
      <c r="C218" s="175" t="s">
        <v>1038</v>
      </c>
      <c r="D218" s="175" t="s">
        <v>137</v>
      </c>
      <c r="E218" s="176" t="s">
        <v>2581</v>
      </c>
      <c r="F218" s="177" t="s">
        <v>2582</v>
      </c>
      <c r="G218" s="178" t="s">
        <v>2578</v>
      </c>
      <c r="H218" s="179">
        <v>1</v>
      </c>
      <c r="I218" s="180"/>
      <c r="J218" s="181">
        <f t="shared" si="50"/>
        <v>0</v>
      </c>
      <c r="K218" s="177" t="s">
        <v>19</v>
      </c>
      <c r="L218" s="41"/>
      <c r="M218" s="182" t="s">
        <v>19</v>
      </c>
      <c r="N218" s="183" t="s">
        <v>44</v>
      </c>
      <c r="O218" s="66"/>
      <c r="P218" s="184">
        <f t="shared" si="51"/>
        <v>0</v>
      </c>
      <c r="Q218" s="184">
        <v>0</v>
      </c>
      <c r="R218" s="184">
        <f t="shared" si="52"/>
        <v>0</v>
      </c>
      <c r="S218" s="184">
        <v>0</v>
      </c>
      <c r="T218" s="185">
        <f t="shared" si="53"/>
        <v>0</v>
      </c>
      <c r="U218" s="36"/>
      <c r="V218" s="36"/>
      <c r="W218" s="36"/>
      <c r="X218" s="36"/>
      <c r="Y218" s="36"/>
      <c r="Z218" s="36"/>
      <c r="AA218" s="36"/>
      <c r="AB218" s="36"/>
      <c r="AC218" s="36"/>
      <c r="AD218" s="36"/>
      <c r="AE218" s="36"/>
      <c r="AR218" s="186" t="s">
        <v>142</v>
      </c>
      <c r="AT218" s="186" t="s">
        <v>137</v>
      </c>
      <c r="AU218" s="186" t="s">
        <v>80</v>
      </c>
      <c r="AY218" s="19" t="s">
        <v>135</v>
      </c>
      <c r="BE218" s="187">
        <f t="shared" si="54"/>
        <v>0</v>
      </c>
      <c r="BF218" s="187">
        <f t="shared" si="55"/>
        <v>0</v>
      </c>
      <c r="BG218" s="187">
        <f t="shared" si="56"/>
        <v>0</v>
      </c>
      <c r="BH218" s="187">
        <f t="shared" si="57"/>
        <v>0</v>
      </c>
      <c r="BI218" s="187">
        <f t="shared" si="58"/>
        <v>0</v>
      </c>
      <c r="BJ218" s="19" t="s">
        <v>143</v>
      </c>
      <c r="BK218" s="187">
        <f t="shared" si="59"/>
        <v>0</v>
      </c>
      <c r="BL218" s="19" t="s">
        <v>142</v>
      </c>
      <c r="BM218" s="186" t="s">
        <v>1096</v>
      </c>
    </row>
    <row r="219" spans="1:65" s="2" customFormat="1" ht="14.4" customHeight="1">
      <c r="A219" s="36"/>
      <c r="B219" s="37"/>
      <c r="C219" s="175" t="s">
        <v>720</v>
      </c>
      <c r="D219" s="175" t="s">
        <v>137</v>
      </c>
      <c r="E219" s="176" t="s">
        <v>2583</v>
      </c>
      <c r="F219" s="177" t="s">
        <v>2584</v>
      </c>
      <c r="G219" s="178" t="s">
        <v>2578</v>
      </c>
      <c r="H219" s="179">
        <v>4</v>
      </c>
      <c r="I219" s="180"/>
      <c r="J219" s="181">
        <f t="shared" si="50"/>
        <v>0</v>
      </c>
      <c r="K219" s="177" t="s">
        <v>19</v>
      </c>
      <c r="L219" s="41"/>
      <c r="M219" s="182" t="s">
        <v>19</v>
      </c>
      <c r="N219" s="183" t="s">
        <v>44</v>
      </c>
      <c r="O219" s="66"/>
      <c r="P219" s="184">
        <f t="shared" si="51"/>
        <v>0</v>
      </c>
      <c r="Q219" s="184">
        <v>0</v>
      </c>
      <c r="R219" s="184">
        <f t="shared" si="52"/>
        <v>0</v>
      </c>
      <c r="S219" s="184">
        <v>0</v>
      </c>
      <c r="T219" s="185">
        <f t="shared" si="53"/>
        <v>0</v>
      </c>
      <c r="U219" s="36"/>
      <c r="V219" s="36"/>
      <c r="W219" s="36"/>
      <c r="X219" s="36"/>
      <c r="Y219" s="36"/>
      <c r="Z219" s="36"/>
      <c r="AA219" s="36"/>
      <c r="AB219" s="36"/>
      <c r="AC219" s="36"/>
      <c r="AD219" s="36"/>
      <c r="AE219" s="36"/>
      <c r="AR219" s="186" t="s">
        <v>142</v>
      </c>
      <c r="AT219" s="186" t="s">
        <v>137</v>
      </c>
      <c r="AU219" s="186" t="s">
        <v>80</v>
      </c>
      <c r="AY219" s="19" t="s">
        <v>135</v>
      </c>
      <c r="BE219" s="187">
        <f t="shared" si="54"/>
        <v>0</v>
      </c>
      <c r="BF219" s="187">
        <f t="shared" si="55"/>
        <v>0</v>
      </c>
      <c r="BG219" s="187">
        <f t="shared" si="56"/>
        <v>0</v>
      </c>
      <c r="BH219" s="187">
        <f t="shared" si="57"/>
        <v>0</v>
      </c>
      <c r="BI219" s="187">
        <f t="shared" si="58"/>
        <v>0</v>
      </c>
      <c r="BJ219" s="19" t="s">
        <v>143</v>
      </c>
      <c r="BK219" s="187">
        <f t="shared" si="59"/>
        <v>0</v>
      </c>
      <c r="BL219" s="19" t="s">
        <v>142</v>
      </c>
      <c r="BM219" s="186" t="s">
        <v>1104</v>
      </c>
    </row>
    <row r="220" spans="1:65" s="2" customFormat="1" ht="14.4" customHeight="1">
      <c r="A220" s="36"/>
      <c r="B220" s="37"/>
      <c r="C220" s="175" t="s">
        <v>1045</v>
      </c>
      <c r="D220" s="175" t="s">
        <v>137</v>
      </c>
      <c r="E220" s="176" t="s">
        <v>2585</v>
      </c>
      <c r="F220" s="177" t="s">
        <v>2586</v>
      </c>
      <c r="G220" s="178" t="s">
        <v>169</v>
      </c>
      <c r="H220" s="179">
        <v>2.5</v>
      </c>
      <c r="I220" s="180"/>
      <c r="J220" s="181">
        <f t="shared" si="50"/>
        <v>0</v>
      </c>
      <c r="K220" s="177" t="s">
        <v>19</v>
      </c>
      <c r="L220" s="41"/>
      <c r="M220" s="182" t="s">
        <v>19</v>
      </c>
      <c r="N220" s="183" t="s">
        <v>44</v>
      </c>
      <c r="O220" s="66"/>
      <c r="P220" s="184">
        <f t="shared" si="51"/>
        <v>0</v>
      </c>
      <c r="Q220" s="184">
        <v>0</v>
      </c>
      <c r="R220" s="184">
        <f t="shared" si="52"/>
        <v>0</v>
      </c>
      <c r="S220" s="184">
        <v>0</v>
      </c>
      <c r="T220" s="185">
        <f t="shared" si="53"/>
        <v>0</v>
      </c>
      <c r="U220" s="36"/>
      <c r="V220" s="36"/>
      <c r="W220" s="36"/>
      <c r="X220" s="36"/>
      <c r="Y220" s="36"/>
      <c r="Z220" s="36"/>
      <c r="AA220" s="36"/>
      <c r="AB220" s="36"/>
      <c r="AC220" s="36"/>
      <c r="AD220" s="36"/>
      <c r="AE220" s="36"/>
      <c r="AR220" s="186" t="s">
        <v>142</v>
      </c>
      <c r="AT220" s="186" t="s">
        <v>137</v>
      </c>
      <c r="AU220" s="186" t="s">
        <v>80</v>
      </c>
      <c r="AY220" s="19" t="s">
        <v>135</v>
      </c>
      <c r="BE220" s="187">
        <f t="shared" si="54"/>
        <v>0</v>
      </c>
      <c r="BF220" s="187">
        <f t="shared" si="55"/>
        <v>0</v>
      </c>
      <c r="BG220" s="187">
        <f t="shared" si="56"/>
        <v>0</v>
      </c>
      <c r="BH220" s="187">
        <f t="shared" si="57"/>
        <v>0</v>
      </c>
      <c r="BI220" s="187">
        <f t="shared" si="58"/>
        <v>0</v>
      </c>
      <c r="BJ220" s="19" t="s">
        <v>143</v>
      </c>
      <c r="BK220" s="187">
        <f t="shared" si="59"/>
        <v>0</v>
      </c>
      <c r="BL220" s="19" t="s">
        <v>142</v>
      </c>
      <c r="BM220" s="186" t="s">
        <v>1108</v>
      </c>
    </row>
    <row r="221" spans="1:65" s="2" customFormat="1" ht="14.4" customHeight="1">
      <c r="A221" s="36"/>
      <c r="B221" s="37"/>
      <c r="C221" s="175" t="s">
        <v>725</v>
      </c>
      <c r="D221" s="175" t="s">
        <v>137</v>
      </c>
      <c r="E221" s="176" t="s">
        <v>2587</v>
      </c>
      <c r="F221" s="177" t="s">
        <v>2588</v>
      </c>
      <c r="G221" s="178" t="s">
        <v>382</v>
      </c>
      <c r="H221" s="179">
        <v>4</v>
      </c>
      <c r="I221" s="180"/>
      <c r="J221" s="181">
        <f t="shared" si="50"/>
        <v>0</v>
      </c>
      <c r="K221" s="177" t="s">
        <v>19</v>
      </c>
      <c r="L221" s="41"/>
      <c r="M221" s="182" t="s">
        <v>19</v>
      </c>
      <c r="N221" s="183" t="s">
        <v>44</v>
      </c>
      <c r="O221" s="66"/>
      <c r="P221" s="184">
        <f t="shared" si="51"/>
        <v>0</v>
      </c>
      <c r="Q221" s="184">
        <v>0</v>
      </c>
      <c r="R221" s="184">
        <f t="shared" si="52"/>
        <v>0</v>
      </c>
      <c r="S221" s="184">
        <v>0</v>
      </c>
      <c r="T221" s="185">
        <f t="shared" si="53"/>
        <v>0</v>
      </c>
      <c r="U221" s="36"/>
      <c r="V221" s="36"/>
      <c r="W221" s="36"/>
      <c r="X221" s="36"/>
      <c r="Y221" s="36"/>
      <c r="Z221" s="36"/>
      <c r="AA221" s="36"/>
      <c r="AB221" s="36"/>
      <c r="AC221" s="36"/>
      <c r="AD221" s="36"/>
      <c r="AE221" s="36"/>
      <c r="AR221" s="186" t="s">
        <v>142</v>
      </c>
      <c r="AT221" s="186" t="s">
        <v>137</v>
      </c>
      <c r="AU221" s="186" t="s">
        <v>80</v>
      </c>
      <c r="AY221" s="19" t="s">
        <v>135</v>
      </c>
      <c r="BE221" s="187">
        <f t="shared" si="54"/>
        <v>0</v>
      </c>
      <c r="BF221" s="187">
        <f t="shared" si="55"/>
        <v>0</v>
      </c>
      <c r="BG221" s="187">
        <f t="shared" si="56"/>
        <v>0</v>
      </c>
      <c r="BH221" s="187">
        <f t="shared" si="57"/>
        <v>0</v>
      </c>
      <c r="BI221" s="187">
        <f t="shared" si="58"/>
        <v>0</v>
      </c>
      <c r="BJ221" s="19" t="s">
        <v>143</v>
      </c>
      <c r="BK221" s="187">
        <f t="shared" si="59"/>
        <v>0</v>
      </c>
      <c r="BL221" s="19" t="s">
        <v>142</v>
      </c>
      <c r="BM221" s="186" t="s">
        <v>1111</v>
      </c>
    </row>
    <row r="222" spans="1:65" s="2" customFormat="1" ht="14.4" customHeight="1">
      <c r="A222" s="36"/>
      <c r="B222" s="37"/>
      <c r="C222" s="175" t="s">
        <v>1053</v>
      </c>
      <c r="D222" s="175" t="s">
        <v>137</v>
      </c>
      <c r="E222" s="176" t="s">
        <v>2589</v>
      </c>
      <c r="F222" s="177" t="s">
        <v>2590</v>
      </c>
      <c r="G222" s="178" t="s">
        <v>169</v>
      </c>
      <c r="H222" s="179">
        <v>172</v>
      </c>
      <c r="I222" s="180"/>
      <c r="J222" s="181">
        <f t="shared" si="50"/>
        <v>0</v>
      </c>
      <c r="K222" s="177" t="s">
        <v>19</v>
      </c>
      <c r="L222" s="41"/>
      <c r="M222" s="182" t="s">
        <v>19</v>
      </c>
      <c r="N222" s="183" t="s">
        <v>44</v>
      </c>
      <c r="O222" s="66"/>
      <c r="P222" s="184">
        <f t="shared" si="51"/>
        <v>0</v>
      </c>
      <c r="Q222" s="184">
        <v>0</v>
      </c>
      <c r="R222" s="184">
        <f t="shared" si="52"/>
        <v>0</v>
      </c>
      <c r="S222" s="184">
        <v>0</v>
      </c>
      <c r="T222" s="185">
        <f t="shared" si="53"/>
        <v>0</v>
      </c>
      <c r="U222" s="36"/>
      <c r="V222" s="36"/>
      <c r="W222" s="36"/>
      <c r="X222" s="36"/>
      <c r="Y222" s="36"/>
      <c r="Z222" s="36"/>
      <c r="AA222" s="36"/>
      <c r="AB222" s="36"/>
      <c r="AC222" s="36"/>
      <c r="AD222" s="36"/>
      <c r="AE222" s="36"/>
      <c r="AR222" s="186" t="s">
        <v>142</v>
      </c>
      <c r="AT222" s="186" t="s">
        <v>137</v>
      </c>
      <c r="AU222" s="186" t="s">
        <v>80</v>
      </c>
      <c r="AY222" s="19" t="s">
        <v>135</v>
      </c>
      <c r="BE222" s="187">
        <f t="shared" si="54"/>
        <v>0</v>
      </c>
      <c r="BF222" s="187">
        <f t="shared" si="55"/>
        <v>0</v>
      </c>
      <c r="BG222" s="187">
        <f t="shared" si="56"/>
        <v>0</v>
      </c>
      <c r="BH222" s="187">
        <f t="shared" si="57"/>
        <v>0</v>
      </c>
      <c r="BI222" s="187">
        <f t="shared" si="58"/>
        <v>0</v>
      </c>
      <c r="BJ222" s="19" t="s">
        <v>143</v>
      </c>
      <c r="BK222" s="187">
        <f t="shared" si="59"/>
        <v>0</v>
      </c>
      <c r="BL222" s="19" t="s">
        <v>142</v>
      </c>
      <c r="BM222" s="186" t="s">
        <v>1115</v>
      </c>
    </row>
    <row r="223" spans="1:65" s="2" customFormat="1" ht="14.4" customHeight="1">
      <c r="A223" s="36"/>
      <c r="B223" s="37"/>
      <c r="C223" s="175" t="s">
        <v>729</v>
      </c>
      <c r="D223" s="175" t="s">
        <v>137</v>
      </c>
      <c r="E223" s="176" t="s">
        <v>2591</v>
      </c>
      <c r="F223" s="177" t="s">
        <v>2592</v>
      </c>
      <c r="G223" s="178" t="s">
        <v>169</v>
      </c>
      <c r="H223" s="179">
        <v>172</v>
      </c>
      <c r="I223" s="180"/>
      <c r="J223" s="181">
        <f t="shared" si="50"/>
        <v>0</v>
      </c>
      <c r="K223" s="177" t="s">
        <v>19</v>
      </c>
      <c r="L223" s="41"/>
      <c r="M223" s="182" t="s">
        <v>19</v>
      </c>
      <c r="N223" s="183" t="s">
        <v>44</v>
      </c>
      <c r="O223" s="66"/>
      <c r="P223" s="184">
        <f t="shared" si="51"/>
        <v>0</v>
      </c>
      <c r="Q223" s="184">
        <v>0</v>
      </c>
      <c r="R223" s="184">
        <f t="shared" si="52"/>
        <v>0</v>
      </c>
      <c r="S223" s="184">
        <v>0</v>
      </c>
      <c r="T223" s="185">
        <f t="shared" si="53"/>
        <v>0</v>
      </c>
      <c r="U223" s="36"/>
      <c r="V223" s="36"/>
      <c r="W223" s="36"/>
      <c r="X223" s="36"/>
      <c r="Y223" s="36"/>
      <c r="Z223" s="36"/>
      <c r="AA223" s="36"/>
      <c r="AB223" s="36"/>
      <c r="AC223" s="36"/>
      <c r="AD223" s="36"/>
      <c r="AE223" s="36"/>
      <c r="AR223" s="186" t="s">
        <v>142</v>
      </c>
      <c r="AT223" s="186" t="s">
        <v>137</v>
      </c>
      <c r="AU223" s="186" t="s">
        <v>80</v>
      </c>
      <c r="AY223" s="19" t="s">
        <v>135</v>
      </c>
      <c r="BE223" s="187">
        <f t="shared" si="54"/>
        <v>0</v>
      </c>
      <c r="BF223" s="187">
        <f t="shared" si="55"/>
        <v>0</v>
      </c>
      <c r="BG223" s="187">
        <f t="shared" si="56"/>
        <v>0</v>
      </c>
      <c r="BH223" s="187">
        <f t="shared" si="57"/>
        <v>0</v>
      </c>
      <c r="BI223" s="187">
        <f t="shared" si="58"/>
        <v>0</v>
      </c>
      <c r="BJ223" s="19" t="s">
        <v>143</v>
      </c>
      <c r="BK223" s="187">
        <f t="shared" si="59"/>
        <v>0</v>
      </c>
      <c r="BL223" s="19" t="s">
        <v>142</v>
      </c>
      <c r="BM223" s="186" t="s">
        <v>1119</v>
      </c>
    </row>
    <row r="224" spans="1:65" s="2" customFormat="1" ht="14.4" customHeight="1">
      <c r="A224" s="36"/>
      <c r="B224" s="37"/>
      <c r="C224" s="175" t="s">
        <v>1060</v>
      </c>
      <c r="D224" s="175" t="s">
        <v>137</v>
      </c>
      <c r="E224" s="176" t="s">
        <v>2593</v>
      </c>
      <c r="F224" s="177" t="s">
        <v>2594</v>
      </c>
      <c r="G224" s="178" t="s">
        <v>197</v>
      </c>
      <c r="H224" s="179">
        <v>5.5</v>
      </c>
      <c r="I224" s="180"/>
      <c r="J224" s="181">
        <f t="shared" si="50"/>
        <v>0</v>
      </c>
      <c r="K224" s="177" t="s">
        <v>19</v>
      </c>
      <c r="L224" s="41"/>
      <c r="M224" s="182" t="s">
        <v>19</v>
      </c>
      <c r="N224" s="183" t="s">
        <v>44</v>
      </c>
      <c r="O224" s="66"/>
      <c r="P224" s="184">
        <f t="shared" si="51"/>
        <v>0</v>
      </c>
      <c r="Q224" s="184">
        <v>0</v>
      </c>
      <c r="R224" s="184">
        <f t="shared" si="52"/>
        <v>0</v>
      </c>
      <c r="S224" s="184">
        <v>0</v>
      </c>
      <c r="T224" s="185">
        <f t="shared" si="53"/>
        <v>0</v>
      </c>
      <c r="U224" s="36"/>
      <c r="V224" s="36"/>
      <c r="W224" s="36"/>
      <c r="X224" s="36"/>
      <c r="Y224" s="36"/>
      <c r="Z224" s="36"/>
      <c r="AA224" s="36"/>
      <c r="AB224" s="36"/>
      <c r="AC224" s="36"/>
      <c r="AD224" s="36"/>
      <c r="AE224" s="36"/>
      <c r="AR224" s="186" t="s">
        <v>142</v>
      </c>
      <c r="AT224" s="186" t="s">
        <v>137</v>
      </c>
      <c r="AU224" s="186" t="s">
        <v>80</v>
      </c>
      <c r="AY224" s="19" t="s">
        <v>135</v>
      </c>
      <c r="BE224" s="187">
        <f t="shared" si="54"/>
        <v>0</v>
      </c>
      <c r="BF224" s="187">
        <f t="shared" si="55"/>
        <v>0</v>
      </c>
      <c r="BG224" s="187">
        <f t="shared" si="56"/>
        <v>0</v>
      </c>
      <c r="BH224" s="187">
        <f t="shared" si="57"/>
        <v>0</v>
      </c>
      <c r="BI224" s="187">
        <f t="shared" si="58"/>
        <v>0</v>
      </c>
      <c r="BJ224" s="19" t="s">
        <v>143</v>
      </c>
      <c r="BK224" s="187">
        <f t="shared" si="59"/>
        <v>0</v>
      </c>
      <c r="BL224" s="19" t="s">
        <v>142</v>
      </c>
      <c r="BM224" s="186" t="s">
        <v>1126</v>
      </c>
    </row>
    <row r="225" spans="1:65" s="12" customFormat="1" ht="25.9" customHeight="1">
      <c r="B225" s="159"/>
      <c r="C225" s="160"/>
      <c r="D225" s="161" t="s">
        <v>71</v>
      </c>
      <c r="E225" s="162" t="s">
        <v>2595</v>
      </c>
      <c r="F225" s="162" t="s">
        <v>2596</v>
      </c>
      <c r="G225" s="160"/>
      <c r="H225" s="160"/>
      <c r="I225" s="163"/>
      <c r="J225" s="164">
        <f>BK225</f>
        <v>0</v>
      </c>
      <c r="K225" s="160"/>
      <c r="L225" s="165"/>
      <c r="M225" s="166"/>
      <c r="N225" s="167"/>
      <c r="O225" s="167"/>
      <c r="P225" s="168">
        <f>SUM(P226:P261)</f>
        <v>0</v>
      </c>
      <c r="Q225" s="167"/>
      <c r="R225" s="168">
        <f>SUM(R226:R261)</f>
        <v>0</v>
      </c>
      <c r="S225" s="167"/>
      <c r="T225" s="169">
        <f>SUM(T226:T261)</f>
        <v>0</v>
      </c>
      <c r="AR225" s="170" t="s">
        <v>80</v>
      </c>
      <c r="AT225" s="171" t="s">
        <v>71</v>
      </c>
      <c r="AU225" s="171" t="s">
        <v>72</v>
      </c>
      <c r="AY225" s="170" t="s">
        <v>135</v>
      </c>
      <c r="BK225" s="172">
        <f>SUM(BK226:BK261)</f>
        <v>0</v>
      </c>
    </row>
    <row r="226" spans="1:65" s="2" customFormat="1" ht="14.4" customHeight="1">
      <c r="A226" s="36"/>
      <c r="B226" s="37"/>
      <c r="C226" s="175" t="s">
        <v>733</v>
      </c>
      <c r="D226" s="175" t="s">
        <v>137</v>
      </c>
      <c r="E226" s="176" t="s">
        <v>2597</v>
      </c>
      <c r="F226" s="177" t="s">
        <v>2598</v>
      </c>
      <c r="G226" s="178" t="s">
        <v>169</v>
      </c>
      <c r="H226" s="179">
        <v>50</v>
      </c>
      <c r="I226" s="180"/>
      <c r="J226" s="181">
        <f t="shared" ref="J226:J261" si="60">ROUND(I226*H226,2)</f>
        <v>0</v>
      </c>
      <c r="K226" s="177" t="s">
        <v>19</v>
      </c>
      <c r="L226" s="41"/>
      <c r="M226" s="182" t="s">
        <v>19</v>
      </c>
      <c r="N226" s="183" t="s">
        <v>44</v>
      </c>
      <c r="O226" s="66"/>
      <c r="P226" s="184">
        <f t="shared" ref="P226:P261" si="61">O226*H226</f>
        <v>0</v>
      </c>
      <c r="Q226" s="184">
        <v>0</v>
      </c>
      <c r="R226" s="184">
        <f t="shared" ref="R226:R261" si="62">Q226*H226</f>
        <v>0</v>
      </c>
      <c r="S226" s="184">
        <v>0</v>
      </c>
      <c r="T226" s="185">
        <f t="shared" ref="T226:T261" si="63">S226*H226</f>
        <v>0</v>
      </c>
      <c r="U226" s="36"/>
      <c r="V226" s="36"/>
      <c r="W226" s="36"/>
      <c r="X226" s="36"/>
      <c r="Y226" s="36"/>
      <c r="Z226" s="36"/>
      <c r="AA226" s="36"/>
      <c r="AB226" s="36"/>
      <c r="AC226" s="36"/>
      <c r="AD226" s="36"/>
      <c r="AE226" s="36"/>
      <c r="AR226" s="186" t="s">
        <v>142</v>
      </c>
      <c r="AT226" s="186" t="s">
        <v>137</v>
      </c>
      <c r="AU226" s="186" t="s">
        <v>80</v>
      </c>
      <c r="AY226" s="19" t="s">
        <v>135</v>
      </c>
      <c r="BE226" s="187">
        <f t="shared" ref="BE226:BE261" si="64">IF(N226="základní",J226,0)</f>
        <v>0</v>
      </c>
      <c r="BF226" s="187">
        <f t="shared" ref="BF226:BF261" si="65">IF(N226="snížená",J226,0)</f>
        <v>0</v>
      </c>
      <c r="BG226" s="187">
        <f t="shared" ref="BG226:BG261" si="66">IF(N226="zákl. přenesená",J226,0)</f>
        <v>0</v>
      </c>
      <c r="BH226" s="187">
        <f t="shared" ref="BH226:BH261" si="67">IF(N226="sníž. přenesená",J226,0)</f>
        <v>0</v>
      </c>
      <c r="BI226" s="187">
        <f t="shared" ref="BI226:BI261" si="68">IF(N226="nulová",J226,0)</f>
        <v>0</v>
      </c>
      <c r="BJ226" s="19" t="s">
        <v>143</v>
      </c>
      <c r="BK226" s="187">
        <f t="shared" ref="BK226:BK261" si="69">ROUND(I226*H226,2)</f>
        <v>0</v>
      </c>
      <c r="BL226" s="19" t="s">
        <v>142</v>
      </c>
      <c r="BM226" s="186" t="s">
        <v>1132</v>
      </c>
    </row>
    <row r="227" spans="1:65" s="2" customFormat="1" ht="14.4" customHeight="1">
      <c r="A227" s="36"/>
      <c r="B227" s="37"/>
      <c r="C227" s="175" t="s">
        <v>1068</v>
      </c>
      <c r="D227" s="175" t="s">
        <v>137</v>
      </c>
      <c r="E227" s="176" t="s">
        <v>2599</v>
      </c>
      <c r="F227" s="177" t="s">
        <v>2600</v>
      </c>
      <c r="G227" s="178" t="s">
        <v>169</v>
      </c>
      <c r="H227" s="179">
        <v>60</v>
      </c>
      <c r="I227" s="180"/>
      <c r="J227" s="181">
        <f t="shared" si="60"/>
        <v>0</v>
      </c>
      <c r="K227" s="177" t="s">
        <v>19</v>
      </c>
      <c r="L227" s="41"/>
      <c r="M227" s="182" t="s">
        <v>19</v>
      </c>
      <c r="N227" s="183" t="s">
        <v>44</v>
      </c>
      <c r="O227" s="66"/>
      <c r="P227" s="184">
        <f t="shared" si="61"/>
        <v>0</v>
      </c>
      <c r="Q227" s="184">
        <v>0</v>
      </c>
      <c r="R227" s="184">
        <f t="shared" si="62"/>
        <v>0</v>
      </c>
      <c r="S227" s="184">
        <v>0</v>
      </c>
      <c r="T227" s="185">
        <f t="shared" si="63"/>
        <v>0</v>
      </c>
      <c r="U227" s="36"/>
      <c r="V227" s="36"/>
      <c r="W227" s="36"/>
      <c r="X227" s="36"/>
      <c r="Y227" s="36"/>
      <c r="Z227" s="36"/>
      <c r="AA227" s="36"/>
      <c r="AB227" s="36"/>
      <c r="AC227" s="36"/>
      <c r="AD227" s="36"/>
      <c r="AE227" s="36"/>
      <c r="AR227" s="186" t="s">
        <v>142</v>
      </c>
      <c r="AT227" s="186" t="s">
        <v>137</v>
      </c>
      <c r="AU227" s="186" t="s">
        <v>80</v>
      </c>
      <c r="AY227" s="19" t="s">
        <v>135</v>
      </c>
      <c r="BE227" s="187">
        <f t="shared" si="64"/>
        <v>0</v>
      </c>
      <c r="BF227" s="187">
        <f t="shared" si="65"/>
        <v>0</v>
      </c>
      <c r="BG227" s="187">
        <f t="shared" si="66"/>
        <v>0</v>
      </c>
      <c r="BH227" s="187">
        <f t="shared" si="67"/>
        <v>0</v>
      </c>
      <c r="BI227" s="187">
        <f t="shared" si="68"/>
        <v>0</v>
      </c>
      <c r="BJ227" s="19" t="s">
        <v>143</v>
      </c>
      <c r="BK227" s="187">
        <f t="shared" si="69"/>
        <v>0</v>
      </c>
      <c r="BL227" s="19" t="s">
        <v>142</v>
      </c>
      <c r="BM227" s="186" t="s">
        <v>1136</v>
      </c>
    </row>
    <row r="228" spans="1:65" s="2" customFormat="1" ht="14.4" customHeight="1">
      <c r="A228" s="36"/>
      <c r="B228" s="37"/>
      <c r="C228" s="175" t="s">
        <v>767</v>
      </c>
      <c r="D228" s="175" t="s">
        <v>137</v>
      </c>
      <c r="E228" s="176" t="s">
        <v>2601</v>
      </c>
      <c r="F228" s="177" t="s">
        <v>2602</v>
      </c>
      <c r="G228" s="178" t="s">
        <v>382</v>
      </c>
      <c r="H228" s="179">
        <v>2</v>
      </c>
      <c r="I228" s="180"/>
      <c r="J228" s="181">
        <f t="shared" si="60"/>
        <v>0</v>
      </c>
      <c r="K228" s="177" t="s">
        <v>19</v>
      </c>
      <c r="L228" s="41"/>
      <c r="M228" s="182" t="s">
        <v>19</v>
      </c>
      <c r="N228" s="183" t="s">
        <v>44</v>
      </c>
      <c r="O228" s="66"/>
      <c r="P228" s="184">
        <f t="shared" si="61"/>
        <v>0</v>
      </c>
      <c r="Q228" s="184">
        <v>0</v>
      </c>
      <c r="R228" s="184">
        <f t="shared" si="62"/>
        <v>0</v>
      </c>
      <c r="S228" s="184">
        <v>0</v>
      </c>
      <c r="T228" s="185">
        <f t="shared" si="63"/>
        <v>0</v>
      </c>
      <c r="U228" s="36"/>
      <c r="V228" s="36"/>
      <c r="W228" s="36"/>
      <c r="X228" s="36"/>
      <c r="Y228" s="36"/>
      <c r="Z228" s="36"/>
      <c r="AA228" s="36"/>
      <c r="AB228" s="36"/>
      <c r="AC228" s="36"/>
      <c r="AD228" s="36"/>
      <c r="AE228" s="36"/>
      <c r="AR228" s="186" t="s">
        <v>142</v>
      </c>
      <c r="AT228" s="186" t="s">
        <v>137</v>
      </c>
      <c r="AU228" s="186" t="s">
        <v>80</v>
      </c>
      <c r="AY228" s="19" t="s">
        <v>135</v>
      </c>
      <c r="BE228" s="187">
        <f t="shared" si="64"/>
        <v>0</v>
      </c>
      <c r="BF228" s="187">
        <f t="shared" si="65"/>
        <v>0</v>
      </c>
      <c r="BG228" s="187">
        <f t="shared" si="66"/>
        <v>0</v>
      </c>
      <c r="BH228" s="187">
        <f t="shared" si="67"/>
        <v>0</v>
      </c>
      <c r="BI228" s="187">
        <f t="shared" si="68"/>
        <v>0</v>
      </c>
      <c r="BJ228" s="19" t="s">
        <v>143</v>
      </c>
      <c r="BK228" s="187">
        <f t="shared" si="69"/>
        <v>0</v>
      </c>
      <c r="BL228" s="19" t="s">
        <v>142</v>
      </c>
      <c r="BM228" s="186" t="s">
        <v>1141</v>
      </c>
    </row>
    <row r="229" spans="1:65" s="2" customFormat="1" ht="14.4" customHeight="1">
      <c r="A229" s="36"/>
      <c r="B229" s="37"/>
      <c r="C229" s="175" t="s">
        <v>1075</v>
      </c>
      <c r="D229" s="175" t="s">
        <v>137</v>
      </c>
      <c r="E229" s="176" t="s">
        <v>2603</v>
      </c>
      <c r="F229" s="177" t="s">
        <v>2604</v>
      </c>
      <c r="G229" s="178" t="s">
        <v>169</v>
      </c>
      <c r="H229" s="179">
        <v>2</v>
      </c>
      <c r="I229" s="180"/>
      <c r="J229" s="181">
        <f t="shared" si="60"/>
        <v>0</v>
      </c>
      <c r="K229" s="177" t="s">
        <v>19</v>
      </c>
      <c r="L229" s="41"/>
      <c r="M229" s="182" t="s">
        <v>19</v>
      </c>
      <c r="N229" s="183" t="s">
        <v>44</v>
      </c>
      <c r="O229" s="66"/>
      <c r="P229" s="184">
        <f t="shared" si="61"/>
        <v>0</v>
      </c>
      <c r="Q229" s="184">
        <v>0</v>
      </c>
      <c r="R229" s="184">
        <f t="shared" si="62"/>
        <v>0</v>
      </c>
      <c r="S229" s="184">
        <v>0</v>
      </c>
      <c r="T229" s="185">
        <f t="shared" si="63"/>
        <v>0</v>
      </c>
      <c r="U229" s="36"/>
      <c r="V229" s="36"/>
      <c r="W229" s="36"/>
      <c r="X229" s="36"/>
      <c r="Y229" s="36"/>
      <c r="Z229" s="36"/>
      <c r="AA229" s="36"/>
      <c r="AB229" s="36"/>
      <c r="AC229" s="36"/>
      <c r="AD229" s="36"/>
      <c r="AE229" s="36"/>
      <c r="AR229" s="186" t="s">
        <v>142</v>
      </c>
      <c r="AT229" s="186" t="s">
        <v>137</v>
      </c>
      <c r="AU229" s="186" t="s">
        <v>80</v>
      </c>
      <c r="AY229" s="19" t="s">
        <v>135</v>
      </c>
      <c r="BE229" s="187">
        <f t="shared" si="64"/>
        <v>0</v>
      </c>
      <c r="BF229" s="187">
        <f t="shared" si="65"/>
        <v>0</v>
      </c>
      <c r="BG229" s="187">
        <f t="shared" si="66"/>
        <v>0</v>
      </c>
      <c r="BH229" s="187">
        <f t="shared" si="67"/>
        <v>0</v>
      </c>
      <c r="BI229" s="187">
        <f t="shared" si="68"/>
        <v>0</v>
      </c>
      <c r="BJ229" s="19" t="s">
        <v>143</v>
      </c>
      <c r="BK229" s="187">
        <f t="shared" si="69"/>
        <v>0</v>
      </c>
      <c r="BL229" s="19" t="s">
        <v>142</v>
      </c>
      <c r="BM229" s="186" t="s">
        <v>1145</v>
      </c>
    </row>
    <row r="230" spans="1:65" s="2" customFormat="1" ht="14.4" customHeight="1">
      <c r="A230" s="36"/>
      <c r="B230" s="37"/>
      <c r="C230" s="175" t="s">
        <v>777</v>
      </c>
      <c r="D230" s="175" t="s">
        <v>137</v>
      </c>
      <c r="E230" s="176" t="s">
        <v>2605</v>
      </c>
      <c r="F230" s="177" t="s">
        <v>2606</v>
      </c>
      <c r="G230" s="178" t="s">
        <v>169</v>
      </c>
      <c r="H230" s="179">
        <v>8</v>
      </c>
      <c r="I230" s="180"/>
      <c r="J230" s="181">
        <f t="shared" si="60"/>
        <v>0</v>
      </c>
      <c r="K230" s="177" t="s">
        <v>19</v>
      </c>
      <c r="L230" s="41"/>
      <c r="M230" s="182" t="s">
        <v>19</v>
      </c>
      <c r="N230" s="183" t="s">
        <v>44</v>
      </c>
      <c r="O230" s="66"/>
      <c r="P230" s="184">
        <f t="shared" si="61"/>
        <v>0</v>
      </c>
      <c r="Q230" s="184">
        <v>0</v>
      </c>
      <c r="R230" s="184">
        <f t="shared" si="62"/>
        <v>0</v>
      </c>
      <c r="S230" s="184">
        <v>0</v>
      </c>
      <c r="T230" s="185">
        <f t="shared" si="63"/>
        <v>0</v>
      </c>
      <c r="U230" s="36"/>
      <c r="V230" s="36"/>
      <c r="W230" s="36"/>
      <c r="X230" s="36"/>
      <c r="Y230" s="36"/>
      <c r="Z230" s="36"/>
      <c r="AA230" s="36"/>
      <c r="AB230" s="36"/>
      <c r="AC230" s="36"/>
      <c r="AD230" s="36"/>
      <c r="AE230" s="36"/>
      <c r="AR230" s="186" t="s">
        <v>142</v>
      </c>
      <c r="AT230" s="186" t="s">
        <v>137</v>
      </c>
      <c r="AU230" s="186" t="s">
        <v>80</v>
      </c>
      <c r="AY230" s="19" t="s">
        <v>135</v>
      </c>
      <c r="BE230" s="187">
        <f t="shared" si="64"/>
        <v>0</v>
      </c>
      <c r="BF230" s="187">
        <f t="shared" si="65"/>
        <v>0</v>
      </c>
      <c r="BG230" s="187">
        <f t="shared" si="66"/>
        <v>0</v>
      </c>
      <c r="BH230" s="187">
        <f t="shared" si="67"/>
        <v>0</v>
      </c>
      <c r="BI230" s="187">
        <f t="shared" si="68"/>
        <v>0</v>
      </c>
      <c r="BJ230" s="19" t="s">
        <v>143</v>
      </c>
      <c r="BK230" s="187">
        <f t="shared" si="69"/>
        <v>0</v>
      </c>
      <c r="BL230" s="19" t="s">
        <v>142</v>
      </c>
      <c r="BM230" s="186" t="s">
        <v>1163</v>
      </c>
    </row>
    <row r="231" spans="1:65" s="2" customFormat="1" ht="14.4" customHeight="1">
      <c r="A231" s="36"/>
      <c r="B231" s="37"/>
      <c r="C231" s="175" t="s">
        <v>1084</v>
      </c>
      <c r="D231" s="175" t="s">
        <v>137</v>
      </c>
      <c r="E231" s="176" t="s">
        <v>2607</v>
      </c>
      <c r="F231" s="177" t="s">
        <v>2608</v>
      </c>
      <c r="G231" s="178" t="s">
        <v>169</v>
      </c>
      <c r="H231" s="179">
        <v>35</v>
      </c>
      <c r="I231" s="180"/>
      <c r="J231" s="181">
        <f t="shared" si="60"/>
        <v>0</v>
      </c>
      <c r="K231" s="177" t="s">
        <v>19</v>
      </c>
      <c r="L231" s="41"/>
      <c r="M231" s="182" t="s">
        <v>19</v>
      </c>
      <c r="N231" s="183" t="s">
        <v>44</v>
      </c>
      <c r="O231" s="66"/>
      <c r="P231" s="184">
        <f t="shared" si="61"/>
        <v>0</v>
      </c>
      <c r="Q231" s="184">
        <v>0</v>
      </c>
      <c r="R231" s="184">
        <f t="shared" si="62"/>
        <v>0</v>
      </c>
      <c r="S231" s="184">
        <v>0</v>
      </c>
      <c r="T231" s="185">
        <f t="shared" si="63"/>
        <v>0</v>
      </c>
      <c r="U231" s="36"/>
      <c r="V231" s="36"/>
      <c r="W231" s="36"/>
      <c r="X231" s="36"/>
      <c r="Y231" s="36"/>
      <c r="Z231" s="36"/>
      <c r="AA231" s="36"/>
      <c r="AB231" s="36"/>
      <c r="AC231" s="36"/>
      <c r="AD231" s="36"/>
      <c r="AE231" s="36"/>
      <c r="AR231" s="186" t="s">
        <v>142</v>
      </c>
      <c r="AT231" s="186" t="s">
        <v>137</v>
      </c>
      <c r="AU231" s="186" t="s">
        <v>80</v>
      </c>
      <c r="AY231" s="19" t="s">
        <v>135</v>
      </c>
      <c r="BE231" s="187">
        <f t="shared" si="64"/>
        <v>0</v>
      </c>
      <c r="BF231" s="187">
        <f t="shared" si="65"/>
        <v>0</v>
      </c>
      <c r="BG231" s="187">
        <f t="shared" si="66"/>
        <v>0</v>
      </c>
      <c r="BH231" s="187">
        <f t="shared" si="67"/>
        <v>0</v>
      </c>
      <c r="BI231" s="187">
        <f t="shared" si="68"/>
        <v>0</v>
      </c>
      <c r="BJ231" s="19" t="s">
        <v>143</v>
      </c>
      <c r="BK231" s="187">
        <f t="shared" si="69"/>
        <v>0</v>
      </c>
      <c r="BL231" s="19" t="s">
        <v>142</v>
      </c>
      <c r="BM231" s="186" t="s">
        <v>1167</v>
      </c>
    </row>
    <row r="232" spans="1:65" s="2" customFormat="1" ht="24.15" customHeight="1">
      <c r="A232" s="36"/>
      <c r="B232" s="37"/>
      <c r="C232" s="175" t="s">
        <v>785</v>
      </c>
      <c r="D232" s="175" t="s">
        <v>137</v>
      </c>
      <c r="E232" s="176" t="s">
        <v>2609</v>
      </c>
      <c r="F232" s="177" t="s">
        <v>2610</v>
      </c>
      <c r="G232" s="178" t="s">
        <v>169</v>
      </c>
      <c r="H232" s="179">
        <v>4.5999999999999996</v>
      </c>
      <c r="I232" s="180"/>
      <c r="J232" s="181">
        <f t="shared" si="60"/>
        <v>0</v>
      </c>
      <c r="K232" s="177" t="s">
        <v>19</v>
      </c>
      <c r="L232" s="41"/>
      <c r="M232" s="182" t="s">
        <v>19</v>
      </c>
      <c r="N232" s="183" t="s">
        <v>44</v>
      </c>
      <c r="O232" s="66"/>
      <c r="P232" s="184">
        <f t="shared" si="61"/>
        <v>0</v>
      </c>
      <c r="Q232" s="184">
        <v>0</v>
      </c>
      <c r="R232" s="184">
        <f t="shared" si="62"/>
        <v>0</v>
      </c>
      <c r="S232" s="184">
        <v>0</v>
      </c>
      <c r="T232" s="185">
        <f t="shared" si="63"/>
        <v>0</v>
      </c>
      <c r="U232" s="36"/>
      <c r="V232" s="36"/>
      <c r="W232" s="36"/>
      <c r="X232" s="36"/>
      <c r="Y232" s="36"/>
      <c r="Z232" s="36"/>
      <c r="AA232" s="36"/>
      <c r="AB232" s="36"/>
      <c r="AC232" s="36"/>
      <c r="AD232" s="36"/>
      <c r="AE232" s="36"/>
      <c r="AR232" s="186" t="s">
        <v>142</v>
      </c>
      <c r="AT232" s="186" t="s">
        <v>137</v>
      </c>
      <c r="AU232" s="186" t="s">
        <v>80</v>
      </c>
      <c r="AY232" s="19" t="s">
        <v>135</v>
      </c>
      <c r="BE232" s="187">
        <f t="shared" si="64"/>
        <v>0</v>
      </c>
      <c r="BF232" s="187">
        <f t="shared" si="65"/>
        <v>0</v>
      </c>
      <c r="BG232" s="187">
        <f t="shared" si="66"/>
        <v>0</v>
      </c>
      <c r="BH232" s="187">
        <f t="shared" si="67"/>
        <v>0</v>
      </c>
      <c r="BI232" s="187">
        <f t="shared" si="68"/>
        <v>0</v>
      </c>
      <c r="BJ232" s="19" t="s">
        <v>143</v>
      </c>
      <c r="BK232" s="187">
        <f t="shared" si="69"/>
        <v>0</v>
      </c>
      <c r="BL232" s="19" t="s">
        <v>142</v>
      </c>
      <c r="BM232" s="186" t="s">
        <v>1171</v>
      </c>
    </row>
    <row r="233" spans="1:65" s="2" customFormat="1" ht="24.15" customHeight="1">
      <c r="A233" s="36"/>
      <c r="B233" s="37"/>
      <c r="C233" s="175" t="s">
        <v>1093</v>
      </c>
      <c r="D233" s="175" t="s">
        <v>137</v>
      </c>
      <c r="E233" s="176" t="s">
        <v>2611</v>
      </c>
      <c r="F233" s="177" t="s">
        <v>2612</v>
      </c>
      <c r="G233" s="178" t="s">
        <v>169</v>
      </c>
      <c r="H233" s="179">
        <v>40</v>
      </c>
      <c r="I233" s="180"/>
      <c r="J233" s="181">
        <f t="shared" si="60"/>
        <v>0</v>
      </c>
      <c r="K233" s="177" t="s">
        <v>19</v>
      </c>
      <c r="L233" s="41"/>
      <c r="M233" s="182" t="s">
        <v>19</v>
      </c>
      <c r="N233" s="183" t="s">
        <v>44</v>
      </c>
      <c r="O233" s="66"/>
      <c r="P233" s="184">
        <f t="shared" si="61"/>
        <v>0</v>
      </c>
      <c r="Q233" s="184">
        <v>0</v>
      </c>
      <c r="R233" s="184">
        <f t="shared" si="62"/>
        <v>0</v>
      </c>
      <c r="S233" s="184">
        <v>0</v>
      </c>
      <c r="T233" s="185">
        <f t="shared" si="63"/>
        <v>0</v>
      </c>
      <c r="U233" s="36"/>
      <c r="V233" s="36"/>
      <c r="W233" s="36"/>
      <c r="X233" s="36"/>
      <c r="Y233" s="36"/>
      <c r="Z233" s="36"/>
      <c r="AA233" s="36"/>
      <c r="AB233" s="36"/>
      <c r="AC233" s="36"/>
      <c r="AD233" s="36"/>
      <c r="AE233" s="36"/>
      <c r="AR233" s="186" t="s">
        <v>142</v>
      </c>
      <c r="AT233" s="186" t="s">
        <v>137</v>
      </c>
      <c r="AU233" s="186" t="s">
        <v>80</v>
      </c>
      <c r="AY233" s="19" t="s">
        <v>135</v>
      </c>
      <c r="BE233" s="187">
        <f t="shared" si="64"/>
        <v>0</v>
      </c>
      <c r="BF233" s="187">
        <f t="shared" si="65"/>
        <v>0</v>
      </c>
      <c r="BG233" s="187">
        <f t="shared" si="66"/>
        <v>0</v>
      </c>
      <c r="BH233" s="187">
        <f t="shared" si="67"/>
        <v>0</v>
      </c>
      <c r="BI233" s="187">
        <f t="shared" si="68"/>
        <v>0</v>
      </c>
      <c r="BJ233" s="19" t="s">
        <v>143</v>
      </c>
      <c r="BK233" s="187">
        <f t="shared" si="69"/>
        <v>0</v>
      </c>
      <c r="BL233" s="19" t="s">
        <v>142</v>
      </c>
      <c r="BM233" s="186" t="s">
        <v>1176</v>
      </c>
    </row>
    <row r="234" spans="1:65" s="2" customFormat="1" ht="24.15" customHeight="1">
      <c r="A234" s="36"/>
      <c r="B234" s="37"/>
      <c r="C234" s="175" t="s">
        <v>790</v>
      </c>
      <c r="D234" s="175" t="s">
        <v>137</v>
      </c>
      <c r="E234" s="176" t="s">
        <v>2613</v>
      </c>
      <c r="F234" s="177" t="s">
        <v>2614</v>
      </c>
      <c r="G234" s="178" t="s">
        <v>169</v>
      </c>
      <c r="H234" s="179">
        <v>33</v>
      </c>
      <c r="I234" s="180"/>
      <c r="J234" s="181">
        <f t="shared" si="60"/>
        <v>0</v>
      </c>
      <c r="K234" s="177" t="s">
        <v>19</v>
      </c>
      <c r="L234" s="41"/>
      <c r="M234" s="182" t="s">
        <v>19</v>
      </c>
      <c r="N234" s="183" t="s">
        <v>44</v>
      </c>
      <c r="O234" s="66"/>
      <c r="P234" s="184">
        <f t="shared" si="61"/>
        <v>0</v>
      </c>
      <c r="Q234" s="184">
        <v>0</v>
      </c>
      <c r="R234" s="184">
        <f t="shared" si="62"/>
        <v>0</v>
      </c>
      <c r="S234" s="184">
        <v>0</v>
      </c>
      <c r="T234" s="185">
        <f t="shared" si="63"/>
        <v>0</v>
      </c>
      <c r="U234" s="36"/>
      <c r="V234" s="36"/>
      <c r="W234" s="36"/>
      <c r="X234" s="36"/>
      <c r="Y234" s="36"/>
      <c r="Z234" s="36"/>
      <c r="AA234" s="36"/>
      <c r="AB234" s="36"/>
      <c r="AC234" s="36"/>
      <c r="AD234" s="36"/>
      <c r="AE234" s="36"/>
      <c r="AR234" s="186" t="s">
        <v>142</v>
      </c>
      <c r="AT234" s="186" t="s">
        <v>137</v>
      </c>
      <c r="AU234" s="186" t="s">
        <v>80</v>
      </c>
      <c r="AY234" s="19" t="s">
        <v>135</v>
      </c>
      <c r="BE234" s="187">
        <f t="shared" si="64"/>
        <v>0</v>
      </c>
      <c r="BF234" s="187">
        <f t="shared" si="65"/>
        <v>0</v>
      </c>
      <c r="BG234" s="187">
        <f t="shared" si="66"/>
        <v>0</v>
      </c>
      <c r="BH234" s="187">
        <f t="shared" si="67"/>
        <v>0</v>
      </c>
      <c r="BI234" s="187">
        <f t="shared" si="68"/>
        <v>0</v>
      </c>
      <c r="BJ234" s="19" t="s">
        <v>143</v>
      </c>
      <c r="BK234" s="187">
        <f t="shared" si="69"/>
        <v>0</v>
      </c>
      <c r="BL234" s="19" t="s">
        <v>142</v>
      </c>
      <c r="BM234" s="186" t="s">
        <v>1179</v>
      </c>
    </row>
    <row r="235" spans="1:65" s="2" customFormat="1" ht="14.4" customHeight="1">
      <c r="A235" s="36"/>
      <c r="B235" s="37"/>
      <c r="C235" s="175" t="s">
        <v>1105</v>
      </c>
      <c r="D235" s="175" t="s">
        <v>137</v>
      </c>
      <c r="E235" s="176" t="s">
        <v>2615</v>
      </c>
      <c r="F235" s="177" t="s">
        <v>2616</v>
      </c>
      <c r="G235" s="178" t="s">
        <v>169</v>
      </c>
      <c r="H235" s="179">
        <v>5</v>
      </c>
      <c r="I235" s="180"/>
      <c r="J235" s="181">
        <f t="shared" si="60"/>
        <v>0</v>
      </c>
      <c r="K235" s="177" t="s">
        <v>19</v>
      </c>
      <c r="L235" s="41"/>
      <c r="M235" s="182" t="s">
        <v>19</v>
      </c>
      <c r="N235" s="183" t="s">
        <v>44</v>
      </c>
      <c r="O235" s="66"/>
      <c r="P235" s="184">
        <f t="shared" si="61"/>
        <v>0</v>
      </c>
      <c r="Q235" s="184">
        <v>0</v>
      </c>
      <c r="R235" s="184">
        <f t="shared" si="62"/>
        <v>0</v>
      </c>
      <c r="S235" s="184">
        <v>0</v>
      </c>
      <c r="T235" s="185">
        <f t="shared" si="63"/>
        <v>0</v>
      </c>
      <c r="U235" s="36"/>
      <c r="V235" s="36"/>
      <c r="W235" s="36"/>
      <c r="X235" s="36"/>
      <c r="Y235" s="36"/>
      <c r="Z235" s="36"/>
      <c r="AA235" s="36"/>
      <c r="AB235" s="36"/>
      <c r="AC235" s="36"/>
      <c r="AD235" s="36"/>
      <c r="AE235" s="36"/>
      <c r="AR235" s="186" t="s">
        <v>142</v>
      </c>
      <c r="AT235" s="186" t="s">
        <v>137</v>
      </c>
      <c r="AU235" s="186" t="s">
        <v>80</v>
      </c>
      <c r="AY235" s="19" t="s">
        <v>135</v>
      </c>
      <c r="BE235" s="187">
        <f t="shared" si="64"/>
        <v>0</v>
      </c>
      <c r="BF235" s="187">
        <f t="shared" si="65"/>
        <v>0</v>
      </c>
      <c r="BG235" s="187">
        <f t="shared" si="66"/>
        <v>0</v>
      </c>
      <c r="BH235" s="187">
        <f t="shared" si="67"/>
        <v>0</v>
      </c>
      <c r="BI235" s="187">
        <f t="shared" si="68"/>
        <v>0</v>
      </c>
      <c r="BJ235" s="19" t="s">
        <v>143</v>
      </c>
      <c r="BK235" s="187">
        <f t="shared" si="69"/>
        <v>0</v>
      </c>
      <c r="BL235" s="19" t="s">
        <v>142</v>
      </c>
      <c r="BM235" s="186" t="s">
        <v>1185</v>
      </c>
    </row>
    <row r="236" spans="1:65" s="2" customFormat="1" ht="24.15" customHeight="1">
      <c r="A236" s="36"/>
      <c r="B236" s="37"/>
      <c r="C236" s="175" t="s">
        <v>803</v>
      </c>
      <c r="D236" s="175" t="s">
        <v>137</v>
      </c>
      <c r="E236" s="176" t="s">
        <v>2617</v>
      </c>
      <c r="F236" s="177" t="s">
        <v>2618</v>
      </c>
      <c r="G236" s="178" t="s">
        <v>169</v>
      </c>
      <c r="H236" s="179">
        <v>25</v>
      </c>
      <c r="I236" s="180"/>
      <c r="J236" s="181">
        <f t="shared" si="60"/>
        <v>0</v>
      </c>
      <c r="K236" s="177" t="s">
        <v>19</v>
      </c>
      <c r="L236" s="41"/>
      <c r="M236" s="182" t="s">
        <v>19</v>
      </c>
      <c r="N236" s="183" t="s">
        <v>44</v>
      </c>
      <c r="O236" s="66"/>
      <c r="P236" s="184">
        <f t="shared" si="61"/>
        <v>0</v>
      </c>
      <c r="Q236" s="184">
        <v>0</v>
      </c>
      <c r="R236" s="184">
        <f t="shared" si="62"/>
        <v>0</v>
      </c>
      <c r="S236" s="184">
        <v>0</v>
      </c>
      <c r="T236" s="185">
        <f t="shared" si="63"/>
        <v>0</v>
      </c>
      <c r="U236" s="36"/>
      <c r="V236" s="36"/>
      <c r="W236" s="36"/>
      <c r="X236" s="36"/>
      <c r="Y236" s="36"/>
      <c r="Z236" s="36"/>
      <c r="AA236" s="36"/>
      <c r="AB236" s="36"/>
      <c r="AC236" s="36"/>
      <c r="AD236" s="36"/>
      <c r="AE236" s="36"/>
      <c r="AR236" s="186" t="s">
        <v>142</v>
      </c>
      <c r="AT236" s="186" t="s">
        <v>137</v>
      </c>
      <c r="AU236" s="186" t="s">
        <v>80</v>
      </c>
      <c r="AY236" s="19" t="s">
        <v>135</v>
      </c>
      <c r="BE236" s="187">
        <f t="shared" si="64"/>
        <v>0</v>
      </c>
      <c r="BF236" s="187">
        <f t="shared" si="65"/>
        <v>0</v>
      </c>
      <c r="BG236" s="187">
        <f t="shared" si="66"/>
        <v>0</v>
      </c>
      <c r="BH236" s="187">
        <f t="shared" si="67"/>
        <v>0</v>
      </c>
      <c r="BI236" s="187">
        <f t="shared" si="68"/>
        <v>0</v>
      </c>
      <c r="BJ236" s="19" t="s">
        <v>143</v>
      </c>
      <c r="BK236" s="187">
        <f t="shared" si="69"/>
        <v>0</v>
      </c>
      <c r="BL236" s="19" t="s">
        <v>142</v>
      </c>
      <c r="BM236" s="186" t="s">
        <v>1190</v>
      </c>
    </row>
    <row r="237" spans="1:65" s="2" customFormat="1" ht="24.15" customHeight="1">
      <c r="A237" s="36"/>
      <c r="B237" s="37"/>
      <c r="C237" s="175" t="s">
        <v>1112</v>
      </c>
      <c r="D237" s="175" t="s">
        <v>137</v>
      </c>
      <c r="E237" s="176" t="s">
        <v>2619</v>
      </c>
      <c r="F237" s="177" t="s">
        <v>2620</v>
      </c>
      <c r="G237" s="178" t="s">
        <v>169</v>
      </c>
      <c r="H237" s="179">
        <v>70</v>
      </c>
      <c r="I237" s="180"/>
      <c r="J237" s="181">
        <f t="shared" si="60"/>
        <v>0</v>
      </c>
      <c r="K237" s="177" t="s">
        <v>19</v>
      </c>
      <c r="L237" s="41"/>
      <c r="M237" s="182" t="s">
        <v>19</v>
      </c>
      <c r="N237" s="183" t="s">
        <v>44</v>
      </c>
      <c r="O237" s="66"/>
      <c r="P237" s="184">
        <f t="shared" si="61"/>
        <v>0</v>
      </c>
      <c r="Q237" s="184">
        <v>0</v>
      </c>
      <c r="R237" s="184">
        <f t="shared" si="62"/>
        <v>0</v>
      </c>
      <c r="S237" s="184">
        <v>0</v>
      </c>
      <c r="T237" s="185">
        <f t="shared" si="63"/>
        <v>0</v>
      </c>
      <c r="U237" s="36"/>
      <c r="V237" s="36"/>
      <c r="W237" s="36"/>
      <c r="X237" s="36"/>
      <c r="Y237" s="36"/>
      <c r="Z237" s="36"/>
      <c r="AA237" s="36"/>
      <c r="AB237" s="36"/>
      <c r="AC237" s="36"/>
      <c r="AD237" s="36"/>
      <c r="AE237" s="36"/>
      <c r="AR237" s="186" t="s">
        <v>142</v>
      </c>
      <c r="AT237" s="186" t="s">
        <v>137</v>
      </c>
      <c r="AU237" s="186" t="s">
        <v>80</v>
      </c>
      <c r="AY237" s="19" t="s">
        <v>135</v>
      </c>
      <c r="BE237" s="187">
        <f t="shared" si="64"/>
        <v>0</v>
      </c>
      <c r="BF237" s="187">
        <f t="shared" si="65"/>
        <v>0</v>
      </c>
      <c r="BG237" s="187">
        <f t="shared" si="66"/>
        <v>0</v>
      </c>
      <c r="BH237" s="187">
        <f t="shared" si="67"/>
        <v>0</v>
      </c>
      <c r="BI237" s="187">
        <f t="shared" si="68"/>
        <v>0</v>
      </c>
      <c r="BJ237" s="19" t="s">
        <v>143</v>
      </c>
      <c r="BK237" s="187">
        <f t="shared" si="69"/>
        <v>0</v>
      </c>
      <c r="BL237" s="19" t="s">
        <v>142</v>
      </c>
      <c r="BM237" s="186" t="s">
        <v>1195</v>
      </c>
    </row>
    <row r="238" spans="1:65" s="2" customFormat="1" ht="24.15" customHeight="1">
      <c r="A238" s="36"/>
      <c r="B238" s="37"/>
      <c r="C238" s="175" t="s">
        <v>810</v>
      </c>
      <c r="D238" s="175" t="s">
        <v>137</v>
      </c>
      <c r="E238" s="176" t="s">
        <v>2621</v>
      </c>
      <c r="F238" s="177" t="s">
        <v>2622</v>
      </c>
      <c r="G238" s="178" t="s">
        <v>169</v>
      </c>
      <c r="H238" s="179">
        <v>11</v>
      </c>
      <c r="I238" s="180"/>
      <c r="J238" s="181">
        <f t="shared" si="60"/>
        <v>0</v>
      </c>
      <c r="K238" s="177" t="s">
        <v>19</v>
      </c>
      <c r="L238" s="41"/>
      <c r="M238" s="182" t="s">
        <v>19</v>
      </c>
      <c r="N238" s="183" t="s">
        <v>44</v>
      </c>
      <c r="O238" s="66"/>
      <c r="P238" s="184">
        <f t="shared" si="61"/>
        <v>0</v>
      </c>
      <c r="Q238" s="184">
        <v>0</v>
      </c>
      <c r="R238" s="184">
        <f t="shared" si="62"/>
        <v>0</v>
      </c>
      <c r="S238" s="184">
        <v>0</v>
      </c>
      <c r="T238" s="185">
        <f t="shared" si="63"/>
        <v>0</v>
      </c>
      <c r="U238" s="36"/>
      <c r="V238" s="36"/>
      <c r="W238" s="36"/>
      <c r="X238" s="36"/>
      <c r="Y238" s="36"/>
      <c r="Z238" s="36"/>
      <c r="AA238" s="36"/>
      <c r="AB238" s="36"/>
      <c r="AC238" s="36"/>
      <c r="AD238" s="36"/>
      <c r="AE238" s="36"/>
      <c r="AR238" s="186" t="s">
        <v>142</v>
      </c>
      <c r="AT238" s="186" t="s">
        <v>137</v>
      </c>
      <c r="AU238" s="186" t="s">
        <v>80</v>
      </c>
      <c r="AY238" s="19" t="s">
        <v>135</v>
      </c>
      <c r="BE238" s="187">
        <f t="shared" si="64"/>
        <v>0</v>
      </c>
      <c r="BF238" s="187">
        <f t="shared" si="65"/>
        <v>0</v>
      </c>
      <c r="BG238" s="187">
        <f t="shared" si="66"/>
        <v>0</v>
      </c>
      <c r="BH238" s="187">
        <f t="shared" si="67"/>
        <v>0</v>
      </c>
      <c r="BI238" s="187">
        <f t="shared" si="68"/>
        <v>0</v>
      </c>
      <c r="BJ238" s="19" t="s">
        <v>143</v>
      </c>
      <c r="BK238" s="187">
        <f t="shared" si="69"/>
        <v>0</v>
      </c>
      <c r="BL238" s="19" t="s">
        <v>142</v>
      </c>
      <c r="BM238" s="186" t="s">
        <v>1208</v>
      </c>
    </row>
    <row r="239" spans="1:65" s="2" customFormat="1" ht="24.15" customHeight="1">
      <c r="A239" s="36"/>
      <c r="B239" s="37"/>
      <c r="C239" s="175" t="s">
        <v>1123</v>
      </c>
      <c r="D239" s="175" t="s">
        <v>137</v>
      </c>
      <c r="E239" s="176" t="s">
        <v>2623</v>
      </c>
      <c r="F239" s="177" t="s">
        <v>2624</v>
      </c>
      <c r="G239" s="178" t="s">
        <v>169</v>
      </c>
      <c r="H239" s="179">
        <v>13</v>
      </c>
      <c r="I239" s="180"/>
      <c r="J239" s="181">
        <f t="shared" si="60"/>
        <v>0</v>
      </c>
      <c r="K239" s="177" t="s">
        <v>19</v>
      </c>
      <c r="L239" s="41"/>
      <c r="M239" s="182" t="s">
        <v>19</v>
      </c>
      <c r="N239" s="183" t="s">
        <v>44</v>
      </c>
      <c r="O239" s="66"/>
      <c r="P239" s="184">
        <f t="shared" si="61"/>
        <v>0</v>
      </c>
      <c r="Q239" s="184">
        <v>0</v>
      </c>
      <c r="R239" s="184">
        <f t="shared" si="62"/>
        <v>0</v>
      </c>
      <c r="S239" s="184">
        <v>0</v>
      </c>
      <c r="T239" s="185">
        <f t="shared" si="63"/>
        <v>0</v>
      </c>
      <c r="U239" s="36"/>
      <c r="V239" s="36"/>
      <c r="W239" s="36"/>
      <c r="X239" s="36"/>
      <c r="Y239" s="36"/>
      <c r="Z239" s="36"/>
      <c r="AA239" s="36"/>
      <c r="AB239" s="36"/>
      <c r="AC239" s="36"/>
      <c r="AD239" s="36"/>
      <c r="AE239" s="36"/>
      <c r="AR239" s="186" t="s">
        <v>142</v>
      </c>
      <c r="AT239" s="186" t="s">
        <v>137</v>
      </c>
      <c r="AU239" s="186" t="s">
        <v>80</v>
      </c>
      <c r="AY239" s="19" t="s">
        <v>135</v>
      </c>
      <c r="BE239" s="187">
        <f t="shared" si="64"/>
        <v>0</v>
      </c>
      <c r="BF239" s="187">
        <f t="shared" si="65"/>
        <v>0</v>
      </c>
      <c r="BG239" s="187">
        <f t="shared" si="66"/>
        <v>0</v>
      </c>
      <c r="BH239" s="187">
        <f t="shared" si="67"/>
        <v>0</v>
      </c>
      <c r="BI239" s="187">
        <f t="shared" si="68"/>
        <v>0</v>
      </c>
      <c r="BJ239" s="19" t="s">
        <v>143</v>
      </c>
      <c r="BK239" s="187">
        <f t="shared" si="69"/>
        <v>0</v>
      </c>
      <c r="BL239" s="19" t="s">
        <v>142</v>
      </c>
      <c r="BM239" s="186" t="s">
        <v>1211</v>
      </c>
    </row>
    <row r="240" spans="1:65" s="2" customFormat="1" ht="14.4" customHeight="1">
      <c r="A240" s="36"/>
      <c r="B240" s="37"/>
      <c r="C240" s="175" t="s">
        <v>818</v>
      </c>
      <c r="D240" s="175" t="s">
        <v>137</v>
      </c>
      <c r="E240" s="176" t="s">
        <v>2625</v>
      </c>
      <c r="F240" s="177" t="s">
        <v>2626</v>
      </c>
      <c r="G240" s="178" t="s">
        <v>382</v>
      </c>
      <c r="H240" s="179">
        <v>2</v>
      </c>
      <c r="I240" s="180"/>
      <c r="J240" s="181">
        <f t="shared" si="60"/>
        <v>0</v>
      </c>
      <c r="K240" s="177" t="s">
        <v>19</v>
      </c>
      <c r="L240" s="41"/>
      <c r="M240" s="182" t="s">
        <v>19</v>
      </c>
      <c r="N240" s="183" t="s">
        <v>44</v>
      </c>
      <c r="O240" s="66"/>
      <c r="P240" s="184">
        <f t="shared" si="61"/>
        <v>0</v>
      </c>
      <c r="Q240" s="184">
        <v>0</v>
      </c>
      <c r="R240" s="184">
        <f t="shared" si="62"/>
        <v>0</v>
      </c>
      <c r="S240" s="184">
        <v>0</v>
      </c>
      <c r="T240" s="185">
        <f t="shared" si="63"/>
        <v>0</v>
      </c>
      <c r="U240" s="36"/>
      <c r="V240" s="36"/>
      <c r="W240" s="36"/>
      <c r="X240" s="36"/>
      <c r="Y240" s="36"/>
      <c r="Z240" s="36"/>
      <c r="AA240" s="36"/>
      <c r="AB240" s="36"/>
      <c r="AC240" s="36"/>
      <c r="AD240" s="36"/>
      <c r="AE240" s="36"/>
      <c r="AR240" s="186" t="s">
        <v>142</v>
      </c>
      <c r="AT240" s="186" t="s">
        <v>137</v>
      </c>
      <c r="AU240" s="186" t="s">
        <v>80</v>
      </c>
      <c r="AY240" s="19" t="s">
        <v>135</v>
      </c>
      <c r="BE240" s="187">
        <f t="shared" si="64"/>
        <v>0</v>
      </c>
      <c r="BF240" s="187">
        <f t="shared" si="65"/>
        <v>0</v>
      </c>
      <c r="BG240" s="187">
        <f t="shared" si="66"/>
        <v>0</v>
      </c>
      <c r="BH240" s="187">
        <f t="shared" si="67"/>
        <v>0</v>
      </c>
      <c r="BI240" s="187">
        <f t="shared" si="68"/>
        <v>0</v>
      </c>
      <c r="BJ240" s="19" t="s">
        <v>143</v>
      </c>
      <c r="BK240" s="187">
        <f t="shared" si="69"/>
        <v>0</v>
      </c>
      <c r="BL240" s="19" t="s">
        <v>142</v>
      </c>
      <c r="BM240" s="186" t="s">
        <v>1217</v>
      </c>
    </row>
    <row r="241" spans="1:65" s="2" customFormat="1" ht="14.4" customHeight="1">
      <c r="A241" s="36"/>
      <c r="B241" s="37"/>
      <c r="C241" s="175" t="s">
        <v>1133</v>
      </c>
      <c r="D241" s="175" t="s">
        <v>137</v>
      </c>
      <c r="E241" s="176" t="s">
        <v>2627</v>
      </c>
      <c r="F241" s="177" t="s">
        <v>2628</v>
      </c>
      <c r="G241" s="178" t="s">
        <v>169</v>
      </c>
      <c r="H241" s="179">
        <v>45</v>
      </c>
      <c r="I241" s="180"/>
      <c r="J241" s="181">
        <f t="shared" si="60"/>
        <v>0</v>
      </c>
      <c r="K241" s="177" t="s">
        <v>19</v>
      </c>
      <c r="L241" s="41"/>
      <c r="M241" s="182" t="s">
        <v>19</v>
      </c>
      <c r="N241" s="183" t="s">
        <v>44</v>
      </c>
      <c r="O241" s="66"/>
      <c r="P241" s="184">
        <f t="shared" si="61"/>
        <v>0</v>
      </c>
      <c r="Q241" s="184">
        <v>0</v>
      </c>
      <c r="R241" s="184">
        <f t="shared" si="62"/>
        <v>0</v>
      </c>
      <c r="S241" s="184">
        <v>0</v>
      </c>
      <c r="T241" s="185">
        <f t="shared" si="63"/>
        <v>0</v>
      </c>
      <c r="U241" s="36"/>
      <c r="V241" s="36"/>
      <c r="W241" s="36"/>
      <c r="X241" s="36"/>
      <c r="Y241" s="36"/>
      <c r="Z241" s="36"/>
      <c r="AA241" s="36"/>
      <c r="AB241" s="36"/>
      <c r="AC241" s="36"/>
      <c r="AD241" s="36"/>
      <c r="AE241" s="36"/>
      <c r="AR241" s="186" t="s">
        <v>142</v>
      </c>
      <c r="AT241" s="186" t="s">
        <v>137</v>
      </c>
      <c r="AU241" s="186" t="s">
        <v>80</v>
      </c>
      <c r="AY241" s="19" t="s">
        <v>135</v>
      </c>
      <c r="BE241" s="187">
        <f t="shared" si="64"/>
        <v>0</v>
      </c>
      <c r="BF241" s="187">
        <f t="shared" si="65"/>
        <v>0</v>
      </c>
      <c r="BG241" s="187">
        <f t="shared" si="66"/>
        <v>0</v>
      </c>
      <c r="BH241" s="187">
        <f t="shared" si="67"/>
        <v>0</v>
      </c>
      <c r="BI241" s="187">
        <f t="shared" si="68"/>
        <v>0</v>
      </c>
      <c r="BJ241" s="19" t="s">
        <v>143</v>
      </c>
      <c r="BK241" s="187">
        <f t="shared" si="69"/>
        <v>0</v>
      </c>
      <c r="BL241" s="19" t="s">
        <v>142</v>
      </c>
      <c r="BM241" s="186" t="s">
        <v>1238</v>
      </c>
    </row>
    <row r="242" spans="1:65" s="2" customFormat="1" ht="14.4" customHeight="1">
      <c r="A242" s="36"/>
      <c r="B242" s="37"/>
      <c r="C242" s="175" t="s">
        <v>825</v>
      </c>
      <c r="D242" s="175" t="s">
        <v>137</v>
      </c>
      <c r="E242" s="176" t="s">
        <v>2629</v>
      </c>
      <c r="F242" s="177" t="s">
        <v>2630</v>
      </c>
      <c r="G242" s="178" t="s">
        <v>169</v>
      </c>
      <c r="H242" s="179">
        <v>45</v>
      </c>
      <c r="I242" s="180"/>
      <c r="J242" s="181">
        <f t="shared" si="60"/>
        <v>0</v>
      </c>
      <c r="K242" s="177" t="s">
        <v>19</v>
      </c>
      <c r="L242" s="41"/>
      <c r="M242" s="182" t="s">
        <v>19</v>
      </c>
      <c r="N242" s="183" t="s">
        <v>44</v>
      </c>
      <c r="O242" s="66"/>
      <c r="P242" s="184">
        <f t="shared" si="61"/>
        <v>0</v>
      </c>
      <c r="Q242" s="184">
        <v>0</v>
      </c>
      <c r="R242" s="184">
        <f t="shared" si="62"/>
        <v>0</v>
      </c>
      <c r="S242" s="184">
        <v>0</v>
      </c>
      <c r="T242" s="185">
        <f t="shared" si="63"/>
        <v>0</v>
      </c>
      <c r="U242" s="36"/>
      <c r="V242" s="36"/>
      <c r="W242" s="36"/>
      <c r="X242" s="36"/>
      <c r="Y242" s="36"/>
      <c r="Z242" s="36"/>
      <c r="AA242" s="36"/>
      <c r="AB242" s="36"/>
      <c r="AC242" s="36"/>
      <c r="AD242" s="36"/>
      <c r="AE242" s="36"/>
      <c r="AR242" s="186" t="s">
        <v>142</v>
      </c>
      <c r="AT242" s="186" t="s">
        <v>137</v>
      </c>
      <c r="AU242" s="186" t="s">
        <v>80</v>
      </c>
      <c r="AY242" s="19" t="s">
        <v>135</v>
      </c>
      <c r="BE242" s="187">
        <f t="shared" si="64"/>
        <v>0</v>
      </c>
      <c r="BF242" s="187">
        <f t="shared" si="65"/>
        <v>0</v>
      </c>
      <c r="BG242" s="187">
        <f t="shared" si="66"/>
        <v>0</v>
      </c>
      <c r="BH242" s="187">
        <f t="shared" si="67"/>
        <v>0</v>
      </c>
      <c r="BI242" s="187">
        <f t="shared" si="68"/>
        <v>0</v>
      </c>
      <c r="BJ242" s="19" t="s">
        <v>143</v>
      </c>
      <c r="BK242" s="187">
        <f t="shared" si="69"/>
        <v>0</v>
      </c>
      <c r="BL242" s="19" t="s">
        <v>142</v>
      </c>
      <c r="BM242" s="186" t="s">
        <v>1247</v>
      </c>
    </row>
    <row r="243" spans="1:65" s="2" customFormat="1" ht="14.4" customHeight="1">
      <c r="A243" s="36"/>
      <c r="B243" s="37"/>
      <c r="C243" s="175" t="s">
        <v>1142</v>
      </c>
      <c r="D243" s="175" t="s">
        <v>137</v>
      </c>
      <c r="E243" s="176" t="s">
        <v>2631</v>
      </c>
      <c r="F243" s="177" t="s">
        <v>2632</v>
      </c>
      <c r="G243" s="178" t="s">
        <v>169</v>
      </c>
      <c r="H243" s="179">
        <v>84</v>
      </c>
      <c r="I243" s="180"/>
      <c r="J243" s="181">
        <f t="shared" si="60"/>
        <v>0</v>
      </c>
      <c r="K243" s="177" t="s">
        <v>19</v>
      </c>
      <c r="L243" s="41"/>
      <c r="M243" s="182" t="s">
        <v>19</v>
      </c>
      <c r="N243" s="183" t="s">
        <v>44</v>
      </c>
      <c r="O243" s="66"/>
      <c r="P243" s="184">
        <f t="shared" si="61"/>
        <v>0</v>
      </c>
      <c r="Q243" s="184">
        <v>0</v>
      </c>
      <c r="R243" s="184">
        <f t="shared" si="62"/>
        <v>0</v>
      </c>
      <c r="S243" s="184">
        <v>0</v>
      </c>
      <c r="T243" s="185">
        <f t="shared" si="63"/>
        <v>0</v>
      </c>
      <c r="U243" s="36"/>
      <c r="V243" s="36"/>
      <c r="W243" s="36"/>
      <c r="X243" s="36"/>
      <c r="Y243" s="36"/>
      <c r="Z243" s="36"/>
      <c r="AA243" s="36"/>
      <c r="AB243" s="36"/>
      <c r="AC243" s="36"/>
      <c r="AD243" s="36"/>
      <c r="AE243" s="36"/>
      <c r="AR243" s="186" t="s">
        <v>142</v>
      </c>
      <c r="AT243" s="186" t="s">
        <v>137</v>
      </c>
      <c r="AU243" s="186" t="s">
        <v>80</v>
      </c>
      <c r="AY243" s="19" t="s">
        <v>135</v>
      </c>
      <c r="BE243" s="187">
        <f t="shared" si="64"/>
        <v>0</v>
      </c>
      <c r="BF243" s="187">
        <f t="shared" si="65"/>
        <v>0</v>
      </c>
      <c r="BG243" s="187">
        <f t="shared" si="66"/>
        <v>0</v>
      </c>
      <c r="BH243" s="187">
        <f t="shared" si="67"/>
        <v>0</v>
      </c>
      <c r="BI243" s="187">
        <f t="shared" si="68"/>
        <v>0</v>
      </c>
      <c r="BJ243" s="19" t="s">
        <v>143</v>
      </c>
      <c r="BK243" s="187">
        <f t="shared" si="69"/>
        <v>0</v>
      </c>
      <c r="BL243" s="19" t="s">
        <v>142</v>
      </c>
      <c r="BM243" s="186" t="s">
        <v>1253</v>
      </c>
    </row>
    <row r="244" spans="1:65" s="2" customFormat="1" ht="14.4" customHeight="1">
      <c r="A244" s="36"/>
      <c r="B244" s="37"/>
      <c r="C244" s="175" t="s">
        <v>833</v>
      </c>
      <c r="D244" s="175" t="s">
        <v>137</v>
      </c>
      <c r="E244" s="176" t="s">
        <v>2633</v>
      </c>
      <c r="F244" s="177" t="s">
        <v>2634</v>
      </c>
      <c r="G244" s="178" t="s">
        <v>169</v>
      </c>
      <c r="H244" s="179">
        <v>16</v>
      </c>
      <c r="I244" s="180"/>
      <c r="J244" s="181">
        <f t="shared" si="60"/>
        <v>0</v>
      </c>
      <c r="K244" s="177" t="s">
        <v>19</v>
      </c>
      <c r="L244" s="41"/>
      <c r="M244" s="182" t="s">
        <v>19</v>
      </c>
      <c r="N244" s="183" t="s">
        <v>44</v>
      </c>
      <c r="O244" s="66"/>
      <c r="P244" s="184">
        <f t="shared" si="61"/>
        <v>0</v>
      </c>
      <c r="Q244" s="184">
        <v>0</v>
      </c>
      <c r="R244" s="184">
        <f t="shared" si="62"/>
        <v>0</v>
      </c>
      <c r="S244" s="184">
        <v>0</v>
      </c>
      <c r="T244" s="185">
        <f t="shared" si="63"/>
        <v>0</v>
      </c>
      <c r="U244" s="36"/>
      <c r="V244" s="36"/>
      <c r="W244" s="36"/>
      <c r="X244" s="36"/>
      <c r="Y244" s="36"/>
      <c r="Z244" s="36"/>
      <c r="AA244" s="36"/>
      <c r="AB244" s="36"/>
      <c r="AC244" s="36"/>
      <c r="AD244" s="36"/>
      <c r="AE244" s="36"/>
      <c r="AR244" s="186" t="s">
        <v>142</v>
      </c>
      <c r="AT244" s="186" t="s">
        <v>137</v>
      </c>
      <c r="AU244" s="186" t="s">
        <v>80</v>
      </c>
      <c r="AY244" s="19" t="s">
        <v>135</v>
      </c>
      <c r="BE244" s="187">
        <f t="shared" si="64"/>
        <v>0</v>
      </c>
      <c r="BF244" s="187">
        <f t="shared" si="65"/>
        <v>0</v>
      </c>
      <c r="BG244" s="187">
        <f t="shared" si="66"/>
        <v>0</v>
      </c>
      <c r="BH244" s="187">
        <f t="shared" si="67"/>
        <v>0</v>
      </c>
      <c r="BI244" s="187">
        <f t="shared" si="68"/>
        <v>0</v>
      </c>
      <c r="BJ244" s="19" t="s">
        <v>143</v>
      </c>
      <c r="BK244" s="187">
        <f t="shared" si="69"/>
        <v>0</v>
      </c>
      <c r="BL244" s="19" t="s">
        <v>142</v>
      </c>
      <c r="BM244" s="186" t="s">
        <v>1259</v>
      </c>
    </row>
    <row r="245" spans="1:65" s="2" customFormat="1" ht="14.4" customHeight="1">
      <c r="A245" s="36"/>
      <c r="B245" s="37"/>
      <c r="C245" s="175" t="s">
        <v>1155</v>
      </c>
      <c r="D245" s="175" t="s">
        <v>137</v>
      </c>
      <c r="E245" s="176" t="s">
        <v>2635</v>
      </c>
      <c r="F245" s="177" t="s">
        <v>2636</v>
      </c>
      <c r="G245" s="178" t="s">
        <v>169</v>
      </c>
      <c r="H245" s="179">
        <v>35</v>
      </c>
      <c r="I245" s="180"/>
      <c r="J245" s="181">
        <f t="shared" si="60"/>
        <v>0</v>
      </c>
      <c r="K245" s="177" t="s">
        <v>19</v>
      </c>
      <c r="L245" s="41"/>
      <c r="M245" s="182" t="s">
        <v>19</v>
      </c>
      <c r="N245" s="183" t="s">
        <v>44</v>
      </c>
      <c r="O245" s="66"/>
      <c r="P245" s="184">
        <f t="shared" si="61"/>
        <v>0</v>
      </c>
      <c r="Q245" s="184">
        <v>0</v>
      </c>
      <c r="R245" s="184">
        <f t="shared" si="62"/>
        <v>0</v>
      </c>
      <c r="S245" s="184">
        <v>0</v>
      </c>
      <c r="T245" s="185">
        <f t="shared" si="63"/>
        <v>0</v>
      </c>
      <c r="U245" s="36"/>
      <c r="V245" s="36"/>
      <c r="W245" s="36"/>
      <c r="X245" s="36"/>
      <c r="Y245" s="36"/>
      <c r="Z245" s="36"/>
      <c r="AA245" s="36"/>
      <c r="AB245" s="36"/>
      <c r="AC245" s="36"/>
      <c r="AD245" s="36"/>
      <c r="AE245" s="36"/>
      <c r="AR245" s="186" t="s">
        <v>142</v>
      </c>
      <c r="AT245" s="186" t="s">
        <v>137</v>
      </c>
      <c r="AU245" s="186" t="s">
        <v>80</v>
      </c>
      <c r="AY245" s="19" t="s">
        <v>135</v>
      </c>
      <c r="BE245" s="187">
        <f t="shared" si="64"/>
        <v>0</v>
      </c>
      <c r="BF245" s="187">
        <f t="shared" si="65"/>
        <v>0</v>
      </c>
      <c r="BG245" s="187">
        <f t="shared" si="66"/>
        <v>0</v>
      </c>
      <c r="BH245" s="187">
        <f t="shared" si="67"/>
        <v>0</v>
      </c>
      <c r="BI245" s="187">
        <f t="shared" si="68"/>
        <v>0</v>
      </c>
      <c r="BJ245" s="19" t="s">
        <v>143</v>
      </c>
      <c r="BK245" s="187">
        <f t="shared" si="69"/>
        <v>0</v>
      </c>
      <c r="BL245" s="19" t="s">
        <v>142</v>
      </c>
      <c r="BM245" s="186" t="s">
        <v>1282</v>
      </c>
    </row>
    <row r="246" spans="1:65" s="2" customFormat="1" ht="14.4" customHeight="1">
      <c r="A246" s="36"/>
      <c r="B246" s="37"/>
      <c r="C246" s="175" t="s">
        <v>839</v>
      </c>
      <c r="D246" s="175" t="s">
        <v>137</v>
      </c>
      <c r="E246" s="176" t="s">
        <v>2637</v>
      </c>
      <c r="F246" s="177" t="s">
        <v>2638</v>
      </c>
      <c r="G246" s="178" t="s">
        <v>169</v>
      </c>
      <c r="H246" s="179">
        <v>13</v>
      </c>
      <c r="I246" s="180"/>
      <c r="J246" s="181">
        <f t="shared" si="60"/>
        <v>0</v>
      </c>
      <c r="K246" s="177" t="s">
        <v>19</v>
      </c>
      <c r="L246" s="41"/>
      <c r="M246" s="182" t="s">
        <v>19</v>
      </c>
      <c r="N246" s="183" t="s">
        <v>44</v>
      </c>
      <c r="O246" s="66"/>
      <c r="P246" s="184">
        <f t="shared" si="61"/>
        <v>0</v>
      </c>
      <c r="Q246" s="184">
        <v>0</v>
      </c>
      <c r="R246" s="184">
        <f t="shared" si="62"/>
        <v>0</v>
      </c>
      <c r="S246" s="184">
        <v>0</v>
      </c>
      <c r="T246" s="185">
        <f t="shared" si="63"/>
        <v>0</v>
      </c>
      <c r="U246" s="36"/>
      <c r="V246" s="36"/>
      <c r="W246" s="36"/>
      <c r="X246" s="36"/>
      <c r="Y246" s="36"/>
      <c r="Z246" s="36"/>
      <c r="AA246" s="36"/>
      <c r="AB246" s="36"/>
      <c r="AC246" s="36"/>
      <c r="AD246" s="36"/>
      <c r="AE246" s="36"/>
      <c r="AR246" s="186" t="s">
        <v>142</v>
      </c>
      <c r="AT246" s="186" t="s">
        <v>137</v>
      </c>
      <c r="AU246" s="186" t="s">
        <v>80</v>
      </c>
      <c r="AY246" s="19" t="s">
        <v>135</v>
      </c>
      <c r="BE246" s="187">
        <f t="shared" si="64"/>
        <v>0</v>
      </c>
      <c r="BF246" s="187">
        <f t="shared" si="65"/>
        <v>0</v>
      </c>
      <c r="BG246" s="187">
        <f t="shared" si="66"/>
        <v>0</v>
      </c>
      <c r="BH246" s="187">
        <f t="shared" si="67"/>
        <v>0</v>
      </c>
      <c r="BI246" s="187">
        <f t="shared" si="68"/>
        <v>0</v>
      </c>
      <c r="BJ246" s="19" t="s">
        <v>143</v>
      </c>
      <c r="BK246" s="187">
        <f t="shared" si="69"/>
        <v>0</v>
      </c>
      <c r="BL246" s="19" t="s">
        <v>142</v>
      </c>
      <c r="BM246" s="186" t="s">
        <v>1287</v>
      </c>
    </row>
    <row r="247" spans="1:65" s="2" customFormat="1" ht="14.4" customHeight="1">
      <c r="A247" s="36"/>
      <c r="B247" s="37"/>
      <c r="C247" s="175" t="s">
        <v>1166</v>
      </c>
      <c r="D247" s="175" t="s">
        <v>137</v>
      </c>
      <c r="E247" s="176" t="s">
        <v>2639</v>
      </c>
      <c r="F247" s="177" t="s">
        <v>2640</v>
      </c>
      <c r="G247" s="178" t="s">
        <v>169</v>
      </c>
      <c r="H247" s="179">
        <v>20</v>
      </c>
      <c r="I247" s="180"/>
      <c r="J247" s="181">
        <f t="shared" si="60"/>
        <v>0</v>
      </c>
      <c r="K247" s="177" t="s">
        <v>19</v>
      </c>
      <c r="L247" s="41"/>
      <c r="M247" s="182" t="s">
        <v>19</v>
      </c>
      <c r="N247" s="183" t="s">
        <v>44</v>
      </c>
      <c r="O247" s="66"/>
      <c r="P247" s="184">
        <f t="shared" si="61"/>
        <v>0</v>
      </c>
      <c r="Q247" s="184">
        <v>0</v>
      </c>
      <c r="R247" s="184">
        <f t="shared" si="62"/>
        <v>0</v>
      </c>
      <c r="S247" s="184">
        <v>0</v>
      </c>
      <c r="T247" s="185">
        <f t="shared" si="63"/>
        <v>0</v>
      </c>
      <c r="U247" s="36"/>
      <c r="V247" s="36"/>
      <c r="W247" s="36"/>
      <c r="X247" s="36"/>
      <c r="Y247" s="36"/>
      <c r="Z247" s="36"/>
      <c r="AA247" s="36"/>
      <c r="AB247" s="36"/>
      <c r="AC247" s="36"/>
      <c r="AD247" s="36"/>
      <c r="AE247" s="36"/>
      <c r="AR247" s="186" t="s">
        <v>142</v>
      </c>
      <c r="AT247" s="186" t="s">
        <v>137</v>
      </c>
      <c r="AU247" s="186" t="s">
        <v>80</v>
      </c>
      <c r="AY247" s="19" t="s">
        <v>135</v>
      </c>
      <c r="BE247" s="187">
        <f t="shared" si="64"/>
        <v>0</v>
      </c>
      <c r="BF247" s="187">
        <f t="shared" si="65"/>
        <v>0</v>
      </c>
      <c r="BG247" s="187">
        <f t="shared" si="66"/>
        <v>0</v>
      </c>
      <c r="BH247" s="187">
        <f t="shared" si="67"/>
        <v>0</v>
      </c>
      <c r="BI247" s="187">
        <f t="shared" si="68"/>
        <v>0</v>
      </c>
      <c r="BJ247" s="19" t="s">
        <v>143</v>
      </c>
      <c r="BK247" s="187">
        <f t="shared" si="69"/>
        <v>0</v>
      </c>
      <c r="BL247" s="19" t="s">
        <v>142</v>
      </c>
      <c r="BM247" s="186" t="s">
        <v>1290</v>
      </c>
    </row>
    <row r="248" spans="1:65" s="2" customFormat="1" ht="14.4" customHeight="1">
      <c r="A248" s="36"/>
      <c r="B248" s="37"/>
      <c r="C248" s="175" t="s">
        <v>845</v>
      </c>
      <c r="D248" s="175" t="s">
        <v>137</v>
      </c>
      <c r="E248" s="176" t="s">
        <v>2641</v>
      </c>
      <c r="F248" s="177" t="s">
        <v>2642</v>
      </c>
      <c r="G248" s="178" t="s">
        <v>382</v>
      </c>
      <c r="H248" s="179">
        <v>5</v>
      </c>
      <c r="I248" s="180"/>
      <c r="J248" s="181">
        <f t="shared" si="60"/>
        <v>0</v>
      </c>
      <c r="K248" s="177" t="s">
        <v>19</v>
      </c>
      <c r="L248" s="41"/>
      <c r="M248" s="182" t="s">
        <v>19</v>
      </c>
      <c r="N248" s="183" t="s">
        <v>44</v>
      </c>
      <c r="O248" s="66"/>
      <c r="P248" s="184">
        <f t="shared" si="61"/>
        <v>0</v>
      </c>
      <c r="Q248" s="184">
        <v>0</v>
      </c>
      <c r="R248" s="184">
        <f t="shared" si="62"/>
        <v>0</v>
      </c>
      <c r="S248" s="184">
        <v>0</v>
      </c>
      <c r="T248" s="185">
        <f t="shared" si="63"/>
        <v>0</v>
      </c>
      <c r="U248" s="36"/>
      <c r="V248" s="36"/>
      <c r="W248" s="36"/>
      <c r="X248" s="36"/>
      <c r="Y248" s="36"/>
      <c r="Z248" s="36"/>
      <c r="AA248" s="36"/>
      <c r="AB248" s="36"/>
      <c r="AC248" s="36"/>
      <c r="AD248" s="36"/>
      <c r="AE248" s="36"/>
      <c r="AR248" s="186" t="s">
        <v>142</v>
      </c>
      <c r="AT248" s="186" t="s">
        <v>137</v>
      </c>
      <c r="AU248" s="186" t="s">
        <v>80</v>
      </c>
      <c r="AY248" s="19" t="s">
        <v>135</v>
      </c>
      <c r="BE248" s="187">
        <f t="shared" si="64"/>
        <v>0</v>
      </c>
      <c r="BF248" s="187">
        <f t="shared" si="65"/>
        <v>0</v>
      </c>
      <c r="BG248" s="187">
        <f t="shared" si="66"/>
        <v>0</v>
      </c>
      <c r="BH248" s="187">
        <f t="shared" si="67"/>
        <v>0</v>
      </c>
      <c r="BI248" s="187">
        <f t="shared" si="68"/>
        <v>0</v>
      </c>
      <c r="BJ248" s="19" t="s">
        <v>143</v>
      </c>
      <c r="BK248" s="187">
        <f t="shared" si="69"/>
        <v>0</v>
      </c>
      <c r="BL248" s="19" t="s">
        <v>142</v>
      </c>
      <c r="BM248" s="186" t="s">
        <v>1305</v>
      </c>
    </row>
    <row r="249" spans="1:65" s="2" customFormat="1" ht="14.4" customHeight="1">
      <c r="A249" s="36"/>
      <c r="B249" s="37"/>
      <c r="C249" s="175" t="s">
        <v>1173</v>
      </c>
      <c r="D249" s="175" t="s">
        <v>137</v>
      </c>
      <c r="E249" s="176" t="s">
        <v>2643</v>
      </c>
      <c r="F249" s="177" t="s">
        <v>2644</v>
      </c>
      <c r="G249" s="178" t="s">
        <v>382</v>
      </c>
      <c r="H249" s="179">
        <v>5</v>
      </c>
      <c r="I249" s="180"/>
      <c r="J249" s="181">
        <f t="shared" si="60"/>
        <v>0</v>
      </c>
      <c r="K249" s="177" t="s">
        <v>19</v>
      </c>
      <c r="L249" s="41"/>
      <c r="M249" s="182" t="s">
        <v>19</v>
      </c>
      <c r="N249" s="183" t="s">
        <v>44</v>
      </c>
      <c r="O249" s="66"/>
      <c r="P249" s="184">
        <f t="shared" si="61"/>
        <v>0</v>
      </c>
      <c r="Q249" s="184">
        <v>0</v>
      </c>
      <c r="R249" s="184">
        <f t="shared" si="62"/>
        <v>0</v>
      </c>
      <c r="S249" s="184">
        <v>0</v>
      </c>
      <c r="T249" s="185">
        <f t="shared" si="63"/>
        <v>0</v>
      </c>
      <c r="U249" s="36"/>
      <c r="V249" s="36"/>
      <c r="W249" s="36"/>
      <c r="X249" s="36"/>
      <c r="Y249" s="36"/>
      <c r="Z249" s="36"/>
      <c r="AA249" s="36"/>
      <c r="AB249" s="36"/>
      <c r="AC249" s="36"/>
      <c r="AD249" s="36"/>
      <c r="AE249" s="36"/>
      <c r="AR249" s="186" t="s">
        <v>142</v>
      </c>
      <c r="AT249" s="186" t="s">
        <v>137</v>
      </c>
      <c r="AU249" s="186" t="s">
        <v>80</v>
      </c>
      <c r="AY249" s="19" t="s">
        <v>135</v>
      </c>
      <c r="BE249" s="187">
        <f t="shared" si="64"/>
        <v>0</v>
      </c>
      <c r="BF249" s="187">
        <f t="shared" si="65"/>
        <v>0</v>
      </c>
      <c r="BG249" s="187">
        <f t="shared" si="66"/>
        <v>0</v>
      </c>
      <c r="BH249" s="187">
        <f t="shared" si="67"/>
        <v>0</v>
      </c>
      <c r="BI249" s="187">
        <f t="shared" si="68"/>
        <v>0</v>
      </c>
      <c r="BJ249" s="19" t="s">
        <v>143</v>
      </c>
      <c r="BK249" s="187">
        <f t="shared" si="69"/>
        <v>0</v>
      </c>
      <c r="BL249" s="19" t="s">
        <v>142</v>
      </c>
      <c r="BM249" s="186" t="s">
        <v>1309</v>
      </c>
    </row>
    <row r="250" spans="1:65" s="2" customFormat="1" ht="14.4" customHeight="1">
      <c r="A250" s="36"/>
      <c r="B250" s="37"/>
      <c r="C250" s="175" t="s">
        <v>849</v>
      </c>
      <c r="D250" s="175" t="s">
        <v>137</v>
      </c>
      <c r="E250" s="176" t="s">
        <v>2645</v>
      </c>
      <c r="F250" s="177" t="s">
        <v>2646</v>
      </c>
      <c r="G250" s="178" t="s">
        <v>382</v>
      </c>
      <c r="H250" s="179">
        <v>23</v>
      </c>
      <c r="I250" s="180"/>
      <c r="J250" s="181">
        <f t="shared" si="60"/>
        <v>0</v>
      </c>
      <c r="K250" s="177" t="s">
        <v>19</v>
      </c>
      <c r="L250" s="41"/>
      <c r="M250" s="182" t="s">
        <v>19</v>
      </c>
      <c r="N250" s="183" t="s">
        <v>44</v>
      </c>
      <c r="O250" s="66"/>
      <c r="P250" s="184">
        <f t="shared" si="61"/>
        <v>0</v>
      </c>
      <c r="Q250" s="184">
        <v>0</v>
      </c>
      <c r="R250" s="184">
        <f t="shared" si="62"/>
        <v>0</v>
      </c>
      <c r="S250" s="184">
        <v>0</v>
      </c>
      <c r="T250" s="185">
        <f t="shared" si="63"/>
        <v>0</v>
      </c>
      <c r="U250" s="36"/>
      <c r="V250" s="36"/>
      <c r="W250" s="36"/>
      <c r="X250" s="36"/>
      <c r="Y250" s="36"/>
      <c r="Z250" s="36"/>
      <c r="AA250" s="36"/>
      <c r="AB250" s="36"/>
      <c r="AC250" s="36"/>
      <c r="AD250" s="36"/>
      <c r="AE250" s="36"/>
      <c r="AR250" s="186" t="s">
        <v>142</v>
      </c>
      <c r="AT250" s="186" t="s">
        <v>137</v>
      </c>
      <c r="AU250" s="186" t="s">
        <v>80</v>
      </c>
      <c r="AY250" s="19" t="s">
        <v>135</v>
      </c>
      <c r="BE250" s="187">
        <f t="shared" si="64"/>
        <v>0</v>
      </c>
      <c r="BF250" s="187">
        <f t="shared" si="65"/>
        <v>0</v>
      </c>
      <c r="BG250" s="187">
        <f t="shared" si="66"/>
        <v>0</v>
      </c>
      <c r="BH250" s="187">
        <f t="shared" si="67"/>
        <v>0</v>
      </c>
      <c r="BI250" s="187">
        <f t="shared" si="68"/>
        <v>0</v>
      </c>
      <c r="BJ250" s="19" t="s">
        <v>143</v>
      </c>
      <c r="BK250" s="187">
        <f t="shared" si="69"/>
        <v>0</v>
      </c>
      <c r="BL250" s="19" t="s">
        <v>142</v>
      </c>
      <c r="BM250" s="186" t="s">
        <v>1315</v>
      </c>
    </row>
    <row r="251" spans="1:65" s="2" customFormat="1" ht="14.4" customHeight="1">
      <c r="A251" s="36"/>
      <c r="B251" s="37"/>
      <c r="C251" s="175" t="s">
        <v>1182</v>
      </c>
      <c r="D251" s="175" t="s">
        <v>137</v>
      </c>
      <c r="E251" s="176" t="s">
        <v>2647</v>
      </c>
      <c r="F251" s="177" t="s">
        <v>2648</v>
      </c>
      <c r="G251" s="178" t="s">
        <v>382</v>
      </c>
      <c r="H251" s="179">
        <v>30</v>
      </c>
      <c r="I251" s="180"/>
      <c r="J251" s="181">
        <f t="shared" si="60"/>
        <v>0</v>
      </c>
      <c r="K251" s="177" t="s">
        <v>19</v>
      </c>
      <c r="L251" s="41"/>
      <c r="M251" s="182" t="s">
        <v>19</v>
      </c>
      <c r="N251" s="183" t="s">
        <v>44</v>
      </c>
      <c r="O251" s="66"/>
      <c r="P251" s="184">
        <f t="shared" si="61"/>
        <v>0</v>
      </c>
      <c r="Q251" s="184">
        <v>0</v>
      </c>
      <c r="R251" s="184">
        <f t="shared" si="62"/>
        <v>0</v>
      </c>
      <c r="S251" s="184">
        <v>0</v>
      </c>
      <c r="T251" s="185">
        <f t="shared" si="63"/>
        <v>0</v>
      </c>
      <c r="U251" s="36"/>
      <c r="V251" s="36"/>
      <c r="W251" s="36"/>
      <c r="X251" s="36"/>
      <c r="Y251" s="36"/>
      <c r="Z251" s="36"/>
      <c r="AA251" s="36"/>
      <c r="AB251" s="36"/>
      <c r="AC251" s="36"/>
      <c r="AD251" s="36"/>
      <c r="AE251" s="36"/>
      <c r="AR251" s="186" t="s">
        <v>142</v>
      </c>
      <c r="AT251" s="186" t="s">
        <v>137</v>
      </c>
      <c r="AU251" s="186" t="s">
        <v>80</v>
      </c>
      <c r="AY251" s="19" t="s">
        <v>135</v>
      </c>
      <c r="BE251" s="187">
        <f t="shared" si="64"/>
        <v>0</v>
      </c>
      <c r="BF251" s="187">
        <f t="shared" si="65"/>
        <v>0</v>
      </c>
      <c r="BG251" s="187">
        <f t="shared" si="66"/>
        <v>0</v>
      </c>
      <c r="BH251" s="187">
        <f t="shared" si="67"/>
        <v>0</v>
      </c>
      <c r="BI251" s="187">
        <f t="shared" si="68"/>
        <v>0</v>
      </c>
      <c r="BJ251" s="19" t="s">
        <v>143</v>
      </c>
      <c r="BK251" s="187">
        <f t="shared" si="69"/>
        <v>0</v>
      </c>
      <c r="BL251" s="19" t="s">
        <v>142</v>
      </c>
      <c r="BM251" s="186" t="s">
        <v>1318</v>
      </c>
    </row>
    <row r="252" spans="1:65" s="2" customFormat="1" ht="14.4" customHeight="1">
      <c r="A252" s="36"/>
      <c r="B252" s="37"/>
      <c r="C252" s="175" t="s">
        <v>863</v>
      </c>
      <c r="D252" s="175" t="s">
        <v>137</v>
      </c>
      <c r="E252" s="176" t="s">
        <v>2649</v>
      </c>
      <c r="F252" s="177" t="s">
        <v>2650</v>
      </c>
      <c r="G252" s="178" t="s">
        <v>382</v>
      </c>
      <c r="H252" s="179">
        <v>13</v>
      </c>
      <c r="I252" s="180"/>
      <c r="J252" s="181">
        <f t="shared" si="60"/>
        <v>0</v>
      </c>
      <c r="K252" s="177" t="s">
        <v>19</v>
      </c>
      <c r="L252" s="41"/>
      <c r="M252" s="182" t="s">
        <v>19</v>
      </c>
      <c r="N252" s="183" t="s">
        <v>44</v>
      </c>
      <c r="O252" s="66"/>
      <c r="P252" s="184">
        <f t="shared" si="61"/>
        <v>0</v>
      </c>
      <c r="Q252" s="184">
        <v>0</v>
      </c>
      <c r="R252" s="184">
        <f t="shared" si="62"/>
        <v>0</v>
      </c>
      <c r="S252" s="184">
        <v>0</v>
      </c>
      <c r="T252" s="185">
        <f t="shared" si="63"/>
        <v>0</v>
      </c>
      <c r="U252" s="36"/>
      <c r="V252" s="36"/>
      <c r="W252" s="36"/>
      <c r="X252" s="36"/>
      <c r="Y252" s="36"/>
      <c r="Z252" s="36"/>
      <c r="AA252" s="36"/>
      <c r="AB252" s="36"/>
      <c r="AC252" s="36"/>
      <c r="AD252" s="36"/>
      <c r="AE252" s="36"/>
      <c r="AR252" s="186" t="s">
        <v>142</v>
      </c>
      <c r="AT252" s="186" t="s">
        <v>137</v>
      </c>
      <c r="AU252" s="186" t="s">
        <v>80</v>
      </c>
      <c r="AY252" s="19" t="s">
        <v>135</v>
      </c>
      <c r="BE252" s="187">
        <f t="shared" si="64"/>
        <v>0</v>
      </c>
      <c r="BF252" s="187">
        <f t="shared" si="65"/>
        <v>0</v>
      </c>
      <c r="BG252" s="187">
        <f t="shared" si="66"/>
        <v>0</v>
      </c>
      <c r="BH252" s="187">
        <f t="shared" si="67"/>
        <v>0</v>
      </c>
      <c r="BI252" s="187">
        <f t="shared" si="68"/>
        <v>0</v>
      </c>
      <c r="BJ252" s="19" t="s">
        <v>143</v>
      </c>
      <c r="BK252" s="187">
        <f t="shared" si="69"/>
        <v>0</v>
      </c>
      <c r="BL252" s="19" t="s">
        <v>142</v>
      </c>
      <c r="BM252" s="186" t="s">
        <v>1322</v>
      </c>
    </row>
    <row r="253" spans="1:65" s="2" customFormat="1" ht="14.4" customHeight="1">
      <c r="A253" s="36"/>
      <c r="B253" s="37"/>
      <c r="C253" s="175" t="s">
        <v>1193</v>
      </c>
      <c r="D253" s="175" t="s">
        <v>137</v>
      </c>
      <c r="E253" s="176" t="s">
        <v>2651</v>
      </c>
      <c r="F253" s="177" t="s">
        <v>2652</v>
      </c>
      <c r="G253" s="178" t="s">
        <v>382</v>
      </c>
      <c r="H253" s="179">
        <v>2</v>
      </c>
      <c r="I253" s="180"/>
      <c r="J253" s="181">
        <f t="shared" si="60"/>
        <v>0</v>
      </c>
      <c r="K253" s="177" t="s">
        <v>19</v>
      </c>
      <c r="L253" s="41"/>
      <c r="M253" s="182" t="s">
        <v>19</v>
      </c>
      <c r="N253" s="183" t="s">
        <v>44</v>
      </c>
      <c r="O253" s="66"/>
      <c r="P253" s="184">
        <f t="shared" si="61"/>
        <v>0</v>
      </c>
      <c r="Q253" s="184">
        <v>0</v>
      </c>
      <c r="R253" s="184">
        <f t="shared" si="62"/>
        <v>0</v>
      </c>
      <c r="S253" s="184">
        <v>0</v>
      </c>
      <c r="T253" s="185">
        <f t="shared" si="63"/>
        <v>0</v>
      </c>
      <c r="U253" s="36"/>
      <c r="V253" s="36"/>
      <c r="W253" s="36"/>
      <c r="X253" s="36"/>
      <c r="Y253" s="36"/>
      <c r="Z253" s="36"/>
      <c r="AA253" s="36"/>
      <c r="AB253" s="36"/>
      <c r="AC253" s="36"/>
      <c r="AD253" s="36"/>
      <c r="AE253" s="36"/>
      <c r="AR253" s="186" t="s">
        <v>142</v>
      </c>
      <c r="AT253" s="186" t="s">
        <v>137</v>
      </c>
      <c r="AU253" s="186" t="s">
        <v>80</v>
      </c>
      <c r="AY253" s="19" t="s">
        <v>135</v>
      </c>
      <c r="BE253" s="187">
        <f t="shared" si="64"/>
        <v>0</v>
      </c>
      <c r="BF253" s="187">
        <f t="shared" si="65"/>
        <v>0</v>
      </c>
      <c r="BG253" s="187">
        <f t="shared" si="66"/>
        <v>0</v>
      </c>
      <c r="BH253" s="187">
        <f t="shared" si="67"/>
        <v>0</v>
      </c>
      <c r="BI253" s="187">
        <f t="shared" si="68"/>
        <v>0</v>
      </c>
      <c r="BJ253" s="19" t="s">
        <v>143</v>
      </c>
      <c r="BK253" s="187">
        <f t="shared" si="69"/>
        <v>0</v>
      </c>
      <c r="BL253" s="19" t="s">
        <v>142</v>
      </c>
      <c r="BM253" s="186" t="s">
        <v>1326</v>
      </c>
    </row>
    <row r="254" spans="1:65" s="2" customFormat="1" ht="14.4" customHeight="1">
      <c r="A254" s="36"/>
      <c r="B254" s="37"/>
      <c r="C254" s="175" t="s">
        <v>873</v>
      </c>
      <c r="D254" s="175" t="s">
        <v>137</v>
      </c>
      <c r="E254" s="176" t="s">
        <v>2653</v>
      </c>
      <c r="F254" s="177" t="s">
        <v>2654</v>
      </c>
      <c r="G254" s="178" t="s">
        <v>382</v>
      </c>
      <c r="H254" s="179">
        <v>2</v>
      </c>
      <c r="I254" s="180"/>
      <c r="J254" s="181">
        <f t="shared" si="60"/>
        <v>0</v>
      </c>
      <c r="K254" s="177" t="s">
        <v>19</v>
      </c>
      <c r="L254" s="41"/>
      <c r="M254" s="182" t="s">
        <v>19</v>
      </c>
      <c r="N254" s="183" t="s">
        <v>44</v>
      </c>
      <c r="O254" s="66"/>
      <c r="P254" s="184">
        <f t="shared" si="61"/>
        <v>0</v>
      </c>
      <c r="Q254" s="184">
        <v>0</v>
      </c>
      <c r="R254" s="184">
        <f t="shared" si="62"/>
        <v>0</v>
      </c>
      <c r="S254" s="184">
        <v>0</v>
      </c>
      <c r="T254" s="185">
        <f t="shared" si="63"/>
        <v>0</v>
      </c>
      <c r="U254" s="36"/>
      <c r="V254" s="36"/>
      <c r="W254" s="36"/>
      <c r="X254" s="36"/>
      <c r="Y254" s="36"/>
      <c r="Z254" s="36"/>
      <c r="AA254" s="36"/>
      <c r="AB254" s="36"/>
      <c r="AC254" s="36"/>
      <c r="AD254" s="36"/>
      <c r="AE254" s="36"/>
      <c r="AR254" s="186" t="s">
        <v>142</v>
      </c>
      <c r="AT254" s="186" t="s">
        <v>137</v>
      </c>
      <c r="AU254" s="186" t="s">
        <v>80</v>
      </c>
      <c r="AY254" s="19" t="s">
        <v>135</v>
      </c>
      <c r="BE254" s="187">
        <f t="shared" si="64"/>
        <v>0</v>
      </c>
      <c r="BF254" s="187">
        <f t="shared" si="65"/>
        <v>0</v>
      </c>
      <c r="BG254" s="187">
        <f t="shared" si="66"/>
        <v>0</v>
      </c>
      <c r="BH254" s="187">
        <f t="shared" si="67"/>
        <v>0</v>
      </c>
      <c r="BI254" s="187">
        <f t="shared" si="68"/>
        <v>0</v>
      </c>
      <c r="BJ254" s="19" t="s">
        <v>143</v>
      </c>
      <c r="BK254" s="187">
        <f t="shared" si="69"/>
        <v>0</v>
      </c>
      <c r="BL254" s="19" t="s">
        <v>142</v>
      </c>
      <c r="BM254" s="186" t="s">
        <v>1330</v>
      </c>
    </row>
    <row r="255" spans="1:65" s="2" customFormat="1" ht="24.15" customHeight="1">
      <c r="A255" s="36"/>
      <c r="B255" s="37"/>
      <c r="C255" s="175" t="s">
        <v>1205</v>
      </c>
      <c r="D255" s="175" t="s">
        <v>137</v>
      </c>
      <c r="E255" s="176" t="s">
        <v>2655</v>
      </c>
      <c r="F255" s="177" t="s">
        <v>2656</v>
      </c>
      <c r="G255" s="178" t="s">
        <v>169</v>
      </c>
      <c r="H255" s="179">
        <v>12</v>
      </c>
      <c r="I255" s="180"/>
      <c r="J255" s="181">
        <f t="shared" si="60"/>
        <v>0</v>
      </c>
      <c r="K255" s="177" t="s">
        <v>19</v>
      </c>
      <c r="L255" s="41"/>
      <c r="M255" s="182" t="s">
        <v>19</v>
      </c>
      <c r="N255" s="183" t="s">
        <v>44</v>
      </c>
      <c r="O255" s="66"/>
      <c r="P255" s="184">
        <f t="shared" si="61"/>
        <v>0</v>
      </c>
      <c r="Q255" s="184">
        <v>0</v>
      </c>
      <c r="R255" s="184">
        <f t="shared" si="62"/>
        <v>0</v>
      </c>
      <c r="S255" s="184">
        <v>0</v>
      </c>
      <c r="T255" s="185">
        <f t="shared" si="63"/>
        <v>0</v>
      </c>
      <c r="U255" s="36"/>
      <c r="V255" s="36"/>
      <c r="W255" s="36"/>
      <c r="X255" s="36"/>
      <c r="Y255" s="36"/>
      <c r="Z255" s="36"/>
      <c r="AA255" s="36"/>
      <c r="AB255" s="36"/>
      <c r="AC255" s="36"/>
      <c r="AD255" s="36"/>
      <c r="AE255" s="36"/>
      <c r="AR255" s="186" t="s">
        <v>142</v>
      </c>
      <c r="AT255" s="186" t="s">
        <v>137</v>
      </c>
      <c r="AU255" s="186" t="s">
        <v>80</v>
      </c>
      <c r="AY255" s="19" t="s">
        <v>135</v>
      </c>
      <c r="BE255" s="187">
        <f t="shared" si="64"/>
        <v>0</v>
      </c>
      <c r="BF255" s="187">
        <f t="shared" si="65"/>
        <v>0</v>
      </c>
      <c r="BG255" s="187">
        <f t="shared" si="66"/>
        <v>0</v>
      </c>
      <c r="BH255" s="187">
        <f t="shared" si="67"/>
        <v>0</v>
      </c>
      <c r="BI255" s="187">
        <f t="shared" si="68"/>
        <v>0</v>
      </c>
      <c r="BJ255" s="19" t="s">
        <v>143</v>
      </c>
      <c r="BK255" s="187">
        <f t="shared" si="69"/>
        <v>0</v>
      </c>
      <c r="BL255" s="19" t="s">
        <v>142</v>
      </c>
      <c r="BM255" s="186" t="s">
        <v>1333</v>
      </c>
    </row>
    <row r="256" spans="1:65" s="2" customFormat="1" ht="14.4" customHeight="1">
      <c r="A256" s="36"/>
      <c r="B256" s="37"/>
      <c r="C256" s="175" t="s">
        <v>879</v>
      </c>
      <c r="D256" s="175" t="s">
        <v>137</v>
      </c>
      <c r="E256" s="176" t="s">
        <v>2657</v>
      </c>
      <c r="F256" s="177" t="s">
        <v>2658</v>
      </c>
      <c r="G256" s="178" t="s">
        <v>382</v>
      </c>
      <c r="H256" s="179">
        <v>22</v>
      </c>
      <c r="I256" s="180"/>
      <c r="J256" s="181">
        <f t="shared" si="60"/>
        <v>0</v>
      </c>
      <c r="K256" s="177" t="s">
        <v>19</v>
      </c>
      <c r="L256" s="41"/>
      <c r="M256" s="182" t="s">
        <v>19</v>
      </c>
      <c r="N256" s="183" t="s">
        <v>44</v>
      </c>
      <c r="O256" s="66"/>
      <c r="P256" s="184">
        <f t="shared" si="61"/>
        <v>0</v>
      </c>
      <c r="Q256" s="184">
        <v>0</v>
      </c>
      <c r="R256" s="184">
        <f t="shared" si="62"/>
        <v>0</v>
      </c>
      <c r="S256" s="184">
        <v>0</v>
      </c>
      <c r="T256" s="185">
        <f t="shared" si="63"/>
        <v>0</v>
      </c>
      <c r="U256" s="36"/>
      <c r="V256" s="36"/>
      <c r="W256" s="36"/>
      <c r="X256" s="36"/>
      <c r="Y256" s="36"/>
      <c r="Z256" s="36"/>
      <c r="AA256" s="36"/>
      <c r="AB256" s="36"/>
      <c r="AC256" s="36"/>
      <c r="AD256" s="36"/>
      <c r="AE256" s="36"/>
      <c r="AR256" s="186" t="s">
        <v>142</v>
      </c>
      <c r="AT256" s="186" t="s">
        <v>137</v>
      </c>
      <c r="AU256" s="186" t="s">
        <v>80</v>
      </c>
      <c r="AY256" s="19" t="s">
        <v>135</v>
      </c>
      <c r="BE256" s="187">
        <f t="shared" si="64"/>
        <v>0</v>
      </c>
      <c r="BF256" s="187">
        <f t="shared" si="65"/>
        <v>0</v>
      </c>
      <c r="BG256" s="187">
        <f t="shared" si="66"/>
        <v>0</v>
      </c>
      <c r="BH256" s="187">
        <f t="shared" si="67"/>
        <v>0</v>
      </c>
      <c r="BI256" s="187">
        <f t="shared" si="68"/>
        <v>0</v>
      </c>
      <c r="BJ256" s="19" t="s">
        <v>143</v>
      </c>
      <c r="BK256" s="187">
        <f t="shared" si="69"/>
        <v>0</v>
      </c>
      <c r="BL256" s="19" t="s">
        <v>142</v>
      </c>
      <c r="BM256" s="186" t="s">
        <v>1337</v>
      </c>
    </row>
    <row r="257" spans="1:65" s="2" customFormat="1" ht="14.4" customHeight="1">
      <c r="A257" s="36"/>
      <c r="B257" s="37"/>
      <c r="C257" s="175" t="s">
        <v>1214</v>
      </c>
      <c r="D257" s="175" t="s">
        <v>137</v>
      </c>
      <c r="E257" s="176" t="s">
        <v>2659</v>
      </c>
      <c r="F257" s="177" t="s">
        <v>2660</v>
      </c>
      <c r="G257" s="178" t="s">
        <v>382</v>
      </c>
      <c r="H257" s="179">
        <v>17</v>
      </c>
      <c r="I257" s="180"/>
      <c r="J257" s="181">
        <f t="shared" si="60"/>
        <v>0</v>
      </c>
      <c r="K257" s="177" t="s">
        <v>19</v>
      </c>
      <c r="L257" s="41"/>
      <c r="M257" s="182" t="s">
        <v>19</v>
      </c>
      <c r="N257" s="183" t="s">
        <v>44</v>
      </c>
      <c r="O257" s="66"/>
      <c r="P257" s="184">
        <f t="shared" si="61"/>
        <v>0</v>
      </c>
      <c r="Q257" s="184">
        <v>0</v>
      </c>
      <c r="R257" s="184">
        <f t="shared" si="62"/>
        <v>0</v>
      </c>
      <c r="S257" s="184">
        <v>0</v>
      </c>
      <c r="T257" s="185">
        <f t="shared" si="63"/>
        <v>0</v>
      </c>
      <c r="U257" s="36"/>
      <c r="V257" s="36"/>
      <c r="W257" s="36"/>
      <c r="X257" s="36"/>
      <c r="Y257" s="36"/>
      <c r="Z257" s="36"/>
      <c r="AA257" s="36"/>
      <c r="AB257" s="36"/>
      <c r="AC257" s="36"/>
      <c r="AD257" s="36"/>
      <c r="AE257" s="36"/>
      <c r="AR257" s="186" t="s">
        <v>142</v>
      </c>
      <c r="AT257" s="186" t="s">
        <v>137</v>
      </c>
      <c r="AU257" s="186" t="s">
        <v>80</v>
      </c>
      <c r="AY257" s="19" t="s">
        <v>135</v>
      </c>
      <c r="BE257" s="187">
        <f t="shared" si="64"/>
        <v>0</v>
      </c>
      <c r="BF257" s="187">
        <f t="shared" si="65"/>
        <v>0</v>
      </c>
      <c r="BG257" s="187">
        <f t="shared" si="66"/>
        <v>0</v>
      </c>
      <c r="BH257" s="187">
        <f t="shared" si="67"/>
        <v>0</v>
      </c>
      <c r="BI257" s="187">
        <f t="shared" si="68"/>
        <v>0</v>
      </c>
      <c r="BJ257" s="19" t="s">
        <v>143</v>
      </c>
      <c r="BK257" s="187">
        <f t="shared" si="69"/>
        <v>0</v>
      </c>
      <c r="BL257" s="19" t="s">
        <v>142</v>
      </c>
      <c r="BM257" s="186" t="s">
        <v>1340</v>
      </c>
    </row>
    <row r="258" spans="1:65" s="2" customFormat="1" ht="14.4" customHeight="1">
      <c r="A258" s="36"/>
      <c r="B258" s="37"/>
      <c r="C258" s="175" t="s">
        <v>880</v>
      </c>
      <c r="D258" s="175" t="s">
        <v>137</v>
      </c>
      <c r="E258" s="176" t="s">
        <v>2661</v>
      </c>
      <c r="F258" s="177" t="s">
        <v>2662</v>
      </c>
      <c r="G258" s="178" t="s">
        <v>382</v>
      </c>
      <c r="H258" s="179">
        <v>8</v>
      </c>
      <c r="I258" s="180"/>
      <c r="J258" s="181">
        <f t="shared" si="60"/>
        <v>0</v>
      </c>
      <c r="K258" s="177" t="s">
        <v>19</v>
      </c>
      <c r="L258" s="41"/>
      <c r="M258" s="182" t="s">
        <v>19</v>
      </c>
      <c r="N258" s="183" t="s">
        <v>44</v>
      </c>
      <c r="O258" s="66"/>
      <c r="P258" s="184">
        <f t="shared" si="61"/>
        <v>0</v>
      </c>
      <c r="Q258" s="184">
        <v>0</v>
      </c>
      <c r="R258" s="184">
        <f t="shared" si="62"/>
        <v>0</v>
      </c>
      <c r="S258" s="184">
        <v>0</v>
      </c>
      <c r="T258" s="185">
        <f t="shared" si="63"/>
        <v>0</v>
      </c>
      <c r="U258" s="36"/>
      <c r="V258" s="36"/>
      <c r="W258" s="36"/>
      <c r="X258" s="36"/>
      <c r="Y258" s="36"/>
      <c r="Z258" s="36"/>
      <c r="AA258" s="36"/>
      <c r="AB258" s="36"/>
      <c r="AC258" s="36"/>
      <c r="AD258" s="36"/>
      <c r="AE258" s="36"/>
      <c r="AR258" s="186" t="s">
        <v>142</v>
      </c>
      <c r="AT258" s="186" t="s">
        <v>137</v>
      </c>
      <c r="AU258" s="186" t="s">
        <v>80</v>
      </c>
      <c r="AY258" s="19" t="s">
        <v>135</v>
      </c>
      <c r="BE258" s="187">
        <f t="shared" si="64"/>
        <v>0</v>
      </c>
      <c r="BF258" s="187">
        <f t="shared" si="65"/>
        <v>0</v>
      </c>
      <c r="BG258" s="187">
        <f t="shared" si="66"/>
        <v>0</v>
      </c>
      <c r="BH258" s="187">
        <f t="shared" si="67"/>
        <v>0</v>
      </c>
      <c r="BI258" s="187">
        <f t="shared" si="68"/>
        <v>0</v>
      </c>
      <c r="BJ258" s="19" t="s">
        <v>143</v>
      </c>
      <c r="BK258" s="187">
        <f t="shared" si="69"/>
        <v>0</v>
      </c>
      <c r="BL258" s="19" t="s">
        <v>142</v>
      </c>
      <c r="BM258" s="186" t="s">
        <v>1344</v>
      </c>
    </row>
    <row r="259" spans="1:65" s="2" customFormat="1" ht="14.4" customHeight="1">
      <c r="A259" s="36"/>
      <c r="B259" s="37"/>
      <c r="C259" s="175" t="s">
        <v>1244</v>
      </c>
      <c r="D259" s="175" t="s">
        <v>137</v>
      </c>
      <c r="E259" s="176" t="s">
        <v>2663</v>
      </c>
      <c r="F259" s="177" t="s">
        <v>2664</v>
      </c>
      <c r="G259" s="178" t="s">
        <v>169</v>
      </c>
      <c r="H259" s="179">
        <v>45</v>
      </c>
      <c r="I259" s="180"/>
      <c r="J259" s="181">
        <f t="shared" si="60"/>
        <v>0</v>
      </c>
      <c r="K259" s="177" t="s">
        <v>19</v>
      </c>
      <c r="L259" s="41"/>
      <c r="M259" s="182" t="s">
        <v>19</v>
      </c>
      <c r="N259" s="183" t="s">
        <v>44</v>
      </c>
      <c r="O259" s="66"/>
      <c r="P259" s="184">
        <f t="shared" si="61"/>
        <v>0</v>
      </c>
      <c r="Q259" s="184">
        <v>0</v>
      </c>
      <c r="R259" s="184">
        <f t="shared" si="62"/>
        <v>0</v>
      </c>
      <c r="S259" s="184">
        <v>0</v>
      </c>
      <c r="T259" s="185">
        <f t="shared" si="63"/>
        <v>0</v>
      </c>
      <c r="U259" s="36"/>
      <c r="V259" s="36"/>
      <c r="W259" s="36"/>
      <c r="X259" s="36"/>
      <c r="Y259" s="36"/>
      <c r="Z259" s="36"/>
      <c r="AA259" s="36"/>
      <c r="AB259" s="36"/>
      <c r="AC259" s="36"/>
      <c r="AD259" s="36"/>
      <c r="AE259" s="36"/>
      <c r="AR259" s="186" t="s">
        <v>142</v>
      </c>
      <c r="AT259" s="186" t="s">
        <v>137</v>
      </c>
      <c r="AU259" s="186" t="s">
        <v>80</v>
      </c>
      <c r="AY259" s="19" t="s">
        <v>135</v>
      </c>
      <c r="BE259" s="187">
        <f t="shared" si="64"/>
        <v>0</v>
      </c>
      <c r="BF259" s="187">
        <f t="shared" si="65"/>
        <v>0</v>
      </c>
      <c r="BG259" s="187">
        <f t="shared" si="66"/>
        <v>0</v>
      </c>
      <c r="BH259" s="187">
        <f t="shared" si="67"/>
        <v>0</v>
      </c>
      <c r="BI259" s="187">
        <f t="shared" si="68"/>
        <v>0</v>
      </c>
      <c r="BJ259" s="19" t="s">
        <v>143</v>
      </c>
      <c r="BK259" s="187">
        <f t="shared" si="69"/>
        <v>0</v>
      </c>
      <c r="BL259" s="19" t="s">
        <v>142</v>
      </c>
      <c r="BM259" s="186" t="s">
        <v>1350</v>
      </c>
    </row>
    <row r="260" spans="1:65" s="2" customFormat="1" ht="14.4" customHeight="1">
      <c r="A260" s="36"/>
      <c r="B260" s="37"/>
      <c r="C260" s="175" t="s">
        <v>882</v>
      </c>
      <c r="D260" s="175" t="s">
        <v>137</v>
      </c>
      <c r="E260" s="176" t="s">
        <v>2665</v>
      </c>
      <c r="F260" s="177" t="s">
        <v>2666</v>
      </c>
      <c r="G260" s="178" t="s">
        <v>382</v>
      </c>
      <c r="H260" s="179">
        <v>1</v>
      </c>
      <c r="I260" s="180"/>
      <c r="J260" s="181">
        <f t="shared" si="60"/>
        <v>0</v>
      </c>
      <c r="K260" s="177" t="s">
        <v>19</v>
      </c>
      <c r="L260" s="41"/>
      <c r="M260" s="182" t="s">
        <v>19</v>
      </c>
      <c r="N260" s="183" t="s">
        <v>44</v>
      </c>
      <c r="O260" s="66"/>
      <c r="P260" s="184">
        <f t="shared" si="61"/>
        <v>0</v>
      </c>
      <c r="Q260" s="184">
        <v>0</v>
      </c>
      <c r="R260" s="184">
        <f t="shared" si="62"/>
        <v>0</v>
      </c>
      <c r="S260" s="184">
        <v>0</v>
      </c>
      <c r="T260" s="185">
        <f t="shared" si="63"/>
        <v>0</v>
      </c>
      <c r="U260" s="36"/>
      <c r="V260" s="36"/>
      <c r="W260" s="36"/>
      <c r="X260" s="36"/>
      <c r="Y260" s="36"/>
      <c r="Z260" s="36"/>
      <c r="AA260" s="36"/>
      <c r="AB260" s="36"/>
      <c r="AC260" s="36"/>
      <c r="AD260" s="36"/>
      <c r="AE260" s="36"/>
      <c r="AR260" s="186" t="s">
        <v>142</v>
      </c>
      <c r="AT260" s="186" t="s">
        <v>137</v>
      </c>
      <c r="AU260" s="186" t="s">
        <v>80</v>
      </c>
      <c r="AY260" s="19" t="s">
        <v>135</v>
      </c>
      <c r="BE260" s="187">
        <f t="shared" si="64"/>
        <v>0</v>
      </c>
      <c r="BF260" s="187">
        <f t="shared" si="65"/>
        <v>0</v>
      </c>
      <c r="BG260" s="187">
        <f t="shared" si="66"/>
        <v>0</v>
      </c>
      <c r="BH260" s="187">
        <f t="shared" si="67"/>
        <v>0</v>
      </c>
      <c r="BI260" s="187">
        <f t="shared" si="68"/>
        <v>0</v>
      </c>
      <c r="BJ260" s="19" t="s">
        <v>143</v>
      </c>
      <c r="BK260" s="187">
        <f t="shared" si="69"/>
        <v>0</v>
      </c>
      <c r="BL260" s="19" t="s">
        <v>142</v>
      </c>
      <c r="BM260" s="186" t="s">
        <v>1355</v>
      </c>
    </row>
    <row r="261" spans="1:65" s="2" customFormat="1" ht="14.4" customHeight="1">
      <c r="A261" s="36"/>
      <c r="B261" s="37"/>
      <c r="C261" s="175" t="s">
        <v>1256</v>
      </c>
      <c r="D261" s="175" t="s">
        <v>137</v>
      </c>
      <c r="E261" s="176" t="s">
        <v>2667</v>
      </c>
      <c r="F261" s="177" t="s">
        <v>2668</v>
      </c>
      <c r="G261" s="178" t="s">
        <v>197</v>
      </c>
      <c r="H261" s="179">
        <v>0.62</v>
      </c>
      <c r="I261" s="180"/>
      <c r="J261" s="181">
        <f t="shared" si="60"/>
        <v>0</v>
      </c>
      <c r="K261" s="177" t="s">
        <v>19</v>
      </c>
      <c r="L261" s="41"/>
      <c r="M261" s="182" t="s">
        <v>19</v>
      </c>
      <c r="N261" s="183" t="s">
        <v>44</v>
      </c>
      <c r="O261" s="66"/>
      <c r="P261" s="184">
        <f t="shared" si="61"/>
        <v>0</v>
      </c>
      <c r="Q261" s="184">
        <v>0</v>
      </c>
      <c r="R261" s="184">
        <f t="shared" si="62"/>
        <v>0</v>
      </c>
      <c r="S261" s="184">
        <v>0</v>
      </c>
      <c r="T261" s="185">
        <f t="shared" si="63"/>
        <v>0</v>
      </c>
      <c r="U261" s="36"/>
      <c r="V261" s="36"/>
      <c r="W261" s="36"/>
      <c r="X261" s="36"/>
      <c r="Y261" s="36"/>
      <c r="Z261" s="36"/>
      <c r="AA261" s="36"/>
      <c r="AB261" s="36"/>
      <c r="AC261" s="36"/>
      <c r="AD261" s="36"/>
      <c r="AE261" s="36"/>
      <c r="AR261" s="186" t="s">
        <v>142</v>
      </c>
      <c r="AT261" s="186" t="s">
        <v>137</v>
      </c>
      <c r="AU261" s="186" t="s">
        <v>80</v>
      </c>
      <c r="AY261" s="19" t="s">
        <v>135</v>
      </c>
      <c r="BE261" s="187">
        <f t="shared" si="64"/>
        <v>0</v>
      </c>
      <c r="BF261" s="187">
        <f t="shared" si="65"/>
        <v>0</v>
      </c>
      <c r="BG261" s="187">
        <f t="shared" si="66"/>
        <v>0</v>
      </c>
      <c r="BH261" s="187">
        <f t="shared" si="67"/>
        <v>0</v>
      </c>
      <c r="BI261" s="187">
        <f t="shared" si="68"/>
        <v>0</v>
      </c>
      <c r="BJ261" s="19" t="s">
        <v>143</v>
      </c>
      <c r="BK261" s="187">
        <f t="shared" si="69"/>
        <v>0</v>
      </c>
      <c r="BL261" s="19" t="s">
        <v>142</v>
      </c>
      <c r="BM261" s="186" t="s">
        <v>1358</v>
      </c>
    </row>
    <row r="262" spans="1:65" s="12" customFormat="1" ht="25.9" customHeight="1">
      <c r="B262" s="159"/>
      <c r="C262" s="160"/>
      <c r="D262" s="161" t="s">
        <v>71</v>
      </c>
      <c r="E262" s="162" t="s">
        <v>2669</v>
      </c>
      <c r="F262" s="162" t="s">
        <v>2670</v>
      </c>
      <c r="G262" s="160"/>
      <c r="H262" s="160"/>
      <c r="I262" s="163"/>
      <c r="J262" s="164">
        <f>BK262</f>
        <v>0</v>
      </c>
      <c r="K262" s="160"/>
      <c r="L262" s="165"/>
      <c r="M262" s="166"/>
      <c r="N262" s="167"/>
      <c r="O262" s="167"/>
      <c r="P262" s="168">
        <f>SUM(P263:P325)</f>
        <v>0</v>
      </c>
      <c r="Q262" s="167"/>
      <c r="R262" s="168">
        <f>SUM(R263:R325)</f>
        <v>0</v>
      </c>
      <c r="S262" s="167"/>
      <c r="T262" s="169">
        <f>SUM(T263:T325)</f>
        <v>0</v>
      </c>
      <c r="AR262" s="170" t="s">
        <v>80</v>
      </c>
      <c r="AT262" s="171" t="s">
        <v>71</v>
      </c>
      <c r="AU262" s="171" t="s">
        <v>72</v>
      </c>
      <c r="AY262" s="170" t="s">
        <v>135</v>
      </c>
      <c r="BK262" s="172">
        <f>SUM(BK263:BK325)</f>
        <v>0</v>
      </c>
    </row>
    <row r="263" spans="1:65" s="2" customFormat="1" ht="14.4" customHeight="1">
      <c r="A263" s="36"/>
      <c r="B263" s="37"/>
      <c r="C263" s="175" t="s">
        <v>883</v>
      </c>
      <c r="D263" s="175" t="s">
        <v>137</v>
      </c>
      <c r="E263" s="176" t="s">
        <v>2671</v>
      </c>
      <c r="F263" s="177" t="s">
        <v>2672</v>
      </c>
      <c r="G263" s="178" t="s">
        <v>382</v>
      </c>
      <c r="H263" s="179">
        <v>2</v>
      </c>
      <c r="I263" s="180"/>
      <c r="J263" s="181">
        <f t="shared" ref="J263:J294" si="70">ROUND(I263*H263,2)</f>
        <v>0</v>
      </c>
      <c r="K263" s="177" t="s">
        <v>19</v>
      </c>
      <c r="L263" s="41"/>
      <c r="M263" s="182" t="s">
        <v>19</v>
      </c>
      <c r="N263" s="183" t="s">
        <v>44</v>
      </c>
      <c r="O263" s="66"/>
      <c r="P263" s="184">
        <f t="shared" ref="P263:P294" si="71">O263*H263</f>
        <v>0</v>
      </c>
      <c r="Q263" s="184">
        <v>0</v>
      </c>
      <c r="R263" s="184">
        <f t="shared" ref="R263:R294" si="72">Q263*H263</f>
        <v>0</v>
      </c>
      <c r="S263" s="184">
        <v>0</v>
      </c>
      <c r="T263" s="185">
        <f t="shared" ref="T263:T294" si="73">S263*H263</f>
        <v>0</v>
      </c>
      <c r="U263" s="36"/>
      <c r="V263" s="36"/>
      <c r="W263" s="36"/>
      <c r="X263" s="36"/>
      <c r="Y263" s="36"/>
      <c r="Z263" s="36"/>
      <c r="AA263" s="36"/>
      <c r="AB263" s="36"/>
      <c r="AC263" s="36"/>
      <c r="AD263" s="36"/>
      <c r="AE263" s="36"/>
      <c r="AR263" s="186" t="s">
        <v>142</v>
      </c>
      <c r="AT263" s="186" t="s">
        <v>137</v>
      </c>
      <c r="AU263" s="186" t="s">
        <v>80</v>
      </c>
      <c r="AY263" s="19" t="s">
        <v>135</v>
      </c>
      <c r="BE263" s="187">
        <f t="shared" ref="BE263:BE294" si="74">IF(N263="základní",J263,0)</f>
        <v>0</v>
      </c>
      <c r="BF263" s="187">
        <f t="shared" ref="BF263:BF294" si="75">IF(N263="snížená",J263,0)</f>
        <v>0</v>
      </c>
      <c r="BG263" s="187">
        <f t="shared" ref="BG263:BG294" si="76">IF(N263="zákl. přenesená",J263,0)</f>
        <v>0</v>
      </c>
      <c r="BH263" s="187">
        <f t="shared" ref="BH263:BH294" si="77">IF(N263="sníž. přenesená",J263,0)</f>
        <v>0</v>
      </c>
      <c r="BI263" s="187">
        <f t="shared" ref="BI263:BI294" si="78">IF(N263="nulová",J263,0)</f>
        <v>0</v>
      </c>
      <c r="BJ263" s="19" t="s">
        <v>143</v>
      </c>
      <c r="BK263" s="187">
        <f t="shared" ref="BK263:BK294" si="79">ROUND(I263*H263,2)</f>
        <v>0</v>
      </c>
      <c r="BL263" s="19" t="s">
        <v>142</v>
      </c>
      <c r="BM263" s="186" t="s">
        <v>1362</v>
      </c>
    </row>
    <row r="264" spans="1:65" s="2" customFormat="1" ht="14.4" customHeight="1">
      <c r="A264" s="36"/>
      <c r="B264" s="37"/>
      <c r="C264" s="175" t="s">
        <v>1284</v>
      </c>
      <c r="D264" s="175" t="s">
        <v>137</v>
      </c>
      <c r="E264" s="176" t="s">
        <v>2673</v>
      </c>
      <c r="F264" s="177" t="s">
        <v>2674</v>
      </c>
      <c r="G264" s="178" t="s">
        <v>169</v>
      </c>
      <c r="H264" s="179">
        <v>30</v>
      </c>
      <c r="I264" s="180"/>
      <c r="J264" s="181">
        <f t="shared" si="70"/>
        <v>0</v>
      </c>
      <c r="K264" s="177" t="s">
        <v>19</v>
      </c>
      <c r="L264" s="41"/>
      <c r="M264" s="182" t="s">
        <v>19</v>
      </c>
      <c r="N264" s="183" t="s">
        <v>44</v>
      </c>
      <c r="O264" s="66"/>
      <c r="P264" s="184">
        <f t="shared" si="71"/>
        <v>0</v>
      </c>
      <c r="Q264" s="184">
        <v>0</v>
      </c>
      <c r="R264" s="184">
        <f t="shared" si="72"/>
        <v>0</v>
      </c>
      <c r="S264" s="184">
        <v>0</v>
      </c>
      <c r="T264" s="185">
        <f t="shared" si="73"/>
        <v>0</v>
      </c>
      <c r="U264" s="36"/>
      <c r="V264" s="36"/>
      <c r="W264" s="36"/>
      <c r="X264" s="36"/>
      <c r="Y264" s="36"/>
      <c r="Z264" s="36"/>
      <c r="AA264" s="36"/>
      <c r="AB264" s="36"/>
      <c r="AC264" s="36"/>
      <c r="AD264" s="36"/>
      <c r="AE264" s="36"/>
      <c r="AR264" s="186" t="s">
        <v>142</v>
      </c>
      <c r="AT264" s="186" t="s">
        <v>137</v>
      </c>
      <c r="AU264" s="186" t="s">
        <v>80</v>
      </c>
      <c r="AY264" s="19" t="s">
        <v>135</v>
      </c>
      <c r="BE264" s="187">
        <f t="shared" si="74"/>
        <v>0</v>
      </c>
      <c r="BF264" s="187">
        <f t="shared" si="75"/>
        <v>0</v>
      </c>
      <c r="BG264" s="187">
        <f t="shared" si="76"/>
        <v>0</v>
      </c>
      <c r="BH264" s="187">
        <f t="shared" si="77"/>
        <v>0</v>
      </c>
      <c r="BI264" s="187">
        <f t="shared" si="78"/>
        <v>0</v>
      </c>
      <c r="BJ264" s="19" t="s">
        <v>143</v>
      </c>
      <c r="BK264" s="187">
        <f t="shared" si="79"/>
        <v>0</v>
      </c>
      <c r="BL264" s="19" t="s">
        <v>142</v>
      </c>
      <c r="BM264" s="186" t="s">
        <v>1365</v>
      </c>
    </row>
    <row r="265" spans="1:65" s="2" customFormat="1" ht="14.4" customHeight="1">
      <c r="A265" s="36"/>
      <c r="B265" s="37"/>
      <c r="C265" s="175" t="s">
        <v>888</v>
      </c>
      <c r="D265" s="175" t="s">
        <v>137</v>
      </c>
      <c r="E265" s="176" t="s">
        <v>2675</v>
      </c>
      <c r="F265" s="177" t="s">
        <v>2676</v>
      </c>
      <c r="G265" s="178" t="s">
        <v>169</v>
      </c>
      <c r="H265" s="179">
        <v>30</v>
      </c>
      <c r="I265" s="180"/>
      <c r="J265" s="181">
        <f t="shared" si="70"/>
        <v>0</v>
      </c>
      <c r="K265" s="177" t="s">
        <v>19</v>
      </c>
      <c r="L265" s="41"/>
      <c r="M265" s="182" t="s">
        <v>19</v>
      </c>
      <c r="N265" s="183" t="s">
        <v>44</v>
      </c>
      <c r="O265" s="66"/>
      <c r="P265" s="184">
        <f t="shared" si="71"/>
        <v>0</v>
      </c>
      <c r="Q265" s="184">
        <v>0</v>
      </c>
      <c r="R265" s="184">
        <f t="shared" si="72"/>
        <v>0</v>
      </c>
      <c r="S265" s="184">
        <v>0</v>
      </c>
      <c r="T265" s="185">
        <f t="shared" si="73"/>
        <v>0</v>
      </c>
      <c r="U265" s="36"/>
      <c r="V265" s="36"/>
      <c r="W265" s="36"/>
      <c r="X265" s="36"/>
      <c r="Y265" s="36"/>
      <c r="Z265" s="36"/>
      <c r="AA265" s="36"/>
      <c r="AB265" s="36"/>
      <c r="AC265" s="36"/>
      <c r="AD265" s="36"/>
      <c r="AE265" s="36"/>
      <c r="AR265" s="186" t="s">
        <v>142</v>
      </c>
      <c r="AT265" s="186" t="s">
        <v>137</v>
      </c>
      <c r="AU265" s="186" t="s">
        <v>80</v>
      </c>
      <c r="AY265" s="19" t="s">
        <v>135</v>
      </c>
      <c r="BE265" s="187">
        <f t="shared" si="74"/>
        <v>0</v>
      </c>
      <c r="BF265" s="187">
        <f t="shared" si="75"/>
        <v>0</v>
      </c>
      <c r="BG265" s="187">
        <f t="shared" si="76"/>
        <v>0</v>
      </c>
      <c r="BH265" s="187">
        <f t="shared" si="77"/>
        <v>0</v>
      </c>
      <c r="BI265" s="187">
        <f t="shared" si="78"/>
        <v>0</v>
      </c>
      <c r="BJ265" s="19" t="s">
        <v>143</v>
      </c>
      <c r="BK265" s="187">
        <f t="shared" si="79"/>
        <v>0</v>
      </c>
      <c r="BL265" s="19" t="s">
        <v>142</v>
      </c>
      <c r="BM265" s="186" t="s">
        <v>1371</v>
      </c>
    </row>
    <row r="266" spans="1:65" s="2" customFormat="1" ht="14.4" customHeight="1">
      <c r="A266" s="36"/>
      <c r="B266" s="37"/>
      <c r="C266" s="175" t="s">
        <v>1292</v>
      </c>
      <c r="D266" s="175" t="s">
        <v>137</v>
      </c>
      <c r="E266" s="176" t="s">
        <v>2677</v>
      </c>
      <c r="F266" s="177" t="s">
        <v>2678</v>
      </c>
      <c r="G266" s="178" t="s">
        <v>169</v>
      </c>
      <c r="H266" s="179">
        <v>80</v>
      </c>
      <c r="I266" s="180"/>
      <c r="J266" s="181">
        <f t="shared" si="70"/>
        <v>0</v>
      </c>
      <c r="K266" s="177" t="s">
        <v>19</v>
      </c>
      <c r="L266" s="41"/>
      <c r="M266" s="182" t="s">
        <v>19</v>
      </c>
      <c r="N266" s="183" t="s">
        <v>44</v>
      </c>
      <c r="O266" s="66"/>
      <c r="P266" s="184">
        <f t="shared" si="71"/>
        <v>0</v>
      </c>
      <c r="Q266" s="184">
        <v>0</v>
      </c>
      <c r="R266" s="184">
        <f t="shared" si="72"/>
        <v>0</v>
      </c>
      <c r="S266" s="184">
        <v>0</v>
      </c>
      <c r="T266" s="185">
        <f t="shared" si="73"/>
        <v>0</v>
      </c>
      <c r="U266" s="36"/>
      <c r="V266" s="36"/>
      <c r="W266" s="36"/>
      <c r="X266" s="36"/>
      <c r="Y266" s="36"/>
      <c r="Z266" s="36"/>
      <c r="AA266" s="36"/>
      <c r="AB266" s="36"/>
      <c r="AC266" s="36"/>
      <c r="AD266" s="36"/>
      <c r="AE266" s="36"/>
      <c r="AR266" s="186" t="s">
        <v>142</v>
      </c>
      <c r="AT266" s="186" t="s">
        <v>137</v>
      </c>
      <c r="AU266" s="186" t="s">
        <v>80</v>
      </c>
      <c r="AY266" s="19" t="s">
        <v>135</v>
      </c>
      <c r="BE266" s="187">
        <f t="shared" si="74"/>
        <v>0</v>
      </c>
      <c r="BF266" s="187">
        <f t="shared" si="75"/>
        <v>0</v>
      </c>
      <c r="BG266" s="187">
        <f t="shared" si="76"/>
        <v>0</v>
      </c>
      <c r="BH266" s="187">
        <f t="shared" si="77"/>
        <v>0</v>
      </c>
      <c r="BI266" s="187">
        <f t="shared" si="78"/>
        <v>0</v>
      </c>
      <c r="BJ266" s="19" t="s">
        <v>143</v>
      </c>
      <c r="BK266" s="187">
        <f t="shared" si="79"/>
        <v>0</v>
      </c>
      <c r="BL266" s="19" t="s">
        <v>142</v>
      </c>
      <c r="BM266" s="186" t="s">
        <v>1374</v>
      </c>
    </row>
    <row r="267" spans="1:65" s="2" customFormat="1" ht="14.4" customHeight="1">
      <c r="A267" s="36"/>
      <c r="B267" s="37"/>
      <c r="C267" s="175" t="s">
        <v>889</v>
      </c>
      <c r="D267" s="175" t="s">
        <v>137</v>
      </c>
      <c r="E267" s="176" t="s">
        <v>2679</v>
      </c>
      <c r="F267" s="177" t="s">
        <v>2680</v>
      </c>
      <c r="G267" s="178" t="s">
        <v>169</v>
      </c>
      <c r="H267" s="179">
        <v>140</v>
      </c>
      <c r="I267" s="180"/>
      <c r="J267" s="181">
        <f t="shared" si="70"/>
        <v>0</v>
      </c>
      <c r="K267" s="177" t="s">
        <v>19</v>
      </c>
      <c r="L267" s="41"/>
      <c r="M267" s="182" t="s">
        <v>19</v>
      </c>
      <c r="N267" s="183" t="s">
        <v>44</v>
      </c>
      <c r="O267" s="66"/>
      <c r="P267" s="184">
        <f t="shared" si="71"/>
        <v>0</v>
      </c>
      <c r="Q267" s="184">
        <v>0</v>
      </c>
      <c r="R267" s="184">
        <f t="shared" si="72"/>
        <v>0</v>
      </c>
      <c r="S267" s="184">
        <v>0</v>
      </c>
      <c r="T267" s="185">
        <f t="shared" si="73"/>
        <v>0</v>
      </c>
      <c r="U267" s="36"/>
      <c r="V267" s="36"/>
      <c r="W267" s="36"/>
      <c r="X267" s="36"/>
      <c r="Y267" s="36"/>
      <c r="Z267" s="36"/>
      <c r="AA267" s="36"/>
      <c r="AB267" s="36"/>
      <c r="AC267" s="36"/>
      <c r="AD267" s="36"/>
      <c r="AE267" s="36"/>
      <c r="AR267" s="186" t="s">
        <v>142</v>
      </c>
      <c r="AT267" s="186" t="s">
        <v>137</v>
      </c>
      <c r="AU267" s="186" t="s">
        <v>80</v>
      </c>
      <c r="AY267" s="19" t="s">
        <v>135</v>
      </c>
      <c r="BE267" s="187">
        <f t="shared" si="74"/>
        <v>0</v>
      </c>
      <c r="BF267" s="187">
        <f t="shared" si="75"/>
        <v>0</v>
      </c>
      <c r="BG267" s="187">
        <f t="shared" si="76"/>
        <v>0</v>
      </c>
      <c r="BH267" s="187">
        <f t="shared" si="77"/>
        <v>0</v>
      </c>
      <c r="BI267" s="187">
        <f t="shared" si="78"/>
        <v>0</v>
      </c>
      <c r="BJ267" s="19" t="s">
        <v>143</v>
      </c>
      <c r="BK267" s="187">
        <f t="shared" si="79"/>
        <v>0</v>
      </c>
      <c r="BL267" s="19" t="s">
        <v>142</v>
      </c>
      <c r="BM267" s="186" t="s">
        <v>1380</v>
      </c>
    </row>
    <row r="268" spans="1:65" s="2" customFormat="1" ht="14.4" customHeight="1">
      <c r="A268" s="36"/>
      <c r="B268" s="37"/>
      <c r="C268" s="175" t="s">
        <v>1302</v>
      </c>
      <c r="D268" s="175" t="s">
        <v>137</v>
      </c>
      <c r="E268" s="176" t="s">
        <v>2681</v>
      </c>
      <c r="F268" s="177" t="s">
        <v>2682</v>
      </c>
      <c r="G268" s="178" t="s">
        <v>382</v>
      </c>
      <c r="H268" s="179">
        <v>3</v>
      </c>
      <c r="I268" s="180"/>
      <c r="J268" s="181">
        <f t="shared" si="70"/>
        <v>0</v>
      </c>
      <c r="K268" s="177" t="s">
        <v>19</v>
      </c>
      <c r="L268" s="41"/>
      <c r="M268" s="182" t="s">
        <v>19</v>
      </c>
      <c r="N268" s="183" t="s">
        <v>44</v>
      </c>
      <c r="O268" s="66"/>
      <c r="P268" s="184">
        <f t="shared" si="71"/>
        <v>0</v>
      </c>
      <c r="Q268" s="184">
        <v>0</v>
      </c>
      <c r="R268" s="184">
        <f t="shared" si="72"/>
        <v>0</v>
      </c>
      <c r="S268" s="184">
        <v>0</v>
      </c>
      <c r="T268" s="185">
        <f t="shared" si="73"/>
        <v>0</v>
      </c>
      <c r="U268" s="36"/>
      <c r="V268" s="36"/>
      <c r="W268" s="36"/>
      <c r="X268" s="36"/>
      <c r="Y268" s="36"/>
      <c r="Z268" s="36"/>
      <c r="AA268" s="36"/>
      <c r="AB268" s="36"/>
      <c r="AC268" s="36"/>
      <c r="AD268" s="36"/>
      <c r="AE268" s="36"/>
      <c r="AR268" s="186" t="s">
        <v>142</v>
      </c>
      <c r="AT268" s="186" t="s">
        <v>137</v>
      </c>
      <c r="AU268" s="186" t="s">
        <v>80</v>
      </c>
      <c r="AY268" s="19" t="s">
        <v>135</v>
      </c>
      <c r="BE268" s="187">
        <f t="shared" si="74"/>
        <v>0</v>
      </c>
      <c r="BF268" s="187">
        <f t="shared" si="75"/>
        <v>0</v>
      </c>
      <c r="BG268" s="187">
        <f t="shared" si="76"/>
        <v>0</v>
      </c>
      <c r="BH268" s="187">
        <f t="shared" si="77"/>
        <v>0</v>
      </c>
      <c r="BI268" s="187">
        <f t="shared" si="78"/>
        <v>0</v>
      </c>
      <c r="BJ268" s="19" t="s">
        <v>143</v>
      </c>
      <c r="BK268" s="187">
        <f t="shared" si="79"/>
        <v>0</v>
      </c>
      <c r="BL268" s="19" t="s">
        <v>142</v>
      </c>
      <c r="BM268" s="186" t="s">
        <v>1383</v>
      </c>
    </row>
    <row r="269" spans="1:65" s="2" customFormat="1" ht="14.4" customHeight="1">
      <c r="A269" s="36"/>
      <c r="B269" s="37"/>
      <c r="C269" s="175" t="s">
        <v>896</v>
      </c>
      <c r="D269" s="175" t="s">
        <v>137</v>
      </c>
      <c r="E269" s="176" t="s">
        <v>2683</v>
      </c>
      <c r="F269" s="177" t="s">
        <v>2684</v>
      </c>
      <c r="G269" s="178" t="s">
        <v>169</v>
      </c>
      <c r="H269" s="179">
        <v>44</v>
      </c>
      <c r="I269" s="180"/>
      <c r="J269" s="181">
        <f t="shared" si="70"/>
        <v>0</v>
      </c>
      <c r="K269" s="177" t="s">
        <v>19</v>
      </c>
      <c r="L269" s="41"/>
      <c r="M269" s="182" t="s">
        <v>19</v>
      </c>
      <c r="N269" s="183" t="s">
        <v>44</v>
      </c>
      <c r="O269" s="66"/>
      <c r="P269" s="184">
        <f t="shared" si="71"/>
        <v>0</v>
      </c>
      <c r="Q269" s="184">
        <v>0</v>
      </c>
      <c r="R269" s="184">
        <f t="shared" si="72"/>
        <v>0</v>
      </c>
      <c r="S269" s="184">
        <v>0</v>
      </c>
      <c r="T269" s="185">
        <f t="shared" si="73"/>
        <v>0</v>
      </c>
      <c r="U269" s="36"/>
      <c r="V269" s="36"/>
      <c r="W269" s="36"/>
      <c r="X269" s="36"/>
      <c r="Y269" s="36"/>
      <c r="Z269" s="36"/>
      <c r="AA269" s="36"/>
      <c r="AB269" s="36"/>
      <c r="AC269" s="36"/>
      <c r="AD269" s="36"/>
      <c r="AE269" s="36"/>
      <c r="AR269" s="186" t="s">
        <v>142</v>
      </c>
      <c r="AT269" s="186" t="s">
        <v>137</v>
      </c>
      <c r="AU269" s="186" t="s">
        <v>80</v>
      </c>
      <c r="AY269" s="19" t="s">
        <v>135</v>
      </c>
      <c r="BE269" s="187">
        <f t="shared" si="74"/>
        <v>0</v>
      </c>
      <c r="BF269" s="187">
        <f t="shared" si="75"/>
        <v>0</v>
      </c>
      <c r="BG269" s="187">
        <f t="shared" si="76"/>
        <v>0</v>
      </c>
      <c r="BH269" s="187">
        <f t="shared" si="77"/>
        <v>0</v>
      </c>
      <c r="BI269" s="187">
        <f t="shared" si="78"/>
        <v>0</v>
      </c>
      <c r="BJ269" s="19" t="s">
        <v>143</v>
      </c>
      <c r="BK269" s="187">
        <f t="shared" si="79"/>
        <v>0</v>
      </c>
      <c r="BL269" s="19" t="s">
        <v>142</v>
      </c>
      <c r="BM269" s="186" t="s">
        <v>1387</v>
      </c>
    </row>
    <row r="270" spans="1:65" s="2" customFormat="1" ht="14.4" customHeight="1">
      <c r="A270" s="36"/>
      <c r="B270" s="37"/>
      <c r="C270" s="175" t="s">
        <v>1312</v>
      </c>
      <c r="D270" s="175" t="s">
        <v>137</v>
      </c>
      <c r="E270" s="176" t="s">
        <v>2685</v>
      </c>
      <c r="F270" s="177" t="s">
        <v>2686</v>
      </c>
      <c r="G270" s="178" t="s">
        <v>169</v>
      </c>
      <c r="H270" s="179">
        <v>20</v>
      </c>
      <c r="I270" s="180"/>
      <c r="J270" s="181">
        <f t="shared" si="70"/>
        <v>0</v>
      </c>
      <c r="K270" s="177" t="s">
        <v>19</v>
      </c>
      <c r="L270" s="41"/>
      <c r="M270" s="182" t="s">
        <v>19</v>
      </c>
      <c r="N270" s="183" t="s">
        <v>44</v>
      </c>
      <c r="O270" s="66"/>
      <c r="P270" s="184">
        <f t="shared" si="71"/>
        <v>0</v>
      </c>
      <c r="Q270" s="184">
        <v>0</v>
      </c>
      <c r="R270" s="184">
        <f t="shared" si="72"/>
        <v>0</v>
      </c>
      <c r="S270" s="184">
        <v>0</v>
      </c>
      <c r="T270" s="185">
        <f t="shared" si="73"/>
        <v>0</v>
      </c>
      <c r="U270" s="36"/>
      <c r="V270" s="36"/>
      <c r="W270" s="36"/>
      <c r="X270" s="36"/>
      <c r="Y270" s="36"/>
      <c r="Z270" s="36"/>
      <c r="AA270" s="36"/>
      <c r="AB270" s="36"/>
      <c r="AC270" s="36"/>
      <c r="AD270" s="36"/>
      <c r="AE270" s="36"/>
      <c r="AR270" s="186" t="s">
        <v>142</v>
      </c>
      <c r="AT270" s="186" t="s">
        <v>137</v>
      </c>
      <c r="AU270" s="186" t="s">
        <v>80</v>
      </c>
      <c r="AY270" s="19" t="s">
        <v>135</v>
      </c>
      <c r="BE270" s="187">
        <f t="shared" si="74"/>
        <v>0</v>
      </c>
      <c r="BF270" s="187">
        <f t="shared" si="75"/>
        <v>0</v>
      </c>
      <c r="BG270" s="187">
        <f t="shared" si="76"/>
        <v>0</v>
      </c>
      <c r="BH270" s="187">
        <f t="shared" si="77"/>
        <v>0</v>
      </c>
      <c r="BI270" s="187">
        <f t="shared" si="78"/>
        <v>0</v>
      </c>
      <c r="BJ270" s="19" t="s">
        <v>143</v>
      </c>
      <c r="BK270" s="187">
        <f t="shared" si="79"/>
        <v>0</v>
      </c>
      <c r="BL270" s="19" t="s">
        <v>142</v>
      </c>
      <c r="BM270" s="186" t="s">
        <v>1390</v>
      </c>
    </row>
    <row r="271" spans="1:65" s="2" customFormat="1" ht="14.4" customHeight="1">
      <c r="A271" s="36"/>
      <c r="B271" s="37"/>
      <c r="C271" s="175" t="s">
        <v>907</v>
      </c>
      <c r="D271" s="175" t="s">
        <v>137</v>
      </c>
      <c r="E271" s="176" t="s">
        <v>2687</v>
      </c>
      <c r="F271" s="177" t="s">
        <v>2688</v>
      </c>
      <c r="G271" s="178" t="s">
        <v>169</v>
      </c>
      <c r="H271" s="179">
        <v>2</v>
      </c>
      <c r="I271" s="180"/>
      <c r="J271" s="181">
        <f t="shared" si="70"/>
        <v>0</v>
      </c>
      <c r="K271" s="177" t="s">
        <v>19</v>
      </c>
      <c r="L271" s="41"/>
      <c r="M271" s="182" t="s">
        <v>19</v>
      </c>
      <c r="N271" s="183" t="s">
        <v>44</v>
      </c>
      <c r="O271" s="66"/>
      <c r="P271" s="184">
        <f t="shared" si="71"/>
        <v>0</v>
      </c>
      <c r="Q271" s="184">
        <v>0</v>
      </c>
      <c r="R271" s="184">
        <f t="shared" si="72"/>
        <v>0</v>
      </c>
      <c r="S271" s="184">
        <v>0</v>
      </c>
      <c r="T271" s="185">
        <f t="shared" si="73"/>
        <v>0</v>
      </c>
      <c r="U271" s="36"/>
      <c r="V271" s="36"/>
      <c r="W271" s="36"/>
      <c r="X271" s="36"/>
      <c r="Y271" s="36"/>
      <c r="Z271" s="36"/>
      <c r="AA271" s="36"/>
      <c r="AB271" s="36"/>
      <c r="AC271" s="36"/>
      <c r="AD271" s="36"/>
      <c r="AE271" s="36"/>
      <c r="AR271" s="186" t="s">
        <v>142</v>
      </c>
      <c r="AT271" s="186" t="s">
        <v>137</v>
      </c>
      <c r="AU271" s="186" t="s">
        <v>80</v>
      </c>
      <c r="AY271" s="19" t="s">
        <v>135</v>
      </c>
      <c r="BE271" s="187">
        <f t="shared" si="74"/>
        <v>0</v>
      </c>
      <c r="BF271" s="187">
        <f t="shared" si="75"/>
        <v>0</v>
      </c>
      <c r="BG271" s="187">
        <f t="shared" si="76"/>
        <v>0</v>
      </c>
      <c r="BH271" s="187">
        <f t="shared" si="77"/>
        <v>0</v>
      </c>
      <c r="BI271" s="187">
        <f t="shared" si="78"/>
        <v>0</v>
      </c>
      <c r="BJ271" s="19" t="s">
        <v>143</v>
      </c>
      <c r="BK271" s="187">
        <f t="shared" si="79"/>
        <v>0</v>
      </c>
      <c r="BL271" s="19" t="s">
        <v>142</v>
      </c>
      <c r="BM271" s="186" t="s">
        <v>1395</v>
      </c>
    </row>
    <row r="272" spans="1:65" s="2" customFormat="1" ht="24.15" customHeight="1">
      <c r="A272" s="36"/>
      <c r="B272" s="37"/>
      <c r="C272" s="175" t="s">
        <v>1319</v>
      </c>
      <c r="D272" s="175" t="s">
        <v>137</v>
      </c>
      <c r="E272" s="176" t="s">
        <v>2689</v>
      </c>
      <c r="F272" s="177" t="s">
        <v>2690</v>
      </c>
      <c r="G272" s="178" t="s">
        <v>169</v>
      </c>
      <c r="H272" s="179">
        <v>218</v>
      </c>
      <c r="I272" s="180"/>
      <c r="J272" s="181">
        <f t="shared" si="70"/>
        <v>0</v>
      </c>
      <c r="K272" s="177" t="s">
        <v>19</v>
      </c>
      <c r="L272" s="41"/>
      <c r="M272" s="182" t="s">
        <v>19</v>
      </c>
      <c r="N272" s="183" t="s">
        <v>44</v>
      </c>
      <c r="O272" s="66"/>
      <c r="P272" s="184">
        <f t="shared" si="71"/>
        <v>0</v>
      </c>
      <c r="Q272" s="184">
        <v>0</v>
      </c>
      <c r="R272" s="184">
        <f t="shared" si="72"/>
        <v>0</v>
      </c>
      <c r="S272" s="184">
        <v>0</v>
      </c>
      <c r="T272" s="185">
        <f t="shared" si="73"/>
        <v>0</v>
      </c>
      <c r="U272" s="36"/>
      <c r="V272" s="36"/>
      <c r="W272" s="36"/>
      <c r="X272" s="36"/>
      <c r="Y272" s="36"/>
      <c r="Z272" s="36"/>
      <c r="AA272" s="36"/>
      <c r="AB272" s="36"/>
      <c r="AC272" s="36"/>
      <c r="AD272" s="36"/>
      <c r="AE272" s="36"/>
      <c r="AR272" s="186" t="s">
        <v>142</v>
      </c>
      <c r="AT272" s="186" t="s">
        <v>137</v>
      </c>
      <c r="AU272" s="186" t="s">
        <v>80</v>
      </c>
      <c r="AY272" s="19" t="s">
        <v>135</v>
      </c>
      <c r="BE272" s="187">
        <f t="shared" si="74"/>
        <v>0</v>
      </c>
      <c r="BF272" s="187">
        <f t="shared" si="75"/>
        <v>0</v>
      </c>
      <c r="BG272" s="187">
        <f t="shared" si="76"/>
        <v>0</v>
      </c>
      <c r="BH272" s="187">
        <f t="shared" si="77"/>
        <v>0</v>
      </c>
      <c r="BI272" s="187">
        <f t="shared" si="78"/>
        <v>0</v>
      </c>
      <c r="BJ272" s="19" t="s">
        <v>143</v>
      </c>
      <c r="BK272" s="187">
        <f t="shared" si="79"/>
        <v>0</v>
      </c>
      <c r="BL272" s="19" t="s">
        <v>142</v>
      </c>
      <c r="BM272" s="186" t="s">
        <v>1407</v>
      </c>
    </row>
    <row r="273" spans="1:65" s="2" customFormat="1" ht="24.15" customHeight="1">
      <c r="A273" s="36"/>
      <c r="B273" s="37"/>
      <c r="C273" s="175" t="s">
        <v>911</v>
      </c>
      <c r="D273" s="175" t="s">
        <v>137</v>
      </c>
      <c r="E273" s="176" t="s">
        <v>2691</v>
      </c>
      <c r="F273" s="177" t="s">
        <v>2692</v>
      </c>
      <c r="G273" s="178" t="s">
        <v>169</v>
      </c>
      <c r="H273" s="179">
        <v>159</v>
      </c>
      <c r="I273" s="180"/>
      <c r="J273" s="181">
        <f t="shared" si="70"/>
        <v>0</v>
      </c>
      <c r="K273" s="177" t="s">
        <v>19</v>
      </c>
      <c r="L273" s="41"/>
      <c r="M273" s="182" t="s">
        <v>19</v>
      </c>
      <c r="N273" s="183" t="s">
        <v>44</v>
      </c>
      <c r="O273" s="66"/>
      <c r="P273" s="184">
        <f t="shared" si="71"/>
        <v>0</v>
      </c>
      <c r="Q273" s="184">
        <v>0</v>
      </c>
      <c r="R273" s="184">
        <f t="shared" si="72"/>
        <v>0</v>
      </c>
      <c r="S273" s="184">
        <v>0</v>
      </c>
      <c r="T273" s="185">
        <f t="shared" si="73"/>
        <v>0</v>
      </c>
      <c r="U273" s="36"/>
      <c r="V273" s="36"/>
      <c r="W273" s="36"/>
      <c r="X273" s="36"/>
      <c r="Y273" s="36"/>
      <c r="Z273" s="36"/>
      <c r="AA273" s="36"/>
      <c r="AB273" s="36"/>
      <c r="AC273" s="36"/>
      <c r="AD273" s="36"/>
      <c r="AE273" s="36"/>
      <c r="AR273" s="186" t="s">
        <v>142</v>
      </c>
      <c r="AT273" s="186" t="s">
        <v>137</v>
      </c>
      <c r="AU273" s="186" t="s">
        <v>80</v>
      </c>
      <c r="AY273" s="19" t="s">
        <v>135</v>
      </c>
      <c r="BE273" s="187">
        <f t="shared" si="74"/>
        <v>0</v>
      </c>
      <c r="BF273" s="187">
        <f t="shared" si="75"/>
        <v>0</v>
      </c>
      <c r="BG273" s="187">
        <f t="shared" si="76"/>
        <v>0</v>
      </c>
      <c r="BH273" s="187">
        <f t="shared" si="77"/>
        <v>0</v>
      </c>
      <c r="BI273" s="187">
        <f t="shared" si="78"/>
        <v>0</v>
      </c>
      <c r="BJ273" s="19" t="s">
        <v>143</v>
      </c>
      <c r="BK273" s="187">
        <f t="shared" si="79"/>
        <v>0</v>
      </c>
      <c r="BL273" s="19" t="s">
        <v>142</v>
      </c>
      <c r="BM273" s="186" t="s">
        <v>2043</v>
      </c>
    </row>
    <row r="274" spans="1:65" s="2" customFormat="1" ht="24.15" customHeight="1">
      <c r="A274" s="36"/>
      <c r="B274" s="37"/>
      <c r="C274" s="175" t="s">
        <v>1327</v>
      </c>
      <c r="D274" s="175" t="s">
        <v>137</v>
      </c>
      <c r="E274" s="176" t="s">
        <v>2693</v>
      </c>
      <c r="F274" s="177" t="s">
        <v>2694</v>
      </c>
      <c r="G274" s="178" t="s">
        <v>169</v>
      </c>
      <c r="H274" s="179">
        <v>37</v>
      </c>
      <c r="I274" s="180"/>
      <c r="J274" s="181">
        <f t="shared" si="70"/>
        <v>0</v>
      </c>
      <c r="K274" s="177" t="s">
        <v>19</v>
      </c>
      <c r="L274" s="41"/>
      <c r="M274" s="182" t="s">
        <v>19</v>
      </c>
      <c r="N274" s="183" t="s">
        <v>44</v>
      </c>
      <c r="O274" s="66"/>
      <c r="P274" s="184">
        <f t="shared" si="71"/>
        <v>0</v>
      </c>
      <c r="Q274" s="184">
        <v>0</v>
      </c>
      <c r="R274" s="184">
        <f t="shared" si="72"/>
        <v>0</v>
      </c>
      <c r="S274" s="184">
        <v>0</v>
      </c>
      <c r="T274" s="185">
        <f t="shared" si="73"/>
        <v>0</v>
      </c>
      <c r="U274" s="36"/>
      <c r="V274" s="36"/>
      <c r="W274" s="36"/>
      <c r="X274" s="36"/>
      <c r="Y274" s="36"/>
      <c r="Z274" s="36"/>
      <c r="AA274" s="36"/>
      <c r="AB274" s="36"/>
      <c r="AC274" s="36"/>
      <c r="AD274" s="36"/>
      <c r="AE274" s="36"/>
      <c r="AR274" s="186" t="s">
        <v>142</v>
      </c>
      <c r="AT274" s="186" t="s">
        <v>137</v>
      </c>
      <c r="AU274" s="186" t="s">
        <v>80</v>
      </c>
      <c r="AY274" s="19" t="s">
        <v>135</v>
      </c>
      <c r="BE274" s="187">
        <f t="shared" si="74"/>
        <v>0</v>
      </c>
      <c r="BF274" s="187">
        <f t="shared" si="75"/>
        <v>0</v>
      </c>
      <c r="BG274" s="187">
        <f t="shared" si="76"/>
        <v>0</v>
      </c>
      <c r="BH274" s="187">
        <f t="shared" si="77"/>
        <v>0</v>
      </c>
      <c r="BI274" s="187">
        <f t="shared" si="78"/>
        <v>0</v>
      </c>
      <c r="BJ274" s="19" t="s">
        <v>143</v>
      </c>
      <c r="BK274" s="187">
        <f t="shared" si="79"/>
        <v>0</v>
      </c>
      <c r="BL274" s="19" t="s">
        <v>142</v>
      </c>
      <c r="BM274" s="186" t="s">
        <v>1413</v>
      </c>
    </row>
    <row r="275" spans="1:65" s="2" customFormat="1" ht="24.15" customHeight="1">
      <c r="A275" s="36"/>
      <c r="B275" s="37"/>
      <c r="C275" s="175" t="s">
        <v>916</v>
      </c>
      <c r="D275" s="175" t="s">
        <v>137</v>
      </c>
      <c r="E275" s="176" t="s">
        <v>2695</v>
      </c>
      <c r="F275" s="177" t="s">
        <v>2696</v>
      </c>
      <c r="G275" s="178" t="s">
        <v>169</v>
      </c>
      <c r="H275" s="179">
        <v>46</v>
      </c>
      <c r="I275" s="180"/>
      <c r="J275" s="181">
        <f t="shared" si="70"/>
        <v>0</v>
      </c>
      <c r="K275" s="177" t="s">
        <v>19</v>
      </c>
      <c r="L275" s="41"/>
      <c r="M275" s="182" t="s">
        <v>19</v>
      </c>
      <c r="N275" s="183" t="s">
        <v>44</v>
      </c>
      <c r="O275" s="66"/>
      <c r="P275" s="184">
        <f t="shared" si="71"/>
        <v>0</v>
      </c>
      <c r="Q275" s="184">
        <v>0</v>
      </c>
      <c r="R275" s="184">
        <f t="shared" si="72"/>
        <v>0</v>
      </c>
      <c r="S275" s="184">
        <v>0</v>
      </c>
      <c r="T275" s="185">
        <f t="shared" si="73"/>
        <v>0</v>
      </c>
      <c r="U275" s="36"/>
      <c r="V275" s="36"/>
      <c r="W275" s="36"/>
      <c r="X275" s="36"/>
      <c r="Y275" s="36"/>
      <c r="Z275" s="36"/>
      <c r="AA275" s="36"/>
      <c r="AB275" s="36"/>
      <c r="AC275" s="36"/>
      <c r="AD275" s="36"/>
      <c r="AE275" s="36"/>
      <c r="AR275" s="186" t="s">
        <v>142</v>
      </c>
      <c r="AT275" s="186" t="s">
        <v>137</v>
      </c>
      <c r="AU275" s="186" t="s">
        <v>80</v>
      </c>
      <c r="AY275" s="19" t="s">
        <v>135</v>
      </c>
      <c r="BE275" s="187">
        <f t="shared" si="74"/>
        <v>0</v>
      </c>
      <c r="BF275" s="187">
        <f t="shared" si="75"/>
        <v>0</v>
      </c>
      <c r="BG275" s="187">
        <f t="shared" si="76"/>
        <v>0</v>
      </c>
      <c r="BH275" s="187">
        <f t="shared" si="77"/>
        <v>0</v>
      </c>
      <c r="BI275" s="187">
        <f t="shared" si="78"/>
        <v>0</v>
      </c>
      <c r="BJ275" s="19" t="s">
        <v>143</v>
      </c>
      <c r="BK275" s="187">
        <f t="shared" si="79"/>
        <v>0</v>
      </c>
      <c r="BL275" s="19" t="s">
        <v>142</v>
      </c>
      <c r="BM275" s="186" t="s">
        <v>1416</v>
      </c>
    </row>
    <row r="276" spans="1:65" s="2" customFormat="1" ht="24.15" customHeight="1">
      <c r="A276" s="36"/>
      <c r="B276" s="37"/>
      <c r="C276" s="175" t="s">
        <v>1334</v>
      </c>
      <c r="D276" s="175" t="s">
        <v>137</v>
      </c>
      <c r="E276" s="176" t="s">
        <v>2697</v>
      </c>
      <c r="F276" s="177" t="s">
        <v>2698</v>
      </c>
      <c r="G276" s="178" t="s">
        <v>169</v>
      </c>
      <c r="H276" s="179">
        <v>33</v>
      </c>
      <c r="I276" s="180"/>
      <c r="J276" s="181">
        <f t="shared" si="70"/>
        <v>0</v>
      </c>
      <c r="K276" s="177" t="s">
        <v>19</v>
      </c>
      <c r="L276" s="41"/>
      <c r="M276" s="182" t="s">
        <v>19</v>
      </c>
      <c r="N276" s="183" t="s">
        <v>44</v>
      </c>
      <c r="O276" s="66"/>
      <c r="P276" s="184">
        <f t="shared" si="71"/>
        <v>0</v>
      </c>
      <c r="Q276" s="184">
        <v>0</v>
      </c>
      <c r="R276" s="184">
        <f t="shared" si="72"/>
        <v>0</v>
      </c>
      <c r="S276" s="184">
        <v>0</v>
      </c>
      <c r="T276" s="185">
        <f t="shared" si="73"/>
        <v>0</v>
      </c>
      <c r="U276" s="36"/>
      <c r="V276" s="36"/>
      <c r="W276" s="36"/>
      <c r="X276" s="36"/>
      <c r="Y276" s="36"/>
      <c r="Z276" s="36"/>
      <c r="AA276" s="36"/>
      <c r="AB276" s="36"/>
      <c r="AC276" s="36"/>
      <c r="AD276" s="36"/>
      <c r="AE276" s="36"/>
      <c r="AR276" s="186" t="s">
        <v>142</v>
      </c>
      <c r="AT276" s="186" t="s">
        <v>137</v>
      </c>
      <c r="AU276" s="186" t="s">
        <v>80</v>
      </c>
      <c r="AY276" s="19" t="s">
        <v>135</v>
      </c>
      <c r="BE276" s="187">
        <f t="shared" si="74"/>
        <v>0</v>
      </c>
      <c r="BF276" s="187">
        <f t="shared" si="75"/>
        <v>0</v>
      </c>
      <c r="BG276" s="187">
        <f t="shared" si="76"/>
        <v>0</v>
      </c>
      <c r="BH276" s="187">
        <f t="shared" si="77"/>
        <v>0</v>
      </c>
      <c r="BI276" s="187">
        <f t="shared" si="78"/>
        <v>0</v>
      </c>
      <c r="BJ276" s="19" t="s">
        <v>143</v>
      </c>
      <c r="BK276" s="187">
        <f t="shared" si="79"/>
        <v>0</v>
      </c>
      <c r="BL276" s="19" t="s">
        <v>142</v>
      </c>
      <c r="BM276" s="186" t="s">
        <v>1423</v>
      </c>
    </row>
    <row r="277" spans="1:65" s="2" customFormat="1" ht="14.4" customHeight="1">
      <c r="A277" s="36"/>
      <c r="B277" s="37"/>
      <c r="C277" s="175" t="s">
        <v>950</v>
      </c>
      <c r="D277" s="175" t="s">
        <v>137</v>
      </c>
      <c r="E277" s="176" t="s">
        <v>2699</v>
      </c>
      <c r="F277" s="177" t="s">
        <v>2700</v>
      </c>
      <c r="G277" s="178" t="s">
        <v>169</v>
      </c>
      <c r="H277" s="179">
        <v>557</v>
      </c>
      <c r="I277" s="180"/>
      <c r="J277" s="181">
        <f t="shared" si="70"/>
        <v>0</v>
      </c>
      <c r="K277" s="177" t="s">
        <v>19</v>
      </c>
      <c r="L277" s="41"/>
      <c r="M277" s="182" t="s">
        <v>19</v>
      </c>
      <c r="N277" s="183" t="s">
        <v>44</v>
      </c>
      <c r="O277" s="66"/>
      <c r="P277" s="184">
        <f t="shared" si="71"/>
        <v>0</v>
      </c>
      <c r="Q277" s="184">
        <v>0</v>
      </c>
      <c r="R277" s="184">
        <f t="shared" si="72"/>
        <v>0</v>
      </c>
      <c r="S277" s="184">
        <v>0</v>
      </c>
      <c r="T277" s="185">
        <f t="shared" si="73"/>
        <v>0</v>
      </c>
      <c r="U277" s="36"/>
      <c r="V277" s="36"/>
      <c r="W277" s="36"/>
      <c r="X277" s="36"/>
      <c r="Y277" s="36"/>
      <c r="Z277" s="36"/>
      <c r="AA277" s="36"/>
      <c r="AB277" s="36"/>
      <c r="AC277" s="36"/>
      <c r="AD277" s="36"/>
      <c r="AE277" s="36"/>
      <c r="AR277" s="186" t="s">
        <v>142</v>
      </c>
      <c r="AT277" s="186" t="s">
        <v>137</v>
      </c>
      <c r="AU277" s="186" t="s">
        <v>80</v>
      </c>
      <c r="AY277" s="19" t="s">
        <v>135</v>
      </c>
      <c r="BE277" s="187">
        <f t="shared" si="74"/>
        <v>0</v>
      </c>
      <c r="BF277" s="187">
        <f t="shared" si="75"/>
        <v>0</v>
      </c>
      <c r="BG277" s="187">
        <f t="shared" si="76"/>
        <v>0</v>
      </c>
      <c r="BH277" s="187">
        <f t="shared" si="77"/>
        <v>0</v>
      </c>
      <c r="BI277" s="187">
        <f t="shared" si="78"/>
        <v>0</v>
      </c>
      <c r="BJ277" s="19" t="s">
        <v>143</v>
      </c>
      <c r="BK277" s="187">
        <f t="shared" si="79"/>
        <v>0</v>
      </c>
      <c r="BL277" s="19" t="s">
        <v>142</v>
      </c>
      <c r="BM277" s="186" t="s">
        <v>1426</v>
      </c>
    </row>
    <row r="278" spans="1:65" s="2" customFormat="1" ht="14.4" customHeight="1">
      <c r="A278" s="36"/>
      <c r="B278" s="37"/>
      <c r="C278" s="175" t="s">
        <v>1341</v>
      </c>
      <c r="D278" s="175" t="s">
        <v>137</v>
      </c>
      <c r="E278" s="176" t="s">
        <v>2701</v>
      </c>
      <c r="F278" s="177" t="s">
        <v>2702</v>
      </c>
      <c r="G278" s="178" t="s">
        <v>169</v>
      </c>
      <c r="H278" s="179">
        <v>124</v>
      </c>
      <c r="I278" s="180"/>
      <c r="J278" s="181">
        <f t="shared" si="70"/>
        <v>0</v>
      </c>
      <c r="K278" s="177" t="s">
        <v>19</v>
      </c>
      <c r="L278" s="41"/>
      <c r="M278" s="182" t="s">
        <v>19</v>
      </c>
      <c r="N278" s="183" t="s">
        <v>44</v>
      </c>
      <c r="O278" s="66"/>
      <c r="P278" s="184">
        <f t="shared" si="71"/>
        <v>0</v>
      </c>
      <c r="Q278" s="184">
        <v>0</v>
      </c>
      <c r="R278" s="184">
        <f t="shared" si="72"/>
        <v>0</v>
      </c>
      <c r="S278" s="184">
        <v>0</v>
      </c>
      <c r="T278" s="185">
        <f t="shared" si="73"/>
        <v>0</v>
      </c>
      <c r="U278" s="36"/>
      <c r="V278" s="36"/>
      <c r="W278" s="36"/>
      <c r="X278" s="36"/>
      <c r="Y278" s="36"/>
      <c r="Z278" s="36"/>
      <c r="AA278" s="36"/>
      <c r="AB278" s="36"/>
      <c r="AC278" s="36"/>
      <c r="AD278" s="36"/>
      <c r="AE278" s="36"/>
      <c r="AR278" s="186" t="s">
        <v>142</v>
      </c>
      <c r="AT278" s="186" t="s">
        <v>137</v>
      </c>
      <c r="AU278" s="186" t="s">
        <v>80</v>
      </c>
      <c r="AY278" s="19" t="s">
        <v>135</v>
      </c>
      <c r="BE278" s="187">
        <f t="shared" si="74"/>
        <v>0</v>
      </c>
      <c r="BF278" s="187">
        <f t="shared" si="75"/>
        <v>0</v>
      </c>
      <c r="BG278" s="187">
        <f t="shared" si="76"/>
        <v>0</v>
      </c>
      <c r="BH278" s="187">
        <f t="shared" si="77"/>
        <v>0</v>
      </c>
      <c r="BI278" s="187">
        <f t="shared" si="78"/>
        <v>0</v>
      </c>
      <c r="BJ278" s="19" t="s">
        <v>143</v>
      </c>
      <c r="BK278" s="187">
        <f t="shared" si="79"/>
        <v>0</v>
      </c>
      <c r="BL278" s="19" t="s">
        <v>142</v>
      </c>
      <c r="BM278" s="186" t="s">
        <v>1433</v>
      </c>
    </row>
    <row r="279" spans="1:65" s="2" customFormat="1" ht="14.4" customHeight="1">
      <c r="A279" s="36"/>
      <c r="B279" s="37"/>
      <c r="C279" s="175" t="s">
        <v>954</v>
      </c>
      <c r="D279" s="175" t="s">
        <v>137</v>
      </c>
      <c r="E279" s="176" t="s">
        <v>2703</v>
      </c>
      <c r="F279" s="177" t="s">
        <v>2704</v>
      </c>
      <c r="G279" s="178" t="s">
        <v>169</v>
      </c>
      <c r="H279" s="179">
        <v>62</v>
      </c>
      <c r="I279" s="180"/>
      <c r="J279" s="181">
        <f t="shared" si="70"/>
        <v>0</v>
      </c>
      <c r="K279" s="177" t="s">
        <v>19</v>
      </c>
      <c r="L279" s="41"/>
      <c r="M279" s="182" t="s">
        <v>19</v>
      </c>
      <c r="N279" s="183" t="s">
        <v>44</v>
      </c>
      <c r="O279" s="66"/>
      <c r="P279" s="184">
        <f t="shared" si="71"/>
        <v>0</v>
      </c>
      <c r="Q279" s="184">
        <v>0</v>
      </c>
      <c r="R279" s="184">
        <f t="shared" si="72"/>
        <v>0</v>
      </c>
      <c r="S279" s="184">
        <v>0</v>
      </c>
      <c r="T279" s="185">
        <f t="shared" si="73"/>
        <v>0</v>
      </c>
      <c r="U279" s="36"/>
      <c r="V279" s="36"/>
      <c r="W279" s="36"/>
      <c r="X279" s="36"/>
      <c r="Y279" s="36"/>
      <c r="Z279" s="36"/>
      <c r="AA279" s="36"/>
      <c r="AB279" s="36"/>
      <c r="AC279" s="36"/>
      <c r="AD279" s="36"/>
      <c r="AE279" s="36"/>
      <c r="AR279" s="186" t="s">
        <v>142</v>
      </c>
      <c r="AT279" s="186" t="s">
        <v>137</v>
      </c>
      <c r="AU279" s="186" t="s">
        <v>80</v>
      </c>
      <c r="AY279" s="19" t="s">
        <v>135</v>
      </c>
      <c r="BE279" s="187">
        <f t="shared" si="74"/>
        <v>0</v>
      </c>
      <c r="BF279" s="187">
        <f t="shared" si="75"/>
        <v>0</v>
      </c>
      <c r="BG279" s="187">
        <f t="shared" si="76"/>
        <v>0</v>
      </c>
      <c r="BH279" s="187">
        <f t="shared" si="77"/>
        <v>0</v>
      </c>
      <c r="BI279" s="187">
        <f t="shared" si="78"/>
        <v>0</v>
      </c>
      <c r="BJ279" s="19" t="s">
        <v>143</v>
      </c>
      <c r="BK279" s="187">
        <f t="shared" si="79"/>
        <v>0</v>
      </c>
      <c r="BL279" s="19" t="s">
        <v>142</v>
      </c>
      <c r="BM279" s="186" t="s">
        <v>1436</v>
      </c>
    </row>
    <row r="280" spans="1:65" s="2" customFormat="1" ht="14.4" customHeight="1">
      <c r="A280" s="36"/>
      <c r="B280" s="37"/>
      <c r="C280" s="175" t="s">
        <v>1352</v>
      </c>
      <c r="D280" s="175" t="s">
        <v>137</v>
      </c>
      <c r="E280" s="176" t="s">
        <v>2705</v>
      </c>
      <c r="F280" s="177" t="s">
        <v>2706</v>
      </c>
      <c r="G280" s="178" t="s">
        <v>169</v>
      </c>
      <c r="H280" s="179">
        <v>44</v>
      </c>
      <c r="I280" s="180"/>
      <c r="J280" s="181">
        <f t="shared" si="70"/>
        <v>0</v>
      </c>
      <c r="K280" s="177" t="s">
        <v>19</v>
      </c>
      <c r="L280" s="41"/>
      <c r="M280" s="182" t="s">
        <v>19</v>
      </c>
      <c r="N280" s="183" t="s">
        <v>44</v>
      </c>
      <c r="O280" s="66"/>
      <c r="P280" s="184">
        <f t="shared" si="71"/>
        <v>0</v>
      </c>
      <c r="Q280" s="184">
        <v>0</v>
      </c>
      <c r="R280" s="184">
        <f t="shared" si="72"/>
        <v>0</v>
      </c>
      <c r="S280" s="184">
        <v>0</v>
      </c>
      <c r="T280" s="185">
        <f t="shared" si="73"/>
        <v>0</v>
      </c>
      <c r="U280" s="36"/>
      <c r="V280" s="36"/>
      <c r="W280" s="36"/>
      <c r="X280" s="36"/>
      <c r="Y280" s="36"/>
      <c r="Z280" s="36"/>
      <c r="AA280" s="36"/>
      <c r="AB280" s="36"/>
      <c r="AC280" s="36"/>
      <c r="AD280" s="36"/>
      <c r="AE280" s="36"/>
      <c r="AR280" s="186" t="s">
        <v>142</v>
      </c>
      <c r="AT280" s="186" t="s">
        <v>137</v>
      </c>
      <c r="AU280" s="186" t="s">
        <v>80</v>
      </c>
      <c r="AY280" s="19" t="s">
        <v>135</v>
      </c>
      <c r="BE280" s="187">
        <f t="shared" si="74"/>
        <v>0</v>
      </c>
      <c r="BF280" s="187">
        <f t="shared" si="75"/>
        <v>0</v>
      </c>
      <c r="BG280" s="187">
        <f t="shared" si="76"/>
        <v>0</v>
      </c>
      <c r="BH280" s="187">
        <f t="shared" si="77"/>
        <v>0</v>
      </c>
      <c r="BI280" s="187">
        <f t="shared" si="78"/>
        <v>0</v>
      </c>
      <c r="BJ280" s="19" t="s">
        <v>143</v>
      </c>
      <c r="BK280" s="187">
        <f t="shared" si="79"/>
        <v>0</v>
      </c>
      <c r="BL280" s="19" t="s">
        <v>142</v>
      </c>
      <c r="BM280" s="186" t="s">
        <v>1440</v>
      </c>
    </row>
    <row r="281" spans="1:65" s="2" customFormat="1" ht="14.4" customHeight="1">
      <c r="A281" s="36"/>
      <c r="B281" s="37"/>
      <c r="C281" s="175" t="s">
        <v>959</v>
      </c>
      <c r="D281" s="175" t="s">
        <v>137</v>
      </c>
      <c r="E281" s="176" t="s">
        <v>2707</v>
      </c>
      <c r="F281" s="177" t="s">
        <v>2708</v>
      </c>
      <c r="G281" s="178" t="s">
        <v>169</v>
      </c>
      <c r="H281" s="179">
        <v>20</v>
      </c>
      <c r="I281" s="180"/>
      <c r="J281" s="181">
        <f t="shared" si="70"/>
        <v>0</v>
      </c>
      <c r="K281" s="177" t="s">
        <v>19</v>
      </c>
      <c r="L281" s="41"/>
      <c r="M281" s="182" t="s">
        <v>19</v>
      </c>
      <c r="N281" s="183" t="s">
        <v>44</v>
      </c>
      <c r="O281" s="66"/>
      <c r="P281" s="184">
        <f t="shared" si="71"/>
        <v>0</v>
      </c>
      <c r="Q281" s="184">
        <v>0</v>
      </c>
      <c r="R281" s="184">
        <f t="shared" si="72"/>
        <v>0</v>
      </c>
      <c r="S281" s="184">
        <v>0</v>
      </c>
      <c r="T281" s="185">
        <f t="shared" si="73"/>
        <v>0</v>
      </c>
      <c r="U281" s="36"/>
      <c r="V281" s="36"/>
      <c r="W281" s="36"/>
      <c r="X281" s="36"/>
      <c r="Y281" s="36"/>
      <c r="Z281" s="36"/>
      <c r="AA281" s="36"/>
      <c r="AB281" s="36"/>
      <c r="AC281" s="36"/>
      <c r="AD281" s="36"/>
      <c r="AE281" s="36"/>
      <c r="AR281" s="186" t="s">
        <v>142</v>
      </c>
      <c r="AT281" s="186" t="s">
        <v>137</v>
      </c>
      <c r="AU281" s="186" t="s">
        <v>80</v>
      </c>
      <c r="AY281" s="19" t="s">
        <v>135</v>
      </c>
      <c r="BE281" s="187">
        <f t="shared" si="74"/>
        <v>0</v>
      </c>
      <c r="BF281" s="187">
        <f t="shared" si="75"/>
        <v>0</v>
      </c>
      <c r="BG281" s="187">
        <f t="shared" si="76"/>
        <v>0</v>
      </c>
      <c r="BH281" s="187">
        <f t="shared" si="77"/>
        <v>0</v>
      </c>
      <c r="BI281" s="187">
        <f t="shared" si="78"/>
        <v>0</v>
      </c>
      <c r="BJ281" s="19" t="s">
        <v>143</v>
      </c>
      <c r="BK281" s="187">
        <f t="shared" si="79"/>
        <v>0</v>
      </c>
      <c r="BL281" s="19" t="s">
        <v>142</v>
      </c>
      <c r="BM281" s="186" t="s">
        <v>1443</v>
      </c>
    </row>
    <row r="282" spans="1:65" s="2" customFormat="1" ht="14.4" customHeight="1">
      <c r="A282" s="36"/>
      <c r="B282" s="37"/>
      <c r="C282" s="175" t="s">
        <v>1359</v>
      </c>
      <c r="D282" s="175" t="s">
        <v>137</v>
      </c>
      <c r="E282" s="176" t="s">
        <v>2709</v>
      </c>
      <c r="F282" s="177" t="s">
        <v>2710</v>
      </c>
      <c r="G282" s="178" t="s">
        <v>169</v>
      </c>
      <c r="H282" s="179">
        <v>45</v>
      </c>
      <c r="I282" s="180"/>
      <c r="J282" s="181">
        <f t="shared" si="70"/>
        <v>0</v>
      </c>
      <c r="K282" s="177" t="s">
        <v>19</v>
      </c>
      <c r="L282" s="41"/>
      <c r="M282" s="182" t="s">
        <v>19</v>
      </c>
      <c r="N282" s="183" t="s">
        <v>44</v>
      </c>
      <c r="O282" s="66"/>
      <c r="P282" s="184">
        <f t="shared" si="71"/>
        <v>0</v>
      </c>
      <c r="Q282" s="184">
        <v>0</v>
      </c>
      <c r="R282" s="184">
        <f t="shared" si="72"/>
        <v>0</v>
      </c>
      <c r="S282" s="184">
        <v>0</v>
      </c>
      <c r="T282" s="185">
        <f t="shared" si="73"/>
        <v>0</v>
      </c>
      <c r="U282" s="36"/>
      <c r="V282" s="36"/>
      <c r="W282" s="36"/>
      <c r="X282" s="36"/>
      <c r="Y282" s="36"/>
      <c r="Z282" s="36"/>
      <c r="AA282" s="36"/>
      <c r="AB282" s="36"/>
      <c r="AC282" s="36"/>
      <c r="AD282" s="36"/>
      <c r="AE282" s="36"/>
      <c r="AR282" s="186" t="s">
        <v>142</v>
      </c>
      <c r="AT282" s="186" t="s">
        <v>137</v>
      </c>
      <c r="AU282" s="186" t="s">
        <v>80</v>
      </c>
      <c r="AY282" s="19" t="s">
        <v>135</v>
      </c>
      <c r="BE282" s="187">
        <f t="shared" si="74"/>
        <v>0</v>
      </c>
      <c r="BF282" s="187">
        <f t="shared" si="75"/>
        <v>0</v>
      </c>
      <c r="BG282" s="187">
        <f t="shared" si="76"/>
        <v>0</v>
      </c>
      <c r="BH282" s="187">
        <f t="shared" si="77"/>
        <v>0</v>
      </c>
      <c r="BI282" s="187">
        <f t="shared" si="78"/>
        <v>0</v>
      </c>
      <c r="BJ282" s="19" t="s">
        <v>143</v>
      </c>
      <c r="BK282" s="187">
        <f t="shared" si="79"/>
        <v>0</v>
      </c>
      <c r="BL282" s="19" t="s">
        <v>142</v>
      </c>
      <c r="BM282" s="186" t="s">
        <v>1447</v>
      </c>
    </row>
    <row r="283" spans="1:65" s="2" customFormat="1" ht="14.4" customHeight="1">
      <c r="A283" s="36"/>
      <c r="B283" s="37"/>
      <c r="C283" s="175" t="s">
        <v>962</v>
      </c>
      <c r="D283" s="175" t="s">
        <v>137</v>
      </c>
      <c r="E283" s="176" t="s">
        <v>2711</v>
      </c>
      <c r="F283" s="177" t="s">
        <v>2712</v>
      </c>
      <c r="G283" s="178" t="s">
        <v>169</v>
      </c>
      <c r="H283" s="179">
        <v>50</v>
      </c>
      <c r="I283" s="180"/>
      <c r="J283" s="181">
        <f t="shared" si="70"/>
        <v>0</v>
      </c>
      <c r="K283" s="177" t="s">
        <v>19</v>
      </c>
      <c r="L283" s="41"/>
      <c r="M283" s="182" t="s">
        <v>19</v>
      </c>
      <c r="N283" s="183" t="s">
        <v>44</v>
      </c>
      <c r="O283" s="66"/>
      <c r="P283" s="184">
        <f t="shared" si="71"/>
        <v>0</v>
      </c>
      <c r="Q283" s="184">
        <v>0</v>
      </c>
      <c r="R283" s="184">
        <f t="shared" si="72"/>
        <v>0</v>
      </c>
      <c r="S283" s="184">
        <v>0</v>
      </c>
      <c r="T283" s="185">
        <f t="shared" si="73"/>
        <v>0</v>
      </c>
      <c r="U283" s="36"/>
      <c r="V283" s="36"/>
      <c r="W283" s="36"/>
      <c r="X283" s="36"/>
      <c r="Y283" s="36"/>
      <c r="Z283" s="36"/>
      <c r="AA283" s="36"/>
      <c r="AB283" s="36"/>
      <c r="AC283" s="36"/>
      <c r="AD283" s="36"/>
      <c r="AE283" s="36"/>
      <c r="AR283" s="186" t="s">
        <v>142</v>
      </c>
      <c r="AT283" s="186" t="s">
        <v>137</v>
      </c>
      <c r="AU283" s="186" t="s">
        <v>80</v>
      </c>
      <c r="AY283" s="19" t="s">
        <v>135</v>
      </c>
      <c r="BE283" s="187">
        <f t="shared" si="74"/>
        <v>0</v>
      </c>
      <c r="BF283" s="187">
        <f t="shared" si="75"/>
        <v>0</v>
      </c>
      <c r="BG283" s="187">
        <f t="shared" si="76"/>
        <v>0</v>
      </c>
      <c r="BH283" s="187">
        <f t="shared" si="77"/>
        <v>0</v>
      </c>
      <c r="BI283" s="187">
        <f t="shared" si="78"/>
        <v>0</v>
      </c>
      <c r="BJ283" s="19" t="s">
        <v>143</v>
      </c>
      <c r="BK283" s="187">
        <f t="shared" si="79"/>
        <v>0</v>
      </c>
      <c r="BL283" s="19" t="s">
        <v>142</v>
      </c>
      <c r="BM283" s="186" t="s">
        <v>1450</v>
      </c>
    </row>
    <row r="284" spans="1:65" s="2" customFormat="1" ht="14.4" customHeight="1">
      <c r="A284" s="36"/>
      <c r="B284" s="37"/>
      <c r="C284" s="175" t="s">
        <v>1367</v>
      </c>
      <c r="D284" s="175" t="s">
        <v>137</v>
      </c>
      <c r="E284" s="176" t="s">
        <v>2713</v>
      </c>
      <c r="F284" s="177" t="s">
        <v>2714</v>
      </c>
      <c r="G284" s="178" t="s">
        <v>169</v>
      </c>
      <c r="H284" s="179">
        <v>14</v>
      </c>
      <c r="I284" s="180"/>
      <c r="J284" s="181">
        <f t="shared" si="70"/>
        <v>0</v>
      </c>
      <c r="K284" s="177" t="s">
        <v>19</v>
      </c>
      <c r="L284" s="41"/>
      <c r="M284" s="182" t="s">
        <v>19</v>
      </c>
      <c r="N284" s="183" t="s">
        <v>44</v>
      </c>
      <c r="O284" s="66"/>
      <c r="P284" s="184">
        <f t="shared" si="71"/>
        <v>0</v>
      </c>
      <c r="Q284" s="184">
        <v>0</v>
      </c>
      <c r="R284" s="184">
        <f t="shared" si="72"/>
        <v>0</v>
      </c>
      <c r="S284" s="184">
        <v>0</v>
      </c>
      <c r="T284" s="185">
        <f t="shared" si="73"/>
        <v>0</v>
      </c>
      <c r="U284" s="36"/>
      <c r="V284" s="36"/>
      <c r="W284" s="36"/>
      <c r="X284" s="36"/>
      <c r="Y284" s="36"/>
      <c r="Z284" s="36"/>
      <c r="AA284" s="36"/>
      <c r="AB284" s="36"/>
      <c r="AC284" s="36"/>
      <c r="AD284" s="36"/>
      <c r="AE284" s="36"/>
      <c r="AR284" s="186" t="s">
        <v>142</v>
      </c>
      <c r="AT284" s="186" t="s">
        <v>137</v>
      </c>
      <c r="AU284" s="186" t="s">
        <v>80</v>
      </c>
      <c r="AY284" s="19" t="s">
        <v>135</v>
      </c>
      <c r="BE284" s="187">
        <f t="shared" si="74"/>
        <v>0</v>
      </c>
      <c r="BF284" s="187">
        <f t="shared" si="75"/>
        <v>0</v>
      </c>
      <c r="BG284" s="187">
        <f t="shared" si="76"/>
        <v>0</v>
      </c>
      <c r="BH284" s="187">
        <f t="shared" si="77"/>
        <v>0</v>
      </c>
      <c r="BI284" s="187">
        <f t="shared" si="78"/>
        <v>0</v>
      </c>
      <c r="BJ284" s="19" t="s">
        <v>143</v>
      </c>
      <c r="BK284" s="187">
        <f t="shared" si="79"/>
        <v>0</v>
      </c>
      <c r="BL284" s="19" t="s">
        <v>142</v>
      </c>
      <c r="BM284" s="186" t="s">
        <v>1454</v>
      </c>
    </row>
    <row r="285" spans="1:65" s="2" customFormat="1" ht="14.4" customHeight="1">
      <c r="A285" s="36"/>
      <c r="B285" s="37"/>
      <c r="C285" s="175" t="s">
        <v>968</v>
      </c>
      <c r="D285" s="175" t="s">
        <v>137</v>
      </c>
      <c r="E285" s="176" t="s">
        <v>2715</v>
      </c>
      <c r="F285" s="177" t="s">
        <v>2716</v>
      </c>
      <c r="G285" s="178" t="s">
        <v>169</v>
      </c>
      <c r="H285" s="179">
        <v>23</v>
      </c>
      <c r="I285" s="180"/>
      <c r="J285" s="181">
        <f t="shared" si="70"/>
        <v>0</v>
      </c>
      <c r="K285" s="177" t="s">
        <v>19</v>
      </c>
      <c r="L285" s="41"/>
      <c r="M285" s="182" t="s">
        <v>19</v>
      </c>
      <c r="N285" s="183" t="s">
        <v>44</v>
      </c>
      <c r="O285" s="66"/>
      <c r="P285" s="184">
        <f t="shared" si="71"/>
        <v>0</v>
      </c>
      <c r="Q285" s="184">
        <v>0</v>
      </c>
      <c r="R285" s="184">
        <f t="shared" si="72"/>
        <v>0</v>
      </c>
      <c r="S285" s="184">
        <v>0</v>
      </c>
      <c r="T285" s="185">
        <f t="shared" si="73"/>
        <v>0</v>
      </c>
      <c r="U285" s="36"/>
      <c r="V285" s="36"/>
      <c r="W285" s="36"/>
      <c r="X285" s="36"/>
      <c r="Y285" s="36"/>
      <c r="Z285" s="36"/>
      <c r="AA285" s="36"/>
      <c r="AB285" s="36"/>
      <c r="AC285" s="36"/>
      <c r="AD285" s="36"/>
      <c r="AE285" s="36"/>
      <c r="AR285" s="186" t="s">
        <v>142</v>
      </c>
      <c r="AT285" s="186" t="s">
        <v>137</v>
      </c>
      <c r="AU285" s="186" t="s">
        <v>80</v>
      </c>
      <c r="AY285" s="19" t="s">
        <v>135</v>
      </c>
      <c r="BE285" s="187">
        <f t="shared" si="74"/>
        <v>0</v>
      </c>
      <c r="BF285" s="187">
        <f t="shared" si="75"/>
        <v>0</v>
      </c>
      <c r="BG285" s="187">
        <f t="shared" si="76"/>
        <v>0</v>
      </c>
      <c r="BH285" s="187">
        <f t="shared" si="77"/>
        <v>0</v>
      </c>
      <c r="BI285" s="187">
        <f t="shared" si="78"/>
        <v>0</v>
      </c>
      <c r="BJ285" s="19" t="s">
        <v>143</v>
      </c>
      <c r="BK285" s="187">
        <f t="shared" si="79"/>
        <v>0</v>
      </c>
      <c r="BL285" s="19" t="s">
        <v>142</v>
      </c>
      <c r="BM285" s="186" t="s">
        <v>1457</v>
      </c>
    </row>
    <row r="286" spans="1:65" s="2" customFormat="1" ht="14.4" customHeight="1">
      <c r="A286" s="36"/>
      <c r="B286" s="37"/>
      <c r="C286" s="175" t="s">
        <v>1377</v>
      </c>
      <c r="D286" s="175" t="s">
        <v>137</v>
      </c>
      <c r="E286" s="176" t="s">
        <v>2717</v>
      </c>
      <c r="F286" s="177" t="s">
        <v>2718</v>
      </c>
      <c r="G286" s="178" t="s">
        <v>169</v>
      </c>
      <c r="H286" s="179">
        <v>21</v>
      </c>
      <c r="I286" s="180"/>
      <c r="J286" s="181">
        <f t="shared" si="70"/>
        <v>0</v>
      </c>
      <c r="K286" s="177" t="s">
        <v>19</v>
      </c>
      <c r="L286" s="41"/>
      <c r="M286" s="182" t="s">
        <v>19</v>
      </c>
      <c r="N286" s="183" t="s">
        <v>44</v>
      </c>
      <c r="O286" s="66"/>
      <c r="P286" s="184">
        <f t="shared" si="71"/>
        <v>0</v>
      </c>
      <c r="Q286" s="184">
        <v>0</v>
      </c>
      <c r="R286" s="184">
        <f t="shared" si="72"/>
        <v>0</v>
      </c>
      <c r="S286" s="184">
        <v>0</v>
      </c>
      <c r="T286" s="185">
        <f t="shared" si="73"/>
        <v>0</v>
      </c>
      <c r="U286" s="36"/>
      <c r="V286" s="36"/>
      <c r="W286" s="36"/>
      <c r="X286" s="36"/>
      <c r="Y286" s="36"/>
      <c r="Z286" s="36"/>
      <c r="AA286" s="36"/>
      <c r="AB286" s="36"/>
      <c r="AC286" s="36"/>
      <c r="AD286" s="36"/>
      <c r="AE286" s="36"/>
      <c r="AR286" s="186" t="s">
        <v>142</v>
      </c>
      <c r="AT286" s="186" t="s">
        <v>137</v>
      </c>
      <c r="AU286" s="186" t="s">
        <v>80</v>
      </c>
      <c r="AY286" s="19" t="s">
        <v>135</v>
      </c>
      <c r="BE286" s="187">
        <f t="shared" si="74"/>
        <v>0</v>
      </c>
      <c r="BF286" s="187">
        <f t="shared" si="75"/>
        <v>0</v>
      </c>
      <c r="BG286" s="187">
        <f t="shared" si="76"/>
        <v>0</v>
      </c>
      <c r="BH286" s="187">
        <f t="shared" si="77"/>
        <v>0</v>
      </c>
      <c r="BI286" s="187">
        <f t="shared" si="78"/>
        <v>0</v>
      </c>
      <c r="BJ286" s="19" t="s">
        <v>143</v>
      </c>
      <c r="BK286" s="187">
        <f t="shared" si="79"/>
        <v>0</v>
      </c>
      <c r="BL286" s="19" t="s">
        <v>142</v>
      </c>
      <c r="BM286" s="186" t="s">
        <v>1461</v>
      </c>
    </row>
    <row r="287" spans="1:65" s="2" customFormat="1" ht="14.4" customHeight="1">
      <c r="A287" s="36"/>
      <c r="B287" s="37"/>
      <c r="C287" s="175" t="s">
        <v>972</v>
      </c>
      <c r="D287" s="175" t="s">
        <v>137</v>
      </c>
      <c r="E287" s="176" t="s">
        <v>2719</v>
      </c>
      <c r="F287" s="177" t="s">
        <v>2720</v>
      </c>
      <c r="G287" s="178" t="s">
        <v>169</v>
      </c>
      <c r="H287" s="179">
        <v>19</v>
      </c>
      <c r="I287" s="180"/>
      <c r="J287" s="181">
        <f t="shared" si="70"/>
        <v>0</v>
      </c>
      <c r="K287" s="177" t="s">
        <v>19</v>
      </c>
      <c r="L287" s="41"/>
      <c r="M287" s="182" t="s">
        <v>19</v>
      </c>
      <c r="N287" s="183" t="s">
        <v>44</v>
      </c>
      <c r="O287" s="66"/>
      <c r="P287" s="184">
        <f t="shared" si="71"/>
        <v>0</v>
      </c>
      <c r="Q287" s="184">
        <v>0</v>
      </c>
      <c r="R287" s="184">
        <f t="shared" si="72"/>
        <v>0</v>
      </c>
      <c r="S287" s="184">
        <v>0</v>
      </c>
      <c r="T287" s="185">
        <f t="shared" si="73"/>
        <v>0</v>
      </c>
      <c r="U287" s="36"/>
      <c r="V287" s="36"/>
      <c r="W287" s="36"/>
      <c r="X287" s="36"/>
      <c r="Y287" s="36"/>
      <c r="Z287" s="36"/>
      <c r="AA287" s="36"/>
      <c r="AB287" s="36"/>
      <c r="AC287" s="36"/>
      <c r="AD287" s="36"/>
      <c r="AE287" s="36"/>
      <c r="AR287" s="186" t="s">
        <v>142</v>
      </c>
      <c r="AT287" s="186" t="s">
        <v>137</v>
      </c>
      <c r="AU287" s="186" t="s">
        <v>80</v>
      </c>
      <c r="AY287" s="19" t="s">
        <v>135</v>
      </c>
      <c r="BE287" s="187">
        <f t="shared" si="74"/>
        <v>0</v>
      </c>
      <c r="BF287" s="187">
        <f t="shared" si="75"/>
        <v>0</v>
      </c>
      <c r="BG287" s="187">
        <f t="shared" si="76"/>
        <v>0</v>
      </c>
      <c r="BH287" s="187">
        <f t="shared" si="77"/>
        <v>0</v>
      </c>
      <c r="BI287" s="187">
        <f t="shared" si="78"/>
        <v>0</v>
      </c>
      <c r="BJ287" s="19" t="s">
        <v>143</v>
      </c>
      <c r="BK287" s="187">
        <f t="shared" si="79"/>
        <v>0</v>
      </c>
      <c r="BL287" s="19" t="s">
        <v>142</v>
      </c>
      <c r="BM287" s="186" t="s">
        <v>1465</v>
      </c>
    </row>
    <row r="288" spans="1:65" s="2" customFormat="1" ht="14.4" customHeight="1">
      <c r="A288" s="36"/>
      <c r="B288" s="37"/>
      <c r="C288" s="175" t="s">
        <v>1384</v>
      </c>
      <c r="D288" s="175" t="s">
        <v>137</v>
      </c>
      <c r="E288" s="176" t="s">
        <v>2721</v>
      </c>
      <c r="F288" s="177" t="s">
        <v>2722</v>
      </c>
      <c r="G288" s="178" t="s">
        <v>169</v>
      </c>
      <c r="H288" s="179">
        <v>18</v>
      </c>
      <c r="I288" s="180"/>
      <c r="J288" s="181">
        <f t="shared" si="70"/>
        <v>0</v>
      </c>
      <c r="K288" s="177" t="s">
        <v>19</v>
      </c>
      <c r="L288" s="41"/>
      <c r="M288" s="182" t="s">
        <v>19</v>
      </c>
      <c r="N288" s="183" t="s">
        <v>44</v>
      </c>
      <c r="O288" s="66"/>
      <c r="P288" s="184">
        <f t="shared" si="71"/>
        <v>0</v>
      </c>
      <c r="Q288" s="184">
        <v>0</v>
      </c>
      <c r="R288" s="184">
        <f t="shared" si="72"/>
        <v>0</v>
      </c>
      <c r="S288" s="184">
        <v>0</v>
      </c>
      <c r="T288" s="185">
        <f t="shared" si="73"/>
        <v>0</v>
      </c>
      <c r="U288" s="36"/>
      <c r="V288" s="36"/>
      <c r="W288" s="36"/>
      <c r="X288" s="36"/>
      <c r="Y288" s="36"/>
      <c r="Z288" s="36"/>
      <c r="AA288" s="36"/>
      <c r="AB288" s="36"/>
      <c r="AC288" s="36"/>
      <c r="AD288" s="36"/>
      <c r="AE288" s="36"/>
      <c r="AR288" s="186" t="s">
        <v>142</v>
      </c>
      <c r="AT288" s="186" t="s">
        <v>137</v>
      </c>
      <c r="AU288" s="186" t="s">
        <v>80</v>
      </c>
      <c r="AY288" s="19" t="s">
        <v>135</v>
      </c>
      <c r="BE288" s="187">
        <f t="shared" si="74"/>
        <v>0</v>
      </c>
      <c r="BF288" s="187">
        <f t="shared" si="75"/>
        <v>0</v>
      </c>
      <c r="BG288" s="187">
        <f t="shared" si="76"/>
        <v>0</v>
      </c>
      <c r="BH288" s="187">
        <f t="shared" si="77"/>
        <v>0</v>
      </c>
      <c r="BI288" s="187">
        <f t="shared" si="78"/>
        <v>0</v>
      </c>
      <c r="BJ288" s="19" t="s">
        <v>143</v>
      </c>
      <c r="BK288" s="187">
        <f t="shared" si="79"/>
        <v>0</v>
      </c>
      <c r="BL288" s="19" t="s">
        <v>142</v>
      </c>
      <c r="BM288" s="186" t="s">
        <v>1471</v>
      </c>
    </row>
    <row r="289" spans="1:65" s="2" customFormat="1" ht="14.4" customHeight="1">
      <c r="A289" s="36"/>
      <c r="B289" s="37"/>
      <c r="C289" s="175" t="s">
        <v>980</v>
      </c>
      <c r="D289" s="175" t="s">
        <v>137</v>
      </c>
      <c r="E289" s="176" t="s">
        <v>2723</v>
      </c>
      <c r="F289" s="177" t="s">
        <v>2724</v>
      </c>
      <c r="G289" s="178" t="s">
        <v>169</v>
      </c>
      <c r="H289" s="179">
        <v>6</v>
      </c>
      <c r="I289" s="180"/>
      <c r="J289" s="181">
        <f t="shared" si="70"/>
        <v>0</v>
      </c>
      <c r="K289" s="177" t="s">
        <v>19</v>
      </c>
      <c r="L289" s="41"/>
      <c r="M289" s="182" t="s">
        <v>19</v>
      </c>
      <c r="N289" s="183" t="s">
        <v>44</v>
      </c>
      <c r="O289" s="66"/>
      <c r="P289" s="184">
        <f t="shared" si="71"/>
        <v>0</v>
      </c>
      <c r="Q289" s="184">
        <v>0</v>
      </c>
      <c r="R289" s="184">
        <f t="shared" si="72"/>
        <v>0</v>
      </c>
      <c r="S289" s="184">
        <v>0</v>
      </c>
      <c r="T289" s="185">
        <f t="shared" si="73"/>
        <v>0</v>
      </c>
      <c r="U289" s="36"/>
      <c r="V289" s="36"/>
      <c r="W289" s="36"/>
      <c r="X289" s="36"/>
      <c r="Y289" s="36"/>
      <c r="Z289" s="36"/>
      <c r="AA289" s="36"/>
      <c r="AB289" s="36"/>
      <c r="AC289" s="36"/>
      <c r="AD289" s="36"/>
      <c r="AE289" s="36"/>
      <c r="AR289" s="186" t="s">
        <v>142</v>
      </c>
      <c r="AT289" s="186" t="s">
        <v>137</v>
      </c>
      <c r="AU289" s="186" t="s">
        <v>80</v>
      </c>
      <c r="AY289" s="19" t="s">
        <v>135</v>
      </c>
      <c r="BE289" s="187">
        <f t="shared" si="74"/>
        <v>0</v>
      </c>
      <c r="BF289" s="187">
        <f t="shared" si="75"/>
        <v>0</v>
      </c>
      <c r="BG289" s="187">
        <f t="shared" si="76"/>
        <v>0</v>
      </c>
      <c r="BH289" s="187">
        <f t="shared" si="77"/>
        <v>0</v>
      </c>
      <c r="BI289" s="187">
        <f t="shared" si="78"/>
        <v>0</v>
      </c>
      <c r="BJ289" s="19" t="s">
        <v>143</v>
      </c>
      <c r="BK289" s="187">
        <f t="shared" si="79"/>
        <v>0</v>
      </c>
      <c r="BL289" s="19" t="s">
        <v>142</v>
      </c>
      <c r="BM289" s="186" t="s">
        <v>1474</v>
      </c>
    </row>
    <row r="290" spans="1:65" s="2" customFormat="1" ht="14.4" customHeight="1">
      <c r="A290" s="36"/>
      <c r="B290" s="37"/>
      <c r="C290" s="175" t="s">
        <v>1392</v>
      </c>
      <c r="D290" s="175" t="s">
        <v>137</v>
      </c>
      <c r="E290" s="176" t="s">
        <v>2725</v>
      </c>
      <c r="F290" s="177" t="s">
        <v>2726</v>
      </c>
      <c r="G290" s="178" t="s">
        <v>169</v>
      </c>
      <c r="H290" s="179">
        <v>30</v>
      </c>
      <c r="I290" s="180"/>
      <c r="J290" s="181">
        <f t="shared" si="70"/>
        <v>0</v>
      </c>
      <c r="K290" s="177" t="s">
        <v>19</v>
      </c>
      <c r="L290" s="41"/>
      <c r="M290" s="182" t="s">
        <v>19</v>
      </c>
      <c r="N290" s="183" t="s">
        <v>44</v>
      </c>
      <c r="O290" s="66"/>
      <c r="P290" s="184">
        <f t="shared" si="71"/>
        <v>0</v>
      </c>
      <c r="Q290" s="184">
        <v>0</v>
      </c>
      <c r="R290" s="184">
        <f t="shared" si="72"/>
        <v>0</v>
      </c>
      <c r="S290" s="184">
        <v>0</v>
      </c>
      <c r="T290" s="185">
        <f t="shared" si="73"/>
        <v>0</v>
      </c>
      <c r="U290" s="36"/>
      <c r="V290" s="36"/>
      <c r="W290" s="36"/>
      <c r="X290" s="36"/>
      <c r="Y290" s="36"/>
      <c r="Z290" s="36"/>
      <c r="AA290" s="36"/>
      <c r="AB290" s="36"/>
      <c r="AC290" s="36"/>
      <c r="AD290" s="36"/>
      <c r="AE290" s="36"/>
      <c r="AR290" s="186" t="s">
        <v>142</v>
      </c>
      <c r="AT290" s="186" t="s">
        <v>137</v>
      </c>
      <c r="AU290" s="186" t="s">
        <v>80</v>
      </c>
      <c r="AY290" s="19" t="s">
        <v>135</v>
      </c>
      <c r="BE290" s="187">
        <f t="shared" si="74"/>
        <v>0</v>
      </c>
      <c r="BF290" s="187">
        <f t="shared" si="75"/>
        <v>0</v>
      </c>
      <c r="BG290" s="187">
        <f t="shared" si="76"/>
        <v>0</v>
      </c>
      <c r="BH290" s="187">
        <f t="shared" si="77"/>
        <v>0</v>
      </c>
      <c r="BI290" s="187">
        <f t="shared" si="78"/>
        <v>0</v>
      </c>
      <c r="BJ290" s="19" t="s">
        <v>143</v>
      </c>
      <c r="BK290" s="187">
        <f t="shared" si="79"/>
        <v>0</v>
      </c>
      <c r="BL290" s="19" t="s">
        <v>142</v>
      </c>
      <c r="BM290" s="186" t="s">
        <v>1479</v>
      </c>
    </row>
    <row r="291" spans="1:65" s="2" customFormat="1" ht="14.4" customHeight="1">
      <c r="A291" s="36"/>
      <c r="B291" s="37"/>
      <c r="C291" s="175" t="s">
        <v>984</v>
      </c>
      <c r="D291" s="175" t="s">
        <v>137</v>
      </c>
      <c r="E291" s="176" t="s">
        <v>2727</v>
      </c>
      <c r="F291" s="177" t="s">
        <v>2728</v>
      </c>
      <c r="G291" s="178" t="s">
        <v>169</v>
      </c>
      <c r="H291" s="179">
        <v>29</v>
      </c>
      <c r="I291" s="180"/>
      <c r="J291" s="181">
        <f t="shared" si="70"/>
        <v>0</v>
      </c>
      <c r="K291" s="177" t="s">
        <v>19</v>
      </c>
      <c r="L291" s="41"/>
      <c r="M291" s="182" t="s">
        <v>19</v>
      </c>
      <c r="N291" s="183" t="s">
        <v>44</v>
      </c>
      <c r="O291" s="66"/>
      <c r="P291" s="184">
        <f t="shared" si="71"/>
        <v>0</v>
      </c>
      <c r="Q291" s="184">
        <v>0</v>
      </c>
      <c r="R291" s="184">
        <f t="shared" si="72"/>
        <v>0</v>
      </c>
      <c r="S291" s="184">
        <v>0</v>
      </c>
      <c r="T291" s="185">
        <f t="shared" si="73"/>
        <v>0</v>
      </c>
      <c r="U291" s="36"/>
      <c r="V291" s="36"/>
      <c r="W291" s="36"/>
      <c r="X291" s="36"/>
      <c r="Y291" s="36"/>
      <c r="Z291" s="36"/>
      <c r="AA291" s="36"/>
      <c r="AB291" s="36"/>
      <c r="AC291" s="36"/>
      <c r="AD291" s="36"/>
      <c r="AE291" s="36"/>
      <c r="AR291" s="186" t="s">
        <v>142</v>
      </c>
      <c r="AT291" s="186" t="s">
        <v>137</v>
      </c>
      <c r="AU291" s="186" t="s">
        <v>80</v>
      </c>
      <c r="AY291" s="19" t="s">
        <v>135</v>
      </c>
      <c r="BE291" s="187">
        <f t="shared" si="74"/>
        <v>0</v>
      </c>
      <c r="BF291" s="187">
        <f t="shared" si="75"/>
        <v>0</v>
      </c>
      <c r="BG291" s="187">
        <f t="shared" si="76"/>
        <v>0</v>
      </c>
      <c r="BH291" s="187">
        <f t="shared" si="77"/>
        <v>0</v>
      </c>
      <c r="BI291" s="187">
        <f t="shared" si="78"/>
        <v>0</v>
      </c>
      <c r="BJ291" s="19" t="s">
        <v>143</v>
      </c>
      <c r="BK291" s="187">
        <f t="shared" si="79"/>
        <v>0</v>
      </c>
      <c r="BL291" s="19" t="s">
        <v>142</v>
      </c>
      <c r="BM291" s="186" t="s">
        <v>1483</v>
      </c>
    </row>
    <row r="292" spans="1:65" s="2" customFormat="1" ht="14.4" customHeight="1">
      <c r="A292" s="36"/>
      <c r="B292" s="37"/>
      <c r="C292" s="175" t="s">
        <v>1410</v>
      </c>
      <c r="D292" s="175" t="s">
        <v>137</v>
      </c>
      <c r="E292" s="176" t="s">
        <v>2729</v>
      </c>
      <c r="F292" s="177" t="s">
        <v>2730</v>
      </c>
      <c r="G292" s="178" t="s">
        <v>169</v>
      </c>
      <c r="H292" s="179">
        <v>17</v>
      </c>
      <c r="I292" s="180"/>
      <c r="J292" s="181">
        <f t="shared" si="70"/>
        <v>0</v>
      </c>
      <c r="K292" s="177" t="s">
        <v>19</v>
      </c>
      <c r="L292" s="41"/>
      <c r="M292" s="182" t="s">
        <v>19</v>
      </c>
      <c r="N292" s="183" t="s">
        <v>44</v>
      </c>
      <c r="O292" s="66"/>
      <c r="P292" s="184">
        <f t="shared" si="71"/>
        <v>0</v>
      </c>
      <c r="Q292" s="184">
        <v>0</v>
      </c>
      <c r="R292" s="184">
        <f t="shared" si="72"/>
        <v>0</v>
      </c>
      <c r="S292" s="184">
        <v>0</v>
      </c>
      <c r="T292" s="185">
        <f t="shared" si="73"/>
        <v>0</v>
      </c>
      <c r="U292" s="36"/>
      <c r="V292" s="36"/>
      <c r="W292" s="36"/>
      <c r="X292" s="36"/>
      <c r="Y292" s="36"/>
      <c r="Z292" s="36"/>
      <c r="AA292" s="36"/>
      <c r="AB292" s="36"/>
      <c r="AC292" s="36"/>
      <c r="AD292" s="36"/>
      <c r="AE292" s="36"/>
      <c r="AR292" s="186" t="s">
        <v>142</v>
      </c>
      <c r="AT292" s="186" t="s">
        <v>137</v>
      </c>
      <c r="AU292" s="186" t="s">
        <v>80</v>
      </c>
      <c r="AY292" s="19" t="s">
        <v>135</v>
      </c>
      <c r="BE292" s="187">
        <f t="shared" si="74"/>
        <v>0</v>
      </c>
      <c r="BF292" s="187">
        <f t="shared" si="75"/>
        <v>0</v>
      </c>
      <c r="BG292" s="187">
        <f t="shared" si="76"/>
        <v>0</v>
      </c>
      <c r="BH292" s="187">
        <f t="shared" si="77"/>
        <v>0</v>
      </c>
      <c r="BI292" s="187">
        <f t="shared" si="78"/>
        <v>0</v>
      </c>
      <c r="BJ292" s="19" t="s">
        <v>143</v>
      </c>
      <c r="BK292" s="187">
        <f t="shared" si="79"/>
        <v>0</v>
      </c>
      <c r="BL292" s="19" t="s">
        <v>142</v>
      </c>
      <c r="BM292" s="186" t="s">
        <v>1487</v>
      </c>
    </row>
    <row r="293" spans="1:65" s="2" customFormat="1" ht="14.4" customHeight="1">
      <c r="A293" s="36"/>
      <c r="B293" s="37"/>
      <c r="C293" s="175" t="s">
        <v>989</v>
      </c>
      <c r="D293" s="175" t="s">
        <v>137</v>
      </c>
      <c r="E293" s="176" t="s">
        <v>2731</v>
      </c>
      <c r="F293" s="177" t="s">
        <v>2732</v>
      </c>
      <c r="G293" s="178" t="s">
        <v>169</v>
      </c>
      <c r="H293" s="179">
        <v>23</v>
      </c>
      <c r="I293" s="180"/>
      <c r="J293" s="181">
        <f t="shared" si="70"/>
        <v>0</v>
      </c>
      <c r="K293" s="177" t="s">
        <v>19</v>
      </c>
      <c r="L293" s="41"/>
      <c r="M293" s="182" t="s">
        <v>19</v>
      </c>
      <c r="N293" s="183" t="s">
        <v>44</v>
      </c>
      <c r="O293" s="66"/>
      <c r="P293" s="184">
        <f t="shared" si="71"/>
        <v>0</v>
      </c>
      <c r="Q293" s="184">
        <v>0</v>
      </c>
      <c r="R293" s="184">
        <f t="shared" si="72"/>
        <v>0</v>
      </c>
      <c r="S293" s="184">
        <v>0</v>
      </c>
      <c r="T293" s="185">
        <f t="shared" si="73"/>
        <v>0</v>
      </c>
      <c r="U293" s="36"/>
      <c r="V293" s="36"/>
      <c r="W293" s="36"/>
      <c r="X293" s="36"/>
      <c r="Y293" s="36"/>
      <c r="Z293" s="36"/>
      <c r="AA293" s="36"/>
      <c r="AB293" s="36"/>
      <c r="AC293" s="36"/>
      <c r="AD293" s="36"/>
      <c r="AE293" s="36"/>
      <c r="AR293" s="186" t="s">
        <v>142</v>
      </c>
      <c r="AT293" s="186" t="s">
        <v>137</v>
      </c>
      <c r="AU293" s="186" t="s">
        <v>80</v>
      </c>
      <c r="AY293" s="19" t="s">
        <v>135</v>
      </c>
      <c r="BE293" s="187">
        <f t="shared" si="74"/>
        <v>0</v>
      </c>
      <c r="BF293" s="187">
        <f t="shared" si="75"/>
        <v>0</v>
      </c>
      <c r="BG293" s="187">
        <f t="shared" si="76"/>
        <v>0</v>
      </c>
      <c r="BH293" s="187">
        <f t="shared" si="77"/>
        <v>0</v>
      </c>
      <c r="BI293" s="187">
        <f t="shared" si="78"/>
        <v>0</v>
      </c>
      <c r="BJ293" s="19" t="s">
        <v>143</v>
      </c>
      <c r="BK293" s="187">
        <f t="shared" si="79"/>
        <v>0</v>
      </c>
      <c r="BL293" s="19" t="s">
        <v>142</v>
      </c>
      <c r="BM293" s="186" t="s">
        <v>1490</v>
      </c>
    </row>
    <row r="294" spans="1:65" s="2" customFormat="1" ht="14.4" customHeight="1">
      <c r="A294" s="36"/>
      <c r="B294" s="37"/>
      <c r="C294" s="175" t="s">
        <v>1420</v>
      </c>
      <c r="D294" s="175" t="s">
        <v>137</v>
      </c>
      <c r="E294" s="176" t="s">
        <v>2733</v>
      </c>
      <c r="F294" s="177" t="s">
        <v>2734</v>
      </c>
      <c r="G294" s="178" t="s">
        <v>169</v>
      </c>
      <c r="H294" s="179">
        <v>12</v>
      </c>
      <c r="I294" s="180"/>
      <c r="J294" s="181">
        <f t="shared" si="70"/>
        <v>0</v>
      </c>
      <c r="K294" s="177" t="s">
        <v>19</v>
      </c>
      <c r="L294" s="41"/>
      <c r="M294" s="182" t="s">
        <v>19</v>
      </c>
      <c r="N294" s="183" t="s">
        <v>44</v>
      </c>
      <c r="O294" s="66"/>
      <c r="P294" s="184">
        <f t="shared" si="71"/>
        <v>0</v>
      </c>
      <c r="Q294" s="184">
        <v>0</v>
      </c>
      <c r="R294" s="184">
        <f t="shared" si="72"/>
        <v>0</v>
      </c>
      <c r="S294" s="184">
        <v>0</v>
      </c>
      <c r="T294" s="185">
        <f t="shared" si="73"/>
        <v>0</v>
      </c>
      <c r="U294" s="36"/>
      <c r="V294" s="36"/>
      <c r="W294" s="36"/>
      <c r="X294" s="36"/>
      <c r="Y294" s="36"/>
      <c r="Z294" s="36"/>
      <c r="AA294" s="36"/>
      <c r="AB294" s="36"/>
      <c r="AC294" s="36"/>
      <c r="AD294" s="36"/>
      <c r="AE294" s="36"/>
      <c r="AR294" s="186" t="s">
        <v>142</v>
      </c>
      <c r="AT294" s="186" t="s">
        <v>137</v>
      </c>
      <c r="AU294" s="186" t="s">
        <v>80</v>
      </c>
      <c r="AY294" s="19" t="s">
        <v>135</v>
      </c>
      <c r="BE294" s="187">
        <f t="shared" si="74"/>
        <v>0</v>
      </c>
      <c r="BF294" s="187">
        <f t="shared" si="75"/>
        <v>0</v>
      </c>
      <c r="BG294" s="187">
        <f t="shared" si="76"/>
        <v>0</v>
      </c>
      <c r="BH294" s="187">
        <f t="shared" si="77"/>
        <v>0</v>
      </c>
      <c r="BI294" s="187">
        <f t="shared" si="78"/>
        <v>0</v>
      </c>
      <c r="BJ294" s="19" t="s">
        <v>143</v>
      </c>
      <c r="BK294" s="187">
        <f t="shared" si="79"/>
        <v>0</v>
      </c>
      <c r="BL294" s="19" t="s">
        <v>142</v>
      </c>
      <c r="BM294" s="186" t="s">
        <v>1494</v>
      </c>
    </row>
    <row r="295" spans="1:65" s="2" customFormat="1" ht="14.4" customHeight="1">
      <c r="A295" s="36"/>
      <c r="B295" s="37"/>
      <c r="C295" s="175" t="s">
        <v>992</v>
      </c>
      <c r="D295" s="175" t="s">
        <v>137</v>
      </c>
      <c r="E295" s="176" t="s">
        <v>2735</v>
      </c>
      <c r="F295" s="177" t="s">
        <v>2736</v>
      </c>
      <c r="G295" s="178" t="s">
        <v>382</v>
      </c>
      <c r="H295" s="179">
        <v>60</v>
      </c>
      <c r="I295" s="180"/>
      <c r="J295" s="181">
        <f t="shared" ref="J295:J326" si="80">ROUND(I295*H295,2)</f>
        <v>0</v>
      </c>
      <c r="K295" s="177" t="s">
        <v>19</v>
      </c>
      <c r="L295" s="41"/>
      <c r="M295" s="182" t="s">
        <v>19</v>
      </c>
      <c r="N295" s="183" t="s">
        <v>44</v>
      </c>
      <c r="O295" s="66"/>
      <c r="P295" s="184">
        <f t="shared" ref="P295:P326" si="81">O295*H295</f>
        <v>0</v>
      </c>
      <c r="Q295" s="184">
        <v>0</v>
      </c>
      <c r="R295" s="184">
        <f t="shared" ref="R295:R326" si="82">Q295*H295</f>
        <v>0</v>
      </c>
      <c r="S295" s="184">
        <v>0</v>
      </c>
      <c r="T295" s="185">
        <f t="shared" ref="T295:T326" si="83">S295*H295</f>
        <v>0</v>
      </c>
      <c r="U295" s="36"/>
      <c r="V295" s="36"/>
      <c r="W295" s="36"/>
      <c r="X295" s="36"/>
      <c r="Y295" s="36"/>
      <c r="Z295" s="36"/>
      <c r="AA295" s="36"/>
      <c r="AB295" s="36"/>
      <c r="AC295" s="36"/>
      <c r="AD295" s="36"/>
      <c r="AE295" s="36"/>
      <c r="AR295" s="186" t="s">
        <v>142</v>
      </c>
      <c r="AT295" s="186" t="s">
        <v>137</v>
      </c>
      <c r="AU295" s="186" t="s">
        <v>80</v>
      </c>
      <c r="AY295" s="19" t="s">
        <v>135</v>
      </c>
      <c r="BE295" s="187">
        <f t="shared" ref="BE295:BE325" si="84">IF(N295="základní",J295,0)</f>
        <v>0</v>
      </c>
      <c r="BF295" s="187">
        <f t="shared" ref="BF295:BF325" si="85">IF(N295="snížená",J295,0)</f>
        <v>0</v>
      </c>
      <c r="BG295" s="187">
        <f t="shared" ref="BG295:BG325" si="86">IF(N295="zákl. přenesená",J295,0)</f>
        <v>0</v>
      </c>
      <c r="BH295" s="187">
        <f t="shared" ref="BH295:BH325" si="87">IF(N295="sníž. přenesená",J295,0)</f>
        <v>0</v>
      </c>
      <c r="BI295" s="187">
        <f t="shared" ref="BI295:BI325" si="88">IF(N295="nulová",J295,0)</f>
        <v>0</v>
      </c>
      <c r="BJ295" s="19" t="s">
        <v>143</v>
      </c>
      <c r="BK295" s="187">
        <f t="shared" ref="BK295:BK325" si="89">ROUND(I295*H295,2)</f>
        <v>0</v>
      </c>
      <c r="BL295" s="19" t="s">
        <v>142</v>
      </c>
      <c r="BM295" s="186" t="s">
        <v>1510</v>
      </c>
    </row>
    <row r="296" spans="1:65" s="2" customFormat="1" ht="14.4" customHeight="1">
      <c r="A296" s="36"/>
      <c r="B296" s="37"/>
      <c r="C296" s="175" t="s">
        <v>1430</v>
      </c>
      <c r="D296" s="175" t="s">
        <v>137</v>
      </c>
      <c r="E296" s="176" t="s">
        <v>2737</v>
      </c>
      <c r="F296" s="177" t="s">
        <v>2738</v>
      </c>
      <c r="G296" s="178" t="s">
        <v>382</v>
      </c>
      <c r="H296" s="179">
        <v>19</v>
      </c>
      <c r="I296" s="180"/>
      <c r="J296" s="181">
        <f t="shared" si="80"/>
        <v>0</v>
      </c>
      <c r="K296" s="177" t="s">
        <v>19</v>
      </c>
      <c r="L296" s="41"/>
      <c r="M296" s="182" t="s">
        <v>19</v>
      </c>
      <c r="N296" s="183" t="s">
        <v>44</v>
      </c>
      <c r="O296" s="66"/>
      <c r="P296" s="184">
        <f t="shared" si="81"/>
        <v>0</v>
      </c>
      <c r="Q296" s="184">
        <v>0</v>
      </c>
      <c r="R296" s="184">
        <f t="shared" si="82"/>
        <v>0</v>
      </c>
      <c r="S296" s="184">
        <v>0</v>
      </c>
      <c r="T296" s="185">
        <f t="shared" si="83"/>
        <v>0</v>
      </c>
      <c r="U296" s="36"/>
      <c r="V296" s="36"/>
      <c r="W296" s="36"/>
      <c r="X296" s="36"/>
      <c r="Y296" s="36"/>
      <c r="Z296" s="36"/>
      <c r="AA296" s="36"/>
      <c r="AB296" s="36"/>
      <c r="AC296" s="36"/>
      <c r="AD296" s="36"/>
      <c r="AE296" s="36"/>
      <c r="AR296" s="186" t="s">
        <v>142</v>
      </c>
      <c r="AT296" s="186" t="s">
        <v>137</v>
      </c>
      <c r="AU296" s="186" t="s">
        <v>80</v>
      </c>
      <c r="AY296" s="19" t="s">
        <v>135</v>
      </c>
      <c r="BE296" s="187">
        <f t="shared" si="84"/>
        <v>0</v>
      </c>
      <c r="BF296" s="187">
        <f t="shared" si="85"/>
        <v>0</v>
      </c>
      <c r="BG296" s="187">
        <f t="shared" si="86"/>
        <v>0</v>
      </c>
      <c r="BH296" s="187">
        <f t="shared" si="87"/>
        <v>0</v>
      </c>
      <c r="BI296" s="187">
        <f t="shared" si="88"/>
        <v>0</v>
      </c>
      <c r="BJ296" s="19" t="s">
        <v>143</v>
      </c>
      <c r="BK296" s="187">
        <f t="shared" si="89"/>
        <v>0</v>
      </c>
      <c r="BL296" s="19" t="s">
        <v>142</v>
      </c>
      <c r="BM296" s="186" t="s">
        <v>1514</v>
      </c>
    </row>
    <row r="297" spans="1:65" s="2" customFormat="1" ht="14.4" customHeight="1">
      <c r="A297" s="36"/>
      <c r="B297" s="37"/>
      <c r="C297" s="175" t="s">
        <v>997</v>
      </c>
      <c r="D297" s="175" t="s">
        <v>137</v>
      </c>
      <c r="E297" s="176" t="s">
        <v>2739</v>
      </c>
      <c r="F297" s="177" t="s">
        <v>2740</v>
      </c>
      <c r="G297" s="178" t="s">
        <v>382</v>
      </c>
      <c r="H297" s="179">
        <v>10</v>
      </c>
      <c r="I297" s="180"/>
      <c r="J297" s="181">
        <f t="shared" si="80"/>
        <v>0</v>
      </c>
      <c r="K297" s="177" t="s">
        <v>19</v>
      </c>
      <c r="L297" s="41"/>
      <c r="M297" s="182" t="s">
        <v>19</v>
      </c>
      <c r="N297" s="183" t="s">
        <v>44</v>
      </c>
      <c r="O297" s="66"/>
      <c r="P297" s="184">
        <f t="shared" si="81"/>
        <v>0</v>
      </c>
      <c r="Q297" s="184">
        <v>0</v>
      </c>
      <c r="R297" s="184">
        <f t="shared" si="82"/>
        <v>0</v>
      </c>
      <c r="S297" s="184">
        <v>0</v>
      </c>
      <c r="T297" s="185">
        <f t="shared" si="83"/>
        <v>0</v>
      </c>
      <c r="U297" s="36"/>
      <c r="V297" s="36"/>
      <c r="W297" s="36"/>
      <c r="X297" s="36"/>
      <c r="Y297" s="36"/>
      <c r="Z297" s="36"/>
      <c r="AA297" s="36"/>
      <c r="AB297" s="36"/>
      <c r="AC297" s="36"/>
      <c r="AD297" s="36"/>
      <c r="AE297" s="36"/>
      <c r="AR297" s="186" t="s">
        <v>142</v>
      </c>
      <c r="AT297" s="186" t="s">
        <v>137</v>
      </c>
      <c r="AU297" s="186" t="s">
        <v>80</v>
      </c>
      <c r="AY297" s="19" t="s">
        <v>135</v>
      </c>
      <c r="BE297" s="187">
        <f t="shared" si="84"/>
        <v>0</v>
      </c>
      <c r="BF297" s="187">
        <f t="shared" si="85"/>
        <v>0</v>
      </c>
      <c r="BG297" s="187">
        <f t="shared" si="86"/>
        <v>0</v>
      </c>
      <c r="BH297" s="187">
        <f t="shared" si="87"/>
        <v>0</v>
      </c>
      <c r="BI297" s="187">
        <f t="shared" si="88"/>
        <v>0</v>
      </c>
      <c r="BJ297" s="19" t="s">
        <v>143</v>
      </c>
      <c r="BK297" s="187">
        <f t="shared" si="89"/>
        <v>0</v>
      </c>
      <c r="BL297" s="19" t="s">
        <v>142</v>
      </c>
      <c r="BM297" s="186" t="s">
        <v>1518</v>
      </c>
    </row>
    <row r="298" spans="1:65" s="2" customFormat="1" ht="14.4" customHeight="1">
      <c r="A298" s="36"/>
      <c r="B298" s="37"/>
      <c r="C298" s="175" t="s">
        <v>1437</v>
      </c>
      <c r="D298" s="175" t="s">
        <v>137</v>
      </c>
      <c r="E298" s="176" t="s">
        <v>2741</v>
      </c>
      <c r="F298" s="177" t="s">
        <v>2742</v>
      </c>
      <c r="G298" s="178" t="s">
        <v>382</v>
      </c>
      <c r="H298" s="179">
        <v>9</v>
      </c>
      <c r="I298" s="180"/>
      <c r="J298" s="181">
        <f t="shared" si="80"/>
        <v>0</v>
      </c>
      <c r="K298" s="177" t="s">
        <v>19</v>
      </c>
      <c r="L298" s="41"/>
      <c r="M298" s="182" t="s">
        <v>19</v>
      </c>
      <c r="N298" s="183" t="s">
        <v>44</v>
      </c>
      <c r="O298" s="66"/>
      <c r="P298" s="184">
        <f t="shared" si="81"/>
        <v>0</v>
      </c>
      <c r="Q298" s="184">
        <v>0</v>
      </c>
      <c r="R298" s="184">
        <f t="shared" si="82"/>
        <v>0</v>
      </c>
      <c r="S298" s="184">
        <v>0</v>
      </c>
      <c r="T298" s="185">
        <f t="shared" si="83"/>
        <v>0</v>
      </c>
      <c r="U298" s="36"/>
      <c r="V298" s="36"/>
      <c r="W298" s="36"/>
      <c r="X298" s="36"/>
      <c r="Y298" s="36"/>
      <c r="Z298" s="36"/>
      <c r="AA298" s="36"/>
      <c r="AB298" s="36"/>
      <c r="AC298" s="36"/>
      <c r="AD298" s="36"/>
      <c r="AE298" s="36"/>
      <c r="AR298" s="186" t="s">
        <v>142</v>
      </c>
      <c r="AT298" s="186" t="s">
        <v>137</v>
      </c>
      <c r="AU298" s="186" t="s">
        <v>80</v>
      </c>
      <c r="AY298" s="19" t="s">
        <v>135</v>
      </c>
      <c r="BE298" s="187">
        <f t="shared" si="84"/>
        <v>0</v>
      </c>
      <c r="BF298" s="187">
        <f t="shared" si="85"/>
        <v>0</v>
      </c>
      <c r="BG298" s="187">
        <f t="shared" si="86"/>
        <v>0</v>
      </c>
      <c r="BH298" s="187">
        <f t="shared" si="87"/>
        <v>0</v>
      </c>
      <c r="BI298" s="187">
        <f t="shared" si="88"/>
        <v>0</v>
      </c>
      <c r="BJ298" s="19" t="s">
        <v>143</v>
      </c>
      <c r="BK298" s="187">
        <f t="shared" si="89"/>
        <v>0</v>
      </c>
      <c r="BL298" s="19" t="s">
        <v>142</v>
      </c>
      <c r="BM298" s="186" t="s">
        <v>1521</v>
      </c>
    </row>
    <row r="299" spans="1:65" s="2" customFormat="1" ht="14.4" customHeight="1">
      <c r="A299" s="36"/>
      <c r="B299" s="37"/>
      <c r="C299" s="175" t="s">
        <v>1016</v>
      </c>
      <c r="D299" s="175" t="s">
        <v>137</v>
      </c>
      <c r="E299" s="176" t="s">
        <v>2743</v>
      </c>
      <c r="F299" s="177" t="s">
        <v>2744</v>
      </c>
      <c r="G299" s="178" t="s">
        <v>382</v>
      </c>
      <c r="H299" s="179">
        <v>38</v>
      </c>
      <c r="I299" s="180"/>
      <c r="J299" s="181">
        <f t="shared" si="80"/>
        <v>0</v>
      </c>
      <c r="K299" s="177" t="s">
        <v>19</v>
      </c>
      <c r="L299" s="41"/>
      <c r="M299" s="182" t="s">
        <v>19</v>
      </c>
      <c r="N299" s="183" t="s">
        <v>44</v>
      </c>
      <c r="O299" s="66"/>
      <c r="P299" s="184">
        <f t="shared" si="81"/>
        <v>0</v>
      </c>
      <c r="Q299" s="184">
        <v>0</v>
      </c>
      <c r="R299" s="184">
        <f t="shared" si="82"/>
        <v>0</v>
      </c>
      <c r="S299" s="184">
        <v>0</v>
      </c>
      <c r="T299" s="185">
        <f t="shared" si="83"/>
        <v>0</v>
      </c>
      <c r="U299" s="36"/>
      <c r="V299" s="36"/>
      <c r="W299" s="36"/>
      <c r="X299" s="36"/>
      <c r="Y299" s="36"/>
      <c r="Z299" s="36"/>
      <c r="AA299" s="36"/>
      <c r="AB299" s="36"/>
      <c r="AC299" s="36"/>
      <c r="AD299" s="36"/>
      <c r="AE299" s="36"/>
      <c r="AR299" s="186" t="s">
        <v>142</v>
      </c>
      <c r="AT299" s="186" t="s">
        <v>137</v>
      </c>
      <c r="AU299" s="186" t="s">
        <v>80</v>
      </c>
      <c r="AY299" s="19" t="s">
        <v>135</v>
      </c>
      <c r="BE299" s="187">
        <f t="shared" si="84"/>
        <v>0</v>
      </c>
      <c r="BF299" s="187">
        <f t="shared" si="85"/>
        <v>0</v>
      </c>
      <c r="BG299" s="187">
        <f t="shared" si="86"/>
        <v>0</v>
      </c>
      <c r="BH299" s="187">
        <f t="shared" si="87"/>
        <v>0</v>
      </c>
      <c r="BI299" s="187">
        <f t="shared" si="88"/>
        <v>0</v>
      </c>
      <c r="BJ299" s="19" t="s">
        <v>143</v>
      </c>
      <c r="BK299" s="187">
        <f t="shared" si="89"/>
        <v>0</v>
      </c>
      <c r="BL299" s="19" t="s">
        <v>142</v>
      </c>
      <c r="BM299" s="186" t="s">
        <v>1525</v>
      </c>
    </row>
    <row r="300" spans="1:65" s="2" customFormat="1" ht="14.4" customHeight="1">
      <c r="A300" s="36"/>
      <c r="B300" s="37"/>
      <c r="C300" s="175" t="s">
        <v>1444</v>
      </c>
      <c r="D300" s="175" t="s">
        <v>137</v>
      </c>
      <c r="E300" s="176" t="s">
        <v>2745</v>
      </c>
      <c r="F300" s="177" t="s">
        <v>2746</v>
      </c>
      <c r="G300" s="178" t="s">
        <v>382</v>
      </c>
      <c r="H300" s="179">
        <v>38</v>
      </c>
      <c r="I300" s="180"/>
      <c r="J300" s="181">
        <f t="shared" si="80"/>
        <v>0</v>
      </c>
      <c r="K300" s="177" t="s">
        <v>19</v>
      </c>
      <c r="L300" s="41"/>
      <c r="M300" s="182" t="s">
        <v>19</v>
      </c>
      <c r="N300" s="183" t="s">
        <v>44</v>
      </c>
      <c r="O300" s="66"/>
      <c r="P300" s="184">
        <f t="shared" si="81"/>
        <v>0</v>
      </c>
      <c r="Q300" s="184">
        <v>0</v>
      </c>
      <c r="R300" s="184">
        <f t="shared" si="82"/>
        <v>0</v>
      </c>
      <c r="S300" s="184">
        <v>0</v>
      </c>
      <c r="T300" s="185">
        <f t="shared" si="83"/>
        <v>0</v>
      </c>
      <c r="U300" s="36"/>
      <c r="V300" s="36"/>
      <c r="W300" s="36"/>
      <c r="X300" s="36"/>
      <c r="Y300" s="36"/>
      <c r="Z300" s="36"/>
      <c r="AA300" s="36"/>
      <c r="AB300" s="36"/>
      <c r="AC300" s="36"/>
      <c r="AD300" s="36"/>
      <c r="AE300" s="36"/>
      <c r="AR300" s="186" t="s">
        <v>142</v>
      </c>
      <c r="AT300" s="186" t="s">
        <v>137</v>
      </c>
      <c r="AU300" s="186" t="s">
        <v>80</v>
      </c>
      <c r="AY300" s="19" t="s">
        <v>135</v>
      </c>
      <c r="BE300" s="187">
        <f t="shared" si="84"/>
        <v>0</v>
      </c>
      <c r="BF300" s="187">
        <f t="shared" si="85"/>
        <v>0</v>
      </c>
      <c r="BG300" s="187">
        <f t="shared" si="86"/>
        <v>0</v>
      </c>
      <c r="BH300" s="187">
        <f t="shared" si="87"/>
        <v>0</v>
      </c>
      <c r="BI300" s="187">
        <f t="shared" si="88"/>
        <v>0</v>
      </c>
      <c r="BJ300" s="19" t="s">
        <v>143</v>
      </c>
      <c r="BK300" s="187">
        <f t="shared" si="89"/>
        <v>0</v>
      </c>
      <c r="BL300" s="19" t="s">
        <v>142</v>
      </c>
      <c r="BM300" s="186" t="s">
        <v>1530</v>
      </c>
    </row>
    <row r="301" spans="1:65" s="2" customFormat="1" ht="14.4" customHeight="1">
      <c r="A301" s="36"/>
      <c r="B301" s="37"/>
      <c r="C301" s="175" t="s">
        <v>1019</v>
      </c>
      <c r="D301" s="175" t="s">
        <v>137</v>
      </c>
      <c r="E301" s="176" t="s">
        <v>2747</v>
      </c>
      <c r="F301" s="177" t="s">
        <v>2748</v>
      </c>
      <c r="G301" s="178" t="s">
        <v>382</v>
      </c>
      <c r="H301" s="179">
        <v>1</v>
      </c>
      <c r="I301" s="180"/>
      <c r="J301" s="181">
        <f t="shared" si="80"/>
        <v>0</v>
      </c>
      <c r="K301" s="177" t="s">
        <v>19</v>
      </c>
      <c r="L301" s="41"/>
      <c r="M301" s="182" t="s">
        <v>19</v>
      </c>
      <c r="N301" s="183" t="s">
        <v>44</v>
      </c>
      <c r="O301" s="66"/>
      <c r="P301" s="184">
        <f t="shared" si="81"/>
        <v>0</v>
      </c>
      <c r="Q301" s="184">
        <v>0</v>
      </c>
      <c r="R301" s="184">
        <f t="shared" si="82"/>
        <v>0</v>
      </c>
      <c r="S301" s="184">
        <v>0</v>
      </c>
      <c r="T301" s="185">
        <f t="shared" si="83"/>
        <v>0</v>
      </c>
      <c r="U301" s="36"/>
      <c r="V301" s="36"/>
      <c r="W301" s="36"/>
      <c r="X301" s="36"/>
      <c r="Y301" s="36"/>
      <c r="Z301" s="36"/>
      <c r="AA301" s="36"/>
      <c r="AB301" s="36"/>
      <c r="AC301" s="36"/>
      <c r="AD301" s="36"/>
      <c r="AE301" s="36"/>
      <c r="AR301" s="186" t="s">
        <v>142</v>
      </c>
      <c r="AT301" s="186" t="s">
        <v>137</v>
      </c>
      <c r="AU301" s="186" t="s">
        <v>80</v>
      </c>
      <c r="AY301" s="19" t="s">
        <v>135</v>
      </c>
      <c r="BE301" s="187">
        <f t="shared" si="84"/>
        <v>0</v>
      </c>
      <c r="BF301" s="187">
        <f t="shared" si="85"/>
        <v>0</v>
      </c>
      <c r="BG301" s="187">
        <f t="shared" si="86"/>
        <v>0</v>
      </c>
      <c r="BH301" s="187">
        <f t="shared" si="87"/>
        <v>0</v>
      </c>
      <c r="BI301" s="187">
        <f t="shared" si="88"/>
        <v>0</v>
      </c>
      <c r="BJ301" s="19" t="s">
        <v>143</v>
      </c>
      <c r="BK301" s="187">
        <f t="shared" si="89"/>
        <v>0</v>
      </c>
      <c r="BL301" s="19" t="s">
        <v>142</v>
      </c>
      <c r="BM301" s="186" t="s">
        <v>1534</v>
      </c>
    </row>
    <row r="302" spans="1:65" s="2" customFormat="1" ht="14.4" customHeight="1">
      <c r="A302" s="36"/>
      <c r="B302" s="37"/>
      <c r="C302" s="175" t="s">
        <v>1451</v>
      </c>
      <c r="D302" s="175" t="s">
        <v>137</v>
      </c>
      <c r="E302" s="176" t="s">
        <v>2749</v>
      </c>
      <c r="F302" s="177" t="s">
        <v>2750</v>
      </c>
      <c r="G302" s="178" t="s">
        <v>382</v>
      </c>
      <c r="H302" s="179">
        <v>1</v>
      </c>
      <c r="I302" s="180"/>
      <c r="J302" s="181">
        <f t="shared" si="80"/>
        <v>0</v>
      </c>
      <c r="K302" s="177" t="s">
        <v>19</v>
      </c>
      <c r="L302" s="41"/>
      <c r="M302" s="182" t="s">
        <v>19</v>
      </c>
      <c r="N302" s="183" t="s">
        <v>44</v>
      </c>
      <c r="O302" s="66"/>
      <c r="P302" s="184">
        <f t="shared" si="81"/>
        <v>0</v>
      </c>
      <c r="Q302" s="184">
        <v>0</v>
      </c>
      <c r="R302" s="184">
        <f t="shared" si="82"/>
        <v>0</v>
      </c>
      <c r="S302" s="184">
        <v>0</v>
      </c>
      <c r="T302" s="185">
        <f t="shared" si="83"/>
        <v>0</v>
      </c>
      <c r="U302" s="36"/>
      <c r="V302" s="36"/>
      <c r="W302" s="36"/>
      <c r="X302" s="36"/>
      <c r="Y302" s="36"/>
      <c r="Z302" s="36"/>
      <c r="AA302" s="36"/>
      <c r="AB302" s="36"/>
      <c r="AC302" s="36"/>
      <c r="AD302" s="36"/>
      <c r="AE302" s="36"/>
      <c r="AR302" s="186" t="s">
        <v>142</v>
      </c>
      <c r="AT302" s="186" t="s">
        <v>137</v>
      </c>
      <c r="AU302" s="186" t="s">
        <v>80</v>
      </c>
      <c r="AY302" s="19" t="s">
        <v>135</v>
      </c>
      <c r="BE302" s="187">
        <f t="shared" si="84"/>
        <v>0</v>
      </c>
      <c r="BF302" s="187">
        <f t="shared" si="85"/>
        <v>0</v>
      </c>
      <c r="BG302" s="187">
        <f t="shared" si="86"/>
        <v>0</v>
      </c>
      <c r="BH302" s="187">
        <f t="shared" si="87"/>
        <v>0</v>
      </c>
      <c r="BI302" s="187">
        <f t="shared" si="88"/>
        <v>0</v>
      </c>
      <c r="BJ302" s="19" t="s">
        <v>143</v>
      </c>
      <c r="BK302" s="187">
        <f t="shared" si="89"/>
        <v>0</v>
      </c>
      <c r="BL302" s="19" t="s">
        <v>142</v>
      </c>
      <c r="BM302" s="186" t="s">
        <v>1537</v>
      </c>
    </row>
    <row r="303" spans="1:65" s="2" customFormat="1" ht="14.4" customHeight="1">
      <c r="A303" s="36"/>
      <c r="B303" s="37"/>
      <c r="C303" s="175" t="s">
        <v>1024</v>
      </c>
      <c r="D303" s="175" t="s">
        <v>137</v>
      </c>
      <c r="E303" s="176" t="s">
        <v>2751</v>
      </c>
      <c r="F303" s="177" t="s">
        <v>2752</v>
      </c>
      <c r="G303" s="178" t="s">
        <v>382</v>
      </c>
      <c r="H303" s="179">
        <v>7</v>
      </c>
      <c r="I303" s="180"/>
      <c r="J303" s="181">
        <f t="shared" si="80"/>
        <v>0</v>
      </c>
      <c r="K303" s="177" t="s">
        <v>19</v>
      </c>
      <c r="L303" s="41"/>
      <c r="M303" s="182" t="s">
        <v>19</v>
      </c>
      <c r="N303" s="183" t="s">
        <v>44</v>
      </c>
      <c r="O303" s="66"/>
      <c r="P303" s="184">
        <f t="shared" si="81"/>
        <v>0</v>
      </c>
      <c r="Q303" s="184">
        <v>0</v>
      </c>
      <c r="R303" s="184">
        <f t="shared" si="82"/>
        <v>0</v>
      </c>
      <c r="S303" s="184">
        <v>0</v>
      </c>
      <c r="T303" s="185">
        <f t="shared" si="83"/>
        <v>0</v>
      </c>
      <c r="U303" s="36"/>
      <c r="V303" s="36"/>
      <c r="W303" s="36"/>
      <c r="X303" s="36"/>
      <c r="Y303" s="36"/>
      <c r="Z303" s="36"/>
      <c r="AA303" s="36"/>
      <c r="AB303" s="36"/>
      <c r="AC303" s="36"/>
      <c r="AD303" s="36"/>
      <c r="AE303" s="36"/>
      <c r="AR303" s="186" t="s">
        <v>142</v>
      </c>
      <c r="AT303" s="186" t="s">
        <v>137</v>
      </c>
      <c r="AU303" s="186" t="s">
        <v>80</v>
      </c>
      <c r="AY303" s="19" t="s">
        <v>135</v>
      </c>
      <c r="BE303" s="187">
        <f t="shared" si="84"/>
        <v>0</v>
      </c>
      <c r="BF303" s="187">
        <f t="shared" si="85"/>
        <v>0</v>
      </c>
      <c r="BG303" s="187">
        <f t="shared" si="86"/>
        <v>0</v>
      </c>
      <c r="BH303" s="187">
        <f t="shared" si="87"/>
        <v>0</v>
      </c>
      <c r="BI303" s="187">
        <f t="shared" si="88"/>
        <v>0</v>
      </c>
      <c r="BJ303" s="19" t="s">
        <v>143</v>
      </c>
      <c r="BK303" s="187">
        <f t="shared" si="89"/>
        <v>0</v>
      </c>
      <c r="BL303" s="19" t="s">
        <v>142</v>
      </c>
      <c r="BM303" s="186" t="s">
        <v>1542</v>
      </c>
    </row>
    <row r="304" spans="1:65" s="2" customFormat="1" ht="14.4" customHeight="1">
      <c r="A304" s="36"/>
      <c r="B304" s="37"/>
      <c r="C304" s="175" t="s">
        <v>1458</v>
      </c>
      <c r="D304" s="175" t="s">
        <v>137</v>
      </c>
      <c r="E304" s="176" t="s">
        <v>2753</v>
      </c>
      <c r="F304" s="177" t="s">
        <v>2754</v>
      </c>
      <c r="G304" s="178" t="s">
        <v>382</v>
      </c>
      <c r="H304" s="179">
        <v>1</v>
      </c>
      <c r="I304" s="180"/>
      <c r="J304" s="181">
        <f t="shared" si="80"/>
        <v>0</v>
      </c>
      <c r="K304" s="177" t="s">
        <v>19</v>
      </c>
      <c r="L304" s="41"/>
      <c r="M304" s="182" t="s">
        <v>19</v>
      </c>
      <c r="N304" s="183" t="s">
        <v>44</v>
      </c>
      <c r="O304" s="66"/>
      <c r="P304" s="184">
        <f t="shared" si="81"/>
        <v>0</v>
      </c>
      <c r="Q304" s="184">
        <v>0</v>
      </c>
      <c r="R304" s="184">
        <f t="shared" si="82"/>
        <v>0</v>
      </c>
      <c r="S304" s="184">
        <v>0</v>
      </c>
      <c r="T304" s="185">
        <f t="shared" si="83"/>
        <v>0</v>
      </c>
      <c r="U304" s="36"/>
      <c r="V304" s="36"/>
      <c r="W304" s="36"/>
      <c r="X304" s="36"/>
      <c r="Y304" s="36"/>
      <c r="Z304" s="36"/>
      <c r="AA304" s="36"/>
      <c r="AB304" s="36"/>
      <c r="AC304" s="36"/>
      <c r="AD304" s="36"/>
      <c r="AE304" s="36"/>
      <c r="AR304" s="186" t="s">
        <v>142</v>
      </c>
      <c r="AT304" s="186" t="s">
        <v>137</v>
      </c>
      <c r="AU304" s="186" t="s">
        <v>80</v>
      </c>
      <c r="AY304" s="19" t="s">
        <v>135</v>
      </c>
      <c r="BE304" s="187">
        <f t="shared" si="84"/>
        <v>0</v>
      </c>
      <c r="BF304" s="187">
        <f t="shared" si="85"/>
        <v>0</v>
      </c>
      <c r="BG304" s="187">
        <f t="shared" si="86"/>
        <v>0</v>
      </c>
      <c r="BH304" s="187">
        <f t="shared" si="87"/>
        <v>0</v>
      </c>
      <c r="BI304" s="187">
        <f t="shared" si="88"/>
        <v>0</v>
      </c>
      <c r="BJ304" s="19" t="s">
        <v>143</v>
      </c>
      <c r="BK304" s="187">
        <f t="shared" si="89"/>
        <v>0</v>
      </c>
      <c r="BL304" s="19" t="s">
        <v>142</v>
      </c>
      <c r="BM304" s="186" t="s">
        <v>1545</v>
      </c>
    </row>
    <row r="305" spans="1:65" s="2" customFormat="1" ht="14.4" customHeight="1">
      <c r="A305" s="36"/>
      <c r="B305" s="37"/>
      <c r="C305" s="175" t="s">
        <v>1029</v>
      </c>
      <c r="D305" s="175" t="s">
        <v>137</v>
      </c>
      <c r="E305" s="176" t="s">
        <v>2755</v>
      </c>
      <c r="F305" s="177" t="s">
        <v>2756</v>
      </c>
      <c r="G305" s="178" t="s">
        <v>382</v>
      </c>
      <c r="H305" s="179">
        <v>6</v>
      </c>
      <c r="I305" s="180"/>
      <c r="J305" s="181">
        <f t="shared" si="80"/>
        <v>0</v>
      </c>
      <c r="K305" s="177" t="s">
        <v>19</v>
      </c>
      <c r="L305" s="41"/>
      <c r="M305" s="182" t="s">
        <v>19</v>
      </c>
      <c r="N305" s="183" t="s">
        <v>44</v>
      </c>
      <c r="O305" s="66"/>
      <c r="P305" s="184">
        <f t="shared" si="81"/>
        <v>0</v>
      </c>
      <c r="Q305" s="184">
        <v>0</v>
      </c>
      <c r="R305" s="184">
        <f t="shared" si="82"/>
        <v>0</v>
      </c>
      <c r="S305" s="184">
        <v>0</v>
      </c>
      <c r="T305" s="185">
        <f t="shared" si="83"/>
        <v>0</v>
      </c>
      <c r="U305" s="36"/>
      <c r="V305" s="36"/>
      <c r="W305" s="36"/>
      <c r="X305" s="36"/>
      <c r="Y305" s="36"/>
      <c r="Z305" s="36"/>
      <c r="AA305" s="36"/>
      <c r="AB305" s="36"/>
      <c r="AC305" s="36"/>
      <c r="AD305" s="36"/>
      <c r="AE305" s="36"/>
      <c r="AR305" s="186" t="s">
        <v>142</v>
      </c>
      <c r="AT305" s="186" t="s">
        <v>137</v>
      </c>
      <c r="AU305" s="186" t="s">
        <v>80</v>
      </c>
      <c r="AY305" s="19" t="s">
        <v>135</v>
      </c>
      <c r="BE305" s="187">
        <f t="shared" si="84"/>
        <v>0</v>
      </c>
      <c r="BF305" s="187">
        <f t="shared" si="85"/>
        <v>0</v>
      </c>
      <c r="BG305" s="187">
        <f t="shared" si="86"/>
        <v>0</v>
      </c>
      <c r="BH305" s="187">
        <f t="shared" si="87"/>
        <v>0</v>
      </c>
      <c r="BI305" s="187">
        <f t="shared" si="88"/>
        <v>0</v>
      </c>
      <c r="BJ305" s="19" t="s">
        <v>143</v>
      </c>
      <c r="BK305" s="187">
        <f t="shared" si="89"/>
        <v>0</v>
      </c>
      <c r="BL305" s="19" t="s">
        <v>142</v>
      </c>
      <c r="BM305" s="186" t="s">
        <v>1550</v>
      </c>
    </row>
    <row r="306" spans="1:65" s="2" customFormat="1" ht="14.4" customHeight="1">
      <c r="A306" s="36"/>
      <c r="B306" s="37"/>
      <c r="C306" s="175" t="s">
        <v>1468</v>
      </c>
      <c r="D306" s="175" t="s">
        <v>137</v>
      </c>
      <c r="E306" s="176" t="s">
        <v>2757</v>
      </c>
      <c r="F306" s="177" t="s">
        <v>2758</v>
      </c>
      <c r="G306" s="178" t="s">
        <v>382</v>
      </c>
      <c r="H306" s="179">
        <v>52</v>
      </c>
      <c r="I306" s="180"/>
      <c r="J306" s="181">
        <f t="shared" si="80"/>
        <v>0</v>
      </c>
      <c r="K306" s="177" t="s">
        <v>19</v>
      </c>
      <c r="L306" s="41"/>
      <c r="M306" s="182" t="s">
        <v>19</v>
      </c>
      <c r="N306" s="183" t="s">
        <v>44</v>
      </c>
      <c r="O306" s="66"/>
      <c r="P306" s="184">
        <f t="shared" si="81"/>
        <v>0</v>
      </c>
      <c r="Q306" s="184">
        <v>0</v>
      </c>
      <c r="R306" s="184">
        <f t="shared" si="82"/>
        <v>0</v>
      </c>
      <c r="S306" s="184">
        <v>0</v>
      </c>
      <c r="T306" s="185">
        <f t="shared" si="83"/>
        <v>0</v>
      </c>
      <c r="U306" s="36"/>
      <c r="V306" s="36"/>
      <c r="W306" s="36"/>
      <c r="X306" s="36"/>
      <c r="Y306" s="36"/>
      <c r="Z306" s="36"/>
      <c r="AA306" s="36"/>
      <c r="AB306" s="36"/>
      <c r="AC306" s="36"/>
      <c r="AD306" s="36"/>
      <c r="AE306" s="36"/>
      <c r="AR306" s="186" t="s">
        <v>142</v>
      </c>
      <c r="AT306" s="186" t="s">
        <v>137</v>
      </c>
      <c r="AU306" s="186" t="s">
        <v>80</v>
      </c>
      <c r="AY306" s="19" t="s">
        <v>135</v>
      </c>
      <c r="BE306" s="187">
        <f t="shared" si="84"/>
        <v>0</v>
      </c>
      <c r="BF306" s="187">
        <f t="shared" si="85"/>
        <v>0</v>
      </c>
      <c r="BG306" s="187">
        <f t="shared" si="86"/>
        <v>0</v>
      </c>
      <c r="BH306" s="187">
        <f t="shared" si="87"/>
        <v>0</v>
      </c>
      <c r="BI306" s="187">
        <f t="shared" si="88"/>
        <v>0</v>
      </c>
      <c r="BJ306" s="19" t="s">
        <v>143</v>
      </c>
      <c r="BK306" s="187">
        <f t="shared" si="89"/>
        <v>0</v>
      </c>
      <c r="BL306" s="19" t="s">
        <v>142</v>
      </c>
      <c r="BM306" s="186" t="s">
        <v>1553</v>
      </c>
    </row>
    <row r="307" spans="1:65" s="2" customFormat="1" ht="14.4" customHeight="1">
      <c r="A307" s="36"/>
      <c r="B307" s="37"/>
      <c r="C307" s="175" t="s">
        <v>1032</v>
      </c>
      <c r="D307" s="175" t="s">
        <v>137</v>
      </c>
      <c r="E307" s="176" t="s">
        <v>2759</v>
      </c>
      <c r="F307" s="177" t="s">
        <v>2760</v>
      </c>
      <c r="G307" s="178" t="s">
        <v>382</v>
      </c>
      <c r="H307" s="179">
        <v>30</v>
      </c>
      <c r="I307" s="180"/>
      <c r="J307" s="181">
        <f t="shared" si="80"/>
        <v>0</v>
      </c>
      <c r="K307" s="177" t="s">
        <v>19</v>
      </c>
      <c r="L307" s="41"/>
      <c r="M307" s="182" t="s">
        <v>19</v>
      </c>
      <c r="N307" s="183" t="s">
        <v>44</v>
      </c>
      <c r="O307" s="66"/>
      <c r="P307" s="184">
        <f t="shared" si="81"/>
        <v>0</v>
      </c>
      <c r="Q307" s="184">
        <v>0</v>
      </c>
      <c r="R307" s="184">
        <f t="shared" si="82"/>
        <v>0</v>
      </c>
      <c r="S307" s="184">
        <v>0</v>
      </c>
      <c r="T307" s="185">
        <f t="shared" si="83"/>
        <v>0</v>
      </c>
      <c r="U307" s="36"/>
      <c r="V307" s="36"/>
      <c r="W307" s="36"/>
      <c r="X307" s="36"/>
      <c r="Y307" s="36"/>
      <c r="Z307" s="36"/>
      <c r="AA307" s="36"/>
      <c r="AB307" s="36"/>
      <c r="AC307" s="36"/>
      <c r="AD307" s="36"/>
      <c r="AE307" s="36"/>
      <c r="AR307" s="186" t="s">
        <v>142</v>
      </c>
      <c r="AT307" s="186" t="s">
        <v>137</v>
      </c>
      <c r="AU307" s="186" t="s">
        <v>80</v>
      </c>
      <c r="AY307" s="19" t="s">
        <v>135</v>
      </c>
      <c r="BE307" s="187">
        <f t="shared" si="84"/>
        <v>0</v>
      </c>
      <c r="BF307" s="187">
        <f t="shared" si="85"/>
        <v>0</v>
      </c>
      <c r="BG307" s="187">
        <f t="shared" si="86"/>
        <v>0</v>
      </c>
      <c r="BH307" s="187">
        <f t="shared" si="87"/>
        <v>0</v>
      </c>
      <c r="BI307" s="187">
        <f t="shared" si="88"/>
        <v>0</v>
      </c>
      <c r="BJ307" s="19" t="s">
        <v>143</v>
      </c>
      <c r="BK307" s="187">
        <f t="shared" si="89"/>
        <v>0</v>
      </c>
      <c r="BL307" s="19" t="s">
        <v>142</v>
      </c>
      <c r="BM307" s="186" t="s">
        <v>1557</v>
      </c>
    </row>
    <row r="308" spans="1:65" s="2" customFormat="1" ht="14.4" customHeight="1">
      <c r="A308" s="36"/>
      <c r="B308" s="37"/>
      <c r="C308" s="175" t="s">
        <v>1476</v>
      </c>
      <c r="D308" s="175" t="s">
        <v>137</v>
      </c>
      <c r="E308" s="176" t="s">
        <v>2761</v>
      </c>
      <c r="F308" s="177" t="s">
        <v>2762</v>
      </c>
      <c r="G308" s="178" t="s">
        <v>382</v>
      </c>
      <c r="H308" s="179">
        <v>22</v>
      </c>
      <c r="I308" s="180"/>
      <c r="J308" s="181">
        <f t="shared" si="80"/>
        <v>0</v>
      </c>
      <c r="K308" s="177" t="s">
        <v>19</v>
      </c>
      <c r="L308" s="41"/>
      <c r="M308" s="182" t="s">
        <v>19</v>
      </c>
      <c r="N308" s="183" t="s">
        <v>44</v>
      </c>
      <c r="O308" s="66"/>
      <c r="P308" s="184">
        <f t="shared" si="81"/>
        <v>0</v>
      </c>
      <c r="Q308" s="184">
        <v>0</v>
      </c>
      <c r="R308" s="184">
        <f t="shared" si="82"/>
        <v>0</v>
      </c>
      <c r="S308" s="184">
        <v>0</v>
      </c>
      <c r="T308" s="185">
        <f t="shared" si="83"/>
        <v>0</v>
      </c>
      <c r="U308" s="36"/>
      <c r="V308" s="36"/>
      <c r="W308" s="36"/>
      <c r="X308" s="36"/>
      <c r="Y308" s="36"/>
      <c r="Z308" s="36"/>
      <c r="AA308" s="36"/>
      <c r="AB308" s="36"/>
      <c r="AC308" s="36"/>
      <c r="AD308" s="36"/>
      <c r="AE308" s="36"/>
      <c r="AR308" s="186" t="s">
        <v>142</v>
      </c>
      <c r="AT308" s="186" t="s">
        <v>137</v>
      </c>
      <c r="AU308" s="186" t="s">
        <v>80</v>
      </c>
      <c r="AY308" s="19" t="s">
        <v>135</v>
      </c>
      <c r="BE308" s="187">
        <f t="shared" si="84"/>
        <v>0</v>
      </c>
      <c r="BF308" s="187">
        <f t="shared" si="85"/>
        <v>0</v>
      </c>
      <c r="BG308" s="187">
        <f t="shared" si="86"/>
        <v>0</v>
      </c>
      <c r="BH308" s="187">
        <f t="shared" si="87"/>
        <v>0</v>
      </c>
      <c r="BI308" s="187">
        <f t="shared" si="88"/>
        <v>0</v>
      </c>
      <c r="BJ308" s="19" t="s">
        <v>143</v>
      </c>
      <c r="BK308" s="187">
        <f t="shared" si="89"/>
        <v>0</v>
      </c>
      <c r="BL308" s="19" t="s">
        <v>142</v>
      </c>
      <c r="BM308" s="186" t="s">
        <v>1560</v>
      </c>
    </row>
    <row r="309" spans="1:65" s="2" customFormat="1" ht="14.4" customHeight="1">
      <c r="A309" s="36"/>
      <c r="B309" s="37"/>
      <c r="C309" s="175" t="s">
        <v>1036</v>
      </c>
      <c r="D309" s="175" t="s">
        <v>137</v>
      </c>
      <c r="E309" s="176" t="s">
        <v>2763</v>
      </c>
      <c r="F309" s="177" t="s">
        <v>2764</v>
      </c>
      <c r="G309" s="178" t="s">
        <v>382</v>
      </c>
      <c r="H309" s="179">
        <v>15</v>
      </c>
      <c r="I309" s="180"/>
      <c r="J309" s="181">
        <f t="shared" si="80"/>
        <v>0</v>
      </c>
      <c r="K309" s="177" t="s">
        <v>19</v>
      </c>
      <c r="L309" s="41"/>
      <c r="M309" s="182" t="s">
        <v>19</v>
      </c>
      <c r="N309" s="183" t="s">
        <v>44</v>
      </c>
      <c r="O309" s="66"/>
      <c r="P309" s="184">
        <f t="shared" si="81"/>
        <v>0</v>
      </c>
      <c r="Q309" s="184">
        <v>0</v>
      </c>
      <c r="R309" s="184">
        <f t="shared" si="82"/>
        <v>0</v>
      </c>
      <c r="S309" s="184">
        <v>0</v>
      </c>
      <c r="T309" s="185">
        <f t="shared" si="83"/>
        <v>0</v>
      </c>
      <c r="U309" s="36"/>
      <c r="V309" s="36"/>
      <c r="W309" s="36"/>
      <c r="X309" s="36"/>
      <c r="Y309" s="36"/>
      <c r="Z309" s="36"/>
      <c r="AA309" s="36"/>
      <c r="AB309" s="36"/>
      <c r="AC309" s="36"/>
      <c r="AD309" s="36"/>
      <c r="AE309" s="36"/>
      <c r="AR309" s="186" t="s">
        <v>142</v>
      </c>
      <c r="AT309" s="186" t="s">
        <v>137</v>
      </c>
      <c r="AU309" s="186" t="s">
        <v>80</v>
      </c>
      <c r="AY309" s="19" t="s">
        <v>135</v>
      </c>
      <c r="BE309" s="187">
        <f t="shared" si="84"/>
        <v>0</v>
      </c>
      <c r="BF309" s="187">
        <f t="shared" si="85"/>
        <v>0</v>
      </c>
      <c r="BG309" s="187">
        <f t="shared" si="86"/>
        <v>0</v>
      </c>
      <c r="BH309" s="187">
        <f t="shared" si="87"/>
        <v>0</v>
      </c>
      <c r="BI309" s="187">
        <f t="shared" si="88"/>
        <v>0</v>
      </c>
      <c r="BJ309" s="19" t="s">
        <v>143</v>
      </c>
      <c r="BK309" s="187">
        <f t="shared" si="89"/>
        <v>0</v>
      </c>
      <c r="BL309" s="19" t="s">
        <v>142</v>
      </c>
      <c r="BM309" s="186" t="s">
        <v>1565</v>
      </c>
    </row>
    <row r="310" spans="1:65" s="2" customFormat="1" ht="14.4" customHeight="1">
      <c r="A310" s="36"/>
      <c r="B310" s="37"/>
      <c r="C310" s="175" t="s">
        <v>1484</v>
      </c>
      <c r="D310" s="175" t="s">
        <v>137</v>
      </c>
      <c r="E310" s="176" t="s">
        <v>2765</v>
      </c>
      <c r="F310" s="177" t="s">
        <v>2766</v>
      </c>
      <c r="G310" s="178" t="s">
        <v>382</v>
      </c>
      <c r="H310" s="179">
        <v>14</v>
      </c>
      <c r="I310" s="180"/>
      <c r="J310" s="181">
        <f t="shared" si="80"/>
        <v>0</v>
      </c>
      <c r="K310" s="177" t="s">
        <v>19</v>
      </c>
      <c r="L310" s="41"/>
      <c r="M310" s="182" t="s">
        <v>19</v>
      </c>
      <c r="N310" s="183" t="s">
        <v>44</v>
      </c>
      <c r="O310" s="66"/>
      <c r="P310" s="184">
        <f t="shared" si="81"/>
        <v>0</v>
      </c>
      <c r="Q310" s="184">
        <v>0</v>
      </c>
      <c r="R310" s="184">
        <f t="shared" si="82"/>
        <v>0</v>
      </c>
      <c r="S310" s="184">
        <v>0</v>
      </c>
      <c r="T310" s="185">
        <f t="shared" si="83"/>
        <v>0</v>
      </c>
      <c r="U310" s="36"/>
      <c r="V310" s="36"/>
      <c r="W310" s="36"/>
      <c r="X310" s="36"/>
      <c r="Y310" s="36"/>
      <c r="Z310" s="36"/>
      <c r="AA310" s="36"/>
      <c r="AB310" s="36"/>
      <c r="AC310" s="36"/>
      <c r="AD310" s="36"/>
      <c r="AE310" s="36"/>
      <c r="AR310" s="186" t="s">
        <v>142</v>
      </c>
      <c r="AT310" s="186" t="s">
        <v>137</v>
      </c>
      <c r="AU310" s="186" t="s">
        <v>80</v>
      </c>
      <c r="AY310" s="19" t="s">
        <v>135</v>
      </c>
      <c r="BE310" s="187">
        <f t="shared" si="84"/>
        <v>0</v>
      </c>
      <c r="BF310" s="187">
        <f t="shared" si="85"/>
        <v>0</v>
      </c>
      <c r="BG310" s="187">
        <f t="shared" si="86"/>
        <v>0</v>
      </c>
      <c r="BH310" s="187">
        <f t="shared" si="87"/>
        <v>0</v>
      </c>
      <c r="BI310" s="187">
        <f t="shared" si="88"/>
        <v>0</v>
      </c>
      <c r="BJ310" s="19" t="s">
        <v>143</v>
      </c>
      <c r="BK310" s="187">
        <f t="shared" si="89"/>
        <v>0</v>
      </c>
      <c r="BL310" s="19" t="s">
        <v>142</v>
      </c>
      <c r="BM310" s="186" t="s">
        <v>1568</v>
      </c>
    </row>
    <row r="311" spans="1:65" s="2" customFormat="1" ht="14.4" customHeight="1">
      <c r="A311" s="36"/>
      <c r="B311" s="37"/>
      <c r="C311" s="175" t="s">
        <v>1039</v>
      </c>
      <c r="D311" s="175" t="s">
        <v>137</v>
      </c>
      <c r="E311" s="176" t="s">
        <v>2767</v>
      </c>
      <c r="F311" s="177" t="s">
        <v>2768</v>
      </c>
      <c r="G311" s="178" t="s">
        <v>382</v>
      </c>
      <c r="H311" s="179">
        <v>1</v>
      </c>
      <c r="I311" s="180"/>
      <c r="J311" s="181">
        <f t="shared" si="80"/>
        <v>0</v>
      </c>
      <c r="K311" s="177" t="s">
        <v>19</v>
      </c>
      <c r="L311" s="41"/>
      <c r="M311" s="182" t="s">
        <v>19</v>
      </c>
      <c r="N311" s="183" t="s">
        <v>44</v>
      </c>
      <c r="O311" s="66"/>
      <c r="P311" s="184">
        <f t="shared" si="81"/>
        <v>0</v>
      </c>
      <c r="Q311" s="184">
        <v>0</v>
      </c>
      <c r="R311" s="184">
        <f t="shared" si="82"/>
        <v>0</v>
      </c>
      <c r="S311" s="184">
        <v>0</v>
      </c>
      <c r="T311" s="185">
        <f t="shared" si="83"/>
        <v>0</v>
      </c>
      <c r="U311" s="36"/>
      <c r="V311" s="36"/>
      <c r="W311" s="36"/>
      <c r="X311" s="36"/>
      <c r="Y311" s="36"/>
      <c r="Z311" s="36"/>
      <c r="AA311" s="36"/>
      <c r="AB311" s="36"/>
      <c r="AC311" s="36"/>
      <c r="AD311" s="36"/>
      <c r="AE311" s="36"/>
      <c r="AR311" s="186" t="s">
        <v>142</v>
      </c>
      <c r="AT311" s="186" t="s">
        <v>137</v>
      </c>
      <c r="AU311" s="186" t="s">
        <v>80</v>
      </c>
      <c r="AY311" s="19" t="s">
        <v>135</v>
      </c>
      <c r="BE311" s="187">
        <f t="shared" si="84"/>
        <v>0</v>
      </c>
      <c r="BF311" s="187">
        <f t="shared" si="85"/>
        <v>0</v>
      </c>
      <c r="BG311" s="187">
        <f t="shared" si="86"/>
        <v>0</v>
      </c>
      <c r="BH311" s="187">
        <f t="shared" si="87"/>
        <v>0</v>
      </c>
      <c r="BI311" s="187">
        <f t="shared" si="88"/>
        <v>0</v>
      </c>
      <c r="BJ311" s="19" t="s">
        <v>143</v>
      </c>
      <c r="BK311" s="187">
        <f t="shared" si="89"/>
        <v>0</v>
      </c>
      <c r="BL311" s="19" t="s">
        <v>142</v>
      </c>
      <c r="BM311" s="186" t="s">
        <v>1572</v>
      </c>
    </row>
    <row r="312" spans="1:65" s="2" customFormat="1" ht="14.4" customHeight="1">
      <c r="A312" s="36"/>
      <c r="B312" s="37"/>
      <c r="C312" s="175" t="s">
        <v>1491</v>
      </c>
      <c r="D312" s="175" t="s">
        <v>137</v>
      </c>
      <c r="E312" s="176" t="s">
        <v>2769</v>
      </c>
      <c r="F312" s="177" t="s">
        <v>2770</v>
      </c>
      <c r="G312" s="178" t="s">
        <v>382</v>
      </c>
      <c r="H312" s="179">
        <v>2</v>
      </c>
      <c r="I312" s="180"/>
      <c r="J312" s="181">
        <f t="shared" si="80"/>
        <v>0</v>
      </c>
      <c r="K312" s="177" t="s">
        <v>19</v>
      </c>
      <c r="L312" s="41"/>
      <c r="M312" s="182" t="s">
        <v>19</v>
      </c>
      <c r="N312" s="183" t="s">
        <v>44</v>
      </c>
      <c r="O312" s="66"/>
      <c r="P312" s="184">
        <f t="shared" si="81"/>
        <v>0</v>
      </c>
      <c r="Q312" s="184">
        <v>0</v>
      </c>
      <c r="R312" s="184">
        <f t="shared" si="82"/>
        <v>0</v>
      </c>
      <c r="S312" s="184">
        <v>0</v>
      </c>
      <c r="T312" s="185">
        <f t="shared" si="83"/>
        <v>0</v>
      </c>
      <c r="U312" s="36"/>
      <c r="V312" s="36"/>
      <c r="W312" s="36"/>
      <c r="X312" s="36"/>
      <c r="Y312" s="36"/>
      <c r="Z312" s="36"/>
      <c r="AA312" s="36"/>
      <c r="AB312" s="36"/>
      <c r="AC312" s="36"/>
      <c r="AD312" s="36"/>
      <c r="AE312" s="36"/>
      <c r="AR312" s="186" t="s">
        <v>142</v>
      </c>
      <c r="AT312" s="186" t="s">
        <v>137</v>
      </c>
      <c r="AU312" s="186" t="s">
        <v>80</v>
      </c>
      <c r="AY312" s="19" t="s">
        <v>135</v>
      </c>
      <c r="BE312" s="187">
        <f t="shared" si="84"/>
        <v>0</v>
      </c>
      <c r="BF312" s="187">
        <f t="shared" si="85"/>
        <v>0</v>
      </c>
      <c r="BG312" s="187">
        <f t="shared" si="86"/>
        <v>0</v>
      </c>
      <c r="BH312" s="187">
        <f t="shared" si="87"/>
        <v>0</v>
      </c>
      <c r="BI312" s="187">
        <f t="shared" si="88"/>
        <v>0</v>
      </c>
      <c r="BJ312" s="19" t="s">
        <v>143</v>
      </c>
      <c r="BK312" s="187">
        <f t="shared" si="89"/>
        <v>0</v>
      </c>
      <c r="BL312" s="19" t="s">
        <v>142</v>
      </c>
      <c r="BM312" s="186" t="s">
        <v>1576</v>
      </c>
    </row>
    <row r="313" spans="1:65" s="2" customFormat="1" ht="14.4" customHeight="1">
      <c r="A313" s="36"/>
      <c r="B313" s="37"/>
      <c r="C313" s="175" t="s">
        <v>1043</v>
      </c>
      <c r="D313" s="175" t="s">
        <v>137</v>
      </c>
      <c r="E313" s="176" t="s">
        <v>2771</v>
      </c>
      <c r="F313" s="177" t="s">
        <v>2772</v>
      </c>
      <c r="G313" s="178" t="s">
        <v>382</v>
      </c>
      <c r="H313" s="179">
        <v>1</v>
      </c>
      <c r="I313" s="180"/>
      <c r="J313" s="181">
        <f t="shared" si="80"/>
        <v>0</v>
      </c>
      <c r="K313" s="177" t="s">
        <v>19</v>
      </c>
      <c r="L313" s="41"/>
      <c r="M313" s="182" t="s">
        <v>19</v>
      </c>
      <c r="N313" s="183" t="s">
        <v>44</v>
      </c>
      <c r="O313" s="66"/>
      <c r="P313" s="184">
        <f t="shared" si="81"/>
        <v>0</v>
      </c>
      <c r="Q313" s="184">
        <v>0</v>
      </c>
      <c r="R313" s="184">
        <f t="shared" si="82"/>
        <v>0</v>
      </c>
      <c r="S313" s="184">
        <v>0</v>
      </c>
      <c r="T313" s="185">
        <f t="shared" si="83"/>
        <v>0</v>
      </c>
      <c r="U313" s="36"/>
      <c r="V313" s="36"/>
      <c r="W313" s="36"/>
      <c r="X313" s="36"/>
      <c r="Y313" s="36"/>
      <c r="Z313" s="36"/>
      <c r="AA313" s="36"/>
      <c r="AB313" s="36"/>
      <c r="AC313" s="36"/>
      <c r="AD313" s="36"/>
      <c r="AE313" s="36"/>
      <c r="AR313" s="186" t="s">
        <v>142</v>
      </c>
      <c r="AT313" s="186" t="s">
        <v>137</v>
      </c>
      <c r="AU313" s="186" t="s">
        <v>80</v>
      </c>
      <c r="AY313" s="19" t="s">
        <v>135</v>
      </c>
      <c r="BE313" s="187">
        <f t="shared" si="84"/>
        <v>0</v>
      </c>
      <c r="BF313" s="187">
        <f t="shared" si="85"/>
        <v>0</v>
      </c>
      <c r="BG313" s="187">
        <f t="shared" si="86"/>
        <v>0</v>
      </c>
      <c r="BH313" s="187">
        <f t="shared" si="87"/>
        <v>0</v>
      </c>
      <c r="BI313" s="187">
        <f t="shared" si="88"/>
        <v>0</v>
      </c>
      <c r="BJ313" s="19" t="s">
        <v>143</v>
      </c>
      <c r="BK313" s="187">
        <f t="shared" si="89"/>
        <v>0</v>
      </c>
      <c r="BL313" s="19" t="s">
        <v>142</v>
      </c>
      <c r="BM313" s="186" t="s">
        <v>1580</v>
      </c>
    </row>
    <row r="314" spans="1:65" s="2" customFormat="1" ht="14.4" customHeight="1">
      <c r="A314" s="36"/>
      <c r="B314" s="37"/>
      <c r="C314" s="175" t="s">
        <v>1507</v>
      </c>
      <c r="D314" s="175" t="s">
        <v>137</v>
      </c>
      <c r="E314" s="176" t="s">
        <v>2773</v>
      </c>
      <c r="F314" s="177" t="s">
        <v>2774</v>
      </c>
      <c r="G314" s="178" t="s">
        <v>382</v>
      </c>
      <c r="H314" s="179">
        <v>1</v>
      </c>
      <c r="I314" s="180"/>
      <c r="J314" s="181">
        <f t="shared" si="80"/>
        <v>0</v>
      </c>
      <c r="K314" s="177" t="s">
        <v>19</v>
      </c>
      <c r="L314" s="41"/>
      <c r="M314" s="182" t="s">
        <v>19</v>
      </c>
      <c r="N314" s="183" t="s">
        <v>44</v>
      </c>
      <c r="O314" s="66"/>
      <c r="P314" s="184">
        <f t="shared" si="81"/>
        <v>0</v>
      </c>
      <c r="Q314" s="184">
        <v>0</v>
      </c>
      <c r="R314" s="184">
        <f t="shared" si="82"/>
        <v>0</v>
      </c>
      <c r="S314" s="184">
        <v>0</v>
      </c>
      <c r="T314" s="185">
        <f t="shared" si="83"/>
        <v>0</v>
      </c>
      <c r="U314" s="36"/>
      <c r="V314" s="36"/>
      <c r="W314" s="36"/>
      <c r="X314" s="36"/>
      <c r="Y314" s="36"/>
      <c r="Z314" s="36"/>
      <c r="AA314" s="36"/>
      <c r="AB314" s="36"/>
      <c r="AC314" s="36"/>
      <c r="AD314" s="36"/>
      <c r="AE314" s="36"/>
      <c r="AR314" s="186" t="s">
        <v>142</v>
      </c>
      <c r="AT314" s="186" t="s">
        <v>137</v>
      </c>
      <c r="AU314" s="186" t="s">
        <v>80</v>
      </c>
      <c r="AY314" s="19" t="s">
        <v>135</v>
      </c>
      <c r="BE314" s="187">
        <f t="shared" si="84"/>
        <v>0</v>
      </c>
      <c r="BF314" s="187">
        <f t="shared" si="85"/>
        <v>0</v>
      </c>
      <c r="BG314" s="187">
        <f t="shared" si="86"/>
        <v>0</v>
      </c>
      <c r="BH314" s="187">
        <f t="shared" si="87"/>
        <v>0</v>
      </c>
      <c r="BI314" s="187">
        <f t="shared" si="88"/>
        <v>0</v>
      </c>
      <c r="BJ314" s="19" t="s">
        <v>143</v>
      </c>
      <c r="BK314" s="187">
        <f t="shared" si="89"/>
        <v>0</v>
      </c>
      <c r="BL314" s="19" t="s">
        <v>142</v>
      </c>
      <c r="BM314" s="186" t="s">
        <v>1583</v>
      </c>
    </row>
    <row r="315" spans="1:65" s="2" customFormat="1" ht="14.4" customHeight="1">
      <c r="A315" s="36"/>
      <c r="B315" s="37"/>
      <c r="C315" s="175" t="s">
        <v>1048</v>
      </c>
      <c r="D315" s="175" t="s">
        <v>137</v>
      </c>
      <c r="E315" s="176" t="s">
        <v>2775</v>
      </c>
      <c r="F315" s="177" t="s">
        <v>2776</v>
      </c>
      <c r="G315" s="178" t="s">
        <v>382</v>
      </c>
      <c r="H315" s="179">
        <v>6</v>
      </c>
      <c r="I315" s="180"/>
      <c r="J315" s="181">
        <f t="shared" si="80"/>
        <v>0</v>
      </c>
      <c r="K315" s="177" t="s">
        <v>19</v>
      </c>
      <c r="L315" s="41"/>
      <c r="M315" s="182" t="s">
        <v>19</v>
      </c>
      <c r="N315" s="183" t="s">
        <v>44</v>
      </c>
      <c r="O315" s="66"/>
      <c r="P315" s="184">
        <f t="shared" si="81"/>
        <v>0</v>
      </c>
      <c r="Q315" s="184">
        <v>0</v>
      </c>
      <c r="R315" s="184">
        <f t="shared" si="82"/>
        <v>0</v>
      </c>
      <c r="S315" s="184">
        <v>0</v>
      </c>
      <c r="T315" s="185">
        <f t="shared" si="83"/>
        <v>0</v>
      </c>
      <c r="U315" s="36"/>
      <c r="V315" s="36"/>
      <c r="W315" s="36"/>
      <c r="X315" s="36"/>
      <c r="Y315" s="36"/>
      <c r="Z315" s="36"/>
      <c r="AA315" s="36"/>
      <c r="AB315" s="36"/>
      <c r="AC315" s="36"/>
      <c r="AD315" s="36"/>
      <c r="AE315" s="36"/>
      <c r="AR315" s="186" t="s">
        <v>142</v>
      </c>
      <c r="AT315" s="186" t="s">
        <v>137</v>
      </c>
      <c r="AU315" s="186" t="s">
        <v>80</v>
      </c>
      <c r="AY315" s="19" t="s">
        <v>135</v>
      </c>
      <c r="BE315" s="187">
        <f t="shared" si="84"/>
        <v>0</v>
      </c>
      <c r="BF315" s="187">
        <f t="shared" si="85"/>
        <v>0</v>
      </c>
      <c r="BG315" s="187">
        <f t="shared" si="86"/>
        <v>0</v>
      </c>
      <c r="BH315" s="187">
        <f t="shared" si="87"/>
        <v>0</v>
      </c>
      <c r="BI315" s="187">
        <f t="shared" si="88"/>
        <v>0</v>
      </c>
      <c r="BJ315" s="19" t="s">
        <v>143</v>
      </c>
      <c r="BK315" s="187">
        <f t="shared" si="89"/>
        <v>0</v>
      </c>
      <c r="BL315" s="19" t="s">
        <v>142</v>
      </c>
      <c r="BM315" s="186" t="s">
        <v>1587</v>
      </c>
    </row>
    <row r="316" spans="1:65" s="2" customFormat="1" ht="14.4" customHeight="1">
      <c r="A316" s="36"/>
      <c r="B316" s="37"/>
      <c r="C316" s="175" t="s">
        <v>1515</v>
      </c>
      <c r="D316" s="175" t="s">
        <v>137</v>
      </c>
      <c r="E316" s="176" t="s">
        <v>2777</v>
      </c>
      <c r="F316" s="177" t="s">
        <v>2778</v>
      </c>
      <c r="G316" s="178" t="s">
        <v>382</v>
      </c>
      <c r="H316" s="179">
        <v>3</v>
      </c>
      <c r="I316" s="180"/>
      <c r="J316" s="181">
        <f t="shared" si="80"/>
        <v>0</v>
      </c>
      <c r="K316" s="177" t="s">
        <v>19</v>
      </c>
      <c r="L316" s="41"/>
      <c r="M316" s="182" t="s">
        <v>19</v>
      </c>
      <c r="N316" s="183" t="s">
        <v>44</v>
      </c>
      <c r="O316" s="66"/>
      <c r="P316" s="184">
        <f t="shared" si="81"/>
        <v>0</v>
      </c>
      <c r="Q316" s="184">
        <v>0</v>
      </c>
      <c r="R316" s="184">
        <f t="shared" si="82"/>
        <v>0</v>
      </c>
      <c r="S316" s="184">
        <v>0</v>
      </c>
      <c r="T316" s="185">
        <f t="shared" si="83"/>
        <v>0</v>
      </c>
      <c r="U316" s="36"/>
      <c r="V316" s="36"/>
      <c r="W316" s="36"/>
      <c r="X316" s="36"/>
      <c r="Y316" s="36"/>
      <c r="Z316" s="36"/>
      <c r="AA316" s="36"/>
      <c r="AB316" s="36"/>
      <c r="AC316" s="36"/>
      <c r="AD316" s="36"/>
      <c r="AE316" s="36"/>
      <c r="AR316" s="186" t="s">
        <v>142</v>
      </c>
      <c r="AT316" s="186" t="s">
        <v>137</v>
      </c>
      <c r="AU316" s="186" t="s">
        <v>80</v>
      </c>
      <c r="AY316" s="19" t="s">
        <v>135</v>
      </c>
      <c r="BE316" s="187">
        <f t="shared" si="84"/>
        <v>0</v>
      </c>
      <c r="BF316" s="187">
        <f t="shared" si="85"/>
        <v>0</v>
      </c>
      <c r="BG316" s="187">
        <f t="shared" si="86"/>
        <v>0</v>
      </c>
      <c r="BH316" s="187">
        <f t="shared" si="87"/>
        <v>0</v>
      </c>
      <c r="BI316" s="187">
        <f t="shared" si="88"/>
        <v>0</v>
      </c>
      <c r="BJ316" s="19" t="s">
        <v>143</v>
      </c>
      <c r="BK316" s="187">
        <f t="shared" si="89"/>
        <v>0</v>
      </c>
      <c r="BL316" s="19" t="s">
        <v>142</v>
      </c>
      <c r="BM316" s="186" t="s">
        <v>1590</v>
      </c>
    </row>
    <row r="317" spans="1:65" s="2" customFormat="1" ht="14.4" customHeight="1">
      <c r="A317" s="36"/>
      <c r="B317" s="37"/>
      <c r="C317" s="175" t="s">
        <v>1051</v>
      </c>
      <c r="D317" s="175" t="s">
        <v>137</v>
      </c>
      <c r="E317" s="176" t="s">
        <v>2779</v>
      </c>
      <c r="F317" s="177" t="s">
        <v>2780</v>
      </c>
      <c r="G317" s="178" t="s">
        <v>382</v>
      </c>
      <c r="H317" s="179">
        <v>2</v>
      </c>
      <c r="I317" s="180"/>
      <c r="J317" s="181">
        <f t="shared" si="80"/>
        <v>0</v>
      </c>
      <c r="K317" s="177" t="s">
        <v>19</v>
      </c>
      <c r="L317" s="41"/>
      <c r="M317" s="182" t="s">
        <v>19</v>
      </c>
      <c r="N317" s="183" t="s">
        <v>44</v>
      </c>
      <c r="O317" s="66"/>
      <c r="P317" s="184">
        <f t="shared" si="81"/>
        <v>0</v>
      </c>
      <c r="Q317" s="184">
        <v>0</v>
      </c>
      <c r="R317" s="184">
        <f t="shared" si="82"/>
        <v>0</v>
      </c>
      <c r="S317" s="184">
        <v>0</v>
      </c>
      <c r="T317" s="185">
        <f t="shared" si="83"/>
        <v>0</v>
      </c>
      <c r="U317" s="36"/>
      <c r="V317" s="36"/>
      <c r="W317" s="36"/>
      <c r="X317" s="36"/>
      <c r="Y317" s="36"/>
      <c r="Z317" s="36"/>
      <c r="AA317" s="36"/>
      <c r="AB317" s="36"/>
      <c r="AC317" s="36"/>
      <c r="AD317" s="36"/>
      <c r="AE317" s="36"/>
      <c r="AR317" s="186" t="s">
        <v>142</v>
      </c>
      <c r="AT317" s="186" t="s">
        <v>137</v>
      </c>
      <c r="AU317" s="186" t="s">
        <v>80</v>
      </c>
      <c r="AY317" s="19" t="s">
        <v>135</v>
      </c>
      <c r="BE317" s="187">
        <f t="shared" si="84"/>
        <v>0</v>
      </c>
      <c r="BF317" s="187">
        <f t="shared" si="85"/>
        <v>0</v>
      </c>
      <c r="BG317" s="187">
        <f t="shared" si="86"/>
        <v>0</v>
      </c>
      <c r="BH317" s="187">
        <f t="shared" si="87"/>
        <v>0</v>
      </c>
      <c r="BI317" s="187">
        <f t="shared" si="88"/>
        <v>0</v>
      </c>
      <c r="BJ317" s="19" t="s">
        <v>143</v>
      </c>
      <c r="BK317" s="187">
        <f t="shared" si="89"/>
        <v>0</v>
      </c>
      <c r="BL317" s="19" t="s">
        <v>142</v>
      </c>
      <c r="BM317" s="186" t="s">
        <v>1595</v>
      </c>
    </row>
    <row r="318" spans="1:65" s="2" customFormat="1" ht="14.4" customHeight="1">
      <c r="A318" s="36"/>
      <c r="B318" s="37"/>
      <c r="C318" s="175" t="s">
        <v>1522</v>
      </c>
      <c r="D318" s="175" t="s">
        <v>137</v>
      </c>
      <c r="E318" s="176" t="s">
        <v>2781</v>
      </c>
      <c r="F318" s="177" t="s">
        <v>2782</v>
      </c>
      <c r="G318" s="178" t="s">
        <v>382</v>
      </c>
      <c r="H318" s="179">
        <v>1</v>
      </c>
      <c r="I318" s="180"/>
      <c r="J318" s="181">
        <f t="shared" si="80"/>
        <v>0</v>
      </c>
      <c r="K318" s="177" t="s">
        <v>19</v>
      </c>
      <c r="L318" s="41"/>
      <c r="M318" s="182" t="s">
        <v>19</v>
      </c>
      <c r="N318" s="183" t="s">
        <v>44</v>
      </c>
      <c r="O318" s="66"/>
      <c r="P318" s="184">
        <f t="shared" si="81"/>
        <v>0</v>
      </c>
      <c r="Q318" s="184">
        <v>0</v>
      </c>
      <c r="R318" s="184">
        <f t="shared" si="82"/>
        <v>0</v>
      </c>
      <c r="S318" s="184">
        <v>0</v>
      </c>
      <c r="T318" s="185">
        <f t="shared" si="83"/>
        <v>0</v>
      </c>
      <c r="U318" s="36"/>
      <c r="V318" s="36"/>
      <c r="W318" s="36"/>
      <c r="X318" s="36"/>
      <c r="Y318" s="36"/>
      <c r="Z318" s="36"/>
      <c r="AA318" s="36"/>
      <c r="AB318" s="36"/>
      <c r="AC318" s="36"/>
      <c r="AD318" s="36"/>
      <c r="AE318" s="36"/>
      <c r="AR318" s="186" t="s">
        <v>142</v>
      </c>
      <c r="AT318" s="186" t="s">
        <v>137</v>
      </c>
      <c r="AU318" s="186" t="s">
        <v>80</v>
      </c>
      <c r="AY318" s="19" t="s">
        <v>135</v>
      </c>
      <c r="BE318" s="187">
        <f t="shared" si="84"/>
        <v>0</v>
      </c>
      <c r="BF318" s="187">
        <f t="shared" si="85"/>
        <v>0</v>
      </c>
      <c r="BG318" s="187">
        <f t="shared" si="86"/>
        <v>0</v>
      </c>
      <c r="BH318" s="187">
        <f t="shared" si="87"/>
        <v>0</v>
      </c>
      <c r="BI318" s="187">
        <f t="shared" si="88"/>
        <v>0</v>
      </c>
      <c r="BJ318" s="19" t="s">
        <v>143</v>
      </c>
      <c r="BK318" s="187">
        <f t="shared" si="89"/>
        <v>0</v>
      </c>
      <c r="BL318" s="19" t="s">
        <v>142</v>
      </c>
      <c r="BM318" s="186" t="s">
        <v>1600</v>
      </c>
    </row>
    <row r="319" spans="1:65" s="2" customFormat="1" ht="14.4" customHeight="1">
      <c r="A319" s="36"/>
      <c r="B319" s="37"/>
      <c r="C319" s="175" t="s">
        <v>1056</v>
      </c>
      <c r="D319" s="175" t="s">
        <v>137</v>
      </c>
      <c r="E319" s="176" t="s">
        <v>2783</v>
      </c>
      <c r="F319" s="177" t="s">
        <v>2784</v>
      </c>
      <c r="G319" s="178" t="s">
        <v>382</v>
      </c>
      <c r="H319" s="179">
        <v>3</v>
      </c>
      <c r="I319" s="180"/>
      <c r="J319" s="181">
        <f t="shared" si="80"/>
        <v>0</v>
      </c>
      <c r="K319" s="177" t="s">
        <v>19</v>
      </c>
      <c r="L319" s="41"/>
      <c r="M319" s="182" t="s">
        <v>19</v>
      </c>
      <c r="N319" s="183" t="s">
        <v>44</v>
      </c>
      <c r="O319" s="66"/>
      <c r="P319" s="184">
        <f t="shared" si="81"/>
        <v>0</v>
      </c>
      <c r="Q319" s="184">
        <v>0</v>
      </c>
      <c r="R319" s="184">
        <f t="shared" si="82"/>
        <v>0</v>
      </c>
      <c r="S319" s="184">
        <v>0</v>
      </c>
      <c r="T319" s="185">
        <f t="shared" si="83"/>
        <v>0</v>
      </c>
      <c r="U319" s="36"/>
      <c r="V319" s="36"/>
      <c r="W319" s="36"/>
      <c r="X319" s="36"/>
      <c r="Y319" s="36"/>
      <c r="Z319" s="36"/>
      <c r="AA319" s="36"/>
      <c r="AB319" s="36"/>
      <c r="AC319" s="36"/>
      <c r="AD319" s="36"/>
      <c r="AE319" s="36"/>
      <c r="AR319" s="186" t="s">
        <v>142</v>
      </c>
      <c r="AT319" s="186" t="s">
        <v>137</v>
      </c>
      <c r="AU319" s="186" t="s">
        <v>80</v>
      </c>
      <c r="AY319" s="19" t="s">
        <v>135</v>
      </c>
      <c r="BE319" s="187">
        <f t="shared" si="84"/>
        <v>0</v>
      </c>
      <c r="BF319" s="187">
        <f t="shared" si="85"/>
        <v>0</v>
      </c>
      <c r="BG319" s="187">
        <f t="shared" si="86"/>
        <v>0</v>
      </c>
      <c r="BH319" s="187">
        <f t="shared" si="87"/>
        <v>0</v>
      </c>
      <c r="BI319" s="187">
        <f t="shared" si="88"/>
        <v>0</v>
      </c>
      <c r="BJ319" s="19" t="s">
        <v>143</v>
      </c>
      <c r="BK319" s="187">
        <f t="shared" si="89"/>
        <v>0</v>
      </c>
      <c r="BL319" s="19" t="s">
        <v>142</v>
      </c>
      <c r="BM319" s="186" t="s">
        <v>1604</v>
      </c>
    </row>
    <row r="320" spans="1:65" s="2" customFormat="1" ht="14.4" customHeight="1">
      <c r="A320" s="36"/>
      <c r="B320" s="37"/>
      <c r="C320" s="175" t="s">
        <v>1532</v>
      </c>
      <c r="D320" s="175" t="s">
        <v>137</v>
      </c>
      <c r="E320" s="176" t="s">
        <v>2785</v>
      </c>
      <c r="F320" s="177" t="s">
        <v>2786</v>
      </c>
      <c r="G320" s="178" t="s">
        <v>382</v>
      </c>
      <c r="H320" s="179">
        <v>1</v>
      </c>
      <c r="I320" s="180"/>
      <c r="J320" s="181">
        <f t="shared" si="80"/>
        <v>0</v>
      </c>
      <c r="K320" s="177" t="s">
        <v>19</v>
      </c>
      <c r="L320" s="41"/>
      <c r="M320" s="182" t="s">
        <v>19</v>
      </c>
      <c r="N320" s="183" t="s">
        <v>44</v>
      </c>
      <c r="O320" s="66"/>
      <c r="P320" s="184">
        <f t="shared" si="81"/>
        <v>0</v>
      </c>
      <c r="Q320" s="184">
        <v>0</v>
      </c>
      <c r="R320" s="184">
        <f t="shared" si="82"/>
        <v>0</v>
      </c>
      <c r="S320" s="184">
        <v>0</v>
      </c>
      <c r="T320" s="185">
        <f t="shared" si="83"/>
        <v>0</v>
      </c>
      <c r="U320" s="36"/>
      <c r="V320" s="36"/>
      <c r="W320" s="36"/>
      <c r="X320" s="36"/>
      <c r="Y320" s="36"/>
      <c r="Z320" s="36"/>
      <c r="AA320" s="36"/>
      <c r="AB320" s="36"/>
      <c r="AC320" s="36"/>
      <c r="AD320" s="36"/>
      <c r="AE320" s="36"/>
      <c r="AR320" s="186" t="s">
        <v>142</v>
      </c>
      <c r="AT320" s="186" t="s">
        <v>137</v>
      </c>
      <c r="AU320" s="186" t="s">
        <v>80</v>
      </c>
      <c r="AY320" s="19" t="s">
        <v>135</v>
      </c>
      <c r="BE320" s="187">
        <f t="shared" si="84"/>
        <v>0</v>
      </c>
      <c r="BF320" s="187">
        <f t="shared" si="85"/>
        <v>0</v>
      </c>
      <c r="BG320" s="187">
        <f t="shared" si="86"/>
        <v>0</v>
      </c>
      <c r="BH320" s="187">
        <f t="shared" si="87"/>
        <v>0</v>
      </c>
      <c r="BI320" s="187">
        <f t="shared" si="88"/>
        <v>0</v>
      </c>
      <c r="BJ320" s="19" t="s">
        <v>143</v>
      </c>
      <c r="BK320" s="187">
        <f t="shared" si="89"/>
        <v>0</v>
      </c>
      <c r="BL320" s="19" t="s">
        <v>142</v>
      </c>
      <c r="BM320" s="186" t="s">
        <v>1605</v>
      </c>
    </row>
    <row r="321" spans="1:65" s="2" customFormat="1" ht="14.4" customHeight="1">
      <c r="A321" s="36"/>
      <c r="B321" s="37"/>
      <c r="C321" s="175" t="s">
        <v>1059</v>
      </c>
      <c r="D321" s="175" t="s">
        <v>137</v>
      </c>
      <c r="E321" s="176" t="s">
        <v>2787</v>
      </c>
      <c r="F321" s="177" t="s">
        <v>2788</v>
      </c>
      <c r="G321" s="178" t="s">
        <v>382</v>
      </c>
      <c r="H321" s="179">
        <v>22</v>
      </c>
      <c r="I321" s="180"/>
      <c r="J321" s="181">
        <f t="shared" si="80"/>
        <v>0</v>
      </c>
      <c r="K321" s="177" t="s">
        <v>19</v>
      </c>
      <c r="L321" s="41"/>
      <c r="M321" s="182" t="s">
        <v>19</v>
      </c>
      <c r="N321" s="183" t="s">
        <v>44</v>
      </c>
      <c r="O321" s="66"/>
      <c r="P321" s="184">
        <f t="shared" si="81"/>
        <v>0</v>
      </c>
      <c r="Q321" s="184">
        <v>0</v>
      </c>
      <c r="R321" s="184">
        <f t="shared" si="82"/>
        <v>0</v>
      </c>
      <c r="S321" s="184">
        <v>0</v>
      </c>
      <c r="T321" s="185">
        <f t="shared" si="83"/>
        <v>0</v>
      </c>
      <c r="U321" s="36"/>
      <c r="V321" s="36"/>
      <c r="W321" s="36"/>
      <c r="X321" s="36"/>
      <c r="Y321" s="36"/>
      <c r="Z321" s="36"/>
      <c r="AA321" s="36"/>
      <c r="AB321" s="36"/>
      <c r="AC321" s="36"/>
      <c r="AD321" s="36"/>
      <c r="AE321" s="36"/>
      <c r="AR321" s="186" t="s">
        <v>142</v>
      </c>
      <c r="AT321" s="186" t="s">
        <v>137</v>
      </c>
      <c r="AU321" s="186" t="s">
        <v>80</v>
      </c>
      <c r="AY321" s="19" t="s">
        <v>135</v>
      </c>
      <c r="BE321" s="187">
        <f t="shared" si="84"/>
        <v>0</v>
      </c>
      <c r="BF321" s="187">
        <f t="shared" si="85"/>
        <v>0</v>
      </c>
      <c r="BG321" s="187">
        <f t="shared" si="86"/>
        <v>0</v>
      </c>
      <c r="BH321" s="187">
        <f t="shared" si="87"/>
        <v>0</v>
      </c>
      <c r="BI321" s="187">
        <f t="shared" si="88"/>
        <v>0</v>
      </c>
      <c r="BJ321" s="19" t="s">
        <v>143</v>
      </c>
      <c r="BK321" s="187">
        <f t="shared" si="89"/>
        <v>0</v>
      </c>
      <c r="BL321" s="19" t="s">
        <v>142</v>
      </c>
      <c r="BM321" s="186" t="s">
        <v>1609</v>
      </c>
    </row>
    <row r="322" spans="1:65" s="2" customFormat="1" ht="14.4" customHeight="1">
      <c r="A322" s="36"/>
      <c r="B322" s="37"/>
      <c r="C322" s="175" t="s">
        <v>1539</v>
      </c>
      <c r="D322" s="175" t="s">
        <v>137</v>
      </c>
      <c r="E322" s="176" t="s">
        <v>2789</v>
      </c>
      <c r="F322" s="177" t="s">
        <v>2790</v>
      </c>
      <c r="G322" s="178" t="s">
        <v>382</v>
      </c>
      <c r="H322" s="179">
        <v>34</v>
      </c>
      <c r="I322" s="180"/>
      <c r="J322" s="181">
        <f t="shared" si="80"/>
        <v>0</v>
      </c>
      <c r="K322" s="177" t="s">
        <v>19</v>
      </c>
      <c r="L322" s="41"/>
      <c r="M322" s="182" t="s">
        <v>19</v>
      </c>
      <c r="N322" s="183" t="s">
        <v>44</v>
      </c>
      <c r="O322" s="66"/>
      <c r="P322" s="184">
        <f t="shared" si="81"/>
        <v>0</v>
      </c>
      <c r="Q322" s="184">
        <v>0</v>
      </c>
      <c r="R322" s="184">
        <f t="shared" si="82"/>
        <v>0</v>
      </c>
      <c r="S322" s="184">
        <v>0</v>
      </c>
      <c r="T322" s="185">
        <f t="shared" si="83"/>
        <v>0</v>
      </c>
      <c r="U322" s="36"/>
      <c r="V322" s="36"/>
      <c r="W322" s="36"/>
      <c r="X322" s="36"/>
      <c r="Y322" s="36"/>
      <c r="Z322" s="36"/>
      <c r="AA322" s="36"/>
      <c r="AB322" s="36"/>
      <c r="AC322" s="36"/>
      <c r="AD322" s="36"/>
      <c r="AE322" s="36"/>
      <c r="AR322" s="186" t="s">
        <v>142</v>
      </c>
      <c r="AT322" s="186" t="s">
        <v>137</v>
      </c>
      <c r="AU322" s="186" t="s">
        <v>80</v>
      </c>
      <c r="AY322" s="19" t="s">
        <v>135</v>
      </c>
      <c r="BE322" s="187">
        <f t="shared" si="84"/>
        <v>0</v>
      </c>
      <c r="BF322" s="187">
        <f t="shared" si="85"/>
        <v>0</v>
      </c>
      <c r="BG322" s="187">
        <f t="shared" si="86"/>
        <v>0</v>
      </c>
      <c r="BH322" s="187">
        <f t="shared" si="87"/>
        <v>0</v>
      </c>
      <c r="BI322" s="187">
        <f t="shared" si="88"/>
        <v>0</v>
      </c>
      <c r="BJ322" s="19" t="s">
        <v>143</v>
      </c>
      <c r="BK322" s="187">
        <f t="shared" si="89"/>
        <v>0</v>
      </c>
      <c r="BL322" s="19" t="s">
        <v>142</v>
      </c>
      <c r="BM322" s="186" t="s">
        <v>1612</v>
      </c>
    </row>
    <row r="323" spans="1:65" s="2" customFormat="1" ht="14.4" customHeight="1">
      <c r="A323" s="36"/>
      <c r="B323" s="37"/>
      <c r="C323" s="175" t="s">
        <v>1063</v>
      </c>
      <c r="D323" s="175" t="s">
        <v>137</v>
      </c>
      <c r="E323" s="176" t="s">
        <v>2791</v>
      </c>
      <c r="F323" s="177" t="s">
        <v>2792</v>
      </c>
      <c r="G323" s="178" t="s">
        <v>169</v>
      </c>
      <c r="H323" s="179">
        <v>557</v>
      </c>
      <c r="I323" s="180"/>
      <c r="J323" s="181">
        <f t="shared" si="80"/>
        <v>0</v>
      </c>
      <c r="K323" s="177" t="s">
        <v>19</v>
      </c>
      <c r="L323" s="41"/>
      <c r="M323" s="182" t="s">
        <v>19</v>
      </c>
      <c r="N323" s="183" t="s">
        <v>44</v>
      </c>
      <c r="O323" s="66"/>
      <c r="P323" s="184">
        <f t="shared" si="81"/>
        <v>0</v>
      </c>
      <c r="Q323" s="184">
        <v>0</v>
      </c>
      <c r="R323" s="184">
        <f t="shared" si="82"/>
        <v>0</v>
      </c>
      <c r="S323" s="184">
        <v>0</v>
      </c>
      <c r="T323" s="185">
        <f t="shared" si="83"/>
        <v>0</v>
      </c>
      <c r="U323" s="36"/>
      <c r="V323" s="36"/>
      <c r="W323" s="36"/>
      <c r="X323" s="36"/>
      <c r="Y323" s="36"/>
      <c r="Z323" s="36"/>
      <c r="AA323" s="36"/>
      <c r="AB323" s="36"/>
      <c r="AC323" s="36"/>
      <c r="AD323" s="36"/>
      <c r="AE323" s="36"/>
      <c r="AR323" s="186" t="s">
        <v>142</v>
      </c>
      <c r="AT323" s="186" t="s">
        <v>137</v>
      </c>
      <c r="AU323" s="186" t="s">
        <v>80</v>
      </c>
      <c r="AY323" s="19" t="s">
        <v>135</v>
      </c>
      <c r="BE323" s="187">
        <f t="shared" si="84"/>
        <v>0</v>
      </c>
      <c r="BF323" s="187">
        <f t="shared" si="85"/>
        <v>0</v>
      </c>
      <c r="BG323" s="187">
        <f t="shared" si="86"/>
        <v>0</v>
      </c>
      <c r="BH323" s="187">
        <f t="shared" si="87"/>
        <v>0</v>
      </c>
      <c r="BI323" s="187">
        <f t="shared" si="88"/>
        <v>0</v>
      </c>
      <c r="BJ323" s="19" t="s">
        <v>143</v>
      </c>
      <c r="BK323" s="187">
        <f t="shared" si="89"/>
        <v>0</v>
      </c>
      <c r="BL323" s="19" t="s">
        <v>142</v>
      </c>
      <c r="BM323" s="186" t="s">
        <v>1620</v>
      </c>
    </row>
    <row r="324" spans="1:65" s="2" customFormat="1" ht="14.4" customHeight="1">
      <c r="A324" s="36"/>
      <c r="B324" s="37"/>
      <c r="C324" s="175" t="s">
        <v>1547</v>
      </c>
      <c r="D324" s="175" t="s">
        <v>137</v>
      </c>
      <c r="E324" s="176" t="s">
        <v>2793</v>
      </c>
      <c r="F324" s="177" t="s">
        <v>2794</v>
      </c>
      <c r="G324" s="178" t="s">
        <v>169</v>
      </c>
      <c r="H324" s="179">
        <v>557</v>
      </c>
      <c r="I324" s="180"/>
      <c r="J324" s="181">
        <f t="shared" si="80"/>
        <v>0</v>
      </c>
      <c r="K324" s="177" t="s">
        <v>19</v>
      </c>
      <c r="L324" s="41"/>
      <c r="M324" s="182" t="s">
        <v>19</v>
      </c>
      <c r="N324" s="183" t="s">
        <v>44</v>
      </c>
      <c r="O324" s="66"/>
      <c r="P324" s="184">
        <f t="shared" si="81"/>
        <v>0</v>
      </c>
      <c r="Q324" s="184">
        <v>0</v>
      </c>
      <c r="R324" s="184">
        <f t="shared" si="82"/>
        <v>0</v>
      </c>
      <c r="S324" s="184">
        <v>0</v>
      </c>
      <c r="T324" s="185">
        <f t="shared" si="83"/>
        <v>0</v>
      </c>
      <c r="U324" s="36"/>
      <c r="V324" s="36"/>
      <c r="W324" s="36"/>
      <c r="X324" s="36"/>
      <c r="Y324" s="36"/>
      <c r="Z324" s="36"/>
      <c r="AA324" s="36"/>
      <c r="AB324" s="36"/>
      <c r="AC324" s="36"/>
      <c r="AD324" s="36"/>
      <c r="AE324" s="36"/>
      <c r="AR324" s="186" t="s">
        <v>142</v>
      </c>
      <c r="AT324" s="186" t="s">
        <v>137</v>
      </c>
      <c r="AU324" s="186" t="s">
        <v>80</v>
      </c>
      <c r="AY324" s="19" t="s">
        <v>135</v>
      </c>
      <c r="BE324" s="187">
        <f t="shared" si="84"/>
        <v>0</v>
      </c>
      <c r="BF324" s="187">
        <f t="shared" si="85"/>
        <v>0</v>
      </c>
      <c r="BG324" s="187">
        <f t="shared" si="86"/>
        <v>0</v>
      </c>
      <c r="BH324" s="187">
        <f t="shared" si="87"/>
        <v>0</v>
      </c>
      <c r="BI324" s="187">
        <f t="shared" si="88"/>
        <v>0</v>
      </c>
      <c r="BJ324" s="19" t="s">
        <v>143</v>
      </c>
      <c r="BK324" s="187">
        <f t="shared" si="89"/>
        <v>0</v>
      </c>
      <c r="BL324" s="19" t="s">
        <v>142</v>
      </c>
      <c r="BM324" s="186" t="s">
        <v>1621</v>
      </c>
    </row>
    <row r="325" spans="1:65" s="2" customFormat="1" ht="14.4" customHeight="1">
      <c r="A325" s="36"/>
      <c r="B325" s="37"/>
      <c r="C325" s="175" t="s">
        <v>1067</v>
      </c>
      <c r="D325" s="175" t="s">
        <v>137</v>
      </c>
      <c r="E325" s="176" t="s">
        <v>2795</v>
      </c>
      <c r="F325" s="177" t="s">
        <v>2796</v>
      </c>
      <c r="G325" s="178" t="s">
        <v>197</v>
      </c>
      <c r="H325" s="179">
        <v>1.9</v>
      </c>
      <c r="I325" s="180"/>
      <c r="J325" s="181">
        <f t="shared" si="80"/>
        <v>0</v>
      </c>
      <c r="K325" s="177" t="s">
        <v>19</v>
      </c>
      <c r="L325" s="41"/>
      <c r="M325" s="182" t="s">
        <v>19</v>
      </c>
      <c r="N325" s="183" t="s">
        <v>44</v>
      </c>
      <c r="O325" s="66"/>
      <c r="P325" s="184">
        <f t="shared" si="81"/>
        <v>0</v>
      </c>
      <c r="Q325" s="184">
        <v>0</v>
      </c>
      <c r="R325" s="184">
        <f t="shared" si="82"/>
        <v>0</v>
      </c>
      <c r="S325" s="184">
        <v>0</v>
      </c>
      <c r="T325" s="185">
        <f t="shared" si="83"/>
        <v>0</v>
      </c>
      <c r="U325" s="36"/>
      <c r="V325" s="36"/>
      <c r="W325" s="36"/>
      <c r="X325" s="36"/>
      <c r="Y325" s="36"/>
      <c r="Z325" s="36"/>
      <c r="AA325" s="36"/>
      <c r="AB325" s="36"/>
      <c r="AC325" s="36"/>
      <c r="AD325" s="36"/>
      <c r="AE325" s="36"/>
      <c r="AR325" s="186" t="s">
        <v>142</v>
      </c>
      <c r="AT325" s="186" t="s">
        <v>137</v>
      </c>
      <c r="AU325" s="186" t="s">
        <v>80</v>
      </c>
      <c r="AY325" s="19" t="s">
        <v>135</v>
      </c>
      <c r="BE325" s="187">
        <f t="shared" si="84"/>
        <v>0</v>
      </c>
      <c r="BF325" s="187">
        <f t="shared" si="85"/>
        <v>0</v>
      </c>
      <c r="BG325" s="187">
        <f t="shared" si="86"/>
        <v>0</v>
      </c>
      <c r="BH325" s="187">
        <f t="shared" si="87"/>
        <v>0</v>
      </c>
      <c r="BI325" s="187">
        <f t="shared" si="88"/>
        <v>0</v>
      </c>
      <c r="BJ325" s="19" t="s">
        <v>143</v>
      </c>
      <c r="BK325" s="187">
        <f t="shared" si="89"/>
        <v>0</v>
      </c>
      <c r="BL325" s="19" t="s">
        <v>142</v>
      </c>
      <c r="BM325" s="186" t="s">
        <v>1626</v>
      </c>
    </row>
    <row r="326" spans="1:65" s="12" customFormat="1" ht="25.9" customHeight="1">
      <c r="B326" s="159"/>
      <c r="C326" s="160"/>
      <c r="D326" s="161" t="s">
        <v>71</v>
      </c>
      <c r="E326" s="162" t="s">
        <v>2797</v>
      </c>
      <c r="F326" s="162" t="s">
        <v>2798</v>
      </c>
      <c r="G326" s="160"/>
      <c r="H326" s="160"/>
      <c r="I326" s="163"/>
      <c r="J326" s="164">
        <f>BK326</f>
        <v>0</v>
      </c>
      <c r="K326" s="160"/>
      <c r="L326" s="165"/>
      <c r="M326" s="166"/>
      <c r="N326" s="167"/>
      <c r="O326" s="167"/>
      <c r="P326" s="168">
        <f>SUM(P327:P333)</f>
        <v>0</v>
      </c>
      <c r="Q326" s="167"/>
      <c r="R326" s="168">
        <f>SUM(R327:R333)</f>
        <v>0</v>
      </c>
      <c r="S326" s="167"/>
      <c r="T326" s="169">
        <f>SUM(T327:T333)</f>
        <v>0</v>
      </c>
      <c r="AR326" s="170" t="s">
        <v>80</v>
      </c>
      <c r="AT326" s="171" t="s">
        <v>71</v>
      </c>
      <c r="AU326" s="171" t="s">
        <v>72</v>
      </c>
      <c r="AY326" s="170" t="s">
        <v>135</v>
      </c>
      <c r="BK326" s="172">
        <f>SUM(BK327:BK333)</f>
        <v>0</v>
      </c>
    </row>
    <row r="327" spans="1:65" s="2" customFormat="1" ht="37.75" customHeight="1">
      <c r="A327" s="36"/>
      <c r="B327" s="37"/>
      <c r="C327" s="175" t="s">
        <v>1554</v>
      </c>
      <c r="D327" s="175" t="s">
        <v>137</v>
      </c>
      <c r="E327" s="176" t="s">
        <v>2799</v>
      </c>
      <c r="F327" s="177" t="s">
        <v>2800</v>
      </c>
      <c r="G327" s="178" t="s">
        <v>1103</v>
      </c>
      <c r="H327" s="179">
        <v>1</v>
      </c>
      <c r="I327" s="180"/>
      <c r="J327" s="181">
        <f t="shared" ref="J327:J333" si="90">ROUND(I327*H327,2)</f>
        <v>0</v>
      </c>
      <c r="K327" s="177" t="s">
        <v>19</v>
      </c>
      <c r="L327" s="41"/>
      <c r="M327" s="182" t="s">
        <v>19</v>
      </c>
      <c r="N327" s="183" t="s">
        <v>44</v>
      </c>
      <c r="O327" s="66"/>
      <c r="P327" s="184">
        <f t="shared" ref="P327:P333" si="91">O327*H327</f>
        <v>0</v>
      </c>
      <c r="Q327" s="184">
        <v>0</v>
      </c>
      <c r="R327" s="184">
        <f t="shared" ref="R327:R333" si="92">Q327*H327</f>
        <v>0</v>
      </c>
      <c r="S327" s="184">
        <v>0</v>
      </c>
      <c r="T327" s="185">
        <f t="shared" ref="T327:T333" si="93">S327*H327</f>
        <v>0</v>
      </c>
      <c r="U327" s="36"/>
      <c r="V327" s="36"/>
      <c r="W327" s="36"/>
      <c r="X327" s="36"/>
      <c r="Y327" s="36"/>
      <c r="Z327" s="36"/>
      <c r="AA327" s="36"/>
      <c r="AB327" s="36"/>
      <c r="AC327" s="36"/>
      <c r="AD327" s="36"/>
      <c r="AE327" s="36"/>
      <c r="AR327" s="186" t="s">
        <v>142</v>
      </c>
      <c r="AT327" s="186" t="s">
        <v>137</v>
      </c>
      <c r="AU327" s="186" t="s">
        <v>80</v>
      </c>
      <c r="AY327" s="19" t="s">
        <v>135</v>
      </c>
      <c r="BE327" s="187">
        <f t="shared" ref="BE327:BE333" si="94">IF(N327="základní",J327,0)</f>
        <v>0</v>
      </c>
      <c r="BF327" s="187">
        <f t="shared" ref="BF327:BF333" si="95">IF(N327="snížená",J327,0)</f>
        <v>0</v>
      </c>
      <c r="BG327" s="187">
        <f t="shared" ref="BG327:BG333" si="96">IF(N327="zákl. přenesená",J327,0)</f>
        <v>0</v>
      </c>
      <c r="BH327" s="187">
        <f t="shared" ref="BH327:BH333" si="97">IF(N327="sníž. přenesená",J327,0)</f>
        <v>0</v>
      </c>
      <c r="BI327" s="187">
        <f t="shared" ref="BI327:BI333" si="98">IF(N327="nulová",J327,0)</f>
        <v>0</v>
      </c>
      <c r="BJ327" s="19" t="s">
        <v>143</v>
      </c>
      <c r="BK327" s="187">
        <f t="shared" ref="BK327:BK333" si="99">ROUND(I327*H327,2)</f>
        <v>0</v>
      </c>
      <c r="BL327" s="19" t="s">
        <v>142</v>
      </c>
      <c r="BM327" s="186" t="s">
        <v>2801</v>
      </c>
    </row>
    <row r="328" spans="1:65" s="2" customFormat="1" ht="14.4" customHeight="1">
      <c r="A328" s="36"/>
      <c r="B328" s="37"/>
      <c r="C328" s="175" t="s">
        <v>1071</v>
      </c>
      <c r="D328" s="175" t="s">
        <v>137</v>
      </c>
      <c r="E328" s="176" t="s">
        <v>2802</v>
      </c>
      <c r="F328" s="177" t="s">
        <v>2803</v>
      </c>
      <c r="G328" s="178" t="s">
        <v>382</v>
      </c>
      <c r="H328" s="179">
        <v>1</v>
      </c>
      <c r="I328" s="180"/>
      <c r="J328" s="181">
        <f t="shared" si="90"/>
        <v>0</v>
      </c>
      <c r="K328" s="177" t="s">
        <v>19</v>
      </c>
      <c r="L328" s="41"/>
      <c r="M328" s="182" t="s">
        <v>19</v>
      </c>
      <c r="N328" s="183" t="s">
        <v>44</v>
      </c>
      <c r="O328" s="66"/>
      <c r="P328" s="184">
        <f t="shared" si="91"/>
        <v>0</v>
      </c>
      <c r="Q328" s="184">
        <v>0</v>
      </c>
      <c r="R328" s="184">
        <f t="shared" si="92"/>
        <v>0</v>
      </c>
      <c r="S328" s="184">
        <v>0</v>
      </c>
      <c r="T328" s="185">
        <f t="shared" si="93"/>
        <v>0</v>
      </c>
      <c r="U328" s="36"/>
      <c r="V328" s="36"/>
      <c r="W328" s="36"/>
      <c r="X328" s="36"/>
      <c r="Y328" s="36"/>
      <c r="Z328" s="36"/>
      <c r="AA328" s="36"/>
      <c r="AB328" s="36"/>
      <c r="AC328" s="36"/>
      <c r="AD328" s="36"/>
      <c r="AE328" s="36"/>
      <c r="AR328" s="186" t="s">
        <v>142</v>
      </c>
      <c r="AT328" s="186" t="s">
        <v>137</v>
      </c>
      <c r="AU328" s="186" t="s">
        <v>80</v>
      </c>
      <c r="AY328" s="19" t="s">
        <v>135</v>
      </c>
      <c r="BE328" s="187">
        <f t="shared" si="94"/>
        <v>0</v>
      </c>
      <c r="BF328" s="187">
        <f t="shared" si="95"/>
        <v>0</v>
      </c>
      <c r="BG328" s="187">
        <f t="shared" si="96"/>
        <v>0</v>
      </c>
      <c r="BH328" s="187">
        <f t="shared" si="97"/>
        <v>0</v>
      </c>
      <c r="BI328" s="187">
        <f t="shared" si="98"/>
        <v>0</v>
      </c>
      <c r="BJ328" s="19" t="s">
        <v>143</v>
      </c>
      <c r="BK328" s="187">
        <f t="shared" si="99"/>
        <v>0</v>
      </c>
      <c r="BL328" s="19" t="s">
        <v>142</v>
      </c>
      <c r="BM328" s="186" t="s">
        <v>1631</v>
      </c>
    </row>
    <row r="329" spans="1:65" s="2" customFormat="1" ht="14.4" customHeight="1">
      <c r="A329" s="36"/>
      <c r="B329" s="37"/>
      <c r="C329" s="175" t="s">
        <v>1562</v>
      </c>
      <c r="D329" s="175" t="s">
        <v>137</v>
      </c>
      <c r="E329" s="176" t="s">
        <v>2804</v>
      </c>
      <c r="F329" s="177" t="s">
        <v>2805</v>
      </c>
      <c r="G329" s="178" t="s">
        <v>382</v>
      </c>
      <c r="H329" s="179">
        <v>1</v>
      </c>
      <c r="I329" s="180"/>
      <c r="J329" s="181">
        <f t="shared" si="90"/>
        <v>0</v>
      </c>
      <c r="K329" s="177" t="s">
        <v>19</v>
      </c>
      <c r="L329" s="41"/>
      <c r="M329" s="182" t="s">
        <v>19</v>
      </c>
      <c r="N329" s="183" t="s">
        <v>44</v>
      </c>
      <c r="O329" s="66"/>
      <c r="P329" s="184">
        <f t="shared" si="91"/>
        <v>0</v>
      </c>
      <c r="Q329" s="184">
        <v>0</v>
      </c>
      <c r="R329" s="184">
        <f t="shared" si="92"/>
        <v>0</v>
      </c>
      <c r="S329" s="184">
        <v>0</v>
      </c>
      <c r="T329" s="185">
        <f t="shared" si="93"/>
        <v>0</v>
      </c>
      <c r="U329" s="36"/>
      <c r="V329" s="36"/>
      <c r="W329" s="36"/>
      <c r="X329" s="36"/>
      <c r="Y329" s="36"/>
      <c r="Z329" s="36"/>
      <c r="AA329" s="36"/>
      <c r="AB329" s="36"/>
      <c r="AC329" s="36"/>
      <c r="AD329" s="36"/>
      <c r="AE329" s="36"/>
      <c r="AR329" s="186" t="s">
        <v>142</v>
      </c>
      <c r="AT329" s="186" t="s">
        <v>137</v>
      </c>
      <c r="AU329" s="186" t="s">
        <v>80</v>
      </c>
      <c r="AY329" s="19" t="s">
        <v>135</v>
      </c>
      <c r="BE329" s="187">
        <f t="shared" si="94"/>
        <v>0</v>
      </c>
      <c r="BF329" s="187">
        <f t="shared" si="95"/>
        <v>0</v>
      </c>
      <c r="BG329" s="187">
        <f t="shared" si="96"/>
        <v>0</v>
      </c>
      <c r="BH329" s="187">
        <f t="shared" si="97"/>
        <v>0</v>
      </c>
      <c r="BI329" s="187">
        <f t="shared" si="98"/>
        <v>0</v>
      </c>
      <c r="BJ329" s="19" t="s">
        <v>143</v>
      </c>
      <c r="BK329" s="187">
        <f t="shared" si="99"/>
        <v>0</v>
      </c>
      <c r="BL329" s="19" t="s">
        <v>142</v>
      </c>
      <c r="BM329" s="186" t="s">
        <v>1638</v>
      </c>
    </row>
    <row r="330" spans="1:65" s="2" customFormat="1" ht="14.4" customHeight="1">
      <c r="A330" s="36"/>
      <c r="B330" s="37"/>
      <c r="C330" s="175" t="s">
        <v>1074</v>
      </c>
      <c r="D330" s="175" t="s">
        <v>137</v>
      </c>
      <c r="E330" s="176" t="s">
        <v>2806</v>
      </c>
      <c r="F330" s="177" t="s">
        <v>2807</v>
      </c>
      <c r="G330" s="178" t="s">
        <v>382</v>
      </c>
      <c r="H330" s="179">
        <v>1</v>
      </c>
      <c r="I330" s="180"/>
      <c r="J330" s="181">
        <f t="shared" si="90"/>
        <v>0</v>
      </c>
      <c r="K330" s="177" t="s">
        <v>19</v>
      </c>
      <c r="L330" s="41"/>
      <c r="M330" s="182" t="s">
        <v>19</v>
      </c>
      <c r="N330" s="183" t="s">
        <v>44</v>
      </c>
      <c r="O330" s="66"/>
      <c r="P330" s="184">
        <f t="shared" si="91"/>
        <v>0</v>
      </c>
      <c r="Q330" s="184">
        <v>0</v>
      </c>
      <c r="R330" s="184">
        <f t="shared" si="92"/>
        <v>0</v>
      </c>
      <c r="S330" s="184">
        <v>0</v>
      </c>
      <c r="T330" s="185">
        <f t="shared" si="93"/>
        <v>0</v>
      </c>
      <c r="U330" s="36"/>
      <c r="V330" s="36"/>
      <c r="W330" s="36"/>
      <c r="X330" s="36"/>
      <c r="Y330" s="36"/>
      <c r="Z330" s="36"/>
      <c r="AA330" s="36"/>
      <c r="AB330" s="36"/>
      <c r="AC330" s="36"/>
      <c r="AD330" s="36"/>
      <c r="AE330" s="36"/>
      <c r="AR330" s="186" t="s">
        <v>142</v>
      </c>
      <c r="AT330" s="186" t="s">
        <v>137</v>
      </c>
      <c r="AU330" s="186" t="s">
        <v>80</v>
      </c>
      <c r="AY330" s="19" t="s">
        <v>135</v>
      </c>
      <c r="BE330" s="187">
        <f t="shared" si="94"/>
        <v>0</v>
      </c>
      <c r="BF330" s="187">
        <f t="shared" si="95"/>
        <v>0</v>
      </c>
      <c r="BG330" s="187">
        <f t="shared" si="96"/>
        <v>0</v>
      </c>
      <c r="BH330" s="187">
        <f t="shared" si="97"/>
        <v>0</v>
      </c>
      <c r="BI330" s="187">
        <f t="shared" si="98"/>
        <v>0</v>
      </c>
      <c r="BJ330" s="19" t="s">
        <v>143</v>
      </c>
      <c r="BK330" s="187">
        <f t="shared" si="99"/>
        <v>0</v>
      </c>
      <c r="BL330" s="19" t="s">
        <v>142</v>
      </c>
      <c r="BM330" s="186" t="s">
        <v>1641</v>
      </c>
    </row>
    <row r="331" spans="1:65" s="2" customFormat="1" ht="14.4" customHeight="1">
      <c r="A331" s="36"/>
      <c r="B331" s="37"/>
      <c r="C331" s="175" t="s">
        <v>1569</v>
      </c>
      <c r="D331" s="175" t="s">
        <v>137</v>
      </c>
      <c r="E331" s="176" t="s">
        <v>2808</v>
      </c>
      <c r="F331" s="177" t="s">
        <v>2809</v>
      </c>
      <c r="G331" s="178" t="s">
        <v>382</v>
      </c>
      <c r="H331" s="179">
        <v>1</v>
      </c>
      <c r="I331" s="180"/>
      <c r="J331" s="181">
        <f t="shared" si="90"/>
        <v>0</v>
      </c>
      <c r="K331" s="177" t="s">
        <v>19</v>
      </c>
      <c r="L331" s="41"/>
      <c r="M331" s="182" t="s">
        <v>19</v>
      </c>
      <c r="N331" s="183" t="s">
        <v>44</v>
      </c>
      <c r="O331" s="66"/>
      <c r="P331" s="184">
        <f t="shared" si="91"/>
        <v>0</v>
      </c>
      <c r="Q331" s="184">
        <v>0</v>
      </c>
      <c r="R331" s="184">
        <f t="shared" si="92"/>
        <v>0</v>
      </c>
      <c r="S331" s="184">
        <v>0</v>
      </c>
      <c r="T331" s="185">
        <f t="shared" si="93"/>
        <v>0</v>
      </c>
      <c r="U331" s="36"/>
      <c r="V331" s="36"/>
      <c r="W331" s="36"/>
      <c r="X331" s="36"/>
      <c r="Y331" s="36"/>
      <c r="Z331" s="36"/>
      <c r="AA331" s="36"/>
      <c r="AB331" s="36"/>
      <c r="AC331" s="36"/>
      <c r="AD331" s="36"/>
      <c r="AE331" s="36"/>
      <c r="AR331" s="186" t="s">
        <v>142</v>
      </c>
      <c r="AT331" s="186" t="s">
        <v>137</v>
      </c>
      <c r="AU331" s="186" t="s">
        <v>80</v>
      </c>
      <c r="AY331" s="19" t="s">
        <v>135</v>
      </c>
      <c r="BE331" s="187">
        <f t="shared" si="94"/>
        <v>0</v>
      </c>
      <c r="BF331" s="187">
        <f t="shared" si="95"/>
        <v>0</v>
      </c>
      <c r="BG331" s="187">
        <f t="shared" si="96"/>
        <v>0</v>
      </c>
      <c r="BH331" s="187">
        <f t="shared" si="97"/>
        <v>0</v>
      </c>
      <c r="BI331" s="187">
        <f t="shared" si="98"/>
        <v>0</v>
      </c>
      <c r="BJ331" s="19" t="s">
        <v>143</v>
      </c>
      <c r="BK331" s="187">
        <f t="shared" si="99"/>
        <v>0</v>
      </c>
      <c r="BL331" s="19" t="s">
        <v>142</v>
      </c>
      <c r="BM331" s="186" t="s">
        <v>1647</v>
      </c>
    </row>
    <row r="332" spans="1:65" s="2" customFormat="1" ht="14.4" customHeight="1">
      <c r="A332" s="36"/>
      <c r="B332" s="37"/>
      <c r="C332" s="175" t="s">
        <v>1078</v>
      </c>
      <c r="D332" s="175" t="s">
        <v>137</v>
      </c>
      <c r="E332" s="176" t="s">
        <v>2810</v>
      </c>
      <c r="F332" s="177" t="s">
        <v>2811</v>
      </c>
      <c r="G332" s="178" t="s">
        <v>2578</v>
      </c>
      <c r="H332" s="179">
        <v>1</v>
      </c>
      <c r="I332" s="180"/>
      <c r="J332" s="181">
        <f t="shared" si="90"/>
        <v>0</v>
      </c>
      <c r="K332" s="177" t="s">
        <v>19</v>
      </c>
      <c r="L332" s="41"/>
      <c r="M332" s="182" t="s">
        <v>19</v>
      </c>
      <c r="N332" s="183" t="s">
        <v>44</v>
      </c>
      <c r="O332" s="66"/>
      <c r="P332" s="184">
        <f t="shared" si="91"/>
        <v>0</v>
      </c>
      <c r="Q332" s="184">
        <v>0</v>
      </c>
      <c r="R332" s="184">
        <f t="shared" si="92"/>
        <v>0</v>
      </c>
      <c r="S332" s="184">
        <v>0</v>
      </c>
      <c r="T332" s="185">
        <f t="shared" si="93"/>
        <v>0</v>
      </c>
      <c r="U332" s="36"/>
      <c r="V332" s="36"/>
      <c r="W332" s="36"/>
      <c r="X332" s="36"/>
      <c r="Y332" s="36"/>
      <c r="Z332" s="36"/>
      <c r="AA332" s="36"/>
      <c r="AB332" s="36"/>
      <c r="AC332" s="36"/>
      <c r="AD332" s="36"/>
      <c r="AE332" s="36"/>
      <c r="AR332" s="186" t="s">
        <v>142</v>
      </c>
      <c r="AT332" s="186" t="s">
        <v>137</v>
      </c>
      <c r="AU332" s="186" t="s">
        <v>80</v>
      </c>
      <c r="AY332" s="19" t="s">
        <v>135</v>
      </c>
      <c r="BE332" s="187">
        <f t="shared" si="94"/>
        <v>0</v>
      </c>
      <c r="BF332" s="187">
        <f t="shared" si="95"/>
        <v>0</v>
      </c>
      <c r="BG332" s="187">
        <f t="shared" si="96"/>
        <v>0</v>
      </c>
      <c r="BH332" s="187">
        <f t="shared" si="97"/>
        <v>0</v>
      </c>
      <c r="BI332" s="187">
        <f t="shared" si="98"/>
        <v>0</v>
      </c>
      <c r="BJ332" s="19" t="s">
        <v>143</v>
      </c>
      <c r="BK332" s="187">
        <f t="shared" si="99"/>
        <v>0</v>
      </c>
      <c r="BL332" s="19" t="s">
        <v>142</v>
      </c>
      <c r="BM332" s="186" t="s">
        <v>1652</v>
      </c>
    </row>
    <row r="333" spans="1:65" s="2" customFormat="1" ht="14.4" customHeight="1">
      <c r="A333" s="36"/>
      <c r="B333" s="37"/>
      <c r="C333" s="175" t="s">
        <v>1577</v>
      </c>
      <c r="D333" s="175" t="s">
        <v>137</v>
      </c>
      <c r="E333" s="176" t="s">
        <v>2812</v>
      </c>
      <c r="F333" s="177" t="s">
        <v>2813</v>
      </c>
      <c r="G333" s="178" t="s">
        <v>197</v>
      </c>
      <c r="H333" s="179">
        <v>0.04</v>
      </c>
      <c r="I333" s="180"/>
      <c r="J333" s="181">
        <f t="shared" si="90"/>
        <v>0</v>
      </c>
      <c r="K333" s="177" t="s">
        <v>19</v>
      </c>
      <c r="L333" s="41"/>
      <c r="M333" s="182" t="s">
        <v>19</v>
      </c>
      <c r="N333" s="183" t="s">
        <v>44</v>
      </c>
      <c r="O333" s="66"/>
      <c r="P333" s="184">
        <f t="shared" si="91"/>
        <v>0</v>
      </c>
      <c r="Q333" s="184">
        <v>0</v>
      </c>
      <c r="R333" s="184">
        <f t="shared" si="92"/>
        <v>0</v>
      </c>
      <c r="S333" s="184">
        <v>0</v>
      </c>
      <c r="T333" s="185">
        <f t="shared" si="93"/>
        <v>0</v>
      </c>
      <c r="U333" s="36"/>
      <c r="V333" s="36"/>
      <c r="W333" s="36"/>
      <c r="X333" s="36"/>
      <c r="Y333" s="36"/>
      <c r="Z333" s="36"/>
      <c r="AA333" s="36"/>
      <c r="AB333" s="36"/>
      <c r="AC333" s="36"/>
      <c r="AD333" s="36"/>
      <c r="AE333" s="36"/>
      <c r="AR333" s="186" t="s">
        <v>142</v>
      </c>
      <c r="AT333" s="186" t="s">
        <v>137</v>
      </c>
      <c r="AU333" s="186" t="s">
        <v>80</v>
      </c>
      <c r="AY333" s="19" t="s">
        <v>135</v>
      </c>
      <c r="BE333" s="187">
        <f t="shared" si="94"/>
        <v>0</v>
      </c>
      <c r="BF333" s="187">
        <f t="shared" si="95"/>
        <v>0</v>
      </c>
      <c r="BG333" s="187">
        <f t="shared" si="96"/>
        <v>0</v>
      </c>
      <c r="BH333" s="187">
        <f t="shared" si="97"/>
        <v>0</v>
      </c>
      <c r="BI333" s="187">
        <f t="shared" si="98"/>
        <v>0</v>
      </c>
      <c r="BJ333" s="19" t="s">
        <v>143</v>
      </c>
      <c r="BK333" s="187">
        <f t="shared" si="99"/>
        <v>0</v>
      </c>
      <c r="BL333" s="19" t="s">
        <v>142</v>
      </c>
      <c r="BM333" s="186" t="s">
        <v>1655</v>
      </c>
    </row>
    <row r="334" spans="1:65" s="12" customFormat="1" ht="25.9" customHeight="1">
      <c r="B334" s="159"/>
      <c r="C334" s="160"/>
      <c r="D334" s="161" t="s">
        <v>71</v>
      </c>
      <c r="E334" s="162" t="s">
        <v>2814</v>
      </c>
      <c r="F334" s="162" t="s">
        <v>2815</v>
      </c>
      <c r="G334" s="160"/>
      <c r="H334" s="160"/>
      <c r="I334" s="163"/>
      <c r="J334" s="164">
        <f>BK334</f>
        <v>0</v>
      </c>
      <c r="K334" s="160"/>
      <c r="L334" s="165"/>
      <c r="M334" s="166"/>
      <c r="N334" s="167"/>
      <c r="O334" s="167"/>
      <c r="P334" s="168">
        <f>SUM(P335:P367)</f>
        <v>0</v>
      </c>
      <c r="Q334" s="167"/>
      <c r="R334" s="168">
        <f>SUM(R335:R367)</f>
        <v>0</v>
      </c>
      <c r="S334" s="167"/>
      <c r="T334" s="169">
        <f>SUM(T335:T367)</f>
        <v>0</v>
      </c>
      <c r="AR334" s="170" t="s">
        <v>80</v>
      </c>
      <c r="AT334" s="171" t="s">
        <v>71</v>
      </c>
      <c r="AU334" s="171" t="s">
        <v>72</v>
      </c>
      <c r="AY334" s="170" t="s">
        <v>135</v>
      </c>
      <c r="BK334" s="172">
        <f>SUM(BK335:BK367)</f>
        <v>0</v>
      </c>
    </row>
    <row r="335" spans="1:65" s="2" customFormat="1" ht="14.4" customHeight="1">
      <c r="A335" s="36"/>
      <c r="B335" s="37"/>
      <c r="C335" s="175" t="s">
        <v>1082</v>
      </c>
      <c r="D335" s="175" t="s">
        <v>137</v>
      </c>
      <c r="E335" s="176" t="s">
        <v>2816</v>
      </c>
      <c r="F335" s="177" t="s">
        <v>2817</v>
      </c>
      <c r="G335" s="178" t="s">
        <v>382</v>
      </c>
      <c r="H335" s="179">
        <v>13</v>
      </c>
      <c r="I335" s="180"/>
      <c r="J335" s="181">
        <f t="shared" ref="J335:J367" si="100">ROUND(I335*H335,2)</f>
        <v>0</v>
      </c>
      <c r="K335" s="177" t="s">
        <v>19</v>
      </c>
      <c r="L335" s="41"/>
      <c r="M335" s="182" t="s">
        <v>19</v>
      </c>
      <c r="N335" s="183" t="s">
        <v>44</v>
      </c>
      <c r="O335" s="66"/>
      <c r="P335" s="184">
        <f t="shared" ref="P335:P367" si="101">O335*H335</f>
        <v>0</v>
      </c>
      <c r="Q335" s="184">
        <v>0</v>
      </c>
      <c r="R335" s="184">
        <f t="shared" ref="R335:R367" si="102">Q335*H335</f>
        <v>0</v>
      </c>
      <c r="S335" s="184">
        <v>0</v>
      </c>
      <c r="T335" s="185">
        <f t="shared" ref="T335:T367" si="103">S335*H335</f>
        <v>0</v>
      </c>
      <c r="U335" s="36"/>
      <c r="V335" s="36"/>
      <c r="W335" s="36"/>
      <c r="X335" s="36"/>
      <c r="Y335" s="36"/>
      <c r="Z335" s="36"/>
      <c r="AA335" s="36"/>
      <c r="AB335" s="36"/>
      <c r="AC335" s="36"/>
      <c r="AD335" s="36"/>
      <c r="AE335" s="36"/>
      <c r="AR335" s="186" t="s">
        <v>142</v>
      </c>
      <c r="AT335" s="186" t="s">
        <v>137</v>
      </c>
      <c r="AU335" s="186" t="s">
        <v>80</v>
      </c>
      <c r="AY335" s="19" t="s">
        <v>135</v>
      </c>
      <c r="BE335" s="187">
        <f t="shared" ref="BE335:BE367" si="104">IF(N335="základní",J335,0)</f>
        <v>0</v>
      </c>
      <c r="BF335" s="187">
        <f t="shared" ref="BF335:BF367" si="105">IF(N335="snížená",J335,0)</f>
        <v>0</v>
      </c>
      <c r="BG335" s="187">
        <f t="shared" ref="BG335:BG367" si="106">IF(N335="zákl. přenesená",J335,0)</f>
        <v>0</v>
      </c>
      <c r="BH335" s="187">
        <f t="shared" ref="BH335:BH367" si="107">IF(N335="sníž. přenesená",J335,0)</f>
        <v>0</v>
      </c>
      <c r="BI335" s="187">
        <f t="shared" ref="BI335:BI367" si="108">IF(N335="nulová",J335,0)</f>
        <v>0</v>
      </c>
      <c r="BJ335" s="19" t="s">
        <v>143</v>
      </c>
      <c r="BK335" s="187">
        <f t="shared" ref="BK335:BK367" si="109">ROUND(I335*H335,2)</f>
        <v>0</v>
      </c>
      <c r="BL335" s="19" t="s">
        <v>142</v>
      </c>
      <c r="BM335" s="186" t="s">
        <v>1658</v>
      </c>
    </row>
    <row r="336" spans="1:65" s="2" customFormat="1" ht="14.4" customHeight="1">
      <c r="A336" s="36"/>
      <c r="B336" s="37"/>
      <c r="C336" s="175" t="s">
        <v>1584</v>
      </c>
      <c r="D336" s="175" t="s">
        <v>137</v>
      </c>
      <c r="E336" s="176" t="s">
        <v>2818</v>
      </c>
      <c r="F336" s="177" t="s">
        <v>2819</v>
      </c>
      <c r="G336" s="178" t="s">
        <v>382</v>
      </c>
      <c r="H336" s="179">
        <v>13</v>
      </c>
      <c r="I336" s="180"/>
      <c r="J336" s="181">
        <f t="shared" si="100"/>
        <v>0</v>
      </c>
      <c r="K336" s="177" t="s">
        <v>19</v>
      </c>
      <c r="L336" s="41"/>
      <c r="M336" s="182" t="s">
        <v>19</v>
      </c>
      <c r="N336" s="183" t="s">
        <v>44</v>
      </c>
      <c r="O336" s="66"/>
      <c r="P336" s="184">
        <f t="shared" si="101"/>
        <v>0</v>
      </c>
      <c r="Q336" s="184">
        <v>0</v>
      </c>
      <c r="R336" s="184">
        <f t="shared" si="102"/>
        <v>0</v>
      </c>
      <c r="S336" s="184">
        <v>0</v>
      </c>
      <c r="T336" s="185">
        <f t="shared" si="103"/>
        <v>0</v>
      </c>
      <c r="U336" s="36"/>
      <c r="V336" s="36"/>
      <c r="W336" s="36"/>
      <c r="X336" s="36"/>
      <c r="Y336" s="36"/>
      <c r="Z336" s="36"/>
      <c r="AA336" s="36"/>
      <c r="AB336" s="36"/>
      <c r="AC336" s="36"/>
      <c r="AD336" s="36"/>
      <c r="AE336" s="36"/>
      <c r="AR336" s="186" t="s">
        <v>142</v>
      </c>
      <c r="AT336" s="186" t="s">
        <v>137</v>
      </c>
      <c r="AU336" s="186" t="s">
        <v>80</v>
      </c>
      <c r="AY336" s="19" t="s">
        <v>135</v>
      </c>
      <c r="BE336" s="187">
        <f t="shared" si="104"/>
        <v>0</v>
      </c>
      <c r="BF336" s="187">
        <f t="shared" si="105"/>
        <v>0</v>
      </c>
      <c r="BG336" s="187">
        <f t="shared" si="106"/>
        <v>0</v>
      </c>
      <c r="BH336" s="187">
        <f t="shared" si="107"/>
        <v>0</v>
      </c>
      <c r="BI336" s="187">
        <f t="shared" si="108"/>
        <v>0</v>
      </c>
      <c r="BJ336" s="19" t="s">
        <v>143</v>
      </c>
      <c r="BK336" s="187">
        <f t="shared" si="109"/>
        <v>0</v>
      </c>
      <c r="BL336" s="19" t="s">
        <v>142</v>
      </c>
      <c r="BM336" s="186" t="s">
        <v>1662</v>
      </c>
    </row>
    <row r="337" spans="1:65" s="2" customFormat="1" ht="14.4" customHeight="1">
      <c r="A337" s="36"/>
      <c r="B337" s="37"/>
      <c r="C337" s="175" t="s">
        <v>1087</v>
      </c>
      <c r="D337" s="175" t="s">
        <v>137</v>
      </c>
      <c r="E337" s="176" t="s">
        <v>2820</v>
      </c>
      <c r="F337" s="177" t="s">
        <v>2821</v>
      </c>
      <c r="G337" s="178" t="s">
        <v>382</v>
      </c>
      <c r="H337" s="179">
        <v>13</v>
      </c>
      <c r="I337" s="180"/>
      <c r="J337" s="181">
        <f t="shared" si="100"/>
        <v>0</v>
      </c>
      <c r="K337" s="177" t="s">
        <v>19</v>
      </c>
      <c r="L337" s="41"/>
      <c r="M337" s="182" t="s">
        <v>19</v>
      </c>
      <c r="N337" s="183" t="s">
        <v>44</v>
      </c>
      <c r="O337" s="66"/>
      <c r="P337" s="184">
        <f t="shared" si="101"/>
        <v>0</v>
      </c>
      <c r="Q337" s="184">
        <v>0</v>
      </c>
      <c r="R337" s="184">
        <f t="shared" si="102"/>
        <v>0</v>
      </c>
      <c r="S337" s="184">
        <v>0</v>
      </c>
      <c r="T337" s="185">
        <f t="shared" si="103"/>
        <v>0</v>
      </c>
      <c r="U337" s="36"/>
      <c r="V337" s="36"/>
      <c r="W337" s="36"/>
      <c r="X337" s="36"/>
      <c r="Y337" s="36"/>
      <c r="Z337" s="36"/>
      <c r="AA337" s="36"/>
      <c r="AB337" s="36"/>
      <c r="AC337" s="36"/>
      <c r="AD337" s="36"/>
      <c r="AE337" s="36"/>
      <c r="AR337" s="186" t="s">
        <v>142</v>
      </c>
      <c r="AT337" s="186" t="s">
        <v>137</v>
      </c>
      <c r="AU337" s="186" t="s">
        <v>80</v>
      </c>
      <c r="AY337" s="19" t="s">
        <v>135</v>
      </c>
      <c r="BE337" s="187">
        <f t="shared" si="104"/>
        <v>0</v>
      </c>
      <c r="BF337" s="187">
        <f t="shared" si="105"/>
        <v>0</v>
      </c>
      <c r="BG337" s="187">
        <f t="shared" si="106"/>
        <v>0</v>
      </c>
      <c r="BH337" s="187">
        <f t="shared" si="107"/>
        <v>0</v>
      </c>
      <c r="BI337" s="187">
        <f t="shared" si="108"/>
        <v>0</v>
      </c>
      <c r="BJ337" s="19" t="s">
        <v>143</v>
      </c>
      <c r="BK337" s="187">
        <f t="shared" si="109"/>
        <v>0</v>
      </c>
      <c r="BL337" s="19" t="s">
        <v>142</v>
      </c>
      <c r="BM337" s="186" t="s">
        <v>1671</v>
      </c>
    </row>
    <row r="338" spans="1:65" s="2" customFormat="1" ht="14.4" customHeight="1">
      <c r="A338" s="36"/>
      <c r="B338" s="37"/>
      <c r="C338" s="175" t="s">
        <v>1591</v>
      </c>
      <c r="D338" s="175" t="s">
        <v>137</v>
      </c>
      <c r="E338" s="176" t="s">
        <v>2822</v>
      </c>
      <c r="F338" s="177" t="s">
        <v>2823</v>
      </c>
      <c r="G338" s="178" t="s">
        <v>382</v>
      </c>
      <c r="H338" s="179">
        <v>13</v>
      </c>
      <c r="I338" s="180"/>
      <c r="J338" s="181">
        <f t="shared" si="100"/>
        <v>0</v>
      </c>
      <c r="K338" s="177" t="s">
        <v>19</v>
      </c>
      <c r="L338" s="41"/>
      <c r="M338" s="182" t="s">
        <v>19</v>
      </c>
      <c r="N338" s="183" t="s">
        <v>44</v>
      </c>
      <c r="O338" s="66"/>
      <c r="P338" s="184">
        <f t="shared" si="101"/>
        <v>0</v>
      </c>
      <c r="Q338" s="184">
        <v>0</v>
      </c>
      <c r="R338" s="184">
        <f t="shared" si="102"/>
        <v>0</v>
      </c>
      <c r="S338" s="184">
        <v>0</v>
      </c>
      <c r="T338" s="185">
        <f t="shared" si="103"/>
        <v>0</v>
      </c>
      <c r="U338" s="36"/>
      <c r="V338" s="36"/>
      <c r="W338" s="36"/>
      <c r="X338" s="36"/>
      <c r="Y338" s="36"/>
      <c r="Z338" s="36"/>
      <c r="AA338" s="36"/>
      <c r="AB338" s="36"/>
      <c r="AC338" s="36"/>
      <c r="AD338" s="36"/>
      <c r="AE338" s="36"/>
      <c r="AR338" s="186" t="s">
        <v>142</v>
      </c>
      <c r="AT338" s="186" t="s">
        <v>137</v>
      </c>
      <c r="AU338" s="186" t="s">
        <v>80</v>
      </c>
      <c r="AY338" s="19" t="s">
        <v>135</v>
      </c>
      <c r="BE338" s="187">
        <f t="shared" si="104"/>
        <v>0</v>
      </c>
      <c r="BF338" s="187">
        <f t="shared" si="105"/>
        <v>0</v>
      </c>
      <c r="BG338" s="187">
        <f t="shared" si="106"/>
        <v>0</v>
      </c>
      <c r="BH338" s="187">
        <f t="shared" si="107"/>
        <v>0</v>
      </c>
      <c r="BI338" s="187">
        <f t="shared" si="108"/>
        <v>0</v>
      </c>
      <c r="BJ338" s="19" t="s">
        <v>143</v>
      </c>
      <c r="BK338" s="187">
        <f t="shared" si="109"/>
        <v>0</v>
      </c>
      <c r="BL338" s="19" t="s">
        <v>142</v>
      </c>
      <c r="BM338" s="186" t="s">
        <v>1675</v>
      </c>
    </row>
    <row r="339" spans="1:65" s="2" customFormat="1" ht="14.4" customHeight="1">
      <c r="A339" s="36"/>
      <c r="B339" s="37"/>
      <c r="C339" s="175" t="s">
        <v>1092</v>
      </c>
      <c r="D339" s="175" t="s">
        <v>137</v>
      </c>
      <c r="E339" s="176" t="s">
        <v>2824</v>
      </c>
      <c r="F339" s="177" t="s">
        <v>2825</v>
      </c>
      <c r="G339" s="178" t="s">
        <v>382</v>
      </c>
      <c r="H339" s="179">
        <v>13</v>
      </c>
      <c r="I339" s="180"/>
      <c r="J339" s="181">
        <f t="shared" si="100"/>
        <v>0</v>
      </c>
      <c r="K339" s="177" t="s">
        <v>19</v>
      </c>
      <c r="L339" s="41"/>
      <c r="M339" s="182" t="s">
        <v>19</v>
      </c>
      <c r="N339" s="183" t="s">
        <v>44</v>
      </c>
      <c r="O339" s="66"/>
      <c r="P339" s="184">
        <f t="shared" si="101"/>
        <v>0</v>
      </c>
      <c r="Q339" s="184">
        <v>0</v>
      </c>
      <c r="R339" s="184">
        <f t="shared" si="102"/>
        <v>0</v>
      </c>
      <c r="S339" s="184">
        <v>0</v>
      </c>
      <c r="T339" s="185">
        <f t="shared" si="103"/>
        <v>0</v>
      </c>
      <c r="U339" s="36"/>
      <c r="V339" s="36"/>
      <c r="W339" s="36"/>
      <c r="X339" s="36"/>
      <c r="Y339" s="36"/>
      <c r="Z339" s="36"/>
      <c r="AA339" s="36"/>
      <c r="AB339" s="36"/>
      <c r="AC339" s="36"/>
      <c r="AD339" s="36"/>
      <c r="AE339" s="36"/>
      <c r="AR339" s="186" t="s">
        <v>142</v>
      </c>
      <c r="AT339" s="186" t="s">
        <v>137</v>
      </c>
      <c r="AU339" s="186" t="s">
        <v>80</v>
      </c>
      <c r="AY339" s="19" t="s">
        <v>135</v>
      </c>
      <c r="BE339" s="187">
        <f t="shared" si="104"/>
        <v>0</v>
      </c>
      <c r="BF339" s="187">
        <f t="shared" si="105"/>
        <v>0</v>
      </c>
      <c r="BG339" s="187">
        <f t="shared" si="106"/>
        <v>0</v>
      </c>
      <c r="BH339" s="187">
        <f t="shared" si="107"/>
        <v>0</v>
      </c>
      <c r="BI339" s="187">
        <f t="shared" si="108"/>
        <v>0</v>
      </c>
      <c r="BJ339" s="19" t="s">
        <v>143</v>
      </c>
      <c r="BK339" s="187">
        <f t="shared" si="109"/>
        <v>0</v>
      </c>
      <c r="BL339" s="19" t="s">
        <v>142</v>
      </c>
      <c r="BM339" s="186" t="s">
        <v>1711</v>
      </c>
    </row>
    <row r="340" spans="1:65" s="2" customFormat="1" ht="14.4" customHeight="1">
      <c r="A340" s="36"/>
      <c r="B340" s="37"/>
      <c r="C340" s="175" t="s">
        <v>1601</v>
      </c>
      <c r="D340" s="175" t="s">
        <v>137</v>
      </c>
      <c r="E340" s="176" t="s">
        <v>2826</v>
      </c>
      <c r="F340" s="177" t="s">
        <v>2827</v>
      </c>
      <c r="G340" s="178" t="s">
        <v>382</v>
      </c>
      <c r="H340" s="179">
        <v>14</v>
      </c>
      <c r="I340" s="180"/>
      <c r="J340" s="181">
        <f t="shared" si="100"/>
        <v>0</v>
      </c>
      <c r="K340" s="177" t="s">
        <v>19</v>
      </c>
      <c r="L340" s="41"/>
      <c r="M340" s="182" t="s">
        <v>19</v>
      </c>
      <c r="N340" s="183" t="s">
        <v>44</v>
      </c>
      <c r="O340" s="66"/>
      <c r="P340" s="184">
        <f t="shared" si="101"/>
        <v>0</v>
      </c>
      <c r="Q340" s="184">
        <v>0</v>
      </c>
      <c r="R340" s="184">
        <f t="shared" si="102"/>
        <v>0</v>
      </c>
      <c r="S340" s="184">
        <v>0</v>
      </c>
      <c r="T340" s="185">
        <f t="shared" si="103"/>
        <v>0</v>
      </c>
      <c r="U340" s="36"/>
      <c r="V340" s="36"/>
      <c r="W340" s="36"/>
      <c r="X340" s="36"/>
      <c r="Y340" s="36"/>
      <c r="Z340" s="36"/>
      <c r="AA340" s="36"/>
      <c r="AB340" s="36"/>
      <c r="AC340" s="36"/>
      <c r="AD340" s="36"/>
      <c r="AE340" s="36"/>
      <c r="AR340" s="186" t="s">
        <v>142</v>
      </c>
      <c r="AT340" s="186" t="s">
        <v>137</v>
      </c>
      <c r="AU340" s="186" t="s">
        <v>80</v>
      </c>
      <c r="AY340" s="19" t="s">
        <v>135</v>
      </c>
      <c r="BE340" s="187">
        <f t="shared" si="104"/>
        <v>0</v>
      </c>
      <c r="BF340" s="187">
        <f t="shared" si="105"/>
        <v>0</v>
      </c>
      <c r="BG340" s="187">
        <f t="shared" si="106"/>
        <v>0</v>
      </c>
      <c r="BH340" s="187">
        <f t="shared" si="107"/>
        <v>0</v>
      </c>
      <c r="BI340" s="187">
        <f t="shared" si="108"/>
        <v>0</v>
      </c>
      <c r="BJ340" s="19" t="s">
        <v>143</v>
      </c>
      <c r="BK340" s="187">
        <f t="shared" si="109"/>
        <v>0</v>
      </c>
      <c r="BL340" s="19" t="s">
        <v>142</v>
      </c>
      <c r="BM340" s="186" t="s">
        <v>1714</v>
      </c>
    </row>
    <row r="341" spans="1:65" s="2" customFormat="1" ht="14.4" customHeight="1">
      <c r="A341" s="36"/>
      <c r="B341" s="37"/>
      <c r="C341" s="175" t="s">
        <v>1096</v>
      </c>
      <c r="D341" s="175" t="s">
        <v>137</v>
      </c>
      <c r="E341" s="176" t="s">
        <v>2828</v>
      </c>
      <c r="F341" s="177" t="s">
        <v>2829</v>
      </c>
      <c r="G341" s="178" t="s">
        <v>382</v>
      </c>
      <c r="H341" s="179">
        <v>2</v>
      </c>
      <c r="I341" s="180"/>
      <c r="J341" s="181">
        <f t="shared" si="100"/>
        <v>0</v>
      </c>
      <c r="K341" s="177" t="s">
        <v>19</v>
      </c>
      <c r="L341" s="41"/>
      <c r="M341" s="182" t="s">
        <v>19</v>
      </c>
      <c r="N341" s="183" t="s">
        <v>44</v>
      </c>
      <c r="O341" s="66"/>
      <c r="P341" s="184">
        <f t="shared" si="101"/>
        <v>0</v>
      </c>
      <c r="Q341" s="184">
        <v>0</v>
      </c>
      <c r="R341" s="184">
        <f t="shared" si="102"/>
        <v>0</v>
      </c>
      <c r="S341" s="184">
        <v>0</v>
      </c>
      <c r="T341" s="185">
        <f t="shared" si="103"/>
        <v>0</v>
      </c>
      <c r="U341" s="36"/>
      <c r="V341" s="36"/>
      <c r="W341" s="36"/>
      <c r="X341" s="36"/>
      <c r="Y341" s="36"/>
      <c r="Z341" s="36"/>
      <c r="AA341" s="36"/>
      <c r="AB341" s="36"/>
      <c r="AC341" s="36"/>
      <c r="AD341" s="36"/>
      <c r="AE341" s="36"/>
      <c r="AR341" s="186" t="s">
        <v>142</v>
      </c>
      <c r="AT341" s="186" t="s">
        <v>137</v>
      </c>
      <c r="AU341" s="186" t="s">
        <v>80</v>
      </c>
      <c r="AY341" s="19" t="s">
        <v>135</v>
      </c>
      <c r="BE341" s="187">
        <f t="shared" si="104"/>
        <v>0</v>
      </c>
      <c r="BF341" s="187">
        <f t="shared" si="105"/>
        <v>0</v>
      </c>
      <c r="BG341" s="187">
        <f t="shared" si="106"/>
        <v>0</v>
      </c>
      <c r="BH341" s="187">
        <f t="shared" si="107"/>
        <v>0</v>
      </c>
      <c r="BI341" s="187">
        <f t="shared" si="108"/>
        <v>0</v>
      </c>
      <c r="BJ341" s="19" t="s">
        <v>143</v>
      </c>
      <c r="BK341" s="187">
        <f t="shared" si="109"/>
        <v>0</v>
      </c>
      <c r="BL341" s="19" t="s">
        <v>142</v>
      </c>
      <c r="BM341" s="186" t="s">
        <v>1720</v>
      </c>
    </row>
    <row r="342" spans="1:65" s="2" customFormat="1" ht="14.4" customHeight="1">
      <c r="A342" s="36"/>
      <c r="B342" s="37"/>
      <c r="C342" s="175" t="s">
        <v>1606</v>
      </c>
      <c r="D342" s="175" t="s">
        <v>137</v>
      </c>
      <c r="E342" s="176" t="s">
        <v>2830</v>
      </c>
      <c r="F342" s="177" t="s">
        <v>2831</v>
      </c>
      <c r="G342" s="178" t="s">
        <v>382</v>
      </c>
      <c r="H342" s="179">
        <v>10</v>
      </c>
      <c r="I342" s="180"/>
      <c r="J342" s="181">
        <f t="shared" si="100"/>
        <v>0</v>
      </c>
      <c r="K342" s="177" t="s">
        <v>19</v>
      </c>
      <c r="L342" s="41"/>
      <c r="M342" s="182" t="s">
        <v>19</v>
      </c>
      <c r="N342" s="183" t="s">
        <v>44</v>
      </c>
      <c r="O342" s="66"/>
      <c r="P342" s="184">
        <f t="shared" si="101"/>
        <v>0</v>
      </c>
      <c r="Q342" s="184">
        <v>0</v>
      </c>
      <c r="R342" s="184">
        <f t="shared" si="102"/>
        <v>0</v>
      </c>
      <c r="S342" s="184">
        <v>0</v>
      </c>
      <c r="T342" s="185">
        <f t="shared" si="103"/>
        <v>0</v>
      </c>
      <c r="U342" s="36"/>
      <c r="V342" s="36"/>
      <c r="W342" s="36"/>
      <c r="X342" s="36"/>
      <c r="Y342" s="36"/>
      <c r="Z342" s="36"/>
      <c r="AA342" s="36"/>
      <c r="AB342" s="36"/>
      <c r="AC342" s="36"/>
      <c r="AD342" s="36"/>
      <c r="AE342" s="36"/>
      <c r="AR342" s="186" t="s">
        <v>142</v>
      </c>
      <c r="AT342" s="186" t="s">
        <v>137</v>
      </c>
      <c r="AU342" s="186" t="s">
        <v>80</v>
      </c>
      <c r="AY342" s="19" t="s">
        <v>135</v>
      </c>
      <c r="BE342" s="187">
        <f t="shared" si="104"/>
        <v>0</v>
      </c>
      <c r="BF342" s="187">
        <f t="shared" si="105"/>
        <v>0</v>
      </c>
      <c r="BG342" s="187">
        <f t="shared" si="106"/>
        <v>0</v>
      </c>
      <c r="BH342" s="187">
        <f t="shared" si="107"/>
        <v>0</v>
      </c>
      <c r="BI342" s="187">
        <f t="shared" si="108"/>
        <v>0</v>
      </c>
      <c r="BJ342" s="19" t="s">
        <v>143</v>
      </c>
      <c r="BK342" s="187">
        <f t="shared" si="109"/>
        <v>0</v>
      </c>
      <c r="BL342" s="19" t="s">
        <v>142</v>
      </c>
      <c r="BM342" s="186" t="s">
        <v>1733</v>
      </c>
    </row>
    <row r="343" spans="1:65" s="2" customFormat="1" ht="14.4" customHeight="1">
      <c r="A343" s="36"/>
      <c r="B343" s="37"/>
      <c r="C343" s="175" t="s">
        <v>1104</v>
      </c>
      <c r="D343" s="175" t="s">
        <v>137</v>
      </c>
      <c r="E343" s="176" t="s">
        <v>2832</v>
      </c>
      <c r="F343" s="177" t="s">
        <v>2833</v>
      </c>
      <c r="G343" s="178" t="s">
        <v>382</v>
      </c>
      <c r="H343" s="179">
        <v>1</v>
      </c>
      <c r="I343" s="180"/>
      <c r="J343" s="181">
        <f t="shared" si="100"/>
        <v>0</v>
      </c>
      <c r="K343" s="177" t="s">
        <v>19</v>
      </c>
      <c r="L343" s="41"/>
      <c r="M343" s="182" t="s">
        <v>19</v>
      </c>
      <c r="N343" s="183" t="s">
        <v>44</v>
      </c>
      <c r="O343" s="66"/>
      <c r="P343" s="184">
        <f t="shared" si="101"/>
        <v>0</v>
      </c>
      <c r="Q343" s="184">
        <v>0</v>
      </c>
      <c r="R343" s="184">
        <f t="shared" si="102"/>
        <v>0</v>
      </c>
      <c r="S343" s="184">
        <v>0</v>
      </c>
      <c r="T343" s="185">
        <f t="shared" si="103"/>
        <v>0</v>
      </c>
      <c r="U343" s="36"/>
      <c r="V343" s="36"/>
      <c r="W343" s="36"/>
      <c r="X343" s="36"/>
      <c r="Y343" s="36"/>
      <c r="Z343" s="36"/>
      <c r="AA343" s="36"/>
      <c r="AB343" s="36"/>
      <c r="AC343" s="36"/>
      <c r="AD343" s="36"/>
      <c r="AE343" s="36"/>
      <c r="AR343" s="186" t="s">
        <v>142</v>
      </c>
      <c r="AT343" s="186" t="s">
        <v>137</v>
      </c>
      <c r="AU343" s="186" t="s">
        <v>80</v>
      </c>
      <c r="AY343" s="19" t="s">
        <v>135</v>
      </c>
      <c r="BE343" s="187">
        <f t="shared" si="104"/>
        <v>0</v>
      </c>
      <c r="BF343" s="187">
        <f t="shared" si="105"/>
        <v>0</v>
      </c>
      <c r="BG343" s="187">
        <f t="shared" si="106"/>
        <v>0</v>
      </c>
      <c r="BH343" s="187">
        <f t="shared" si="107"/>
        <v>0</v>
      </c>
      <c r="BI343" s="187">
        <f t="shared" si="108"/>
        <v>0</v>
      </c>
      <c r="BJ343" s="19" t="s">
        <v>143</v>
      </c>
      <c r="BK343" s="187">
        <f t="shared" si="109"/>
        <v>0</v>
      </c>
      <c r="BL343" s="19" t="s">
        <v>142</v>
      </c>
      <c r="BM343" s="186" t="s">
        <v>1738</v>
      </c>
    </row>
    <row r="344" spans="1:65" s="2" customFormat="1" ht="14.4" customHeight="1">
      <c r="A344" s="36"/>
      <c r="B344" s="37"/>
      <c r="C344" s="175" t="s">
        <v>1613</v>
      </c>
      <c r="D344" s="175" t="s">
        <v>137</v>
      </c>
      <c r="E344" s="176" t="s">
        <v>2834</v>
      </c>
      <c r="F344" s="177" t="s">
        <v>2835</v>
      </c>
      <c r="G344" s="178" t="s">
        <v>382</v>
      </c>
      <c r="H344" s="179">
        <v>11</v>
      </c>
      <c r="I344" s="180"/>
      <c r="J344" s="181">
        <f t="shared" si="100"/>
        <v>0</v>
      </c>
      <c r="K344" s="177" t="s">
        <v>19</v>
      </c>
      <c r="L344" s="41"/>
      <c r="M344" s="182" t="s">
        <v>19</v>
      </c>
      <c r="N344" s="183" t="s">
        <v>44</v>
      </c>
      <c r="O344" s="66"/>
      <c r="P344" s="184">
        <f t="shared" si="101"/>
        <v>0</v>
      </c>
      <c r="Q344" s="184">
        <v>0</v>
      </c>
      <c r="R344" s="184">
        <f t="shared" si="102"/>
        <v>0</v>
      </c>
      <c r="S344" s="184">
        <v>0</v>
      </c>
      <c r="T344" s="185">
        <f t="shared" si="103"/>
        <v>0</v>
      </c>
      <c r="U344" s="36"/>
      <c r="V344" s="36"/>
      <c r="W344" s="36"/>
      <c r="X344" s="36"/>
      <c r="Y344" s="36"/>
      <c r="Z344" s="36"/>
      <c r="AA344" s="36"/>
      <c r="AB344" s="36"/>
      <c r="AC344" s="36"/>
      <c r="AD344" s="36"/>
      <c r="AE344" s="36"/>
      <c r="AR344" s="186" t="s">
        <v>142</v>
      </c>
      <c r="AT344" s="186" t="s">
        <v>137</v>
      </c>
      <c r="AU344" s="186" t="s">
        <v>80</v>
      </c>
      <c r="AY344" s="19" t="s">
        <v>135</v>
      </c>
      <c r="BE344" s="187">
        <f t="shared" si="104"/>
        <v>0</v>
      </c>
      <c r="BF344" s="187">
        <f t="shared" si="105"/>
        <v>0</v>
      </c>
      <c r="BG344" s="187">
        <f t="shared" si="106"/>
        <v>0</v>
      </c>
      <c r="BH344" s="187">
        <f t="shared" si="107"/>
        <v>0</v>
      </c>
      <c r="BI344" s="187">
        <f t="shared" si="108"/>
        <v>0</v>
      </c>
      <c r="BJ344" s="19" t="s">
        <v>143</v>
      </c>
      <c r="BK344" s="187">
        <f t="shared" si="109"/>
        <v>0</v>
      </c>
      <c r="BL344" s="19" t="s">
        <v>142</v>
      </c>
      <c r="BM344" s="186" t="s">
        <v>1742</v>
      </c>
    </row>
    <row r="345" spans="1:65" s="2" customFormat="1" ht="14.4" customHeight="1">
      <c r="A345" s="36"/>
      <c r="B345" s="37"/>
      <c r="C345" s="175" t="s">
        <v>1108</v>
      </c>
      <c r="D345" s="175" t="s">
        <v>137</v>
      </c>
      <c r="E345" s="176" t="s">
        <v>2836</v>
      </c>
      <c r="F345" s="177" t="s">
        <v>2837</v>
      </c>
      <c r="G345" s="178" t="s">
        <v>382</v>
      </c>
      <c r="H345" s="179">
        <v>11</v>
      </c>
      <c r="I345" s="180"/>
      <c r="J345" s="181">
        <f t="shared" si="100"/>
        <v>0</v>
      </c>
      <c r="K345" s="177" t="s">
        <v>19</v>
      </c>
      <c r="L345" s="41"/>
      <c r="M345" s="182" t="s">
        <v>19</v>
      </c>
      <c r="N345" s="183" t="s">
        <v>44</v>
      </c>
      <c r="O345" s="66"/>
      <c r="P345" s="184">
        <f t="shared" si="101"/>
        <v>0</v>
      </c>
      <c r="Q345" s="184">
        <v>0</v>
      </c>
      <c r="R345" s="184">
        <f t="shared" si="102"/>
        <v>0</v>
      </c>
      <c r="S345" s="184">
        <v>0</v>
      </c>
      <c r="T345" s="185">
        <f t="shared" si="103"/>
        <v>0</v>
      </c>
      <c r="U345" s="36"/>
      <c r="V345" s="36"/>
      <c r="W345" s="36"/>
      <c r="X345" s="36"/>
      <c r="Y345" s="36"/>
      <c r="Z345" s="36"/>
      <c r="AA345" s="36"/>
      <c r="AB345" s="36"/>
      <c r="AC345" s="36"/>
      <c r="AD345" s="36"/>
      <c r="AE345" s="36"/>
      <c r="AR345" s="186" t="s">
        <v>142</v>
      </c>
      <c r="AT345" s="186" t="s">
        <v>137</v>
      </c>
      <c r="AU345" s="186" t="s">
        <v>80</v>
      </c>
      <c r="AY345" s="19" t="s">
        <v>135</v>
      </c>
      <c r="BE345" s="187">
        <f t="shared" si="104"/>
        <v>0</v>
      </c>
      <c r="BF345" s="187">
        <f t="shared" si="105"/>
        <v>0</v>
      </c>
      <c r="BG345" s="187">
        <f t="shared" si="106"/>
        <v>0</v>
      </c>
      <c r="BH345" s="187">
        <f t="shared" si="107"/>
        <v>0</v>
      </c>
      <c r="BI345" s="187">
        <f t="shared" si="108"/>
        <v>0</v>
      </c>
      <c r="BJ345" s="19" t="s">
        <v>143</v>
      </c>
      <c r="BK345" s="187">
        <f t="shared" si="109"/>
        <v>0</v>
      </c>
      <c r="BL345" s="19" t="s">
        <v>142</v>
      </c>
      <c r="BM345" s="186" t="s">
        <v>1747</v>
      </c>
    </row>
    <row r="346" spans="1:65" s="2" customFormat="1" ht="14.4" customHeight="1">
      <c r="A346" s="36"/>
      <c r="B346" s="37"/>
      <c r="C346" s="175" t="s">
        <v>1619</v>
      </c>
      <c r="D346" s="175" t="s">
        <v>137</v>
      </c>
      <c r="E346" s="176" t="s">
        <v>2838</v>
      </c>
      <c r="F346" s="177" t="s">
        <v>2839</v>
      </c>
      <c r="G346" s="178" t="s">
        <v>382</v>
      </c>
      <c r="H346" s="179">
        <v>11</v>
      </c>
      <c r="I346" s="180"/>
      <c r="J346" s="181">
        <f t="shared" si="100"/>
        <v>0</v>
      </c>
      <c r="K346" s="177" t="s">
        <v>19</v>
      </c>
      <c r="L346" s="41"/>
      <c r="M346" s="182" t="s">
        <v>19</v>
      </c>
      <c r="N346" s="183" t="s">
        <v>44</v>
      </c>
      <c r="O346" s="66"/>
      <c r="P346" s="184">
        <f t="shared" si="101"/>
        <v>0</v>
      </c>
      <c r="Q346" s="184">
        <v>0</v>
      </c>
      <c r="R346" s="184">
        <f t="shared" si="102"/>
        <v>0</v>
      </c>
      <c r="S346" s="184">
        <v>0</v>
      </c>
      <c r="T346" s="185">
        <f t="shared" si="103"/>
        <v>0</v>
      </c>
      <c r="U346" s="36"/>
      <c r="V346" s="36"/>
      <c r="W346" s="36"/>
      <c r="X346" s="36"/>
      <c r="Y346" s="36"/>
      <c r="Z346" s="36"/>
      <c r="AA346" s="36"/>
      <c r="AB346" s="36"/>
      <c r="AC346" s="36"/>
      <c r="AD346" s="36"/>
      <c r="AE346" s="36"/>
      <c r="AR346" s="186" t="s">
        <v>142</v>
      </c>
      <c r="AT346" s="186" t="s">
        <v>137</v>
      </c>
      <c r="AU346" s="186" t="s">
        <v>80</v>
      </c>
      <c r="AY346" s="19" t="s">
        <v>135</v>
      </c>
      <c r="BE346" s="187">
        <f t="shared" si="104"/>
        <v>0</v>
      </c>
      <c r="BF346" s="187">
        <f t="shared" si="105"/>
        <v>0</v>
      </c>
      <c r="BG346" s="187">
        <f t="shared" si="106"/>
        <v>0</v>
      </c>
      <c r="BH346" s="187">
        <f t="shared" si="107"/>
        <v>0</v>
      </c>
      <c r="BI346" s="187">
        <f t="shared" si="108"/>
        <v>0</v>
      </c>
      <c r="BJ346" s="19" t="s">
        <v>143</v>
      </c>
      <c r="BK346" s="187">
        <f t="shared" si="109"/>
        <v>0</v>
      </c>
      <c r="BL346" s="19" t="s">
        <v>142</v>
      </c>
      <c r="BM346" s="186" t="s">
        <v>1750</v>
      </c>
    </row>
    <row r="347" spans="1:65" s="2" customFormat="1" ht="14.4" customHeight="1">
      <c r="A347" s="36"/>
      <c r="B347" s="37"/>
      <c r="C347" s="175" t="s">
        <v>1111</v>
      </c>
      <c r="D347" s="175" t="s">
        <v>137</v>
      </c>
      <c r="E347" s="176" t="s">
        <v>2840</v>
      </c>
      <c r="F347" s="177" t="s">
        <v>2841</v>
      </c>
      <c r="G347" s="178" t="s">
        <v>2578</v>
      </c>
      <c r="H347" s="179">
        <v>11</v>
      </c>
      <c r="I347" s="180"/>
      <c r="J347" s="181">
        <f t="shared" si="100"/>
        <v>0</v>
      </c>
      <c r="K347" s="177" t="s">
        <v>19</v>
      </c>
      <c r="L347" s="41"/>
      <c r="M347" s="182" t="s">
        <v>19</v>
      </c>
      <c r="N347" s="183" t="s">
        <v>44</v>
      </c>
      <c r="O347" s="66"/>
      <c r="P347" s="184">
        <f t="shared" si="101"/>
        <v>0</v>
      </c>
      <c r="Q347" s="184">
        <v>0</v>
      </c>
      <c r="R347" s="184">
        <f t="shared" si="102"/>
        <v>0</v>
      </c>
      <c r="S347" s="184">
        <v>0</v>
      </c>
      <c r="T347" s="185">
        <f t="shared" si="103"/>
        <v>0</v>
      </c>
      <c r="U347" s="36"/>
      <c r="V347" s="36"/>
      <c r="W347" s="36"/>
      <c r="X347" s="36"/>
      <c r="Y347" s="36"/>
      <c r="Z347" s="36"/>
      <c r="AA347" s="36"/>
      <c r="AB347" s="36"/>
      <c r="AC347" s="36"/>
      <c r="AD347" s="36"/>
      <c r="AE347" s="36"/>
      <c r="AR347" s="186" t="s">
        <v>142</v>
      </c>
      <c r="AT347" s="186" t="s">
        <v>137</v>
      </c>
      <c r="AU347" s="186" t="s">
        <v>80</v>
      </c>
      <c r="AY347" s="19" t="s">
        <v>135</v>
      </c>
      <c r="BE347" s="187">
        <f t="shared" si="104"/>
        <v>0</v>
      </c>
      <c r="BF347" s="187">
        <f t="shared" si="105"/>
        <v>0</v>
      </c>
      <c r="BG347" s="187">
        <f t="shared" si="106"/>
        <v>0</v>
      </c>
      <c r="BH347" s="187">
        <f t="shared" si="107"/>
        <v>0</v>
      </c>
      <c r="BI347" s="187">
        <f t="shared" si="108"/>
        <v>0</v>
      </c>
      <c r="BJ347" s="19" t="s">
        <v>143</v>
      </c>
      <c r="BK347" s="187">
        <f t="shared" si="109"/>
        <v>0</v>
      </c>
      <c r="BL347" s="19" t="s">
        <v>142</v>
      </c>
      <c r="BM347" s="186" t="s">
        <v>1764</v>
      </c>
    </row>
    <row r="348" spans="1:65" s="2" customFormat="1" ht="14.4" customHeight="1">
      <c r="A348" s="36"/>
      <c r="B348" s="37"/>
      <c r="C348" s="175" t="s">
        <v>1623</v>
      </c>
      <c r="D348" s="175" t="s">
        <v>137</v>
      </c>
      <c r="E348" s="176" t="s">
        <v>2842</v>
      </c>
      <c r="F348" s="177" t="s">
        <v>2843</v>
      </c>
      <c r="G348" s="178" t="s">
        <v>2578</v>
      </c>
      <c r="H348" s="179">
        <v>11</v>
      </c>
      <c r="I348" s="180"/>
      <c r="J348" s="181">
        <f t="shared" si="100"/>
        <v>0</v>
      </c>
      <c r="K348" s="177" t="s">
        <v>19</v>
      </c>
      <c r="L348" s="41"/>
      <c r="M348" s="182" t="s">
        <v>19</v>
      </c>
      <c r="N348" s="183" t="s">
        <v>44</v>
      </c>
      <c r="O348" s="66"/>
      <c r="P348" s="184">
        <f t="shared" si="101"/>
        <v>0</v>
      </c>
      <c r="Q348" s="184">
        <v>0</v>
      </c>
      <c r="R348" s="184">
        <f t="shared" si="102"/>
        <v>0</v>
      </c>
      <c r="S348" s="184">
        <v>0</v>
      </c>
      <c r="T348" s="185">
        <f t="shared" si="103"/>
        <v>0</v>
      </c>
      <c r="U348" s="36"/>
      <c r="V348" s="36"/>
      <c r="W348" s="36"/>
      <c r="X348" s="36"/>
      <c r="Y348" s="36"/>
      <c r="Z348" s="36"/>
      <c r="AA348" s="36"/>
      <c r="AB348" s="36"/>
      <c r="AC348" s="36"/>
      <c r="AD348" s="36"/>
      <c r="AE348" s="36"/>
      <c r="AR348" s="186" t="s">
        <v>142</v>
      </c>
      <c r="AT348" s="186" t="s">
        <v>137</v>
      </c>
      <c r="AU348" s="186" t="s">
        <v>80</v>
      </c>
      <c r="AY348" s="19" t="s">
        <v>135</v>
      </c>
      <c r="BE348" s="187">
        <f t="shared" si="104"/>
        <v>0</v>
      </c>
      <c r="BF348" s="187">
        <f t="shared" si="105"/>
        <v>0</v>
      </c>
      <c r="BG348" s="187">
        <f t="shared" si="106"/>
        <v>0</v>
      </c>
      <c r="BH348" s="187">
        <f t="shared" si="107"/>
        <v>0</v>
      </c>
      <c r="BI348" s="187">
        <f t="shared" si="108"/>
        <v>0</v>
      </c>
      <c r="BJ348" s="19" t="s">
        <v>143</v>
      </c>
      <c r="BK348" s="187">
        <f t="shared" si="109"/>
        <v>0</v>
      </c>
      <c r="BL348" s="19" t="s">
        <v>142</v>
      </c>
      <c r="BM348" s="186" t="s">
        <v>1767</v>
      </c>
    </row>
    <row r="349" spans="1:65" s="2" customFormat="1" ht="14.4" customHeight="1">
      <c r="A349" s="36"/>
      <c r="B349" s="37"/>
      <c r="C349" s="175" t="s">
        <v>1115</v>
      </c>
      <c r="D349" s="175" t="s">
        <v>137</v>
      </c>
      <c r="E349" s="176" t="s">
        <v>2844</v>
      </c>
      <c r="F349" s="177" t="s">
        <v>2845</v>
      </c>
      <c r="G349" s="178" t="s">
        <v>2578</v>
      </c>
      <c r="H349" s="179">
        <v>8</v>
      </c>
      <c r="I349" s="180"/>
      <c r="J349" s="181">
        <f t="shared" si="100"/>
        <v>0</v>
      </c>
      <c r="K349" s="177" t="s">
        <v>19</v>
      </c>
      <c r="L349" s="41"/>
      <c r="M349" s="182" t="s">
        <v>19</v>
      </c>
      <c r="N349" s="183" t="s">
        <v>44</v>
      </c>
      <c r="O349" s="66"/>
      <c r="P349" s="184">
        <f t="shared" si="101"/>
        <v>0</v>
      </c>
      <c r="Q349" s="184">
        <v>0</v>
      </c>
      <c r="R349" s="184">
        <f t="shared" si="102"/>
        <v>0</v>
      </c>
      <c r="S349" s="184">
        <v>0</v>
      </c>
      <c r="T349" s="185">
        <f t="shared" si="103"/>
        <v>0</v>
      </c>
      <c r="U349" s="36"/>
      <c r="V349" s="36"/>
      <c r="W349" s="36"/>
      <c r="X349" s="36"/>
      <c r="Y349" s="36"/>
      <c r="Z349" s="36"/>
      <c r="AA349" s="36"/>
      <c r="AB349" s="36"/>
      <c r="AC349" s="36"/>
      <c r="AD349" s="36"/>
      <c r="AE349" s="36"/>
      <c r="AR349" s="186" t="s">
        <v>142</v>
      </c>
      <c r="AT349" s="186" t="s">
        <v>137</v>
      </c>
      <c r="AU349" s="186" t="s">
        <v>80</v>
      </c>
      <c r="AY349" s="19" t="s">
        <v>135</v>
      </c>
      <c r="BE349" s="187">
        <f t="shared" si="104"/>
        <v>0</v>
      </c>
      <c r="BF349" s="187">
        <f t="shared" si="105"/>
        <v>0</v>
      </c>
      <c r="BG349" s="187">
        <f t="shared" si="106"/>
        <v>0</v>
      </c>
      <c r="BH349" s="187">
        <f t="shared" si="107"/>
        <v>0</v>
      </c>
      <c r="BI349" s="187">
        <f t="shared" si="108"/>
        <v>0</v>
      </c>
      <c r="BJ349" s="19" t="s">
        <v>143</v>
      </c>
      <c r="BK349" s="187">
        <f t="shared" si="109"/>
        <v>0</v>
      </c>
      <c r="BL349" s="19" t="s">
        <v>142</v>
      </c>
      <c r="BM349" s="186" t="s">
        <v>1788</v>
      </c>
    </row>
    <row r="350" spans="1:65" s="2" customFormat="1" ht="14.4" customHeight="1">
      <c r="A350" s="36"/>
      <c r="B350" s="37"/>
      <c r="C350" s="175" t="s">
        <v>1635</v>
      </c>
      <c r="D350" s="175" t="s">
        <v>137</v>
      </c>
      <c r="E350" s="176" t="s">
        <v>2846</v>
      </c>
      <c r="F350" s="177" t="s">
        <v>2847</v>
      </c>
      <c r="G350" s="178" t="s">
        <v>382</v>
      </c>
      <c r="H350" s="179">
        <v>7</v>
      </c>
      <c r="I350" s="180"/>
      <c r="J350" s="181">
        <f t="shared" si="100"/>
        <v>0</v>
      </c>
      <c r="K350" s="177" t="s">
        <v>19</v>
      </c>
      <c r="L350" s="41"/>
      <c r="M350" s="182" t="s">
        <v>19</v>
      </c>
      <c r="N350" s="183" t="s">
        <v>44</v>
      </c>
      <c r="O350" s="66"/>
      <c r="P350" s="184">
        <f t="shared" si="101"/>
        <v>0</v>
      </c>
      <c r="Q350" s="184">
        <v>0</v>
      </c>
      <c r="R350" s="184">
        <f t="shared" si="102"/>
        <v>0</v>
      </c>
      <c r="S350" s="184">
        <v>0</v>
      </c>
      <c r="T350" s="185">
        <f t="shared" si="103"/>
        <v>0</v>
      </c>
      <c r="U350" s="36"/>
      <c r="V350" s="36"/>
      <c r="W350" s="36"/>
      <c r="X350" s="36"/>
      <c r="Y350" s="36"/>
      <c r="Z350" s="36"/>
      <c r="AA350" s="36"/>
      <c r="AB350" s="36"/>
      <c r="AC350" s="36"/>
      <c r="AD350" s="36"/>
      <c r="AE350" s="36"/>
      <c r="AR350" s="186" t="s">
        <v>142</v>
      </c>
      <c r="AT350" s="186" t="s">
        <v>137</v>
      </c>
      <c r="AU350" s="186" t="s">
        <v>80</v>
      </c>
      <c r="AY350" s="19" t="s">
        <v>135</v>
      </c>
      <c r="BE350" s="187">
        <f t="shared" si="104"/>
        <v>0</v>
      </c>
      <c r="BF350" s="187">
        <f t="shared" si="105"/>
        <v>0</v>
      </c>
      <c r="BG350" s="187">
        <f t="shared" si="106"/>
        <v>0</v>
      </c>
      <c r="BH350" s="187">
        <f t="shared" si="107"/>
        <v>0</v>
      </c>
      <c r="BI350" s="187">
        <f t="shared" si="108"/>
        <v>0</v>
      </c>
      <c r="BJ350" s="19" t="s">
        <v>143</v>
      </c>
      <c r="BK350" s="187">
        <f t="shared" si="109"/>
        <v>0</v>
      </c>
      <c r="BL350" s="19" t="s">
        <v>142</v>
      </c>
      <c r="BM350" s="186" t="s">
        <v>1797</v>
      </c>
    </row>
    <row r="351" spans="1:65" s="2" customFormat="1" ht="14.4" customHeight="1">
      <c r="A351" s="36"/>
      <c r="B351" s="37"/>
      <c r="C351" s="175" t="s">
        <v>1119</v>
      </c>
      <c r="D351" s="175" t="s">
        <v>137</v>
      </c>
      <c r="E351" s="176" t="s">
        <v>2848</v>
      </c>
      <c r="F351" s="177" t="s">
        <v>2849</v>
      </c>
      <c r="G351" s="178" t="s">
        <v>382</v>
      </c>
      <c r="H351" s="179">
        <v>1</v>
      </c>
      <c r="I351" s="180"/>
      <c r="J351" s="181">
        <f t="shared" si="100"/>
        <v>0</v>
      </c>
      <c r="K351" s="177" t="s">
        <v>19</v>
      </c>
      <c r="L351" s="41"/>
      <c r="M351" s="182" t="s">
        <v>19</v>
      </c>
      <c r="N351" s="183" t="s">
        <v>44</v>
      </c>
      <c r="O351" s="66"/>
      <c r="P351" s="184">
        <f t="shared" si="101"/>
        <v>0</v>
      </c>
      <c r="Q351" s="184">
        <v>0</v>
      </c>
      <c r="R351" s="184">
        <f t="shared" si="102"/>
        <v>0</v>
      </c>
      <c r="S351" s="184">
        <v>0</v>
      </c>
      <c r="T351" s="185">
        <f t="shared" si="103"/>
        <v>0</v>
      </c>
      <c r="U351" s="36"/>
      <c r="V351" s="36"/>
      <c r="W351" s="36"/>
      <c r="X351" s="36"/>
      <c r="Y351" s="36"/>
      <c r="Z351" s="36"/>
      <c r="AA351" s="36"/>
      <c r="AB351" s="36"/>
      <c r="AC351" s="36"/>
      <c r="AD351" s="36"/>
      <c r="AE351" s="36"/>
      <c r="AR351" s="186" t="s">
        <v>142</v>
      </c>
      <c r="AT351" s="186" t="s">
        <v>137</v>
      </c>
      <c r="AU351" s="186" t="s">
        <v>80</v>
      </c>
      <c r="AY351" s="19" t="s">
        <v>135</v>
      </c>
      <c r="BE351" s="187">
        <f t="shared" si="104"/>
        <v>0</v>
      </c>
      <c r="BF351" s="187">
        <f t="shared" si="105"/>
        <v>0</v>
      </c>
      <c r="BG351" s="187">
        <f t="shared" si="106"/>
        <v>0</v>
      </c>
      <c r="BH351" s="187">
        <f t="shared" si="107"/>
        <v>0</v>
      </c>
      <c r="BI351" s="187">
        <f t="shared" si="108"/>
        <v>0</v>
      </c>
      <c r="BJ351" s="19" t="s">
        <v>143</v>
      </c>
      <c r="BK351" s="187">
        <f t="shared" si="109"/>
        <v>0</v>
      </c>
      <c r="BL351" s="19" t="s">
        <v>142</v>
      </c>
      <c r="BM351" s="186" t="s">
        <v>1800</v>
      </c>
    </row>
    <row r="352" spans="1:65" s="2" customFormat="1" ht="14.4" customHeight="1">
      <c r="A352" s="36"/>
      <c r="B352" s="37"/>
      <c r="C352" s="175" t="s">
        <v>1644</v>
      </c>
      <c r="D352" s="175" t="s">
        <v>137</v>
      </c>
      <c r="E352" s="176" t="s">
        <v>2850</v>
      </c>
      <c r="F352" s="177" t="s">
        <v>2851</v>
      </c>
      <c r="G352" s="178" t="s">
        <v>382</v>
      </c>
      <c r="H352" s="179">
        <v>10</v>
      </c>
      <c r="I352" s="180"/>
      <c r="J352" s="181">
        <f t="shared" si="100"/>
        <v>0</v>
      </c>
      <c r="K352" s="177" t="s">
        <v>19</v>
      </c>
      <c r="L352" s="41"/>
      <c r="M352" s="182" t="s">
        <v>19</v>
      </c>
      <c r="N352" s="183" t="s">
        <v>44</v>
      </c>
      <c r="O352" s="66"/>
      <c r="P352" s="184">
        <f t="shared" si="101"/>
        <v>0</v>
      </c>
      <c r="Q352" s="184">
        <v>0</v>
      </c>
      <c r="R352" s="184">
        <f t="shared" si="102"/>
        <v>0</v>
      </c>
      <c r="S352" s="184">
        <v>0</v>
      </c>
      <c r="T352" s="185">
        <f t="shared" si="103"/>
        <v>0</v>
      </c>
      <c r="U352" s="36"/>
      <c r="V352" s="36"/>
      <c r="W352" s="36"/>
      <c r="X352" s="36"/>
      <c r="Y352" s="36"/>
      <c r="Z352" s="36"/>
      <c r="AA352" s="36"/>
      <c r="AB352" s="36"/>
      <c r="AC352" s="36"/>
      <c r="AD352" s="36"/>
      <c r="AE352" s="36"/>
      <c r="AR352" s="186" t="s">
        <v>142</v>
      </c>
      <c r="AT352" s="186" t="s">
        <v>137</v>
      </c>
      <c r="AU352" s="186" t="s">
        <v>80</v>
      </c>
      <c r="AY352" s="19" t="s">
        <v>135</v>
      </c>
      <c r="BE352" s="187">
        <f t="shared" si="104"/>
        <v>0</v>
      </c>
      <c r="BF352" s="187">
        <f t="shared" si="105"/>
        <v>0</v>
      </c>
      <c r="BG352" s="187">
        <f t="shared" si="106"/>
        <v>0</v>
      </c>
      <c r="BH352" s="187">
        <f t="shared" si="107"/>
        <v>0</v>
      </c>
      <c r="BI352" s="187">
        <f t="shared" si="108"/>
        <v>0</v>
      </c>
      <c r="BJ352" s="19" t="s">
        <v>143</v>
      </c>
      <c r="BK352" s="187">
        <f t="shared" si="109"/>
        <v>0</v>
      </c>
      <c r="BL352" s="19" t="s">
        <v>142</v>
      </c>
      <c r="BM352" s="186" t="s">
        <v>1810</v>
      </c>
    </row>
    <row r="353" spans="1:65" s="2" customFormat="1" ht="14.4" customHeight="1">
      <c r="A353" s="36"/>
      <c r="B353" s="37"/>
      <c r="C353" s="175" t="s">
        <v>1126</v>
      </c>
      <c r="D353" s="175" t="s">
        <v>137</v>
      </c>
      <c r="E353" s="176" t="s">
        <v>2852</v>
      </c>
      <c r="F353" s="177" t="s">
        <v>2853</v>
      </c>
      <c r="G353" s="178" t="s">
        <v>382</v>
      </c>
      <c r="H353" s="179">
        <v>2</v>
      </c>
      <c r="I353" s="180"/>
      <c r="J353" s="181">
        <f t="shared" si="100"/>
        <v>0</v>
      </c>
      <c r="K353" s="177" t="s">
        <v>19</v>
      </c>
      <c r="L353" s="41"/>
      <c r="M353" s="182" t="s">
        <v>19</v>
      </c>
      <c r="N353" s="183" t="s">
        <v>44</v>
      </c>
      <c r="O353" s="66"/>
      <c r="P353" s="184">
        <f t="shared" si="101"/>
        <v>0</v>
      </c>
      <c r="Q353" s="184">
        <v>0</v>
      </c>
      <c r="R353" s="184">
        <f t="shared" si="102"/>
        <v>0</v>
      </c>
      <c r="S353" s="184">
        <v>0</v>
      </c>
      <c r="T353" s="185">
        <f t="shared" si="103"/>
        <v>0</v>
      </c>
      <c r="U353" s="36"/>
      <c r="V353" s="36"/>
      <c r="W353" s="36"/>
      <c r="X353" s="36"/>
      <c r="Y353" s="36"/>
      <c r="Z353" s="36"/>
      <c r="AA353" s="36"/>
      <c r="AB353" s="36"/>
      <c r="AC353" s="36"/>
      <c r="AD353" s="36"/>
      <c r="AE353" s="36"/>
      <c r="AR353" s="186" t="s">
        <v>142</v>
      </c>
      <c r="AT353" s="186" t="s">
        <v>137</v>
      </c>
      <c r="AU353" s="186" t="s">
        <v>80</v>
      </c>
      <c r="AY353" s="19" t="s">
        <v>135</v>
      </c>
      <c r="BE353" s="187">
        <f t="shared" si="104"/>
        <v>0</v>
      </c>
      <c r="BF353" s="187">
        <f t="shared" si="105"/>
        <v>0</v>
      </c>
      <c r="BG353" s="187">
        <f t="shared" si="106"/>
        <v>0</v>
      </c>
      <c r="BH353" s="187">
        <f t="shared" si="107"/>
        <v>0</v>
      </c>
      <c r="BI353" s="187">
        <f t="shared" si="108"/>
        <v>0</v>
      </c>
      <c r="BJ353" s="19" t="s">
        <v>143</v>
      </c>
      <c r="BK353" s="187">
        <f t="shared" si="109"/>
        <v>0</v>
      </c>
      <c r="BL353" s="19" t="s">
        <v>142</v>
      </c>
      <c r="BM353" s="186" t="s">
        <v>1817</v>
      </c>
    </row>
    <row r="354" spans="1:65" s="2" customFormat="1" ht="14.4" customHeight="1">
      <c r="A354" s="36"/>
      <c r="B354" s="37"/>
      <c r="C354" s="175" t="s">
        <v>1653</v>
      </c>
      <c r="D354" s="175" t="s">
        <v>137</v>
      </c>
      <c r="E354" s="176" t="s">
        <v>2854</v>
      </c>
      <c r="F354" s="177" t="s">
        <v>2855</v>
      </c>
      <c r="G354" s="178" t="s">
        <v>382</v>
      </c>
      <c r="H354" s="179">
        <v>1</v>
      </c>
      <c r="I354" s="180"/>
      <c r="J354" s="181">
        <f t="shared" si="100"/>
        <v>0</v>
      </c>
      <c r="K354" s="177" t="s">
        <v>19</v>
      </c>
      <c r="L354" s="41"/>
      <c r="M354" s="182" t="s">
        <v>19</v>
      </c>
      <c r="N354" s="183" t="s">
        <v>44</v>
      </c>
      <c r="O354" s="66"/>
      <c r="P354" s="184">
        <f t="shared" si="101"/>
        <v>0</v>
      </c>
      <c r="Q354" s="184">
        <v>0</v>
      </c>
      <c r="R354" s="184">
        <f t="shared" si="102"/>
        <v>0</v>
      </c>
      <c r="S354" s="184">
        <v>0</v>
      </c>
      <c r="T354" s="185">
        <f t="shared" si="103"/>
        <v>0</v>
      </c>
      <c r="U354" s="36"/>
      <c r="V354" s="36"/>
      <c r="W354" s="36"/>
      <c r="X354" s="36"/>
      <c r="Y354" s="36"/>
      <c r="Z354" s="36"/>
      <c r="AA354" s="36"/>
      <c r="AB354" s="36"/>
      <c r="AC354" s="36"/>
      <c r="AD354" s="36"/>
      <c r="AE354" s="36"/>
      <c r="AR354" s="186" t="s">
        <v>142</v>
      </c>
      <c r="AT354" s="186" t="s">
        <v>137</v>
      </c>
      <c r="AU354" s="186" t="s">
        <v>80</v>
      </c>
      <c r="AY354" s="19" t="s">
        <v>135</v>
      </c>
      <c r="BE354" s="187">
        <f t="shared" si="104"/>
        <v>0</v>
      </c>
      <c r="BF354" s="187">
        <f t="shared" si="105"/>
        <v>0</v>
      </c>
      <c r="BG354" s="187">
        <f t="shared" si="106"/>
        <v>0</v>
      </c>
      <c r="BH354" s="187">
        <f t="shared" si="107"/>
        <v>0</v>
      </c>
      <c r="BI354" s="187">
        <f t="shared" si="108"/>
        <v>0</v>
      </c>
      <c r="BJ354" s="19" t="s">
        <v>143</v>
      </c>
      <c r="BK354" s="187">
        <f t="shared" si="109"/>
        <v>0</v>
      </c>
      <c r="BL354" s="19" t="s">
        <v>142</v>
      </c>
      <c r="BM354" s="186" t="s">
        <v>2134</v>
      </c>
    </row>
    <row r="355" spans="1:65" s="2" customFormat="1" ht="14.4" customHeight="1">
      <c r="A355" s="36"/>
      <c r="B355" s="37"/>
      <c r="C355" s="175" t="s">
        <v>1132</v>
      </c>
      <c r="D355" s="175" t="s">
        <v>137</v>
      </c>
      <c r="E355" s="176" t="s">
        <v>2856</v>
      </c>
      <c r="F355" s="177" t="s">
        <v>2857</v>
      </c>
      <c r="G355" s="178" t="s">
        <v>382</v>
      </c>
      <c r="H355" s="179">
        <v>1</v>
      </c>
      <c r="I355" s="180"/>
      <c r="J355" s="181">
        <f t="shared" si="100"/>
        <v>0</v>
      </c>
      <c r="K355" s="177" t="s">
        <v>19</v>
      </c>
      <c r="L355" s="41"/>
      <c r="M355" s="182" t="s">
        <v>19</v>
      </c>
      <c r="N355" s="183" t="s">
        <v>44</v>
      </c>
      <c r="O355" s="66"/>
      <c r="P355" s="184">
        <f t="shared" si="101"/>
        <v>0</v>
      </c>
      <c r="Q355" s="184">
        <v>0</v>
      </c>
      <c r="R355" s="184">
        <f t="shared" si="102"/>
        <v>0</v>
      </c>
      <c r="S355" s="184">
        <v>0</v>
      </c>
      <c r="T355" s="185">
        <f t="shared" si="103"/>
        <v>0</v>
      </c>
      <c r="U355" s="36"/>
      <c r="V355" s="36"/>
      <c r="W355" s="36"/>
      <c r="X355" s="36"/>
      <c r="Y355" s="36"/>
      <c r="Z355" s="36"/>
      <c r="AA355" s="36"/>
      <c r="AB355" s="36"/>
      <c r="AC355" s="36"/>
      <c r="AD355" s="36"/>
      <c r="AE355" s="36"/>
      <c r="AR355" s="186" t="s">
        <v>142</v>
      </c>
      <c r="AT355" s="186" t="s">
        <v>137</v>
      </c>
      <c r="AU355" s="186" t="s">
        <v>80</v>
      </c>
      <c r="AY355" s="19" t="s">
        <v>135</v>
      </c>
      <c r="BE355" s="187">
        <f t="shared" si="104"/>
        <v>0</v>
      </c>
      <c r="BF355" s="187">
        <f t="shared" si="105"/>
        <v>0</v>
      </c>
      <c r="BG355" s="187">
        <f t="shared" si="106"/>
        <v>0</v>
      </c>
      <c r="BH355" s="187">
        <f t="shared" si="107"/>
        <v>0</v>
      </c>
      <c r="BI355" s="187">
        <f t="shared" si="108"/>
        <v>0</v>
      </c>
      <c r="BJ355" s="19" t="s">
        <v>143</v>
      </c>
      <c r="BK355" s="187">
        <f t="shared" si="109"/>
        <v>0</v>
      </c>
      <c r="BL355" s="19" t="s">
        <v>142</v>
      </c>
      <c r="BM355" s="186" t="s">
        <v>2137</v>
      </c>
    </row>
    <row r="356" spans="1:65" s="2" customFormat="1" ht="14.4" customHeight="1">
      <c r="A356" s="36"/>
      <c r="B356" s="37"/>
      <c r="C356" s="175" t="s">
        <v>1659</v>
      </c>
      <c r="D356" s="175" t="s">
        <v>137</v>
      </c>
      <c r="E356" s="176" t="s">
        <v>2858</v>
      </c>
      <c r="F356" s="177" t="s">
        <v>2859</v>
      </c>
      <c r="G356" s="178" t="s">
        <v>382</v>
      </c>
      <c r="H356" s="179">
        <v>50</v>
      </c>
      <c r="I356" s="180"/>
      <c r="J356" s="181">
        <f t="shared" si="100"/>
        <v>0</v>
      </c>
      <c r="K356" s="177" t="s">
        <v>19</v>
      </c>
      <c r="L356" s="41"/>
      <c r="M356" s="182" t="s">
        <v>19</v>
      </c>
      <c r="N356" s="183" t="s">
        <v>44</v>
      </c>
      <c r="O356" s="66"/>
      <c r="P356" s="184">
        <f t="shared" si="101"/>
        <v>0</v>
      </c>
      <c r="Q356" s="184">
        <v>0</v>
      </c>
      <c r="R356" s="184">
        <f t="shared" si="102"/>
        <v>0</v>
      </c>
      <c r="S356" s="184">
        <v>0</v>
      </c>
      <c r="T356" s="185">
        <f t="shared" si="103"/>
        <v>0</v>
      </c>
      <c r="U356" s="36"/>
      <c r="V356" s="36"/>
      <c r="W356" s="36"/>
      <c r="X356" s="36"/>
      <c r="Y356" s="36"/>
      <c r="Z356" s="36"/>
      <c r="AA356" s="36"/>
      <c r="AB356" s="36"/>
      <c r="AC356" s="36"/>
      <c r="AD356" s="36"/>
      <c r="AE356" s="36"/>
      <c r="AR356" s="186" t="s">
        <v>142</v>
      </c>
      <c r="AT356" s="186" t="s">
        <v>137</v>
      </c>
      <c r="AU356" s="186" t="s">
        <v>80</v>
      </c>
      <c r="AY356" s="19" t="s">
        <v>135</v>
      </c>
      <c r="BE356" s="187">
        <f t="shared" si="104"/>
        <v>0</v>
      </c>
      <c r="BF356" s="187">
        <f t="shared" si="105"/>
        <v>0</v>
      </c>
      <c r="BG356" s="187">
        <f t="shared" si="106"/>
        <v>0</v>
      </c>
      <c r="BH356" s="187">
        <f t="shared" si="107"/>
        <v>0</v>
      </c>
      <c r="BI356" s="187">
        <f t="shared" si="108"/>
        <v>0</v>
      </c>
      <c r="BJ356" s="19" t="s">
        <v>143</v>
      </c>
      <c r="BK356" s="187">
        <f t="shared" si="109"/>
        <v>0</v>
      </c>
      <c r="BL356" s="19" t="s">
        <v>142</v>
      </c>
      <c r="BM356" s="186" t="s">
        <v>2140</v>
      </c>
    </row>
    <row r="357" spans="1:65" s="2" customFormat="1" ht="14.4" customHeight="1">
      <c r="A357" s="36"/>
      <c r="B357" s="37"/>
      <c r="C357" s="175" t="s">
        <v>1136</v>
      </c>
      <c r="D357" s="175" t="s">
        <v>137</v>
      </c>
      <c r="E357" s="176" t="s">
        <v>2860</v>
      </c>
      <c r="F357" s="177" t="s">
        <v>2861</v>
      </c>
      <c r="G357" s="178" t="s">
        <v>382</v>
      </c>
      <c r="H357" s="179">
        <v>50</v>
      </c>
      <c r="I357" s="180"/>
      <c r="J357" s="181">
        <f t="shared" si="100"/>
        <v>0</v>
      </c>
      <c r="K357" s="177" t="s">
        <v>19</v>
      </c>
      <c r="L357" s="41"/>
      <c r="M357" s="182" t="s">
        <v>19</v>
      </c>
      <c r="N357" s="183" t="s">
        <v>44</v>
      </c>
      <c r="O357" s="66"/>
      <c r="P357" s="184">
        <f t="shared" si="101"/>
        <v>0</v>
      </c>
      <c r="Q357" s="184">
        <v>0</v>
      </c>
      <c r="R357" s="184">
        <f t="shared" si="102"/>
        <v>0</v>
      </c>
      <c r="S357" s="184">
        <v>0</v>
      </c>
      <c r="T357" s="185">
        <f t="shared" si="103"/>
        <v>0</v>
      </c>
      <c r="U357" s="36"/>
      <c r="V357" s="36"/>
      <c r="W357" s="36"/>
      <c r="X357" s="36"/>
      <c r="Y357" s="36"/>
      <c r="Z357" s="36"/>
      <c r="AA357" s="36"/>
      <c r="AB357" s="36"/>
      <c r="AC357" s="36"/>
      <c r="AD357" s="36"/>
      <c r="AE357" s="36"/>
      <c r="AR357" s="186" t="s">
        <v>142</v>
      </c>
      <c r="AT357" s="186" t="s">
        <v>137</v>
      </c>
      <c r="AU357" s="186" t="s">
        <v>80</v>
      </c>
      <c r="AY357" s="19" t="s">
        <v>135</v>
      </c>
      <c r="BE357" s="187">
        <f t="shared" si="104"/>
        <v>0</v>
      </c>
      <c r="BF357" s="187">
        <f t="shared" si="105"/>
        <v>0</v>
      </c>
      <c r="BG357" s="187">
        <f t="shared" si="106"/>
        <v>0</v>
      </c>
      <c r="BH357" s="187">
        <f t="shared" si="107"/>
        <v>0</v>
      </c>
      <c r="BI357" s="187">
        <f t="shared" si="108"/>
        <v>0</v>
      </c>
      <c r="BJ357" s="19" t="s">
        <v>143</v>
      </c>
      <c r="BK357" s="187">
        <f t="shared" si="109"/>
        <v>0</v>
      </c>
      <c r="BL357" s="19" t="s">
        <v>142</v>
      </c>
      <c r="BM357" s="186" t="s">
        <v>2143</v>
      </c>
    </row>
    <row r="358" spans="1:65" s="2" customFormat="1" ht="14.4" customHeight="1">
      <c r="A358" s="36"/>
      <c r="B358" s="37"/>
      <c r="C358" s="175" t="s">
        <v>1668</v>
      </c>
      <c r="D358" s="175" t="s">
        <v>137</v>
      </c>
      <c r="E358" s="176" t="s">
        <v>2862</v>
      </c>
      <c r="F358" s="177" t="s">
        <v>2863</v>
      </c>
      <c r="G358" s="178" t="s">
        <v>382</v>
      </c>
      <c r="H358" s="179">
        <v>25</v>
      </c>
      <c r="I358" s="180"/>
      <c r="J358" s="181">
        <f t="shared" si="100"/>
        <v>0</v>
      </c>
      <c r="K358" s="177" t="s">
        <v>19</v>
      </c>
      <c r="L358" s="41"/>
      <c r="M358" s="182" t="s">
        <v>19</v>
      </c>
      <c r="N358" s="183" t="s">
        <v>44</v>
      </c>
      <c r="O358" s="66"/>
      <c r="P358" s="184">
        <f t="shared" si="101"/>
        <v>0</v>
      </c>
      <c r="Q358" s="184">
        <v>0</v>
      </c>
      <c r="R358" s="184">
        <f t="shared" si="102"/>
        <v>0</v>
      </c>
      <c r="S358" s="184">
        <v>0</v>
      </c>
      <c r="T358" s="185">
        <f t="shared" si="103"/>
        <v>0</v>
      </c>
      <c r="U358" s="36"/>
      <c r="V358" s="36"/>
      <c r="W358" s="36"/>
      <c r="X358" s="36"/>
      <c r="Y358" s="36"/>
      <c r="Z358" s="36"/>
      <c r="AA358" s="36"/>
      <c r="AB358" s="36"/>
      <c r="AC358" s="36"/>
      <c r="AD358" s="36"/>
      <c r="AE358" s="36"/>
      <c r="AR358" s="186" t="s">
        <v>142</v>
      </c>
      <c r="AT358" s="186" t="s">
        <v>137</v>
      </c>
      <c r="AU358" s="186" t="s">
        <v>80</v>
      </c>
      <c r="AY358" s="19" t="s">
        <v>135</v>
      </c>
      <c r="BE358" s="187">
        <f t="shared" si="104"/>
        <v>0</v>
      </c>
      <c r="BF358" s="187">
        <f t="shared" si="105"/>
        <v>0</v>
      </c>
      <c r="BG358" s="187">
        <f t="shared" si="106"/>
        <v>0</v>
      </c>
      <c r="BH358" s="187">
        <f t="shared" si="107"/>
        <v>0</v>
      </c>
      <c r="BI358" s="187">
        <f t="shared" si="108"/>
        <v>0</v>
      </c>
      <c r="BJ358" s="19" t="s">
        <v>143</v>
      </c>
      <c r="BK358" s="187">
        <f t="shared" si="109"/>
        <v>0</v>
      </c>
      <c r="BL358" s="19" t="s">
        <v>142</v>
      </c>
      <c r="BM358" s="186" t="s">
        <v>2146</v>
      </c>
    </row>
    <row r="359" spans="1:65" s="2" customFormat="1" ht="14.4" customHeight="1">
      <c r="A359" s="36"/>
      <c r="B359" s="37"/>
      <c r="C359" s="175" t="s">
        <v>1141</v>
      </c>
      <c r="D359" s="175" t="s">
        <v>137</v>
      </c>
      <c r="E359" s="176" t="s">
        <v>2864</v>
      </c>
      <c r="F359" s="177" t="s">
        <v>2865</v>
      </c>
      <c r="G359" s="178" t="s">
        <v>382</v>
      </c>
      <c r="H359" s="179">
        <v>14</v>
      </c>
      <c r="I359" s="180"/>
      <c r="J359" s="181">
        <f t="shared" si="100"/>
        <v>0</v>
      </c>
      <c r="K359" s="177" t="s">
        <v>19</v>
      </c>
      <c r="L359" s="41"/>
      <c r="M359" s="182" t="s">
        <v>19</v>
      </c>
      <c r="N359" s="183" t="s">
        <v>44</v>
      </c>
      <c r="O359" s="66"/>
      <c r="P359" s="184">
        <f t="shared" si="101"/>
        <v>0</v>
      </c>
      <c r="Q359" s="184">
        <v>0</v>
      </c>
      <c r="R359" s="184">
        <f t="shared" si="102"/>
        <v>0</v>
      </c>
      <c r="S359" s="184">
        <v>0</v>
      </c>
      <c r="T359" s="185">
        <f t="shared" si="103"/>
        <v>0</v>
      </c>
      <c r="U359" s="36"/>
      <c r="V359" s="36"/>
      <c r="W359" s="36"/>
      <c r="X359" s="36"/>
      <c r="Y359" s="36"/>
      <c r="Z359" s="36"/>
      <c r="AA359" s="36"/>
      <c r="AB359" s="36"/>
      <c r="AC359" s="36"/>
      <c r="AD359" s="36"/>
      <c r="AE359" s="36"/>
      <c r="AR359" s="186" t="s">
        <v>142</v>
      </c>
      <c r="AT359" s="186" t="s">
        <v>137</v>
      </c>
      <c r="AU359" s="186" t="s">
        <v>80</v>
      </c>
      <c r="AY359" s="19" t="s">
        <v>135</v>
      </c>
      <c r="BE359" s="187">
        <f t="shared" si="104"/>
        <v>0</v>
      </c>
      <c r="BF359" s="187">
        <f t="shared" si="105"/>
        <v>0</v>
      </c>
      <c r="BG359" s="187">
        <f t="shared" si="106"/>
        <v>0</v>
      </c>
      <c r="BH359" s="187">
        <f t="shared" si="107"/>
        <v>0</v>
      </c>
      <c r="BI359" s="187">
        <f t="shared" si="108"/>
        <v>0</v>
      </c>
      <c r="BJ359" s="19" t="s">
        <v>143</v>
      </c>
      <c r="BK359" s="187">
        <f t="shared" si="109"/>
        <v>0</v>
      </c>
      <c r="BL359" s="19" t="s">
        <v>142</v>
      </c>
      <c r="BM359" s="186" t="s">
        <v>2147</v>
      </c>
    </row>
    <row r="360" spans="1:65" s="2" customFormat="1" ht="14.4" customHeight="1">
      <c r="A360" s="36"/>
      <c r="B360" s="37"/>
      <c r="C360" s="175" t="s">
        <v>1677</v>
      </c>
      <c r="D360" s="175" t="s">
        <v>137</v>
      </c>
      <c r="E360" s="176" t="s">
        <v>2866</v>
      </c>
      <c r="F360" s="177" t="s">
        <v>2867</v>
      </c>
      <c r="G360" s="178" t="s">
        <v>382</v>
      </c>
      <c r="H360" s="179">
        <v>11</v>
      </c>
      <c r="I360" s="180"/>
      <c r="J360" s="181">
        <f t="shared" si="100"/>
        <v>0</v>
      </c>
      <c r="K360" s="177" t="s">
        <v>19</v>
      </c>
      <c r="L360" s="41"/>
      <c r="M360" s="182" t="s">
        <v>19</v>
      </c>
      <c r="N360" s="183" t="s">
        <v>44</v>
      </c>
      <c r="O360" s="66"/>
      <c r="P360" s="184">
        <f t="shared" si="101"/>
        <v>0</v>
      </c>
      <c r="Q360" s="184">
        <v>0</v>
      </c>
      <c r="R360" s="184">
        <f t="shared" si="102"/>
        <v>0</v>
      </c>
      <c r="S360" s="184">
        <v>0</v>
      </c>
      <c r="T360" s="185">
        <f t="shared" si="103"/>
        <v>0</v>
      </c>
      <c r="U360" s="36"/>
      <c r="V360" s="36"/>
      <c r="W360" s="36"/>
      <c r="X360" s="36"/>
      <c r="Y360" s="36"/>
      <c r="Z360" s="36"/>
      <c r="AA360" s="36"/>
      <c r="AB360" s="36"/>
      <c r="AC360" s="36"/>
      <c r="AD360" s="36"/>
      <c r="AE360" s="36"/>
      <c r="AR360" s="186" t="s">
        <v>142</v>
      </c>
      <c r="AT360" s="186" t="s">
        <v>137</v>
      </c>
      <c r="AU360" s="186" t="s">
        <v>80</v>
      </c>
      <c r="AY360" s="19" t="s">
        <v>135</v>
      </c>
      <c r="BE360" s="187">
        <f t="shared" si="104"/>
        <v>0</v>
      </c>
      <c r="BF360" s="187">
        <f t="shared" si="105"/>
        <v>0</v>
      </c>
      <c r="BG360" s="187">
        <f t="shared" si="106"/>
        <v>0</v>
      </c>
      <c r="BH360" s="187">
        <f t="shared" si="107"/>
        <v>0</v>
      </c>
      <c r="BI360" s="187">
        <f t="shared" si="108"/>
        <v>0</v>
      </c>
      <c r="BJ360" s="19" t="s">
        <v>143</v>
      </c>
      <c r="BK360" s="187">
        <f t="shared" si="109"/>
        <v>0</v>
      </c>
      <c r="BL360" s="19" t="s">
        <v>142</v>
      </c>
      <c r="BM360" s="186" t="s">
        <v>2150</v>
      </c>
    </row>
    <row r="361" spans="1:65" s="2" customFormat="1" ht="14.4" customHeight="1">
      <c r="A361" s="36"/>
      <c r="B361" s="37"/>
      <c r="C361" s="175" t="s">
        <v>1145</v>
      </c>
      <c r="D361" s="175" t="s">
        <v>137</v>
      </c>
      <c r="E361" s="176" t="s">
        <v>2868</v>
      </c>
      <c r="F361" s="177" t="s">
        <v>2869</v>
      </c>
      <c r="G361" s="178" t="s">
        <v>382</v>
      </c>
      <c r="H361" s="179">
        <v>8</v>
      </c>
      <c r="I361" s="180"/>
      <c r="J361" s="181">
        <f t="shared" si="100"/>
        <v>0</v>
      </c>
      <c r="K361" s="177" t="s">
        <v>19</v>
      </c>
      <c r="L361" s="41"/>
      <c r="M361" s="182" t="s">
        <v>19</v>
      </c>
      <c r="N361" s="183" t="s">
        <v>44</v>
      </c>
      <c r="O361" s="66"/>
      <c r="P361" s="184">
        <f t="shared" si="101"/>
        <v>0</v>
      </c>
      <c r="Q361" s="184">
        <v>0</v>
      </c>
      <c r="R361" s="184">
        <f t="shared" si="102"/>
        <v>0</v>
      </c>
      <c r="S361" s="184">
        <v>0</v>
      </c>
      <c r="T361" s="185">
        <f t="shared" si="103"/>
        <v>0</v>
      </c>
      <c r="U361" s="36"/>
      <c r="V361" s="36"/>
      <c r="W361" s="36"/>
      <c r="X361" s="36"/>
      <c r="Y361" s="36"/>
      <c r="Z361" s="36"/>
      <c r="AA361" s="36"/>
      <c r="AB361" s="36"/>
      <c r="AC361" s="36"/>
      <c r="AD361" s="36"/>
      <c r="AE361" s="36"/>
      <c r="AR361" s="186" t="s">
        <v>142</v>
      </c>
      <c r="AT361" s="186" t="s">
        <v>137</v>
      </c>
      <c r="AU361" s="186" t="s">
        <v>80</v>
      </c>
      <c r="AY361" s="19" t="s">
        <v>135</v>
      </c>
      <c r="BE361" s="187">
        <f t="shared" si="104"/>
        <v>0</v>
      </c>
      <c r="BF361" s="187">
        <f t="shared" si="105"/>
        <v>0</v>
      </c>
      <c r="BG361" s="187">
        <f t="shared" si="106"/>
        <v>0</v>
      </c>
      <c r="BH361" s="187">
        <f t="shared" si="107"/>
        <v>0</v>
      </c>
      <c r="BI361" s="187">
        <f t="shared" si="108"/>
        <v>0</v>
      </c>
      <c r="BJ361" s="19" t="s">
        <v>143</v>
      </c>
      <c r="BK361" s="187">
        <f t="shared" si="109"/>
        <v>0</v>
      </c>
      <c r="BL361" s="19" t="s">
        <v>142</v>
      </c>
      <c r="BM361" s="186" t="s">
        <v>2153</v>
      </c>
    </row>
    <row r="362" spans="1:65" s="2" customFormat="1" ht="14.4" customHeight="1">
      <c r="A362" s="36"/>
      <c r="B362" s="37"/>
      <c r="C362" s="175" t="s">
        <v>1708</v>
      </c>
      <c r="D362" s="175" t="s">
        <v>137</v>
      </c>
      <c r="E362" s="176" t="s">
        <v>2870</v>
      </c>
      <c r="F362" s="177" t="s">
        <v>2871</v>
      </c>
      <c r="G362" s="178" t="s">
        <v>382</v>
      </c>
      <c r="H362" s="179">
        <v>8</v>
      </c>
      <c r="I362" s="180"/>
      <c r="J362" s="181">
        <f t="shared" si="100"/>
        <v>0</v>
      </c>
      <c r="K362" s="177" t="s">
        <v>19</v>
      </c>
      <c r="L362" s="41"/>
      <c r="M362" s="182" t="s">
        <v>19</v>
      </c>
      <c r="N362" s="183" t="s">
        <v>44</v>
      </c>
      <c r="O362" s="66"/>
      <c r="P362" s="184">
        <f t="shared" si="101"/>
        <v>0</v>
      </c>
      <c r="Q362" s="184">
        <v>0</v>
      </c>
      <c r="R362" s="184">
        <f t="shared" si="102"/>
        <v>0</v>
      </c>
      <c r="S362" s="184">
        <v>0</v>
      </c>
      <c r="T362" s="185">
        <f t="shared" si="103"/>
        <v>0</v>
      </c>
      <c r="U362" s="36"/>
      <c r="V362" s="36"/>
      <c r="W362" s="36"/>
      <c r="X362" s="36"/>
      <c r="Y362" s="36"/>
      <c r="Z362" s="36"/>
      <c r="AA362" s="36"/>
      <c r="AB362" s="36"/>
      <c r="AC362" s="36"/>
      <c r="AD362" s="36"/>
      <c r="AE362" s="36"/>
      <c r="AR362" s="186" t="s">
        <v>142</v>
      </c>
      <c r="AT362" s="186" t="s">
        <v>137</v>
      </c>
      <c r="AU362" s="186" t="s">
        <v>80</v>
      </c>
      <c r="AY362" s="19" t="s">
        <v>135</v>
      </c>
      <c r="BE362" s="187">
        <f t="shared" si="104"/>
        <v>0</v>
      </c>
      <c r="BF362" s="187">
        <f t="shared" si="105"/>
        <v>0</v>
      </c>
      <c r="BG362" s="187">
        <f t="shared" si="106"/>
        <v>0</v>
      </c>
      <c r="BH362" s="187">
        <f t="shared" si="107"/>
        <v>0</v>
      </c>
      <c r="BI362" s="187">
        <f t="shared" si="108"/>
        <v>0</v>
      </c>
      <c r="BJ362" s="19" t="s">
        <v>143</v>
      </c>
      <c r="BK362" s="187">
        <f t="shared" si="109"/>
        <v>0</v>
      </c>
      <c r="BL362" s="19" t="s">
        <v>142</v>
      </c>
      <c r="BM362" s="186" t="s">
        <v>2156</v>
      </c>
    </row>
    <row r="363" spans="1:65" s="2" customFormat="1" ht="14.4" customHeight="1">
      <c r="A363" s="36"/>
      <c r="B363" s="37"/>
      <c r="C363" s="175" t="s">
        <v>1163</v>
      </c>
      <c r="D363" s="175" t="s">
        <v>137</v>
      </c>
      <c r="E363" s="176" t="s">
        <v>2872</v>
      </c>
      <c r="F363" s="177" t="s">
        <v>2873</v>
      </c>
      <c r="G363" s="178" t="s">
        <v>382</v>
      </c>
      <c r="H363" s="179">
        <v>11</v>
      </c>
      <c r="I363" s="180"/>
      <c r="J363" s="181">
        <f t="shared" si="100"/>
        <v>0</v>
      </c>
      <c r="K363" s="177" t="s">
        <v>19</v>
      </c>
      <c r="L363" s="41"/>
      <c r="M363" s="182" t="s">
        <v>19</v>
      </c>
      <c r="N363" s="183" t="s">
        <v>44</v>
      </c>
      <c r="O363" s="66"/>
      <c r="P363" s="184">
        <f t="shared" si="101"/>
        <v>0</v>
      </c>
      <c r="Q363" s="184">
        <v>0</v>
      </c>
      <c r="R363" s="184">
        <f t="shared" si="102"/>
        <v>0</v>
      </c>
      <c r="S363" s="184">
        <v>0</v>
      </c>
      <c r="T363" s="185">
        <f t="shared" si="103"/>
        <v>0</v>
      </c>
      <c r="U363" s="36"/>
      <c r="V363" s="36"/>
      <c r="W363" s="36"/>
      <c r="X363" s="36"/>
      <c r="Y363" s="36"/>
      <c r="Z363" s="36"/>
      <c r="AA363" s="36"/>
      <c r="AB363" s="36"/>
      <c r="AC363" s="36"/>
      <c r="AD363" s="36"/>
      <c r="AE363" s="36"/>
      <c r="AR363" s="186" t="s">
        <v>142</v>
      </c>
      <c r="AT363" s="186" t="s">
        <v>137</v>
      </c>
      <c r="AU363" s="186" t="s">
        <v>80</v>
      </c>
      <c r="AY363" s="19" t="s">
        <v>135</v>
      </c>
      <c r="BE363" s="187">
        <f t="shared" si="104"/>
        <v>0</v>
      </c>
      <c r="BF363" s="187">
        <f t="shared" si="105"/>
        <v>0</v>
      </c>
      <c r="BG363" s="187">
        <f t="shared" si="106"/>
        <v>0</v>
      </c>
      <c r="BH363" s="187">
        <f t="shared" si="107"/>
        <v>0</v>
      </c>
      <c r="BI363" s="187">
        <f t="shared" si="108"/>
        <v>0</v>
      </c>
      <c r="BJ363" s="19" t="s">
        <v>143</v>
      </c>
      <c r="BK363" s="187">
        <f t="shared" si="109"/>
        <v>0</v>
      </c>
      <c r="BL363" s="19" t="s">
        <v>142</v>
      </c>
      <c r="BM363" s="186" t="s">
        <v>2159</v>
      </c>
    </row>
    <row r="364" spans="1:65" s="2" customFormat="1" ht="14.4" customHeight="1">
      <c r="A364" s="36"/>
      <c r="B364" s="37"/>
      <c r="C364" s="175" t="s">
        <v>1717</v>
      </c>
      <c r="D364" s="175" t="s">
        <v>137</v>
      </c>
      <c r="E364" s="176" t="s">
        <v>2874</v>
      </c>
      <c r="F364" s="177" t="s">
        <v>2875</v>
      </c>
      <c r="G364" s="178" t="s">
        <v>382</v>
      </c>
      <c r="H364" s="179">
        <v>11</v>
      </c>
      <c r="I364" s="180"/>
      <c r="J364" s="181">
        <f t="shared" si="100"/>
        <v>0</v>
      </c>
      <c r="K364" s="177" t="s">
        <v>19</v>
      </c>
      <c r="L364" s="41"/>
      <c r="M364" s="182" t="s">
        <v>19</v>
      </c>
      <c r="N364" s="183" t="s">
        <v>44</v>
      </c>
      <c r="O364" s="66"/>
      <c r="P364" s="184">
        <f t="shared" si="101"/>
        <v>0</v>
      </c>
      <c r="Q364" s="184">
        <v>0</v>
      </c>
      <c r="R364" s="184">
        <f t="shared" si="102"/>
        <v>0</v>
      </c>
      <c r="S364" s="184">
        <v>0</v>
      </c>
      <c r="T364" s="185">
        <f t="shared" si="103"/>
        <v>0</v>
      </c>
      <c r="U364" s="36"/>
      <c r="V364" s="36"/>
      <c r="W364" s="36"/>
      <c r="X364" s="36"/>
      <c r="Y364" s="36"/>
      <c r="Z364" s="36"/>
      <c r="AA364" s="36"/>
      <c r="AB364" s="36"/>
      <c r="AC364" s="36"/>
      <c r="AD364" s="36"/>
      <c r="AE364" s="36"/>
      <c r="AR364" s="186" t="s">
        <v>142</v>
      </c>
      <c r="AT364" s="186" t="s">
        <v>137</v>
      </c>
      <c r="AU364" s="186" t="s">
        <v>80</v>
      </c>
      <c r="AY364" s="19" t="s">
        <v>135</v>
      </c>
      <c r="BE364" s="187">
        <f t="shared" si="104"/>
        <v>0</v>
      </c>
      <c r="BF364" s="187">
        <f t="shared" si="105"/>
        <v>0</v>
      </c>
      <c r="BG364" s="187">
        <f t="shared" si="106"/>
        <v>0</v>
      </c>
      <c r="BH364" s="187">
        <f t="shared" si="107"/>
        <v>0</v>
      </c>
      <c r="BI364" s="187">
        <f t="shared" si="108"/>
        <v>0</v>
      </c>
      <c r="BJ364" s="19" t="s">
        <v>143</v>
      </c>
      <c r="BK364" s="187">
        <f t="shared" si="109"/>
        <v>0</v>
      </c>
      <c r="BL364" s="19" t="s">
        <v>142</v>
      </c>
      <c r="BM364" s="186" t="s">
        <v>2162</v>
      </c>
    </row>
    <row r="365" spans="1:65" s="2" customFormat="1" ht="14.4" customHeight="1">
      <c r="A365" s="36"/>
      <c r="B365" s="37"/>
      <c r="C365" s="175" t="s">
        <v>1167</v>
      </c>
      <c r="D365" s="175" t="s">
        <v>137</v>
      </c>
      <c r="E365" s="176" t="s">
        <v>2876</v>
      </c>
      <c r="F365" s="177" t="s">
        <v>2877</v>
      </c>
      <c r="G365" s="178" t="s">
        <v>382</v>
      </c>
      <c r="H365" s="179">
        <v>11</v>
      </c>
      <c r="I365" s="180"/>
      <c r="J365" s="181">
        <f t="shared" si="100"/>
        <v>0</v>
      </c>
      <c r="K365" s="177" t="s">
        <v>19</v>
      </c>
      <c r="L365" s="41"/>
      <c r="M365" s="182" t="s">
        <v>19</v>
      </c>
      <c r="N365" s="183" t="s">
        <v>44</v>
      </c>
      <c r="O365" s="66"/>
      <c r="P365" s="184">
        <f t="shared" si="101"/>
        <v>0</v>
      </c>
      <c r="Q365" s="184">
        <v>0</v>
      </c>
      <c r="R365" s="184">
        <f t="shared" si="102"/>
        <v>0</v>
      </c>
      <c r="S365" s="184">
        <v>0</v>
      </c>
      <c r="T365" s="185">
        <f t="shared" si="103"/>
        <v>0</v>
      </c>
      <c r="U365" s="36"/>
      <c r="V365" s="36"/>
      <c r="W365" s="36"/>
      <c r="X365" s="36"/>
      <c r="Y365" s="36"/>
      <c r="Z365" s="36"/>
      <c r="AA365" s="36"/>
      <c r="AB365" s="36"/>
      <c r="AC365" s="36"/>
      <c r="AD365" s="36"/>
      <c r="AE365" s="36"/>
      <c r="AR365" s="186" t="s">
        <v>142</v>
      </c>
      <c r="AT365" s="186" t="s">
        <v>137</v>
      </c>
      <c r="AU365" s="186" t="s">
        <v>80</v>
      </c>
      <c r="AY365" s="19" t="s">
        <v>135</v>
      </c>
      <c r="BE365" s="187">
        <f t="shared" si="104"/>
        <v>0</v>
      </c>
      <c r="BF365" s="187">
        <f t="shared" si="105"/>
        <v>0</v>
      </c>
      <c r="BG365" s="187">
        <f t="shared" si="106"/>
        <v>0</v>
      </c>
      <c r="BH365" s="187">
        <f t="shared" si="107"/>
        <v>0</v>
      </c>
      <c r="BI365" s="187">
        <f t="shared" si="108"/>
        <v>0</v>
      </c>
      <c r="BJ365" s="19" t="s">
        <v>143</v>
      </c>
      <c r="BK365" s="187">
        <f t="shared" si="109"/>
        <v>0</v>
      </c>
      <c r="BL365" s="19" t="s">
        <v>142</v>
      </c>
      <c r="BM365" s="186" t="s">
        <v>2165</v>
      </c>
    </row>
    <row r="366" spans="1:65" s="2" customFormat="1" ht="14.4" customHeight="1">
      <c r="A366" s="36"/>
      <c r="B366" s="37"/>
      <c r="C366" s="175" t="s">
        <v>1735</v>
      </c>
      <c r="D366" s="175" t="s">
        <v>137</v>
      </c>
      <c r="E366" s="176" t="s">
        <v>2878</v>
      </c>
      <c r="F366" s="177" t="s">
        <v>2879</v>
      </c>
      <c r="G366" s="178" t="s">
        <v>382</v>
      </c>
      <c r="H366" s="179">
        <v>11</v>
      </c>
      <c r="I366" s="180"/>
      <c r="J366" s="181">
        <f t="shared" si="100"/>
        <v>0</v>
      </c>
      <c r="K366" s="177" t="s">
        <v>19</v>
      </c>
      <c r="L366" s="41"/>
      <c r="M366" s="182" t="s">
        <v>19</v>
      </c>
      <c r="N366" s="183" t="s">
        <v>44</v>
      </c>
      <c r="O366" s="66"/>
      <c r="P366" s="184">
        <f t="shared" si="101"/>
        <v>0</v>
      </c>
      <c r="Q366" s="184">
        <v>0</v>
      </c>
      <c r="R366" s="184">
        <f t="shared" si="102"/>
        <v>0</v>
      </c>
      <c r="S366" s="184">
        <v>0</v>
      </c>
      <c r="T366" s="185">
        <f t="shared" si="103"/>
        <v>0</v>
      </c>
      <c r="U366" s="36"/>
      <c r="V366" s="36"/>
      <c r="W366" s="36"/>
      <c r="X366" s="36"/>
      <c r="Y366" s="36"/>
      <c r="Z366" s="36"/>
      <c r="AA366" s="36"/>
      <c r="AB366" s="36"/>
      <c r="AC366" s="36"/>
      <c r="AD366" s="36"/>
      <c r="AE366" s="36"/>
      <c r="AR366" s="186" t="s">
        <v>142</v>
      </c>
      <c r="AT366" s="186" t="s">
        <v>137</v>
      </c>
      <c r="AU366" s="186" t="s">
        <v>80</v>
      </c>
      <c r="AY366" s="19" t="s">
        <v>135</v>
      </c>
      <c r="BE366" s="187">
        <f t="shared" si="104"/>
        <v>0</v>
      </c>
      <c r="BF366" s="187">
        <f t="shared" si="105"/>
        <v>0</v>
      </c>
      <c r="BG366" s="187">
        <f t="shared" si="106"/>
        <v>0</v>
      </c>
      <c r="BH366" s="187">
        <f t="shared" si="107"/>
        <v>0</v>
      </c>
      <c r="BI366" s="187">
        <f t="shared" si="108"/>
        <v>0</v>
      </c>
      <c r="BJ366" s="19" t="s">
        <v>143</v>
      </c>
      <c r="BK366" s="187">
        <f t="shared" si="109"/>
        <v>0</v>
      </c>
      <c r="BL366" s="19" t="s">
        <v>142</v>
      </c>
      <c r="BM366" s="186" t="s">
        <v>2171</v>
      </c>
    </row>
    <row r="367" spans="1:65" s="2" customFormat="1" ht="14.4" customHeight="1">
      <c r="A367" s="36"/>
      <c r="B367" s="37"/>
      <c r="C367" s="175" t="s">
        <v>1171</v>
      </c>
      <c r="D367" s="175" t="s">
        <v>137</v>
      </c>
      <c r="E367" s="176" t="s">
        <v>2880</v>
      </c>
      <c r="F367" s="177" t="s">
        <v>2881</v>
      </c>
      <c r="G367" s="178" t="s">
        <v>197</v>
      </c>
      <c r="H367" s="179">
        <v>1.9</v>
      </c>
      <c r="I367" s="180"/>
      <c r="J367" s="181">
        <f t="shared" si="100"/>
        <v>0</v>
      </c>
      <c r="K367" s="177" t="s">
        <v>19</v>
      </c>
      <c r="L367" s="41"/>
      <c r="M367" s="182" t="s">
        <v>19</v>
      </c>
      <c r="N367" s="183" t="s">
        <v>44</v>
      </c>
      <c r="O367" s="66"/>
      <c r="P367" s="184">
        <f t="shared" si="101"/>
        <v>0</v>
      </c>
      <c r="Q367" s="184">
        <v>0</v>
      </c>
      <c r="R367" s="184">
        <f t="shared" si="102"/>
        <v>0</v>
      </c>
      <c r="S367" s="184">
        <v>0</v>
      </c>
      <c r="T367" s="185">
        <f t="shared" si="103"/>
        <v>0</v>
      </c>
      <c r="U367" s="36"/>
      <c r="V367" s="36"/>
      <c r="W367" s="36"/>
      <c r="X367" s="36"/>
      <c r="Y367" s="36"/>
      <c r="Z367" s="36"/>
      <c r="AA367" s="36"/>
      <c r="AB367" s="36"/>
      <c r="AC367" s="36"/>
      <c r="AD367" s="36"/>
      <c r="AE367" s="36"/>
      <c r="AR367" s="186" t="s">
        <v>142</v>
      </c>
      <c r="AT367" s="186" t="s">
        <v>137</v>
      </c>
      <c r="AU367" s="186" t="s">
        <v>80</v>
      </c>
      <c r="AY367" s="19" t="s">
        <v>135</v>
      </c>
      <c r="BE367" s="187">
        <f t="shared" si="104"/>
        <v>0</v>
      </c>
      <c r="BF367" s="187">
        <f t="shared" si="105"/>
        <v>0</v>
      </c>
      <c r="BG367" s="187">
        <f t="shared" si="106"/>
        <v>0</v>
      </c>
      <c r="BH367" s="187">
        <f t="shared" si="107"/>
        <v>0</v>
      </c>
      <c r="BI367" s="187">
        <f t="shared" si="108"/>
        <v>0</v>
      </c>
      <c r="BJ367" s="19" t="s">
        <v>143</v>
      </c>
      <c r="BK367" s="187">
        <f t="shared" si="109"/>
        <v>0</v>
      </c>
      <c r="BL367" s="19" t="s">
        <v>142</v>
      </c>
      <c r="BM367" s="186" t="s">
        <v>2174</v>
      </c>
    </row>
    <row r="368" spans="1:65" s="12" customFormat="1" ht="25.9" customHeight="1">
      <c r="B368" s="159"/>
      <c r="C368" s="160"/>
      <c r="D368" s="161" t="s">
        <v>71</v>
      </c>
      <c r="E368" s="162" t="s">
        <v>344</v>
      </c>
      <c r="F368" s="162" t="s">
        <v>345</v>
      </c>
      <c r="G368" s="160"/>
      <c r="H368" s="160"/>
      <c r="I368" s="163"/>
      <c r="J368" s="164">
        <f>BK368</f>
        <v>0</v>
      </c>
      <c r="K368" s="160"/>
      <c r="L368" s="165"/>
      <c r="M368" s="166"/>
      <c r="N368" s="167"/>
      <c r="O368" s="167"/>
      <c r="P368" s="168">
        <f>SUM(P369:P376)</f>
        <v>0</v>
      </c>
      <c r="Q368" s="167"/>
      <c r="R368" s="168">
        <f>SUM(R369:R376)</f>
        <v>0</v>
      </c>
      <c r="S368" s="167"/>
      <c r="T368" s="169">
        <f>SUM(T369:T376)</f>
        <v>0</v>
      </c>
      <c r="AR368" s="170" t="s">
        <v>143</v>
      </c>
      <c r="AT368" s="171" t="s">
        <v>71</v>
      </c>
      <c r="AU368" s="171" t="s">
        <v>72</v>
      </c>
      <c r="AY368" s="170" t="s">
        <v>135</v>
      </c>
      <c r="BK368" s="172">
        <f>SUM(BK369:BK376)</f>
        <v>0</v>
      </c>
    </row>
    <row r="369" spans="1:65" s="2" customFormat="1" ht="14.4" customHeight="1">
      <c r="A369" s="36"/>
      <c r="B369" s="37"/>
      <c r="C369" s="175" t="s">
        <v>1744</v>
      </c>
      <c r="D369" s="175" t="s">
        <v>137</v>
      </c>
      <c r="E369" s="176" t="s">
        <v>2882</v>
      </c>
      <c r="F369" s="177" t="s">
        <v>2883</v>
      </c>
      <c r="G369" s="178" t="s">
        <v>1594</v>
      </c>
      <c r="H369" s="179">
        <v>120</v>
      </c>
      <c r="I369" s="180"/>
      <c r="J369" s="181">
        <f t="shared" ref="J369:J376" si="110">ROUND(I369*H369,2)</f>
        <v>0</v>
      </c>
      <c r="K369" s="177" t="s">
        <v>19</v>
      </c>
      <c r="L369" s="41"/>
      <c r="M369" s="182" t="s">
        <v>19</v>
      </c>
      <c r="N369" s="183" t="s">
        <v>44</v>
      </c>
      <c r="O369" s="66"/>
      <c r="P369" s="184">
        <f t="shared" ref="P369:P376" si="111">O369*H369</f>
        <v>0</v>
      </c>
      <c r="Q369" s="184">
        <v>0</v>
      </c>
      <c r="R369" s="184">
        <f t="shared" ref="R369:R376" si="112">Q369*H369</f>
        <v>0</v>
      </c>
      <c r="S369" s="184">
        <v>0</v>
      </c>
      <c r="T369" s="185">
        <f t="shared" ref="T369:T376" si="113">S369*H369</f>
        <v>0</v>
      </c>
      <c r="U369" s="36"/>
      <c r="V369" s="36"/>
      <c r="W369" s="36"/>
      <c r="X369" s="36"/>
      <c r="Y369" s="36"/>
      <c r="Z369" s="36"/>
      <c r="AA369" s="36"/>
      <c r="AB369" s="36"/>
      <c r="AC369" s="36"/>
      <c r="AD369" s="36"/>
      <c r="AE369" s="36"/>
      <c r="AR369" s="186" t="s">
        <v>175</v>
      </c>
      <c r="AT369" s="186" t="s">
        <v>137</v>
      </c>
      <c r="AU369" s="186" t="s">
        <v>80</v>
      </c>
      <c r="AY369" s="19" t="s">
        <v>135</v>
      </c>
      <c r="BE369" s="187">
        <f t="shared" ref="BE369:BE376" si="114">IF(N369="základní",J369,0)</f>
        <v>0</v>
      </c>
      <c r="BF369" s="187">
        <f t="shared" ref="BF369:BF376" si="115">IF(N369="snížená",J369,0)</f>
        <v>0</v>
      </c>
      <c r="BG369" s="187">
        <f t="shared" ref="BG369:BG376" si="116">IF(N369="zákl. přenesená",J369,0)</f>
        <v>0</v>
      </c>
      <c r="BH369" s="187">
        <f t="shared" ref="BH369:BH376" si="117">IF(N369="sníž. přenesená",J369,0)</f>
        <v>0</v>
      </c>
      <c r="BI369" s="187">
        <f t="shared" ref="BI369:BI376" si="118">IF(N369="nulová",J369,0)</f>
        <v>0</v>
      </c>
      <c r="BJ369" s="19" t="s">
        <v>143</v>
      </c>
      <c r="BK369" s="187">
        <f t="shared" ref="BK369:BK376" si="119">ROUND(I369*H369,2)</f>
        <v>0</v>
      </c>
      <c r="BL369" s="19" t="s">
        <v>175</v>
      </c>
      <c r="BM369" s="186" t="s">
        <v>2177</v>
      </c>
    </row>
    <row r="370" spans="1:65" s="2" customFormat="1" ht="14.4" customHeight="1">
      <c r="A370" s="36"/>
      <c r="B370" s="37"/>
      <c r="C370" s="175" t="s">
        <v>1176</v>
      </c>
      <c r="D370" s="175" t="s">
        <v>137</v>
      </c>
      <c r="E370" s="176" t="s">
        <v>2884</v>
      </c>
      <c r="F370" s="177" t="s">
        <v>2885</v>
      </c>
      <c r="G370" s="178" t="s">
        <v>382</v>
      </c>
      <c r="H370" s="179">
        <v>5</v>
      </c>
      <c r="I370" s="180"/>
      <c r="J370" s="181">
        <f t="shared" si="110"/>
        <v>0</v>
      </c>
      <c r="K370" s="177" t="s">
        <v>19</v>
      </c>
      <c r="L370" s="41"/>
      <c r="M370" s="182" t="s">
        <v>19</v>
      </c>
      <c r="N370" s="183" t="s">
        <v>44</v>
      </c>
      <c r="O370" s="66"/>
      <c r="P370" s="184">
        <f t="shared" si="111"/>
        <v>0</v>
      </c>
      <c r="Q370" s="184">
        <v>0</v>
      </c>
      <c r="R370" s="184">
        <f t="shared" si="112"/>
        <v>0</v>
      </c>
      <c r="S370" s="184">
        <v>0</v>
      </c>
      <c r="T370" s="185">
        <f t="shared" si="113"/>
        <v>0</v>
      </c>
      <c r="U370" s="36"/>
      <c r="V370" s="36"/>
      <c r="W370" s="36"/>
      <c r="X370" s="36"/>
      <c r="Y370" s="36"/>
      <c r="Z370" s="36"/>
      <c r="AA370" s="36"/>
      <c r="AB370" s="36"/>
      <c r="AC370" s="36"/>
      <c r="AD370" s="36"/>
      <c r="AE370" s="36"/>
      <c r="AR370" s="186" t="s">
        <v>175</v>
      </c>
      <c r="AT370" s="186" t="s">
        <v>137</v>
      </c>
      <c r="AU370" s="186" t="s">
        <v>80</v>
      </c>
      <c r="AY370" s="19" t="s">
        <v>135</v>
      </c>
      <c r="BE370" s="187">
        <f t="shared" si="114"/>
        <v>0</v>
      </c>
      <c r="BF370" s="187">
        <f t="shared" si="115"/>
        <v>0</v>
      </c>
      <c r="BG370" s="187">
        <f t="shared" si="116"/>
        <v>0</v>
      </c>
      <c r="BH370" s="187">
        <f t="shared" si="117"/>
        <v>0</v>
      </c>
      <c r="BI370" s="187">
        <f t="shared" si="118"/>
        <v>0</v>
      </c>
      <c r="BJ370" s="19" t="s">
        <v>143</v>
      </c>
      <c r="BK370" s="187">
        <f t="shared" si="119"/>
        <v>0</v>
      </c>
      <c r="BL370" s="19" t="s">
        <v>175</v>
      </c>
      <c r="BM370" s="186" t="s">
        <v>2180</v>
      </c>
    </row>
    <row r="371" spans="1:65" s="2" customFormat="1" ht="14.4" customHeight="1">
      <c r="A371" s="36"/>
      <c r="B371" s="37"/>
      <c r="C371" s="175" t="s">
        <v>1761</v>
      </c>
      <c r="D371" s="175" t="s">
        <v>137</v>
      </c>
      <c r="E371" s="176" t="s">
        <v>2886</v>
      </c>
      <c r="F371" s="177" t="s">
        <v>2887</v>
      </c>
      <c r="G371" s="178" t="s">
        <v>382</v>
      </c>
      <c r="H371" s="179">
        <v>7</v>
      </c>
      <c r="I371" s="180"/>
      <c r="J371" s="181">
        <f t="shared" si="110"/>
        <v>0</v>
      </c>
      <c r="K371" s="177" t="s">
        <v>19</v>
      </c>
      <c r="L371" s="41"/>
      <c r="M371" s="182" t="s">
        <v>19</v>
      </c>
      <c r="N371" s="183" t="s">
        <v>44</v>
      </c>
      <c r="O371" s="66"/>
      <c r="P371" s="184">
        <f t="shared" si="111"/>
        <v>0</v>
      </c>
      <c r="Q371" s="184">
        <v>0</v>
      </c>
      <c r="R371" s="184">
        <f t="shared" si="112"/>
        <v>0</v>
      </c>
      <c r="S371" s="184">
        <v>0</v>
      </c>
      <c r="T371" s="185">
        <f t="shared" si="113"/>
        <v>0</v>
      </c>
      <c r="U371" s="36"/>
      <c r="V371" s="36"/>
      <c r="W371" s="36"/>
      <c r="X371" s="36"/>
      <c r="Y371" s="36"/>
      <c r="Z371" s="36"/>
      <c r="AA371" s="36"/>
      <c r="AB371" s="36"/>
      <c r="AC371" s="36"/>
      <c r="AD371" s="36"/>
      <c r="AE371" s="36"/>
      <c r="AR371" s="186" t="s">
        <v>175</v>
      </c>
      <c r="AT371" s="186" t="s">
        <v>137</v>
      </c>
      <c r="AU371" s="186" t="s">
        <v>80</v>
      </c>
      <c r="AY371" s="19" t="s">
        <v>135</v>
      </c>
      <c r="BE371" s="187">
        <f t="shared" si="114"/>
        <v>0</v>
      </c>
      <c r="BF371" s="187">
        <f t="shared" si="115"/>
        <v>0</v>
      </c>
      <c r="BG371" s="187">
        <f t="shared" si="116"/>
        <v>0</v>
      </c>
      <c r="BH371" s="187">
        <f t="shared" si="117"/>
        <v>0</v>
      </c>
      <c r="BI371" s="187">
        <f t="shared" si="118"/>
        <v>0</v>
      </c>
      <c r="BJ371" s="19" t="s">
        <v>143</v>
      </c>
      <c r="BK371" s="187">
        <f t="shared" si="119"/>
        <v>0</v>
      </c>
      <c r="BL371" s="19" t="s">
        <v>175</v>
      </c>
      <c r="BM371" s="186" t="s">
        <v>2183</v>
      </c>
    </row>
    <row r="372" spans="1:65" s="2" customFormat="1" ht="14.4" customHeight="1">
      <c r="A372" s="36"/>
      <c r="B372" s="37"/>
      <c r="C372" s="175" t="s">
        <v>1179</v>
      </c>
      <c r="D372" s="175" t="s">
        <v>137</v>
      </c>
      <c r="E372" s="176" t="s">
        <v>2888</v>
      </c>
      <c r="F372" s="177" t="s">
        <v>2889</v>
      </c>
      <c r="G372" s="178" t="s">
        <v>382</v>
      </c>
      <c r="H372" s="179">
        <v>3</v>
      </c>
      <c r="I372" s="180"/>
      <c r="J372" s="181">
        <f t="shared" si="110"/>
        <v>0</v>
      </c>
      <c r="K372" s="177" t="s">
        <v>19</v>
      </c>
      <c r="L372" s="41"/>
      <c r="M372" s="182" t="s">
        <v>19</v>
      </c>
      <c r="N372" s="183" t="s">
        <v>44</v>
      </c>
      <c r="O372" s="66"/>
      <c r="P372" s="184">
        <f t="shared" si="111"/>
        <v>0</v>
      </c>
      <c r="Q372" s="184">
        <v>0</v>
      </c>
      <c r="R372" s="184">
        <f t="shared" si="112"/>
        <v>0</v>
      </c>
      <c r="S372" s="184">
        <v>0</v>
      </c>
      <c r="T372" s="185">
        <f t="shared" si="113"/>
        <v>0</v>
      </c>
      <c r="U372" s="36"/>
      <c r="V372" s="36"/>
      <c r="W372" s="36"/>
      <c r="X372" s="36"/>
      <c r="Y372" s="36"/>
      <c r="Z372" s="36"/>
      <c r="AA372" s="36"/>
      <c r="AB372" s="36"/>
      <c r="AC372" s="36"/>
      <c r="AD372" s="36"/>
      <c r="AE372" s="36"/>
      <c r="AR372" s="186" t="s">
        <v>175</v>
      </c>
      <c r="AT372" s="186" t="s">
        <v>137</v>
      </c>
      <c r="AU372" s="186" t="s">
        <v>80</v>
      </c>
      <c r="AY372" s="19" t="s">
        <v>135</v>
      </c>
      <c r="BE372" s="187">
        <f t="shared" si="114"/>
        <v>0</v>
      </c>
      <c r="BF372" s="187">
        <f t="shared" si="115"/>
        <v>0</v>
      </c>
      <c r="BG372" s="187">
        <f t="shared" si="116"/>
        <v>0</v>
      </c>
      <c r="BH372" s="187">
        <f t="shared" si="117"/>
        <v>0</v>
      </c>
      <c r="BI372" s="187">
        <f t="shared" si="118"/>
        <v>0</v>
      </c>
      <c r="BJ372" s="19" t="s">
        <v>143</v>
      </c>
      <c r="BK372" s="187">
        <f t="shared" si="119"/>
        <v>0</v>
      </c>
      <c r="BL372" s="19" t="s">
        <v>175</v>
      </c>
      <c r="BM372" s="186" t="s">
        <v>2186</v>
      </c>
    </row>
    <row r="373" spans="1:65" s="2" customFormat="1" ht="14.4" customHeight="1">
      <c r="A373" s="36"/>
      <c r="B373" s="37"/>
      <c r="C373" s="175" t="s">
        <v>1770</v>
      </c>
      <c r="D373" s="175" t="s">
        <v>137</v>
      </c>
      <c r="E373" s="176" t="s">
        <v>2890</v>
      </c>
      <c r="F373" s="177" t="s">
        <v>2891</v>
      </c>
      <c r="G373" s="178" t="s">
        <v>382</v>
      </c>
      <c r="H373" s="179">
        <v>10</v>
      </c>
      <c r="I373" s="180"/>
      <c r="J373" s="181">
        <f t="shared" si="110"/>
        <v>0</v>
      </c>
      <c r="K373" s="177" t="s">
        <v>19</v>
      </c>
      <c r="L373" s="41"/>
      <c r="M373" s="182" t="s">
        <v>19</v>
      </c>
      <c r="N373" s="183" t="s">
        <v>44</v>
      </c>
      <c r="O373" s="66"/>
      <c r="P373" s="184">
        <f t="shared" si="111"/>
        <v>0</v>
      </c>
      <c r="Q373" s="184">
        <v>0</v>
      </c>
      <c r="R373" s="184">
        <f t="shared" si="112"/>
        <v>0</v>
      </c>
      <c r="S373" s="184">
        <v>0</v>
      </c>
      <c r="T373" s="185">
        <f t="shared" si="113"/>
        <v>0</v>
      </c>
      <c r="U373" s="36"/>
      <c r="V373" s="36"/>
      <c r="W373" s="36"/>
      <c r="X373" s="36"/>
      <c r="Y373" s="36"/>
      <c r="Z373" s="36"/>
      <c r="AA373" s="36"/>
      <c r="AB373" s="36"/>
      <c r="AC373" s="36"/>
      <c r="AD373" s="36"/>
      <c r="AE373" s="36"/>
      <c r="AR373" s="186" t="s">
        <v>175</v>
      </c>
      <c r="AT373" s="186" t="s">
        <v>137</v>
      </c>
      <c r="AU373" s="186" t="s">
        <v>80</v>
      </c>
      <c r="AY373" s="19" t="s">
        <v>135</v>
      </c>
      <c r="BE373" s="187">
        <f t="shared" si="114"/>
        <v>0</v>
      </c>
      <c r="BF373" s="187">
        <f t="shared" si="115"/>
        <v>0</v>
      </c>
      <c r="BG373" s="187">
        <f t="shared" si="116"/>
        <v>0</v>
      </c>
      <c r="BH373" s="187">
        <f t="shared" si="117"/>
        <v>0</v>
      </c>
      <c r="BI373" s="187">
        <f t="shared" si="118"/>
        <v>0</v>
      </c>
      <c r="BJ373" s="19" t="s">
        <v>143</v>
      </c>
      <c r="BK373" s="187">
        <f t="shared" si="119"/>
        <v>0</v>
      </c>
      <c r="BL373" s="19" t="s">
        <v>175</v>
      </c>
      <c r="BM373" s="186" t="s">
        <v>2189</v>
      </c>
    </row>
    <row r="374" spans="1:65" s="2" customFormat="1" ht="14.4" customHeight="1">
      <c r="A374" s="36"/>
      <c r="B374" s="37"/>
      <c r="C374" s="175" t="s">
        <v>1185</v>
      </c>
      <c r="D374" s="175" t="s">
        <v>137</v>
      </c>
      <c r="E374" s="176" t="s">
        <v>2892</v>
      </c>
      <c r="F374" s="177" t="s">
        <v>2893</v>
      </c>
      <c r="G374" s="178" t="s">
        <v>382</v>
      </c>
      <c r="H374" s="179">
        <v>4</v>
      </c>
      <c r="I374" s="180"/>
      <c r="J374" s="181">
        <f t="shared" si="110"/>
        <v>0</v>
      </c>
      <c r="K374" s="177" t="s">
        <v>19</v>
      </c>
      <c r="L374" s="41"/>
      <c r="M374" s="182" t="s">
        <v>19</v>
      </c>
      <c r="N374" s="183" t="s">
        <v>44</v>
      </c>
      <c r="O374" s="66"/>
      <c r="P374" s="184">
        <f t="shared" si="111"/>
        <v>0</v>
      </c>
      <c r="Q374" s="184">
        <v>0</v>
      </c>
      <c r="R374" s="184">
        <f t="shared" si="112"/>
        <v>0</v>
      </c>
      <c r="S374" s="184">
        <v>0</v>
      </c>
      <c r="T374" s="185">
        <f t="shared" si="113"/>
        <v>0</v>
      </c>
      <c r="U374" s="36"/>
      <c r="V374" s="36"/>
      <c r="W374" s="36"/>
      <c r="X374" s="36"/>
      <c r="Y374" s="36"/>
      <c r="Z374" s="36"/>
      <c r="AA374" s="36"/>
      <c r="AB374" s="36"/>
      <c r="AC374" s="36"/>
      <c r="AD374" s="36"/>
      <c r="AE374" s="36"/>
      <c r="AR374" s="186" t="s">
        <v>175</v>
      </c>
      <c r="AT374" s="186" t="s">
        <v>137</v>
      </c>
      <c r="AU374" s="186" t="s">
        <v>80</v>
      </c>
      <c r="AY374" s="19" t="s">
        <v>135</v>
      </c>
      <c r="BE374" s="187">
        <f t="shared" si="114"/>
        <v>0</v>
      </c>
      <c r="BF374" s="187">
        <f t="shared" si="115"/>
        <v>0</v>
      </c>
      <c r="BG374" s="187">
        <f t="shared" si="116"/>
        <v>0</v>
      </c>
      <c r="BH374" s="187">
        <f t="shared" si="117"/>
        <v>0</v>
      </c>
      <c r="BI374" s="187">
        <f t="shared" si="118"/>
        <v>0</v>
      </c>
      <c r="BJ374" s="19" t="s">
        <v>143</v>
      </c>
      <c r="BK374" s="187">
        <f t="shared" si="119"/>
        <v>0</v>
      </c>
      <c r="BL374" s="19" t="s">
        <v>175</v>
      </c>
      <c r="BM374" s="186" t="s">
        <v>2192</v>
      </c>
    </row>
    <row r="375" spans="1:65" s="2" customFormat="1" ht="14.4" customHeight="1">
      <c r="A375" s="36"/>
      <c r="B375" s="37"/>
      <c r="C375" s="175" t="s">
        <v>1778</v>
      </c>
      <c r="D375" s="175" t="s">
        <v>137</v>
      </c>
      <c r="E375" s="176" t="s">
        <v>2894</v>
      </c>
      <c r="F375" s="177" t="s">
        <v>2895</v>
      </c>
      <c r="G375" s="178" t="s">
        <v>382</v>
      </c>
      <c r="H375" s="179">
        <v>30</v>
      </c>
      <c r="I375" s="180"/>
      <c r="J375" s="181">
        <f t="shared" si="110"/>
        <v>0</v>
      </c>
      <c r="K375" s="177" t="s">
        <v>19</v>
      </c>
      <c r="L375" s="41"/>
      <c r="M375" s="182" t="s">
        <v>19</v>
      </c>
      <c r="N375" s="183" t="s">
        <v>44</v>
      </c>
      <c r="O375" s="66"/>
      <c r="P375" s="184">
        <f t="shared" si="111"/>
        <v>0</v>
      </c>
      <c r="Q375" s="184">
        <v>0</v>
      </c>
      <c r="R375" s="184">
        <f t="shared" si="112"/>
        <v>0</v>
      </c>
      <c r="S375" s="184">
        <v>0</v>
      </c>
      <c r="T375" s="185">
        <f t="shared" si="113"/>
        <v>0</v>
      </c>
      <c r="U375" s="36"/>
      <c r="V375" s="36"/>
      <c r="W375" s="36"/>
      <c r="X375" s="36"/>
      <c r="Y375" s="36"/>
      <c r="Z375" s="36"/>
      <c r="AA375" s="36"/>
      <c r="AB375" s="36"/>
      <c r="AC375" s="36"/>
      <c r="AD375" s="36"/>
      <c r="AE375" s="36"/>
      <c r="AR375" s="186" t="s">
        <v>175</v>
      </c>
      <c r="AT375" s="186" t="s">
        <v>137</v>
      </c>
      <c r="AU375" s="186" t="s">
        <v>80</v>
      </c>
      <c r="AY375" s="19" t="s">
        <v>135</v>
      </c>
      <c r="BE375" s="187">
        <f t="shared" si="114"/>
        <v>0</v>
      </c>
      <c r="BF375" s="187">
        <f t="shared" si="115"/>
        <v>0</v>
      </c>
      <c r="BG375" s="187">
        <f t="shared" si="116"/>
        <v>0</v>
      </c>
      <c r="BH375" s="187">
        <f t="shared" si="117"/>
        <v>0</v>
      </c>
      <c r="BI375" s="187">
        <f t="shared" si="118"/>
        <v>0</v>
      </c>
      <c r="BJ375" s="19" t="s">
        <v>143</v>
      </c>
      <c r="BK375" s="187">
        <f t="shared" si="119"/>
        <v>0</v>
      </c>
      <c r="BL375" s="19" t="s">
        <v>175</v>
      </c>
      <c r="BM375" s="186" t="s">
        <v>2197</v>
      </c>
    </row>
    <row r="376" spans="1:65" s="2" customFormat="1" ht="14.4" customHeight="1">
      <c r="A376" s="36"/>
      <c r="B376" s="37"/>
      <c r="C376" s="175" t="s">
        <v>1190</v>
      </c>
      <c r="D376" s="175" t="s">
        <v>137</v>
      </c>
      <c r="E376" s="176" t="s">
        <v>2896</v>
      </c>
      <c r="F376" s="177" t="s">
        <v>2897</v>
      </c>
      <c r="G376" s="178" t="s">
        <v>197</v>
      </c>
      <c r="H376" s="179">
        <v>0.04</v>
      </c>
      <c r="I376" s="180"/>
      <c r="J376" s="181">
        <f t="shared" si="110"/>
        <v>0</v>
      </c>
      <c r="K376" s="177" t="s">
        <v>19</v>
      </c>
      <c r="L376" s="41"/>
      <c r="M376" s="182" t="s">
        <v>19</v>
      </c>
      <c r="N376" s="183" t="s">
        <v>44</v>
      </c>
      <c r="O376" s="66"/>
      <c r="P376" s="184">
        <f t="shared" si="111"/>
        <v>0</v>
      </c>
      <c r="Q376" s="184">
        <v>0</v>
      </c>
      <c r="R376" s="184">
        <f t="shared" si="112"/>
        <v>0</v>
      </c>
      <c r="S376" s="184">
        <v>0</v>
      </c>
      <c r="T376" s="185">
        <f t="shared" si="113"/>
        <v>0</v>
      </c>
      <c r="U376" s="36"/>
      <c r="V376" s="36"/>
      <c r="W376" s="36"/>
      <c r="X376" s="36"/>
      <c r="Y376" s="36"/>
      <c r="Z376" s="36"/>
      <c r="AA376" s="36"/>
      <c r="AB376" s="36"/>
      <c r="AC376" s="36"/>
      <c r="AD376" s="36"/>
      <c r="AE376" s="36"/>
      <c r="AR376" s="186" t="s">
        <v>175</v>
      </c>
      <c r="AT376" s="186" t="s">
        <v>137</v>
      </c>
      <c r="AU376" s="186" t="s">
        <v>80</v>
      </c>
      <c r="AY376" s="19" t="s">
        <v>135</v>
      </c>
      <c r="BE376" s="187">
        <f t="shared" si="114"/>
        <v>0</v>
      </c>
      <c r="BF376" s="187">
        <f t="shared" si="115"/>
        <v>0</v>
      </c>
      <c r="BG376" s="187">
        <f t="shared" si="116"/>
        <v>0</v>
      </c>
      <c r="BH376" s="187">
        <f t="shared" si="117"/>
        <v>0</v>
      </c>
      <c r="BI376" s="187">
        <f t="shared" si="118"/>
        <v>0</v>
      </c>
      <c r="BJ376" s="19" t="s">
        <v>143</v>
      </c>
      <c r="BK376" s="187">
        <f t="shared" si="119"/>
        <v>0</v>
      </c>
      <c r="BL376" s="19" t="s">
        <v>175</v>
      </c>
      <c r="BM376" s="186" t="s">
        <v>2200</v>
      </c>
    </row>
    <row r="377" spans="1:65" s="12" customFormat="1" ht="25.9" customHeight="1">
      <c r="B377" s="159"/>
      <c r="C377" s="160"/>
      <c r="D377" s="161" t="s">
        <v>71</v>
      </c>
      <c r="E377" s="162" t="s">
        <v>2898</v>
      </c>
      <c r="F377" s="162" t="s">
        <v>2899</v>
      </c>
      <c r="G377" s="160"/>
      <c r="H377" s="160"/>
      <c r="I377" s="163"/>
      <c r="J377" s="164">
        <f>BK377</f>
        <v>0</v>
      </c>
      <c r="K377" s="160"/>
      <c r="L377" s="165"/>
      <c r="M377" s="166"/>
      <c r="N377" s="167"/>
      <c r="O377" s="167"/>
      <c r="P377" s="168">
        <f>SUM(P378:P416)</f>
        <v>0</v>
      </c>
      <c r="Q377" s="167"/>
      <c r="R377" s="168">
        <f>SUM(R378:R416)</f>
        <v>0</v>
      </c>
      <c r="S377" s="167"/>
      <c r="T377" s="169">
        <f>SUM(T378:T416)</f>
        <v>0</v>
      </c>
      <c r="AR377" s="170" t="s">
        <v>80</v>
      </c>
      <c r="AT377" s="171" t="s">
        <v>71</v>
      </c>
      <c r="AU377" s="171" t="s">
        <v>72</v>
      </c>
      <c r="AY377" s="170" t="s">
        <v>135</v>
      </c>
      <c r="BK377" s="172">
        <f>SUM(BK378:BK416)</f>
        <v>0</v>
      </c>
    </row>
    <row r="378" spans="1:65" s="2" customFormat="1" ht="14.4" customHeight="1">
      <c r="A378" s="36"/>
      <c r="B378" s="37"/>
      <c r="C378" s="175" t="s">
        <v>1785</v>
      </c>
      <c r="D378" s="175" t="s">
        <v>137</v>
      </c>
      <c r="E378" s="176" t="s">
        <v>2900</v>
      </c>
      <c r="F378" s="177" t="s">
        <v>2901</v>
      </c>
      <c r="G378" s="178" t="s">
        <v>382</v>
      </c>
      <c r="H378" s="179">
        <v>2</v>
      </c>
      <c r="I378" s="180"/>
      <c r="J378" s="181">
        <f t="shared" ref="J378:J416" si="120">ROUND(I378*H378,2)</f>
        <v>0</v>
      </c>
      <c r="K378" s="177" t="s">
        <v>19</v>
      </c>
      <c r="L378" s="41"/>
      <c r="M378" s="182" t="s">
        <v>19</v>
      </c>
      <c r="N378" s="183" t="s">
        <v>44</v>
      </c>
      <c r="O378" s="66"/>
      <c r="P378" s="184">
        <f t="shared" ref="P378:P416" si="121">O378*H378</f>
        <v>0</v>
      </c>
      <c r="Q378" s="184">
        <v>0</v>
      </c>
      <c r="R378" s="184">
        <f t="shared" ref="R378:R416" si="122">Q378*H378</f>
        <v>0</v>
      </c>
      <c r="S378" s="184">
        <v>0</v>
      </c>
      <c r="T378" s="185">
        <f t="shared" ref="T378:T416" si="123">S378*H378</f>
        <v>0</v>
      </c>
      <c r="U378" s="36"/>
      <c r="V378" s="36"/>
      <c r="W378" s="36"/>
      <c r="X378" s="36"/>
      <c r="Y378" s="36"/>
      <c r="Z378" s="36"/>
      <c r="AA378" s="36"/>
      <c r="AB378" s="36"/>
      <c r="AC378" s="36"/>
      <c r="AD378" s="36"/>
      <c r="AE378" s="36"/>
      <c r="AR378" s="186" t="s">
        <v>142</v>
      </c>
      <c r="AT378" s="186" t="s">
        <v>137</v>
      </c>
      <c r="AU378" s="186" t="s">
        <v>80</v>
      </c>
      <c r="AY378" s="19" t="s">
        <v>135</v>
      </c>
      <c r="BE378" s="187">
        <f t="shared" ref="BE378:BE416" si="124">IF(N378="základní",J378,0)</f>
        <v>0</v>
      </c>
      <c r="BF378" s="187">
        <f t="shared" ref="BF378:BF416" si="125">IF(N378="snížená",J378,0)</f>
        <v>0</v>
      </c>
      <c r="BG378" s="187">
        <f t="shared" ref="BG378:BG416" si="126">IF(N378="zákl. přenesená",J378,0)</f>
        <v>0</v>
      </c>
      <c r="BH378" s="187">
        <f t="shared" ref="BH378:BH416" si="127">IF(N378="sníž. přenesená",J378,0)</f>
        <v>0</v>
      </c>
      <c r="BI378" s="187">
        <f t="shared" ref="BI378:BI416" si="128">IF(N378="nulová",J378,0)</f>
        <v>0</v>
      </c>
      <c r="BJ378" s="19" t="s">
        <v>143</v>
      </c>
      <c r="BK378" s="187">
        <f t="shared" ref="BK378:BK416" si="129">ROUND(I378*H378,2)</f>
        <v>0</v>
      </c>
      <c r="BL378" s="19" t="s">
        <v>142</v>
      </c>
      <c r="BM378" s="186" t="s">
        <v>2203</v>
      </c>
    </row>
    <row r="379" spans="1:65" s="2" customFormat="1" ht="14.4" customHeight="1">
      <c r="A379" s="36"/>
      <c r="B379" s="37"/>
      <c r="C379" s="175" t="s">
        <v>1195</v>
      </c>
      <c r="D379" s="175" t="s">
        <v>137</v>
      </c>
      <c r="E379" s="176" t="s">
        <v>2902</v>
      </c>
      <c r="F379" s="177" t="s">
        <v>2903</v>
      </c>
      <c r="G379" s="178" t="s">
        <v>169</v>
      </c>
      <c r="H379" s="179">
        <v>15</v>
      </c>
      <c r="I379" s="180"/>
      <c r="J379" s="181">
        <f t="shared" si="120"/>
        <v>0</v>
      </c>
      <c r="K379" s="177" t="s">
        <v>19</v>
      </c>
      <c r="L379" s="41"/>
      <c r="M379" s="182" t="s">
        <v>19</v>
      </c>
      <c r="N379" s="183" t="s">
        <v>44</v>
      </c>
      <c r="O379" s="66"/>
      <c r="P379" s="184">
        <f t="shared" si="121"/>
        <v>0</v>
      </c>
      <c r="Q379" s="184">
        <v>0</v>
      </c>
      <c r="R379" s="184">
        <f t="shared" si="122"/>
        <v>0</v>
      </c>
      <c r="S379" s="184">
        <v>0</v>
      </c>
      <c r="T379" s="185">
        <f t="shared" si="123"/>
        <v>0</v>
      </c>
      <c r="U379" s="36"/>
      <c r="V379" s="36"/>
      <c r="W379" s="36"/>
      <c r="X379" s="36"/>
      <c r="Y379" s="36"/>
      <c r="Z379" s="36"/>
      <c r="AA379" s="36"/>
      <c r="AB379" s="36"/>
      <c r="AC379" s="36"/>
      <c r="AD379" s="36"/>
      <c r="AE379" s="36"/>
      <c r="AR379" s="186" t="s">
        <v>142</v>
      </c>
      <c r="AT379" s="186" t="s">
        <v>137</v>
      </c>
      <c r="AU379" s="186" t="s">
        <v>80</v>
      </c>
      <c r="AY379" s="19" t="s">
        <v>135</v>
      </c>
      <c r="BE379" s="187">
        <f t="shared" si="124"/>
        <v>0</v>
      </c>
      <c r="BF379" s="187">
        <f t="shared" si="125"/>
        <v>0</v>
      </c>
      <c r="BG379" s="187">
        <f t="shared" si="126"/>
        <v>0</v>
      </c>
      <c r="BH379" s="187">
        <f t="shared" si="127"/>
        <v>0</v>
      </c>
      <c r="BI379" s="187">
        <f t="shared" si="128"/>
        <v>0</v>
      </c>
      <c r="BJ379" s="19" t="s">
        <v>143</v>
      </c>
      <c r="BK379" s="187">
        <f t="shared" si="129"/>
        <v>0</v>
      </c>
      <c r="BL379" s="19" t="s">
        <v>142</v>
      </c>
      <c r="BM379" s="186" t="s">
        <v>2207</v>
      </c>
    </row>
    <row r="380" spans="1:65" s="2" customFormat="1" ht="24.15" customHeight="1">
      <c r="A380" s="36"/>
      <c r="B380" s="37"/>
      <c r="C380" s="175" t="s">
        <v>1794</v>
      </c>
      <c r="D380" s="175" t="s">
        <v>137</v>
      </c>
      <c r="E380" s="176" t="s">
        <v>2904</v>
      </c>
      <c r="F380" s="177" t="s">
        <v>2905</v>
      </c>
      <c r="G380" s="178" t="s">
        <v>2578</v>
      </c>
      <c r="H380" s="179">
        <v>1</v>
      </c>
      <c r="I380" s="180"/>
      <c r="J380" s="181">
        <f t="shared" si="120"/>
        <v>0</v>
      </c>
      <c r="K380" s="177" t="s">
        <v>19</v>
      </c>
      <c r="L380" s="41"/>
      <c r="M380" s="182" t="s">
        <v>19</v>
      </c>
      <c r="N380" s="183" t="s">
        <v>44</v>
      </c>
      <c r="O380" s="66"/>
      <c r="P380" s="184">
        <f t="shared" si="121"/>
        <v>0</v>
      </c>
      <c r="Q380" s="184">
        <v>0</v>
      </c>
      <c r="R380" s="184">
        <f t="shared" si="122"/>
        <v>0</v>
      </c>
      <c r="S380" s="184">
        <v>0</v>
      </c>
      <c r="T380" s="185">
        <f t="shared" si="123"/>
        <v>0</v>
      </c>
      <c r="U380" s="36"/>
      <c r="V380" s="36"/>
      <c r="W380" s="36"/>
      <c r="X380" s="36"/>
      <c r="Y380" s="36"/>
      <c r="Z380" s="36"/>
      <c r="AA380" s="36"/>
      <c r="AB380" s="36"/>
      <c r="AC380" s="36"/>
      <c r="AD380" s="36"/>
      <c r="AE380" s="36"/>
      <c r="AR380" s="186" t="s">
        <v>142</v>
      </c>
      <c r="AT380" s="186" t="s">
        <v>137</v>
      </c>
      <c r="AU380" s="186" t="s">
        <v>80</v>
      </c>
      <c r="AY380" s="19" t="s">
        <v>135</v>
      </c>
      <c r="BE380" s="187">
        <f t="shared" si="124"/>
        <v>0</v>
      </c>
      <c r="BF380" s="187">
        <f t="shared" si="125"/>
        <v>0</v>
      </c>
      <c r="BG380" s="187">
        <f t="shared" si="126"/>
        <v>0</v>
      </c>
      <c r="BH380" s="187">
        <f t="shared" si="127"/>
        <v>0</v>
      </c>
      <c r="BI380" s="187">
        <f t="shared" si="128"/>
        <v>0</v>
      </c>
      <c r="BJ380" s="19" t="s">
        <v>143</v>
      </c>
      <c r="BK380" s="187">
        <f t="shared" si="129"/>
        <v>0</v>
      </c>
      <c r="BL380" s="19" t="s">
        <v>142</v>
      </c>
      <c r="BM380" s="186" t="s">
        <v>2210</v>
      </c>
    </row>
    <row r="381" spans="1:65" s="2" customFormat="1" ht="14.4" customHeight="1">
      <c r="A381" s="36"/>
      <c r="B381" s="37"/>
      <c r="C381" s="175" t="s">
        <v>1208</v>
      </c>
      <c r="D381" s="175" t="s">
        <v>137</v>
      </c>
      <c r="E381" s="176" t="s">
        <v>2906</v>
      </c>
      <c r="F381" s="177" t="s">
        <v>2907</v>
      </c>
      <c r="G381" s="178" t="s">
        <v>2578</v>
      </c>
      <c r="H381" s="179">
        <v>1</v>
      </c>
      <c r="I381" s="180"/>
      <c r="J381" s="181">
        <f t="shared" si="120"/>
        <v>0</v>
      </c>
      <c r="K381" s="177" t="s">
        <v>19</v>
      </c>
      <c r="L381" s="41"/>
      <c r="M381" s="182" t="s">
        <v>19</v>
      </c>
      <c r="N381" s="183" t="s">
        <v>44</v>
      </c>
      <c r="O381" s="66"/>
      <c r="P381" s="184">
        <f t="shared" si="121"/>
        <v>0</v>
      </c>
      <c r="Q381" s="184">
        <v>0</v>
      </c>
      <c r="R381" s="184">
        <f t="shared" si="122"/>
        <v>0</v>
      </c>
      <c r="S381" s="184">
        <v>0</v>
      </c>
      <c r="T381" s="185">
        <f t="shared" si="123"/>
        <v>0</v>
      </c>
      <c r="U381" s="36"/>
      <c r="V381" s="36"/>
      <c r="W381" s="36"/>
      <c r="X381" s="36"/>
      <c r="Y381" s="36"/>
      <c r="Z381" s="36"/>
      <c r="AA381" s="36"/>
      <c r="AB381" s="36"/>
      <c r="AC381" s="36"/>
      <c r="AD381" s="36"/>
      <c r="AE381" s="36"/>
      <c r="AR381" s="186" t="s">
        <v>142</v>
      </c>
      <c r="AT381" s="186" t="s">
        <v>137</v>
      </c>
      <c r="AU381" s="186" t="s">
        <v>80</v>
      </c>
      <c r="AY381" s="19" t="s">
        <v>135</v>
      </c>
      <c r="BE381" s="187">
        <f t="shared" si="124"/>
        <v>0</v>
      </c>
      <c r="BF381" s="187">
        <f t="shared" si="125"/>
        <v>0</v>
      </c>
      <c r="BG381" s="187">
        <f t="shared" si="126"/>
        <v>0</v>
      </c>
      <c r="BH381" s="187">
        <f t="shared" si="127"/>
        <v>0</v>
      </c>
      <c r="BI381" s="187">
        <f t="shared" si="128"/>
        <v>0</v>
      </c>
      <c r="BJ381" s="19" t="s">
        <v>143</v>
      </c>
      <c r="BK381" s="187">
        <f t="shared" si="129"/>
        <v>0</v>
      </c>
      <c r="BL381" s="19" t="s">
        <v>142</v>
      </c>
      <c r="BM381" s="186" t="s">
        <v>2213</v>
      </c>
    </row>
    <row r="382" spans="1:65" s="2" customFormat="1" ht="14.4" customHeight="1">
      <c r="A382" s="36"/>
      <c r="B382" s="37"/>
      <c r="C382" s="175" t="s">
        <v>1803</v>
      </c>
      <c r="D382" s="175" t="s">
        <v>137</v>
      </c>
      <c r="E382" s="176" t="s">
        <v>2908</v>
      </c>
      <c r="F382" s="177" t="s">
        <v>2909</v>
      </c>
      <c r="G382" s="178" t="s">
        <v>2578</v>
      </c>
      <c r="H382" s="179">
        <v>1</v>
      </c>
      <c r="I382" s="180"/>
      <c r="J382" s="181">
        <f t="shared" si="120"/>
        <v>0</v>
      </c>
      <c r="K382" s="177" t="s">
        <v>19</v>
      </c>
      <c r="L382" s="41"/>
      <c r="M382" s="182" t="s">
        <v>19</v>
      </c>
      <c r="N382" s="183" t="s">
        <v>44</v>
      </c>
      <c r="O382" s="66"/>
      <c r="P382" s="184">
        <f t="shared" si="121"/>
        <v>0</v>
      </c>
      <c r="Q382" s="184">
        <v>0</v>
      </c>
      <c r="R382" s="184">
        <f t="shared" si="122"/>
        <v>0</v>
      </c>
      <c r="S382" s="184">
        <v>0</v>
      </c>
      <c r="T382" s="185">
        <f t="shared" si="123"/>
        <v>0</v>
      </c>
      <c r="U382" s="36"/>
      <c r="V382" s="36"/>
      <c r="W382" s="36"/>
      <c r="X382" s="36"/>
      <c r="Y382" s="36"/>
      <c r="Z382" s="36"/>
      <c r="AA382" s="36"/>
      <c r="AB382" s="36"/>
      <c r="AC382" s="36"/>
      <c r="AD382" s="36"/>
      <c r="AE382" s="36"/>
      <c r="AR382" s="186" t="s">
        <v>142</v>
      </c>
      <c r="AT382" s="186" t="s">
        <v>137</v>
      </c>
      <c r="AU382" s="186" t="s">
        <v>80</v>
      </c>
      <c r="AY382" s="19" t="s">
        <v>135</v>
      </c>
      <c r="BE382" s="187">
        <f t="shared" si="124"/>
        <v>0</v>
      </c>
      <c r="BF382" s="187">
        <f t="shared" si="125"/>
        <v>0</v>
      </c>
      <c r="BG382" s="187">
        <f t="shared" si="126"/>
        <v>0</v>
      </c>
      <c r="BH382" s="187">
        <f t="shared" si="127"/>
        <v>0</v>
      </c>
      <c r="BI382" s="187">
        <f t="shared" si="128"/>
        <v>0</v>
      </c>
      <c r="BJ382" s="19" t="s">
        <v>143</v>
      </c>
      <c r="BK382" s="187">
        <f t="shared" si="129"/>
        <v>0</v>
      </c>
      <c r="BL382" s="19" t="s">
        <v>142</v>
      </c>
      <c r="BM382" s="186" t="s">
        <v>2214</v>
      </c>
    </row>
    <row r="383" spans="1:65" s="2" customFormat="1" ht="14.4" customHeight="1">
      <c r="A383" s="36"/>
      <c r="B383" s="37"/>
      <c r="C383" s="175" t="s">
        <v>1211</v>
      </c>
      <c r="D383" s="175" t="s">
        <v>137</v>
      </c>
      <c r="E383" s="176" t="s">
        <v>2910</v>
      </c>
      <c r="F383" s="177" t="s">
        <v>2911</v>
      </c>
      <c r="G383" s="178" t="s">
        <v>169</v>
      </c>
      <c r="H383" s="179">
        <v>44</v>
      </c>
      <c r="I383" s="180"/>
      <c r="J383" s="181">
        <f t="shared" si="120"/>
        <v>0</v>
      </c>
      <c r="K383" s="177" t="s">
        <v>19</v>
      </c>
      <c r="L383" s="41"/>
      <c r="M383" s="182" t="s">
        <v>19</v>
      </c>
      <c r="N383" s="183" t="s">
        <v>44</v>
      </c>
      <c r="O383" s="66"/>
      <c r="P383" s="184">
        <f t="shared" si="121"/>
        <v>0</v>
      </c>
      <c r="Q383" s="184">
        <v>0</v>
      </c>
      <c r="R383" s="184">
        <f t="shared" si="122"/>
        <v>0</v>
      </c>
      <c r="S383" s="184">
        <v>0</v>
      </c>
      <c r="T383" s="185">
        <f t="shared" si="123"/>
        <v>0</v>
      </c>
      <c r="U383" s="36"/>
      <c r="V383" s="36"/>
      <c r="W383" s="36"/>
      <c r="X383" s="36"/>
      <c r="Y383" s="36"/>
      <c r="Z383" s="36"/>
      <c r="AA383" s="36"/>
      <c r="AB383" s="36"/>
      <c r="AC383" s="36"/>
      <c r="AD383" s="36"/>
      <c r="AE383" s="36"/>
      <c r="AR383" s="186" t="s">
        <v>142</v>
      </c>
      <c r="AT383" s="186" t="s">
        <v>137</v>
      </c>
      <c r="AU383" s="186" t="s">
        <v>80</v>
      </c>
      <c r="AY383" s="19" t="s">
        <v>135</v>
      </c>
      <c r="BE383" s="187">
        <f t="shared" si="124"/>
        <v>0</v>
      </c>
      <c r="BF383" s="187">
        <f t="shared" si="125"/>
        <v>0</v>
      </c>
      <c r="BG383" s="187">
        <f t="shared" si="126"/>
        <v>0</v>
      </c>
      <c r="BH383" s="187">
        <f t="shared" si="127"/>
        <v>0</v>
      </c>
      <c r="BI383" s="187">
        <f t="shared" si="128"/>
        <v>0</v>
      </c>
      <c r="BJ383" s="19" t="s">
        <v>143</v>
      </c>
      <c r="BK383" s="187">
        <f t="shared" si="129"/>
        <v>0</v>
      </c>
      <c r="BL383" s="19" t="s">
        <v>142</v>
      </c>
      <c r="BM383" s="186" t="s">
        <v>2217</v>
      </c>
    </row>
    <row r="384" spans="1:65" s="2" customFormat="1" ht="14.4" customHeight="1">
      <c r="A384" s="36"/>
      <c r="B384" s="37"/>
      <c r="C384" s="175" t="s">
        <v>1814</v>
      </c>
      <c r="D384" s="175" t="s">
        <v>137</v>
      </c>
      <c r="E384" s="176" t="s">
        <v>2912</v>
      </c>
      <c r="F384" s="177" t="s">
        <v>2913</v>
      </c>
      <c r="G384" s="178" t="s">
        <v>169</v>
      </c>
      <c r="H384" s="179">
        <v>42.5</v>
      </c>
      <c r="I384" s="180"/>
      <c r="J384" s="181">
        <f t="shared" si="120"/>
        <v>0</v>
      </c>
      <c r="K384" s="177" t="s">
        <v>19</v>
      </c>
      <c r="L384" s="41"/>
      <c r="M384" s="182" t="s">
        <v>19</v>
      </c>
      <c r="N384" s="183" t="s">
        <v>44</v>
      </c>
      <c r="O384" s="66"/>
      <c r="P384" s="184">
        <f t="shared" si="121"/>
        <v>0</v>
      </c>
      <c r="Q384" s="184">
        <v>0</v>
      </c>
      <c r="R384" s="184">
        <f t="shared" si="122"/>
        <v>0</v>
      </c>
      <c r="S384" s="184">
        <v>0</v>
      </c>
      <c r="T384" s="185">
        <f t="shared" si="123"/>
        <v>0</v>
      </c>
      <c r="U384" s="36"/>
      <c r="V384" s="36"/>
      <c r="W384" s="36"/>
      <c r="X384" s="36"/>
      <c r="Y384" s="36"/>
      <c r="Z384" s="36"/>
      <c r="AA384" s="36"/>
      <c r="AB384" s="36"/>
      <c r="AC384" s="36"/>
      <c r="AD384" s="36"/>
      <c r="AE384" s="36"/>
      <c r="AR384" s="186" t="s">
        <v>142</v>
      </c>
      <c r="AT384" s="186" t="s">
        <v>137</v>
      </c>
      <c r="AU384" s="186" t="s">
        <v>80</v>
      </c>
      <c r="AY384" s="19" t="s">
        <v>135</v>
      </c>
      <c r="BE384" s="187">
        <f t="shared" si="124"/>
        <v>0</v>
      </c>
      <c r="BF384" s="187">
        <f t="shared" si="125"/>
        <v>0</v>
      </c>
      <c r="BG384" s="187">
        <f t="shared" si="126"/>
        <v>0</v>
      </c>
      <c r="BH384" s="187">
        <f t="shared" si="127"/>
        <v>0</v>
      </c>
      <c r="BI384" s="187">
        <f t="shared" si="128"/>
        <v>0</v>
      </c>
      <c r="BJ384" s="19" t="s">
        <v>143</v>
      </c>
      <c r="BK384" s="187">
        <f t="shared" si="129"/>
        <v>0</v>
      </c>
      <c r="BL384" s="19" t="s">
        <v>142</v>
      </c>
      <c r="BM384" s="186" t="s">
        <v>2220</v>
      </c>
    </row>
    <row r="385" spans="1:65" s="2" customFormat="1" ht="14.4" customHeight="1">
      <c r="A385" s="36"/>
      <c r="B385" s="37"/>
      <c r="C385" s="175" t="s">
        <v>1217</v>
      </c>
      <c r="D385" s="175" t="s">
        <v>137</v>
      </c>
      <c r="E385" s="176" t="s">
        <v>2914</v>
      </c>
      <c r="F385" s="177" t="s">
        <v>2915</v>
      </c>
      <c r="G385" s="178" t="s">
        <v>382</v>
      </c>
      <c r="H385" s="179">
        <v>1</v>
      </c>
      <c r="I385" s="180"/>
      <c r="J385" s="181">
        <f t="shared" si="120"/>
        <v>0</v>
      </c>
      <c r="K385" s="177" t="s">
        <v>19</v>
      </c>
      <c r="L385" s="41"/>
      <c r="M385" s="182" t="s">
        <v>19</v>
      </c>
      <c r="N385" s="183" t="s">
        <v>44</v>
      </c>
      <c r="O385" s="66"/>
      <c r="P385" s="184">
        <f t="shared" si="121"/>
        <v>0</v>
      </c>
      <c r="Q385" s="184">
        <v>0</v>
      </c>
      <c r="R385" s="184">
        <f t="shared" si="122"/>
        <v>0</v>
      </c>
      <c r="S385" s="184">
        <v>0</v>
      </c>
      <c r="T385" s="185">
        <f t="shared" si="123"/>
        <v>0</v>
      </c>
      <c r="U385" s="36"/>
      <c r="V385" s="36"/>
      <c r="W385" s="36"/>
      <c r="X385" s="36"/>
      <c r="Y385" s="36"/>
      <c r="Z385" s="36"/>
      <c r="AA385" s="36"/>
      <c r="AB385" s="36"/>
      <c r="AC385" s="36"/>
      <c r="AD385" s="36"/>
      <c r="AE385" s="36"/>
      <c r="AR385" s="186" t="s">
        <v>142</v>
      </c>
      <c r="AT385" s="186" t="s">
        <v>137</v>
      </c>
      <c r="AU385" s="186" t="s">
        <v>80</v>
      </c>
      <c r="AY385" s="19" t="s">
        <v>135</v>
      </c>
      <c r="BE385" s="187">
        <f t="shared" si="124"/>
        <v>0</v>
      </c>
      <c r="BF385" s="187">
        <f t="shared" si="125"/>
        <v>0</v>
      </c>
      <c r="BG385" s="187">
        <f t="shared" si="126"/>
        <v>0</v>
      </c>
      <c r="BH385" s="187">
        <f t="shared" si="127"/>
        <v>0</v>
      </c>
      <c r="BI385" s="187">
        <f t="shared" si="128"/>
        <v>0</v>
      </c>
      <c r="BJ385" s="19" t="s">
        <v>143</v>
      </c>
      <c r="BK385" s="187">
        <f t="shared" si="129"/>
        <v>0</v>
      </c>
      <c r="BL385" s="19" t="s">
        <v>142</v>
      </c>
      <c r="BM385" s="186" t="s">
        <v>2223</v>
      </c>
    </row>
    <row r="386" spans="1:65" s="2" customFormat="1" ht="14.4" customHeight="1">
      <c r="A386" s="36"/>
      <c r="B386" s="37"/>
      <c r="C386" s="175" t="s">
        <v>1148</v>
      </c>
      <c r="D386" s="175" t="s">
        <v>137</v>
      </c>
      <c r="E386" s="176" t="s">
        <v>2916</v>
      </c>
      <c r="F386" s="177" t="s">
        <v>2917</v>
      </c>
      <c r="G386" s="178" t="s">
        <v>382</v>
      </c>
      <c r="H386" s="179">
        <v>7</v>
      </c>
      <c r="I386" s="180"/>
      <c r="J386" s="181">
        <f t="shared" si="120"/>
        <v>0</v>
      </c>
      <c r="K386" s="177" t="s">
        <v>19</v>
      </c>
      <c r="L386" s="41"/>
      <c r="M386" s="182" t="s">
        <v>19</v>
      </c>
      <c r="N386" s="183" t="s">
        <v>44</v>
      </c>
      <c r="O386" s="66"/>
      <c r="P386" s="184">
        <f t="shared" si="121"/>
        <v>0</v>
      </c>
      <c r="Q386" s="184">
        <v>0</v>
      </c>
      <c r="R386" s="184">
        <f t="shared" si="122"/>
        <v>0</v>
      </c>
      <c r="S386" s="184">
        <v>0</v>
      </c>
      <c r="T386" s="185">
        <f t="shared" si="123"/>
        <v>0</v>
      </c>
      <c r="U386" s="36"/>
      <c r="V386" s="36"/>
      <c r="W386" s="36"/>
      <c r="X386" s="36"/>
      <c r="Y386" s="36"/>
      <c r="Z386" s="36"/>
      <c r="AA386" s="36"/>
      <c r="AB386" s="36"/>
      <c r="AC386" s="36"/>
      <c r="AD386" s="36"/>
      <c r="AE386" s="36"/>
      <c r="AR386" s="186" t="s">
        <v>142</v>
      </c>
      <c r="AT386" s="186" t="s">
        <v>137</v>
      </c>
      <c r="AU386" s="186" t="s">
        <v>80</v>
      </c>
      <c r="AY386" s="19" t="s">
        <v>135</v>
      </c>
      <c r="BE386" s="187">
        <f t="shared" si="124"/>
        <v>0</v>
      </c>
      <c r="BF386" s="187">
        <f t="shared" si="125"/>
        <v>0</v>
      </c>
      <c r="BG386" s="187">
        <f t="shared" si="126"/>
        <v>0</v>
      </c>
      <c r="BH386" s="187">
        <f t="shared" si="127"/>
        <v>0</v>
      </c>
      <c r="BI386" s="187">
        <f t="shared" si="128"/>
        <v>0</v>
      </c>
      <c r="BJ386" s="19" t="s">
        <v>143</v>
      </c>
      <c r="BK386" s="187">
        <f t="shared" si="129"/>
        <v>0</v>
      </c>
      <c r="BL386" s="19" t="s">
        <v>142</v>
      </c>
      <c r="BM386" s="186" t="s">
        <v>2226</v>
      </c>
    </row>
    <row r="387" spans="1:65" s="2" customFormat="1" ht="14.4" customHeight="1">
      <c r="A387" s="36"/>
      <c r="B387" s="37"/>
      <c r="C387" s="175" t="s">
        <v>1238</v>
      </c>
      <c r="D387" s="175" t="s">
        <v>137</v>
      </c>
      <c r="E387" s="176" t="s">
        <v>2918</v>
      </c>
      <c r="F387" s="177" t="s">
        <v>2919</v>
      </c>
      <c r="G387" s="178" t="s">
        <v>382</v>
      </c>
      <c r="H387" s="179">
        <v>1</v>
      </c>
      <c r="I387" s="180"/>
      <c r="J387" s="181">
        <f t="shared" si="120"/>
        <v>0</v>
      </c>
      <c r="K387" s="177" t="s">
        <v>19</v>
      </c>
      <c r="L387" s="41"/>
      <c r="M387" s="182" t="s">
        <v>19</v>
      </c>
      <c r="N387" s="183" t="s">
        <v>44</v>
      </c>
      <c r="O387" s="66"/>
      <c r="P387" s="184">
        <f t="shared" si="121"/>
        <v>0</v>
      </c>
      <c r="Q387" s="184">
        <v>0</v>
      </c>
      <c r="R387" s="184">
        <f t="shared" si="122"/>
        <v>0</v>
      </c>
      <c r="S387" s="184">
        <v>0</v>
      </c>
      <c r="T387" s="185">
        <f t="shared" si="123"/>
        <v>0</v>
      </c>
      <c r="U387" s="36"/>
      <c r="V387" s="36"/>
      <c r="W387" s="36"/>
      <c r="X387" s="36"/>
      <c r="Y387" s="36"/>
      <c r="Z387" s="36"/>
      <c r="AA387" s="36"/>
      <c r="AB387" s="36"/>
      <c r="AC387" s="36"/>
      <c r="AD387" s="36"/>
      <c r="AE387" s="36"/>
      <c r="AR387" s="186" t="s">
        <v>142</v>
      </c>
      <c r="AT387" s="186" t="s">
        <v>137</v>
      </c>
      <c r="AU387" s="186" t="s">
        <v>80</v>
      </c>
      <c r="AY387" s="19" t="s">
        <v>135</v>
      </c>
      <c r="BE387" s="187">
        <f t="shared" si="124"/>
        <v>0</v>
      </c>
      <c r="BF387" s="187">
        <f t="shared" si="125"/>
        <v>0</v>
      </c>
      <c r="BG387" s="187">
        <f t="shared" si="126"/>
        <v>0</v>
      </c>
      <c r="BH387" s="187">
        <f t="shared" si="127"/>
        <v>0</v>
      </c>
      <c r="BI387" s="187">
        <f t="shared" si="128"/>
        <v>0</v>
      </c>
      <c r="BJ387" s="19" t="s">
        <v>143</v>
      </c>
      <c r="BK387" s="187">
        <f t="shared" si="129"/>
        <v>0</v>
      </c>
      <c r="BL387" s="19" t="s">
        <v>142</v>
      </c>
      <c r="BM387" s="186" t="s">
        <v>2229</v>
      </c>
    </row>
    <row r="388" spans="1:65" s="2" customFormat="1" ht="14.4" customHeight="1">
      <c r="A388" s="36"/>
      <c r="B388" s="37"/>
      <c r="C388" s="175" t="s">
        <v>2233</v>
      </c>
      <c r="D388" s="175" t="s">
        <v>137</v>
      </c>
      <c r="E388" s="176" t="s">
        <v>2920</v>
      </c>
      <c r="F388" s="177" t="s">
        <v>2921</v>
      </c>
      <c r="G388" s="178" t="s">
        <v>382</v>
      </c>
      <c r="H388" s="179">
        <v>1</v>
      </c>
      <c r="I388" s="180"/>
      <c r="J388" s="181">
        <f t="shared" si="120"/>
        <v>0</v>
      </c>
      <c r="K388" s="177" t="s">
        <v>19</v>
      </c>
      <c r="L388" s="41"/>
      <c r="M388" s="182" t="s">
        <v>19</v>
      </c>
      <c r="N388" s="183" t="s">
        <v>44</v>
      </c>
      <c r="O388" s="66"/>
      <c r="P388" s="184">
        <f t="shared" si="121"/>
        <v>0</v>
      </c>
      <c r="Q388" s="184">
        <v>0</v>
      </c>
      <c r="R388" s="184">
        <f t="shared" si="122"/>
        <v>0</v>
      </c>
      <c r="S388" s="184">
        <v>0</v>
      </c>
      <c r="T388" s="185">
        <f t="shared" si="123"/>
        <v>0</v>
      </c>
      <c r="U388" s="36"/>
      <c r="V388" s="36"/>
      <c r="W388" s="36"/>
      <c r="X388" s="36"/>
      <c r="Y388" s="36"/>
      <c r="Z388" s="36"/>
      <c r="AA388" s="36"/>
      <c r="AB388" s="36"/>
      <c r="AC388" s="36"/>
      <c r="AD388" s="36"/>
      <c r="AE388" s="36"/>
      <c r="AR388" s="186" t="s">
        <v>142</v>
      </c>
      <c r="AT388" s="186" t="s">
        <v>137</v>
      </c>
      <c r="AU388" s="186" t="s">
        <v>80</v>
      </c>
      <c r="AY388" s="19" t="s">
        <v>135</v>
      </c>
      <c r="BE388" s="187">
        <f t="shared" si="124"/>
        <v>0</v>
      </c>
      <c r="BF388" s="187">
        <f t="shared" si="125"/>
        <v>0</v>
      </c>
      <c r="BG388" s="187">
        <f t="shared" si="126"/>
        <v>0</v>
      </c>
      <c r="BH388" s="187">
        <f t="shared" si="127"/>
        <v>0</v>
      </c>
      <c r="BI388" s="187">
        <f t="shared" si="128"/>
        <v>0</v>
      </c>
      <c r="BJ388" s="19" t="s">
        <v>143</v>
      </c>
      <c r="BK388" s="187">
        <f t="shared" si="129"/>
        <v>0</v>
      </c>
      <c r="BL388" s="19" t="s">
        <v>142</v>
      </c>
      <c r="BM388" s="186" t="s">
        <v>2232</v>
      </c>
    </row>
    <row r="389" spans="1:65" s="2" customFormat="1" ht="14.4" customHeight="1">
      <c r="A389" s="36"/>
      <c r="B389" s="37"/>
      <c r="C389" s="175" t="s">
        <v>1247</v>
      </c>
      <c r="D389" s="175" t="s">
        <v>137</v>
      </c>
      <c r="E389" s="176" t="s">
        <v>2922</v>
      </c>
      <c r="F389" s="177" t="s">
        <v>2923</v>
      </c>
      <c r="G389" s="178" t="s">
        <v>382</v>
      </c>
      <c r="H389" s="179">
        <v>2</v>
      </c>
      <c r="I389" s="180"/>
      <c r="J389" s="181">
        <f t="shared" si="120"/>
        <v>0</v>
      </c>
      <c r="K389" s="177" t="s">
        <v>19</v>
      </c>
      <c r="L389" s="41"/>
      <c r="M389" s="182" t="s">
        <v>19</v>
      </c>
      <c r="N389" s="183" t="s">
        <v>44</v>
      </c>
      <c r="O389" s="66"/>
      <c r="P389" s="184">
        <f t="shared" si="121"/>
        <v>0</v>
      </c>
      <c r="Q389" s="184">
        <v>0</v>
      </c>
      <c r="R389" s="184">
        <f t="shared" si="122"/>
        <v>0</v>
      </c>
      <c r="S389" s="184">
        <v>0</v>
      </c>
      <c r="T389" s="185">
        <f t="shared" si="123"/>
        <v>0</v>
      </c>
      <c r="U389" s="36"/>
      <c r="V389" s="36"/>
      <c r="W389" s="36"/>
      <c r="X389" s="36"/>
      <c r="Y389" s="36"/>
      <c r="Z389" s="36"/>
      <c r="AA389" s="36"/>
      <c r="AB389" s="36"/>
      <c r="AC389" s="36"/>
      <c r="AD389" s="36"/>
      <c r="AE389" s="36"/>
      <c r="AR389" s="186" t="s">
        <v>142</v>
      </c>
      <c r="AT389" s="186" t="s">
        <v>137</v>
      </c>
      <c r="AU389" s="186" t="s">
        <v>80</v>
      </c>
      <c r="AY389" s="19" t="s">
        <v>135</v>
      </c>
      <c r="BE389" s="187">
        <f t="shared" si="124"/>
        <v>0</v>
      </c>
      <c r="BF389" s="187">
        <f t="shared" si="125"/>
        <v>0</v>
      </c>
      <c r="BG389" s="187">
        <f t="shared" si="126"/>
        <v>0</v>
      </c>
      <c r="BH389" s="187">
        <f t="shared" si="127"/>
        <v>0</v>
      </c>
      <c r="BI389" s="187">
        <f t="shared" si="128"/>
        <v>0</v>
      </c>
      <c r="BJ389" s="19" t="s">
        <v>143</v>
      </c>
      <c r="BK389" s="187">
        <f t="shared" si="129"/>
        <v>0</v>
      </c>
      <c r="BL389" s="19" t="s">
        <v>142</v>
      </c>
      <c r="BM389" s="186" t="s">
        <v>2236</v>
      </c>
    </row>
    <row r="390" spans="1:65" s="2" customFormat="1" ht="14.4" customHeight="1">
      <c r="A390" s="36"/>
      <c r="B390" s="37"/>
      <c r="C390" s="175" t="s">
        <v>2240</v>
      </c>
      <c r="D390" s="175" t="s">
        <v>137</v>
      </c>
      <c r="E390" s="176" t="s">
        <v>2924</v>
      </c>
      <c r="F390" s="177" t="s">
        <v>2592</v>
      </c>
      <c r="G390" s="178" t="s">
        <v>169</v>
      </c>
      <c r="H390" s="179">
        <v>42.5</v>
      </c>
      <c r="I390" s="180"/>
      <c r="J390" s="181">
        <f t="shared" si="120"/>
        <v>0</v>
      </c>
      <c r="K390" s="177" t="s">
        <v>19</v>
      </c>
      <c r="L390" s="41"/>
      <c r="M390" s="182" t="s">
        <v>19</v>
      </c>
      <c r="N390" s="183" t="s">
        <v>44</v>
      </c>
      <c r="O390" s="66"/>
      <c r="P390" s="184">
        <f t="shared" si="121"/>
        <v>0</v>
      </c>
      <c r="Q390" s="184">
        <v>0</v>
      </c>
      <c r="R390" s="184">
        <f t="shared" si="122"/>
        <v>0</v>
      </c>
      <c r="S390" s="184">
        <v>0</v>
      </c>
      <c r="T390" s="185">
        <f t="shared" si="123"/>
        <v>0</v>
      </c>
      <c r="U390" s="36"/>
      <c r="V390" s="36"/>
      <c r="W390" s="36"/>
      <c r="X390" s="36"/>
      <c r="Y390" s="36"/>
      <c r="Z390" s="36"/>
      <c r="AA390" s="36"/>
      <c r="AB390" s="36"/>
      <c r="AC390" s="36"/>
      <c r="AD390" s="36"/>
      <c r="AE390" s="36"/>
      <c r="AR390" s="186" t="s">
        <v>142</v>
      </c>
      <c r="AT390" s="186" t="s">
        <v>137</v>
      </c>
      <c r="AU390" s="186" t="s">
        <v>80</v>
      </c>
      <c r="AY390" s="19" t="s">
        <v>135</v>
      </c>
      <c r="BE390" s="187">
        <f t="shared" si="124"/>
        <v>0</v>
      </c>
      <c r="BF390" s="187">
        <f t="shared" si="125"/>
        <v>0</v>
      </c>
      <c r="BG390" s="187">
        <f t="shared" si="126"/>
        <v>0</v>
      </c>
      <c r="BH390" s="187">
        <f t="shared" si="127"/>
        <v>0</v>
      </c>
      <c r="BI390" s="187">
        <f t="shared" si="128"/>
        <v>0</v>
      </c>
      <c r="BJ390" s="19" t="s">
        <v>143</v>
      </c>
      <c r="BK390" s="187">
        <f t="shared" si="129"/>
        <v>0</v>
      </c>
      <c r="BL390" s="19" t="s">
        <v>142</v>
      </c>
      <c r="BM390" s="186" t="s">
        <v>2239</v>
      </c>
    </row>
    <row r="391" spans="1:65" s="2" customFormat="1" ht="14.4" customHeight="1">
      <c r="A391" s="36"/>
      <c r="B391" s="37"/>
      <c r="C391" s="175" t="s">
        <v>1253</v>
      </c>
      <c r="D391" s="175" t="s">
        <v>137</v>
      </c>
      <c r="E391" s="176" t="s">
        <v>2925</v>
      </c>
      <c r="F391" s="177" t="s">
        <v>2926</v>
      </c>
      <c r="G391" s="178" t="s">
        <v>169</v>
      </c>
      <c r="H391" s="179">
        <v>0.2</v>
      </c>
      <c r="I391" s="180"/>
      <c r="J391" s="181">
        <f t="shared" si="120"/>
        <v>0</v>
      </c>
      <c r="K391" s="177" t="s">
        <v>19</v>
      </c>
      <c r="L391" s="41"/>
      <c r="M391" s="182" t="s">
        <v>19</v>
      </c>
      <c r="N391" s="183" t="s">
        <v>44</v>
      </c>
      <c r="O391" s="66"/>
      <c r="P391" s="184">
        <f t="shared" si="121"/>
        <v>0</v>
      </c>
      <c r="Q391" s="184">
        <v>0</v>
      </c>
      <c r="R391" s="184">
        <f t="shared" si="122"/>
        <v>0</v>
      </c>
      <c r="S391" s="184">
        <v>0</v>
      </c>
      <c r="T391" s="185">
        <f t="shared" si="123"/>
        <v>0</v>
      </c>
      <c r="U391" s="36"/>
      <c r="V391" s="36"/>
      <c r="W391" s="36"/>
      <c r="X391" s="36"/>
      <c r="Y391" s="36"/>
      <c r="Z391" s="36"/>
      <c r="AA391" s="36"/>
      <c r="AB391" s="36"/>
      <c r="AC391" s="36"/>
      <c r="AD391" s="36"/>
      <c r="AE391" s="36"/>
      <c r="AR391" s="186" t="s">
        <v>142</v>
      </c>
      <c r="AT391" s="186" t="s">
        <v>137</v>
      </c>
      <c r="AU391" s="186" t="s">
        <v>80</v>
      </c>
      <c r="AY391" s="19" t="s">
        <v>135</v>
      </c>
      <c r="BE391" s="187">
        <f t="shared" si="124"/>
        <v>0</v>
      </c>
      <c r="BF391" s="187">
        <f t="shared" si="125"/>
        <v>0</v>
      </c>
      <c r="BG391" s="187">
        <f t="shared" si="126"/>
        <v>0</v>
      </c>
      <c r="BH391" s="187">
        <f t="shared" si="127"/>
        <v>0</v>
      </c>
      <c r="BI391" s="187">
        <f t="shared" si="128"/>
        <v>0</v>
      </c>
      <c r="BJ391" s="19" t="s">
        <v>143</v>
      </c>
      <c r="BK391" s="187">
        <f t="shared" si="129"/>
        <v>0</v>
      </c>
      <c r="BL391" s="19" t="s">
        <v>142</v>
      </c>
      <c r="BM391" s="186" t="s">
        <v>2243</v>
      </c>
    </row>
    <row r="392" spans="1:65" s="2" customFormat="1" ht="14.4" customHeight="1">
      <c r="A392" s="36"/>
      <c r="B392" s="37"/>
      <c r="C392" s="175" t="s">
        <v>2247</v>
      </c>
      <c r="D392" s="175" t="s">
        <v>137</v>
      </c>
      <c r="E392" s="176" t="s">
        <v>2927</v>
      </c>
      <c r="F392" s="177" t="s">
        <v>2928</v>
      </c>
      <c r="G392" s="178" t="s">
        <v>169</v>
      </c>
      <c r="H392" s="179">
        <v>0.4</v>
      </c>
      <c r="I392" s="180"/>
      <c r="J392" s="181">
        <f t="shared" si="120"/>
        <v>0</v>
      </c>
      <c r="K392" s="177" t="s">
        <v>19</v>
      </c>
      <c r="L392" s="41"/>
      <c r="M392" s="182" t="s">
        <v>19</v>
      </c>
      <c r="N392" s="183" t="s">
        <v>44</v>
      </c>
      <c r="O392" s="66"/>
      <c r="P392" s="184">
        <f t="shared" si="121"/>
        <v>0</v>
      </c>
      <c r="Q392" s="184">
        <v>0</v>
      </c>
      <c r="R392" s="184">
        <f t="shared" si="122"/>
        <v>0</v>
      </c>
      <c r="S392" s="184">
        <v>0</v>
      </c>
      <c r="T392" s="185">
        <f t="shared" si="123"/>
        <v>0</v>
      </c>
      <c r="U392" s="36"/>
      <c r="V392" s="36"/>
      <c r="W392" s="36"/>
      <c r="X392" s="36"/>
      <c r="Y392" s="36"/>
      <c r="Z392" s="36"/>
      <c r="AA392" s="36"/>
      <c r="AB392" s="36"/>
      <c r="AC392" s="36"/>
      <c r="AD392" s="36"/>
      <c r="AE392" s="36"/>
      <c r="AR392" s="186" t="s">
        <v>142</v>
      </c>
      <c r="AT392" s="186" t="s">
        <v>137</v>
      </c>
      <c r="AU392" s="186" t="s">
        <v>80</v>
      </c>
      <c r="AY392" s="19" t="s">
        <v>135</v>
      </c>
      <c r="BE392" s="187">
        <f t="shared" si="124"/>
        <v>0</v>
      </c>
      <c r="BF392" s="187">
        <f t="shared" si="125"/>
        <v>0</v>
      </c>
      <c r="BG392" s="187">
        <f t="shared" si="126"/>
        <v>0</v>
      </c>
      <c r="BH392" s="187">
        <f t="shared" si="127"/>
        <v>0</v>
      </c>
      <c r="BI392" s="187">
        <f t="shared" si="128"/>
        <v>0</v>
      </c>
      <c r="BJ392" s="19" t="s">
        <v>143</v>
      </c>
      <c r="BK392" s="187">
        <f t="shared" si="129"/>
        <v>0</v>
      </c>
      <c r="BL392" s="19" t="s">
        <v>142</v>
      </c>
      <c r="BM392" s="186" t="s">
        <v>2246</v>
      </c>
    </row>
    <row r="393" spans="1:65" s="2" customFormat="1" ht="14.4" customHeight="1">
      <c r="A393" s="36"/>
      <c r="B393" s="37"/>
      <c r="C393" s="175" t="s">
        <v>1259</v>
      </c>
      <c r="D393" s="175" t="s">
        <v>137</v>
      </c>
      <c r="E393" s="176" t="s">
        <v>2929</v>
      </c>
      <c r="F393" s="177" t="s">
        <v>2930</v>
      </c>
      <c r="G393" s="178" t="s">
        <v>169</v>
      </c>
      <c r="H393" s="179">
        <v>14</v>
      </c>
      <c r="I393" s="180"/>
      <c r="J393" s="181">
        <f t="shared" si="120"/>
        <v>0</v>
      </c>
      <c r="K393" s="177" t="s">
        <v>19</v>
      </c>
      <c r="L393" s="41"/>
      <c r="M393" s="182" t="s">
        <v>19</v>
      </c>
      <c r="N393" s="183" t="s">
        <v>44</v>
      </c>
      <c r="O393" s="66"/>
      <c r="P393" s="184">
        <f t="shared" si="121"/>
        <v>0</v>
      </c>
      <c r="Q393" s="184">
        <v>0</v>
      </c>
      <c r="R393" s="184">
        <f t="shared" si="122"/>
        <v>0</v>
      </c>
      <c r="S393" s="184">
        <v>0</v>
      </c>
      <c r="T393" s="185">
        <f t="shared" si="123"/>
        <v>0</v>
      </c>
      <c r="U393" s="36"/>
      <c r="V393" s="36"/>
      <c r="W393" s="36"/>
      <c r="X393" s="36"/>
      <c r="Y393" s="36"/>
      <c r="Z393" s="36"/>
      <c r="AA393" s="36"/>
      <c r="AB393" s="36"/>
      <c r="AC393" s="36"/>
      <c r="AD393" s="36"/>
      <c r="AE393" s="36"/>
      <c r="AR393" s="186" t="s">
        <v>142</v>
      </c>
      <c r="AT393" s="186" t="s">
        <v>137</v>
      </c>
      <c r="AU393" s="186" t="s">
        <v>80</v>
      </c>
      <c r="AY393" s="19" t="s">
        <v>135</v>
      </c>
      <c r="BE393" s="187">
        <f t="shared" si="124"/>
        <v>0</v>
      </c>
      <c r="BF393" s="187">
        <f t="shared" si="125"/>
        <v>0</v>
      </c>
      <c r="BG393" s="187">
        <f t="shared" si="126"/>
        <v>0</v>
      </c>
      <c r="BH393" s="187">
        <f t="shared" si="127"/>
        <v>0</v>
      </c>
      <c r="BI393" s="187">
        <f t="shared" si="128"/>
        <v>0</v>
      </c>
      <c r="BJ393" s="19" t="s">
        <v>143</v>
      </c>
      <c r="BK393" s="187">
        <f t="shared" si="129"/>
        <v>0</v>
      </c>
      <c r="BL393" s="19" t="s">
        <v>142</v>
      </c>
      <c r="BM393" s="186" t="s">
        <v>2250</v>
      </c>
    </row>
    <row r="394" spans="1:65" s="2" customFormat="1" ht="24.15" customHeight="1">
      <c r="A394" s="36"/>
      <c r="B394" s="37"/>
      <c r="C394" s="175" t="s">
        <v>2254</v>
      </c>
      <c r="D394" s="175" t="s">
        <v>137</v>
      </c>
      <c r="E394" s="176" t="s">
        <v>2931</v>
      </c>
      <c r="F394" s="177" t="s">
        <v>2932</v>
      </c>
      <c r="G394" s="178" t="s">
        <v>169</v>
      </c>
      <c r="H394" s="179">
        <v>2.5</v>
      </c>
      <c r="I394" s="180"/>
      <c r="J394" s="181">
        <f t="shared" si="120"/>
        <v>0</v>
      </c>
      <c r="K394" s="177" t="s">
        <v>19</v>
      </c>
      <c r="L394" s="41"/>
      <c r="M394" s="182" t="s">
        <v>19</v>
      </c>
      <c r="N394" s="183" t="s">
        <v>44</v>
      </c>
      <c r="O394" s="66"/>
      <c r="P394" s="184">
        <f t="shared" si="121"/>
        <v>0</v>
      </c>
      <c r="Q394" s="184">
        <v>0</v>
      </c>
      <c r="R394" s="184">
        <f t="shared" si="122"/>
        <v>0</v>
      </c>
      <c r="S394" s="184">
        <v>0</v>
      </c>
      <c r="T394" s="185">
        <f t="shared" si="123"/>
        <v>0</v>
      </c>
      <c r="U394" s="36"/>
      <c r="V394" s="36"/>
      <c r="W394" s="36"/>
      <c r="X394" s="36"/>
      <c r="Y394" s="36"/>
      <c r="Z394" s="36"/>
      <c r="AA394" s="36"/>
      <c r="AB394" s="36"/>
      <c r="AC394" s="36"/>
      <c r="AD394" s="36"/>
      <c r="AE394" s="36"/>
      <c r="AR394" s="186" t="s">
        <v>142</v>
      </c>
      <c r="AT394" s="186" t="s">
        <v>137</v>
      </c>
      <c r="AU394" s="186" t="s">
        <v>80</v>
      </c>
      <c r="AY394" s="19" t="s">
        <v>135</v>
      </c>
      <c r="BE394" s="187">
        <f t="shared" si="124"/>
        <v>0</v>
      </c>
      <c r="BF394" s="187">
        <f t="shared" si="125"/>
        <v>0</v>
      </c>
      <c r="BG394" s="187">
        <f t="shared" si="126"/>
        <v>0</v>
      </c>
      <c r="BH394" s="187">
        <f t="shared" si="127"/>
        <v>0</v>
      </c>
      <c r="BI394" s="187">
        <f t="shared" si="128"/>
        <v>0</v>
      </c>
      <c r="BJ394" s="19" t="s">
        <v>143</v>
      </c>
      <c r="BK394" s="187">
        <f t="shared" si="129"/>
        <v>0</v>
      </c>
      <c r="BL394" s="19" t="s">
        <v>142</v>
      </c>
      <c r="BM394" s="186" t="s">
        <v>2253</v>
      </c>
    </row>
    <row r="395" spans="1:65" s="2" customFormat="1" ht="24.15" customHeight="1">
      <c r="A395" s="36"/>
      <c r="B395" s="37"/>
      <c r="C395" s="175" t="s">
        <v>1282</v>
      </c>
      <c r="D395" s="175" t="s">
        <v>137</v>
      </c>
      <c r="E395" s="176" t="s">
        <v>2933</v>
      </c>
      <c r="F395" s="177" t="s">
        <v>2934</v>
      </c>
      <c r="G395" s="178" t="s">
        <v>169</v>
      </c>
      <c r="H395" s="179">
        <v>2.1</v>
      </c>
      <c r="I395" s="180"/>
      <c r="J395" s="181">
        <f t="shared" si="120"/>
        <v>0</v>
      </c>
      <c r="K395" s="177" t="s">
        <v>19</v>
      </c>
      <c r="L395" s="41"/>
      <c r="M395" s="182" t="s">
        <v>19</v>
      </c>
      <c r="N395" s="183" t="s">
        <v>44</v>
      </c>
      <c r="O395" s="66"/>
      <c r="P395" s="184">
        <f t="shared" si="121"/>
        <v>0</v>
      </c>
      <c r="Q395" s="184">
        <v>0</v>
      </c>
      <c r="R395" s="184">
        <f t="shared" si="122"/>
        <v>0</v>
      </c>
      <c r="S395" s="184">
        <v>0</v>
      </c>
      <c r="T395" s="185">
        <f t="shared" si="123"/>
        <v>0</v>
      </c>
      <c r="U395" s="36"/>
      <c r="V395" s="36"/>
      <c r="W395" s="36"/>
      <c r="X395" s="36"/>
      <c r="Y395" s="36"/>
      <c r="Z395" s="36"/>
      <c r="AA395" s="36"/>
      <c r="AB395" s="36"/>
      <c r="AC395" s="36"/>
      <c r="AD395" s="36"/>
      <c r="AE395" s="36"/>
      <c r="AR395" s="186" t="s">
        <v>142</v>
      </c>
      <c r="AT395" s="186" t="s">
        <v>137</v>
      </c>
      <c r="AU395" s="186" t="s">
        <v>80</v>
      </c>
      <c r="AY395" s="19" t="s">
        <v>135</v>
      </c>
      <c r="BE395" s="187">
        <f t="shared" si="124"/>
        <v>0</v>
      </c>
      <c r="BF395" s="187">
        <f t="shared" si="125"/>
        <v>0</v>
      </c>
      <c r="BG395" s="187">
        <f t="shared" si="126"/>
        <v>0</v>
      </c>
      <c r="BH395" s="187">
        <f t="shared" si="127"/>
        <v>0</v>
      </c>
      <c r="BI395" s="187">
        <f t="shared" si="128"/>
        <v>0</v>
      </c>
      <c r="BJ395" s="19" t="s">
        <v>143</v>
      </c>
      <c r="BK395" s="187">
        <f t="shared" si="129"/>
        <v>0</v>
      </c>
      <c r="BL395" s="19" t="s">
        <v>142</v>
      </c>
      <c r="BM395" s="186" t="s">
        <v>2257</v>
      </c>
    </row>
    <row r="396" spans="1:65" s="2" customFormat="1" ht="14.4" customHeight="1">
      <c r="A396" s="36"/>
      <c r="B396" s="37"/>
      <c r="C396" s="175" t="s">
        <v>2261</v>
      </c>
      <c r="D396" s="175" t="s">
        <v>137</v>
      </c>
      <c r="E396" s="176" t="s">
        <v>2935</v>
      </c>
      <c r="F396" s="177" t="s">
        <v>2936</v>
      </c>
      <c r="G396" s="178" t="s">
        <v>2578</v>
      </c>
      <c r="H396" s="179">
        <v>1</v>
      </c>
      <c r="I396" s="180"/>
      <c r="J396" s="181">
        <f t="shared" si="120"/>
        <v>0</v>
      </c>
      <c r="K396" s="177" t="s">
        <v>19</v>
      </c>
      <c r="L396" s="41"/>
      <c r="M396" s="182" t="s">
        <v>19</v>
      </c>
      <c r="N396" s="183" t="s">
        <v>44</v>
      </c>
      <c r="O396" s="66"/>
      <c r="P396" s="184">
        <f t="shared" si="121"/>
        <v>0</v>
      </c>
      <c r="Q396" s="184">
        <v>0</v>
      </c>
      <c r="R396" s="184">
        <f t="shared" si="122"/>
        <v>0</v>
      </c>
      <c r="S396" s="184">
        <v>0</v>
      </c>
      <c r="T396" s="185">
        <f t="shared" si="123"/>
        <v>0</v>
      </c>
      <c r="U396" s="36"/>
      <c r="V396" s="36"/>
      <c r="W396" s="36"/>
      <c r="X396" s="36"/>
      <c r="Y396" s="36"/>
      <c r="Z396" s="36"/>
      <c r="AA396" s="36"/>
      <c r="AB396" s="36"/>
      <c r="AC396" s="36"/>
      <c r="AD396" s="36"/>
      <c r="AE396" s="36"/>
      <c r="AR396" s="186" t="s">
        <v>142</v>
      </c>
      <c r="AT396" s="186" t="s">
        <v>137</v>
      </c>
      <c r="AU396" s="186" t="s">
        <v>80</v>
      </c>
      <c r="AY396" s="19" t="s">
        <v>135</v>
      </c>
      <c r="BE396" s="187">
        <f t="shared" si="124"/>
        <v>0</v>
      </c>
      <c r="BF396" s="187">
        <f t="shared" si="125"/>
        <v>0</v>
      </c>
      <c r="BG396" s="187">
        <f t="shared" si="126"/>
        <v>0</v>
      </c>
      <c r="BH396" s="187">
        <f t="shared" si="127"/>
        <v>0</v>
      </c>
      <c r="BI396" s="187">
        <f t="shared" si="128"/>
        <v>0</v>
      </c>
      <c r="BJ396" s="19" t="s">
        <v>143</v>
      </c>
      <c r="BK396" s="187">
        <f t="shared" si="129"/>
        <v>0</v>
      </c>
      <c r="BL396" s="19" t="s">
        <v>142</v>
      </c>
      <c r="BM396" s="186" t="s">
        <v>2260</v>
      </c>
    </row>
    <row r="397" spans="1:65" s="2" customFormat="1" ht="24.15" customHeight="1">
      <c r="A397" s="36"/>
      <c r="B397" s="37"/>
      <c r="C397" s="175" t="s">
        <v>1287</v>
      </c>
      <c r="D397" s="175" t="s">
        <v>137</v>
      </c>
      <c r="E397" s="176" t="s">
        <v>2937</v>
      </c>
      <c r="F397" s="177" t="s">
        <v>2938</v>
      </c>
      <c r="G397" s="178" t="s">
        <v>169</v>
      </c>
      <c r="H397" s="179">
        <v>0.6</v>
      </c>
      <c r="I397" s="180"/>
      <c r="J397" s="181">
        <f t="shared" si="120"/>
        <v>0</v>
      </c>
      <c r="K397" s="177" t="s">
        <v>19</v>
      </c>
      <c r="L397" s="41"/>
      <c r="M397" s="182" t="s">
        <v>19</v>
      </c>
      <c r="N397" s="183" t="s">
        <v>44</v>
      </c>
      <c r="O397" s="66"/>
      <c r="P397" s="184">
        <f t="shared" si="121"/>
        <v>0</v>
      </c>
      <c r="Q397" s="184">
        <v>0</v>
      </c>
      <c r="R397" s="184">
        <f t="shared" si="122"/>
        <v>0</v>
      </c>
      <c r="S397" s="184">
        <v>0</v>
      </c>
      <c r="T397" s="185">
        <f t="shared" si="123"/>
        <v>0</v>
      </c>
      <c r="U397" s="36"/>
      <c r="V397" s="36"/>
      <c r="W397" s="36"/>
      <c r="X397" s="36"/>
      <c r="Y397" s="36"/>
      <c r="Z397" s="36"/>
      <c r="AA397" s="36"/>
      <c r="AB397" s="36"/>
      <c r="AC397" s="36"/>
      <c r="AD397" s="36"/>
      <c r="AE397" s="36"/>
      <c r="AR397" s="186" t="s">
        <v>142</v>
      </c>
      <c r="AT397" s="186" t="s">
        <v>137</v>
      </c>
      <c r="AU397" s="186" t="s">
        <v>80</v>
      </c>
      <c r="AY397" s="19" t="s">
        <v>135</v>
      </c>
      <c r="BE397" s="187">
        <f t="shared" si="124"/>
        <v>0</v>
      </c>
      <c r="BF397" s="187">
        <f t="shared" si="125"/>
        <v>0</v>
      </c>
      <c r="BG397" s="187">
        <f t="shared" si="126"/>
        <v>0</v>
      </c>
      <c r="BH397" s="187">
        <f t="shared" si="127"/>
        <v>0</v>
      </c>
      <c r="BI397" s="187">
        <f t="shared" si="128"/>
        <v>0</v>
      </c>
      <c r="BJ397" s="19" t="s">
        <v>143</v>
      </c>
      <c r="BK397" s="187">
        <f t="shared" si="129"/>
        <v>0</v>
      </c>
      <c r="BL397" s="19" t="s">
        <v>142</v>
      </c>
      <c r="BM397" s="186" t="s">
        <v>2264</v>
      </c>
    </row>
    <row r="398" spans="1:65" s="2" customFormat="1" ht="14.4" customHeight="1">
      <c r="A398" s="36"/>
      <c r="B398" s="37"/>
      <c r="C398" s="175" t="s">
        <v>2268</v>
      </c>
      <c r="D398" s="175" t="s">
        <v>137</v>
      </c>
      <c r="E398" s="176" t="s">
        <v>2939</v>
      </c>
      <c r="F398" s="177" t="s">
        <v>2940</v>
      </c>
      <c r="G398" s="178" t="s">
        <v>382</v>
      </c>
      <c r="H398" s="179">
        <v>1</v>
      </c>
      <c r="I398" s="180"/>
      <c r="J398" s="181">
        <f t="shared" si="120"/>
        <v>0</v>
      </c>
      <c r="K398" s="177" t="s">
        <v>19</v>
      </c>
      <c r="L398" s="41"/>
      <c r="M398" s="182" t="s">
        <v>19</v>
      </c>
      <c r="N398" s="183" t="s">
        <v>44</v>
      </c>
      <c r="O398" s="66"/>
      <c r="P398" s="184">
        <f t="shared" si="121"/>
        <v>0</v>
      </c>
      <c r="Q398" s="184">
        <v>0</v>
      </c>
      <c r="R398" s="184">
        <f t="shared" si="122"/>
        <v>0</v>
      </c>
      <c r="S398" s="184">
        <v>0</v>
      </c>
      <c r="T398" s="185">
        <f t="shared" si="123"/>
        <v>0</v>
      </c>
      <c r="U398" s="36"/>
      <c r="V398" s="36"/>
      <c r="W398" s="36"/>
      <c r="X398" s="36"/>
      <c r="Y398" s="36"/>
      <c r="Z398" s="36"/>
      <c r="AA398" s="36"/>
      <c r="AB398" s="36"/>
      <c r="AC398" s="36"/>
      <c r="AD398" s="36"/>
      <c r="AE398" s="36"/>
      <c r="AR398" s="186" t="s">
        <v>142</v>
      </c>
      <c r="AT398" s="186" t="s">
        <v>137</v>
      </c>
      <c r="AU398" s="186" t="s">
        <v>80</v>
      </c>
      <c r="AY398" s="19" t="s">
        <v>135</v>
      </c>
      <c r="BE398" s="187">
        <f t="shared" si="124"/>
        <v>0</v>
      </c>
      <c r="BF398" s="187">
        <f t="shared" si="125"/>
        <v>0</v>
      </c>
      <c r="BG398" s="187">
        <f t="shared" si="126"/>
        <v>0</v>
      </c>
      <c r="BH398" s="187">
        <f t="shared" si="127"/>
        <v>0</v>
      </c>
      <c r="BI398" s="187">
        <f t="shared" si="128"/>
        <v>0</v>
      </c>
      <c r="BJ398" s="19" t="s">
        <v>143</v>
      </c>
      <c r="BK398" s="187">
        <f t="shared" si="129"/>
        <v>0</v>
      </c>
      <c r="BL398" s="19" t="s">
        <v>142</v>
      </c>
      <c r="BM398" s="186" t="s">
        <v>2267</v>
      </c>
    </row>
    <row r="399" spans="1:65" s="2" customFormat="1" ht="14.4" customHeight="1">
      <c r="A399" s="36"/>
      <c r="B399" s="37"/>
      <c r="C399" s="175" t="s">
        <v>1290</v>
      </c>
      <c r="D399" s="175" t="s">
        <v>137</v>
      </c>
      <c r="E399" s="176" t="s">
        <v>2941</v>
      </c>
      <c r="F399" s="177" t="s">
        <v>2942</v>
      </c>
      <c r="G399" s="178" t="s">
        <v>382</v>
      </c>
      <c r="H399" s="179">
        <v>1</v>
      </c>
      <c r="I399" s="180"/>
      <c r="J399" s="181">
        <f t="shared" si="120"/>
        <v>0</v>
      </c>
      <c r="K399" s="177" t="s">
        <v>19</v>
      </c>
      <c r="L399" s="41"/>
      <c r="M399" s="182" t="s">
        <v>19</v>
      </c>
      <c r="N399" s="183" t="s">
        <v>44</v>
      </c>
      <c r="O399" s="66"/>
      <c r="P399" s="184">
        <f t="shared" si="121"/>
        <v>0</v>
      </c>
      <c r="Q399" s="184">
        <v>0</v>
      </c>
      <c r="R399" s="184">
        <f t="shared" si="122"/>
        <v>0</v>
      </c>
      <c r="S399" s="184">
        <v>0</v>
      </c>
      <c r="T399" s="185">
        <f t="shared" si="123"/>
        <v>0</v>
      </c>
      <c r="U399" s="36"/>
      <c r="V399" s="36"/>
      <c r="W399" s="36"/>
      <c r="X399" s="36"/>
      <c r="Y399" s="36"/>
      <c r="Z399" s="36"/>
      <c r="AA399" s="36"/>
      <c r="AB399" s="36"/>
      <c r="AC399" s="36"/>
      <c r="AD399" s="36"/>
      <c r="AE399" s="36"/>
      <c r="AR399" s="186" t="s">
        <v>142</v>
      </c>
      <c r="AT399" s="186" t="s">
        <v>137</v>
      </c>
      <c r="AU399" s="186" t="s">
        <v>80</v>
      </c>
      <c r="AY399" s="19" t="s">
        <v>135</v>
      </c>
      <c r="BE399" s="187">
        <f t="shared" si="124"/>
        <v>0</v>
      </c>
      <c r="BF399" s="187">
        <f t="shared" si="125"/>
        <v>0</v>
      </c>
      <c r="BG399" s="187">
        <f t="shared" si="126"/>
        <v>0</v>
      </c>
      <c r="BH399" s="187">
        <f t="shared" si="127"/>
        <v>0</v>
      </c>
      <c r="BI399" s="187">
        <f t="shared" si="128"/>
        <v>0</v>
      </c>
      <c r="BJ399" s="19" t="s">
        <v>143</v>
      </c>
      <c r="BK399" s="187">
        <f t="shared" si="129"/>
        <v>0</v>
      </c>
      <c r="BL399" s="19" t="s">
        <v>142</v>
      </c>
      <c r="BM399" s="186" t="s">
        <v>2269</v>
      </c>
    </row>
    <row r="400" spans="1:65" s="2" customFormat="1" ht="14.4" customHeight="1">
      <c r="A400" s="36"/>
      <c r="B400" s="37"/>
      <c r="C400" s="175" t="s">
        <v>2273</v>
      </c>
      <c r="D400" s="175" t="s">
        <v>137</v>
      </c>
      <c r="E400" s="176" t="s">
        <v>2943</v>
      </c>
      <c r="F400" s="177" t="s">
        <v>2944</v>
      </c>
      <c r="G400" s="178" t="s">
        <v>382</v>
      </c>
      <c r="H400" s="179">
        <v>1</v>
      </c>
      <c r="I400" s="180"/>
      <c r="J400" s="181">
        <f t="shared" si="120"/>
        <v>0</v>
      </c>
      <c r="K400" s="177" t="s">
        <v>19</v>
      </c>
      <c r="L400" s="41"/>
      <c r="M400" s="182" t="s">
        <v>19</v>
      </c>
      <c r="N400" s="183" t="s">
        <v>44</v>
      </c>
      <c r="O400" s="66"/>
      <c r="P400" s="184">
        <f t="shared" si="121"/>
        <v>0</v>
      </c>
      <c r="Q400" s="184">
        <v>0</v>
      </c>
      <c r="R400" s="184">
        <f t="shared" si="122"/>
        <v>0</v>
      </c>
      <c r="S400" s="184">
        <v>0</v>
      </c>
      <c r="T400" s="185">
        <f t="shared" si="123"/>
        <v>0</v>
      </c>
      <c r="U400" s="36"/>
      <c r="V400" s="36"/>
      <c r="W400" s="36"/>
      <c r="X400" s="36"/>
      <c r="Y400" s="36"/>
      <c r="Z400" s="36"/>
      <c r="AA400" s="36"/>
      <c r="AB400" s="36"/>
      <c r="AC400" s="36"/>
      <c r="AD400" s="36"/>
      <c r="AE400" s="36"/>
      <c r="AR400" s="186" t="s">
        <v>142</v>
      </c>
      <c r="AT400" s="186" t="s">
        <v>137</v>
      </c>
      <c r="AU400" s="186" t="s">
        <v>80</v>
      </c>
      <c r="AY400" s="19" t="s">
        <v>135</v>
      </c>
      <c r="BE400" s="187">
        <f t="shared" si="124"/>
        <v>0</v>
      </c>
      <c r="BF400" s="187">
        <f t="shared" si="125"/>
        <v>0</v>
      </c>
      <c r="BG400" s="187">
        <f t="shared" si="126"/>
        <v>0</v>
      </c>
      <c r="BH400" s="187">
        <f t="shared" si="127"/>
        <v>0</v>
      </c>
      <c r="BI400" s="187">
        <f t="shared" si="128"/>
        <v>0</v>
      </c>
      <c r="BJ400" s="19" t="s">
        <v>143</v>
      </c>
      <c r="BK400" s="187">
        <f t="shared" si="129"/>
        <v>0</v>
      </c>
      <c r="BL400" s="19" t="s">
        <v>142</v>
      </c>
      <c r="BM400" s="186" t="s">
        <v>2272</v>
      </c>
    </row>
    <row r="401" spans="1:65" s="2" customFormat="1" ht="14.4" customHeight="1">
      <c r="A401" s="36"/>
      <c r="B401" s="37"/>
      <c r="C401" s="175" t="s">
        <v>1305</v>
      </c>
      <c r="D401" s="175" t="s">
        <v>137</v>
      </c>
      <c r="E401" s="176" t="s">
        <v>2945</v>
      </c>
      <c r="F401" s="177" t="s">
        <v>2946</v>
      </c>
      <c r="G401" s="178" t="s">
        <v>382</v>
      </c>
      <c r="H401" s="179">
        <v>1</v>
      </c>
      <c r="I401" s="180"/>
      <c r="J401" s="181">
        <f t="shared" si="120"/>
        <v>0</v>
      </c>
      <c r="K401" s="177" t="s">
        <v>19</v>
      </c>
      <c r="L401" s="41"/>
      <c r="M401" s="182" t="s">
        <v>19</v>
      </c>
      <c r="N401" s="183" t="s">
        <v>44</v>
      </c>
      <c r="O401" s="66"/>
      <c r="P401" s="184">
        <f t="shared" si="121"/>
        <v>0</v>
      </c>
      <c r="Q401" s="184">
        <v>0</v>
      </c>
      <c r="R401" s="184">
        <f t="shared" si="122"/>
        <v>0</v>
      </c>
      <c r="S401" s="184">
        <v>0</v>
      </c>
      <c r="T401" s="185">
        <f t="shared" si="123"/>
        <v>0</v>
      </c>
      <c r="U401" s="36"/>
      <c r="V401" s="36"/>
      <c r="W401" s="36"/>
      <c r="X401" s="36"/>
      <c r="Y401" s="36"/>
      <c r="Z401" s="36"/>
      <c r="AA401" s="36"/>
      <c r="AB401" s="36"/>
      <c r="AC401" s="36"/>
      <c r="AD401" s="36"/>
      <c r="AE401" s="36"/>
      <c r="AR401" s="186" t="s">
        <v>142</v>
      </c>
      <c r="AT401" s="186" t="s">
        <v>137</v>
      </c>
      <c r="AU401" s="186" t="s">
        <v>80</v>
      </c>
      <c r="AY401" s="19" t="s">
        <v>135</v>
      </c>
      <c r="BE401" s="187">
        <f t="shared" si="124"/>
        <v>0</v>
      </c>
      <c r="BF401" s="187">
        <f t="shared" si="125"/>
        <v>0</v>
      </c>
      <c r="BG401" s="187">
        <f t="shared" si="126"/>
        <v>0</v>
      </c>
      <c r="BH401" s="187">
        <f t="shared" si="127"/>
        <v>0</v>
      </c>
      <c r="BI401" s="187">
        <f t="shared" si="128"/>
        <v>0</v>
      </c>
      <c r="BJ401" s="19" t="s">
        <v>143</v>
      </c>
      <c r="BK401" s="187">
        <f t="shared" si="129"/>
        <v>0</v>
      </c>
      <c r="BL401" s="19" t="s">
        <v>142</v>
      </c>
      <c r="BM401" s="186" t="s">
        <v>2274</v>
      </c>
    </row>
    <row r="402" spans="1:65" s="2" customFormat="1" ht="14.4" customHeight="1">
      <c r="A402" s="36"/>
      <c r="B402" s="37"/>
      <c r="C402" s="175" t="s">
        <v>2278</v>
      </c>
      <c r="D402" s="175" t="s">
        <v>137</v>
      </c>
      <c r="E402" s="176" t="s">
        <v>2947</v>
      </c>
      <c r="F402" s="177" t="s">
        <v>2948</v>
      </c>
      <c r="G402" s="178" t="s">
        <v>382</v>
      </c>
      <c r="H402" s="179">
        <v>1</v>
      </c>
      <c r="I402" s="180"/>
      <c r="J402" s="181">
        <f t="shared" si="120"/>
        <v>0</v>
      </c>
      <c r="K402" s="177" t="s">
        <v>19</v>
      </c>
      <c r="L402" s="41"/>
      <c r="M402" s="182" t="s">
        <v>19</v>
      </c>
      <c r="N402" s="183" t="s">
        <v>44</v>
      </c>
      <c r="O402" s="66"/>
      <c r="P402" s="184">
        <f t="shared" si="121"/>
        <v>0</v>
      </c>
      <c r="Q402" s="184">
        <v>0</v>
      </c>
      <c r="R402" s="184">
        <f t="shared" si="122"/>
        <v>0</v>
      </c>
      <c r="S402" s="184">
        <v>0</v>
      </c>
      <c r="T402" s="185">
        <f t="shared" si="123"/>
        <v>0</v>
      </c>
      <c r="U402" s="36"/>
      <c r="V402" s="36"/>
      <c r="W402" s="36"/>
      <c r="X402" s="36"/>
      <c r="Y402" s="36"/>
      <c r="Z402" s="36"/>
      <c r="AA402" s="36"/>
      <c r="AB402" s="36"/>
      <c r="AC402" s="36"/>
      <c r="AD402" s="36"/>
      <c r="AE402" s="36"/>
      <c r="AR402" s="186" t="s">
        <v>142</v>
      </c>
      <c r="AT402" s="186" t="s">
        <v>137</v>
      </c>
      <c r="AU402" s="186" t="s">
        <v>80</v>
      </c>
      <c r="AY402" s="19" t="s">
        <v>135</v>
      </c>
      <c r="BE402" s="187">
        <f t="shared" si="124"/>
        <v>0</v>
      </c>
      <c r="BF402" s="187">
        <f t="shared" si="125"/>
        <v>0</v>
      </c>
      <c r="BG402" s="187">
        <f t="shared" si="126"/>
        <v>0</v>
      </c>
      <c r="BH402" s="187">
        <f t="shared" si="127"/>
        <v>0</v>
      </c>
      <c r="BI402" s="187">
        <f t="shared" si="128"/>
        <v>0</v>
      </c>
      <c r="BJ402" s="19" t="s">
        <v>143</v>
      </c>
      <c r="BK402" s="187">
        <f t="shared" si="129"/>
        <v>0</v>
      </c>
      <c r="BL402" s="19" t="s">
        <v>142</v>
      </c>
      <c r="BM402" s="186" t="s">
        <v>2275</v>
      </c>
    </row>
    <row r="403" spans="1:65" s="2" customFormat="1" ht="14.4" customHeight="1">
      <c r="A403" s="36"/>
      <c r="B403" s="37"/>
      <c r="C403" s="175" t="s">
        <v>1309</v>
      </c>
      <c r="D403" s="175" t="s">
        <v>137</v>
      </c>
      <c r="E403" s="176" t="s">
        <v>2949</v>
      </c>
      <c r="F403" s="177" t="s">
        <v>2950</v>
      </c>
      <c r="G403" s="178" t="s">
        <v>382</v>
      </c>
      <c r="H403" s="179">
        <v>1</v>
      </c>
      <c r="I403" s="180"/>
      <c r="J403" s="181">
        <f t="shared" si="120"/>
        <v>0</v>
      </c>
      <c r="K403" s="177" t="s">
        <v>19</v>
      </c>
      <c r="L403" s="41"/>
      <c r="M403" s="182" t="s">
        <v>19</v>
      </c>
      <c r="N403" s="183" t="s">
        <v>44</v>
      </c>
      <c r="O403" s="66"/>
      <c r="P403" s="184">
        <f t="shared" si="121"/>
        <v>0</v>
      </c>
      <c r="Q403" s="184">
        <v>0</v>
      </c>
      <c r="R403" s="184">
        <f t="shared" si="122"/>
        <v>0</v>
      </c>
      <c r="S403" s="184">
        <v>0</v>
      </c>
      <c r="T403" s="185">
        <f t="shared" si="123"/>
        <v>0</v>
      </c>
      <c r="U403" s="36"/>
      <c r="V403" s="36"/>
      <c r="W403" s="36"/>
      <c r="X403" s="36"/>
      <c r="Y403" s="36"/>
      <c r="Z403" s="36"/>
      <c r="AA403" s="36"/>
      <c r="AB403" s="36"/>
      <c r="AC403" s="36"/>
      <c r="AD403" s="36"/>
      <c r="AE403" s="36"/>
      <c r="AR403" s="186" t="s">
        <v>142</v>
      </c>
      <c r="AT403" s="186" t="s">
        <v>137</v>
      </c>
      <c r="AU403" s="186" t="s">
        <v>80</v>
      </c>
      <c r="AY403" s="19" t="s">
        <v>135</v>
      </c>
      <c r="BE403" s="187">
        <f t="shared" si="124"/>
        <v>0</v>
      </c>
      <c r="BF403" s="187">
        <f t="shared" si="125"/>
        <v>0</v>
      </c>
      <c r="BG403" s="187">
        <f t="shared" si="126"/>
        <v>0</v>
      </c>
      <c r="BH403" s="187">
        <f t="shared" si="127"/>
        <v>0</v>
      </c>
      <c r="BI403" s="187">
        <f t="shared" si="128"/>
        <v>0</v>
      </c>
      <c r="BJ403" s="19" t="s">
        <v>143</v>
      </c>
      <c r="BK403" s="187">
        <f t="shared" si="129"/>
        <v>0</v>
      </c>
      <c r="BL403" s="19" t="s">
        <v>142</v>
      </c>
      <c r="BM403" s="186" t="s">
        <v>2281</v>
      </c>
    </row>
    <row r="404" spans="1:65" s="2" customFormat="1" ht="14.4" customHeight="1">
      <c r="A404" s="36"/>
      <c r="B404" s="37"/>
      <c r="C404" s="175" t="s">
        <v>2285</v>
      </c>
      <c r="D404" s="175" t="s">
        <v>137</v>
      </c>
      <c r="E404" s="176" t="s">
        <v>2951</v>
      </c>
      <c r="F404" s="177" t="s">
        <v>2952</v>
      </c>
      <c r="G404" s="178" t="s">
        <v>382</v>
      </c>
      <c r="H404" s="179">
        <v>1</v>
      </c>
      <c r="I404" s="180"/>
      <c r="J404" s="181">
        <f t="shared" si="120"/>
        <v>0</v>
      </c>
      <c r="K404" s="177" t="s">
        <v>19</v>
      </c>
      <c r="L404" s="41"/>
      <c r="M404" s="182" t="s">
        <v>19</v>
      </c>
      <c r="N404" s="183" t="s">
        <v>44</v>
      </c>
      <c r="O404" s="66"/>
      <c r="P404" s="184">
        <f t="shared" si="121"/>
        <v>0</v>
      </c>
      <c r="Q404" s="184">
        <v>0</v>
      </c>
      <c r="R404" s="184">
        <f t="shared" si="122"/>
        <v>0</v>
      </c>
      <c r="S404" s="184">
        <v>0</v>
      </c>
      <c r="T404" s="185">
        <f t="shared" si="123"/>
        <v>0</v>
      </c>
      <c r="U404" s="36"/>
      <c r="V404" s="36"/>
      <c r="W404" s="36"/>
      <c r="X404" s="36"/>
      <c r="Y404" s="36"/>
      <c r="Z404" s="36"/>
      <c r="AA404" s="36"/>
      <c r="AB404" s="36"/>
      <c r="AC404" s="36"/>
      <c r="AD404" s="36"/>
      <c r="AE404" s="36"/>
      <c r="AR404" s="186" t="s">
        <v>142</v>
      </c>
      <c r="AT404" s="186" t="s">
        <v>137</v>
      </c>
      <c r="AU404" s="186" t="s">
        <v>80</v>
      </c>
      <c r="AY404" s="19" t="s">
        <v>135</v>
      </c>
      <c r="BE404" s="187">
        <f t="shared" si="124"/>
        <v>0</v>
      </c>
      <c r="BF404" s="187">
        <f t="shared" si="125"/>
        <v>0</v>
      </c>
      <c r="BG404" s="187">
        <f t="shared" si="126"/>
        <v>0</v>
      </c>
      <c r="BH404" s="187">
        <f t="shared" si="127"/>
        <v>0</v>
      </c>
      <c r="BI404" s="187">
        <f t="shared" si="128"/>
        <v>0</v>
      </c>
      <c r="BJ404" s="19" t="s">
        <v>143</v>
      </c>
      <c r="BK404" s="187">
        <f t="shared" si="129"/>
        <v>0</v>
      </c>
      <c r="BL404" s="19" t="s">
        <v>142</v>
      </c>
      <c r="BM404" s="186" t="s">
        <v>2284</v>
      </c>
    </row>
    <row r="405" spans="1:65" s="2" customFormat="1" ht="14.4" customHeight="1">
      <c r="A405" s="36"/>
      <c r="B405" s="37"/>
      <c r="C405" s="175" t="s">
        <v>1315</v>
      </c>
      <c r="D405" s="175" t="s">
        <v>137</v>
      </c>
      <c r="E405" s="176" t="s">
        <v>2953</v>
      </c>
      <c r="F405" s="177" t="s">
        <v>2954</v>
      </c>
      <c r="G405" s="178" t="s">
        <v>382</v>
      </c>
      <c r="H405" s="179">
        <v>1</v>
      </c>
      <c r="I405" s="180"/>
      <c r="J405" s="181">
        <f t="shared" si="120"/>
        <v>0</v>
      </c>
      <c r="K405" s="177" t="s">
        <v>19</v>
      </c>
      <c r="L405" s="41"/>
      <c r="M405" s="182" t="s">
        <v>19</v>
      </c>
      <c r="N405" s="183" t="s">
        <v>44</v>
      </c>
      <c r="O405" s="66"/>
      <c r="P405" s="184">
        <f t="shared" si="121"/>
        <v>0</v>
      </c>
      <c r="Q405" s="184">
        <v>0</v>
      </c>
      <c r="R405" s="184">
        <f t="shared" si="122"/>
        <v>0</v>
      </c>
      <c r="S405" s="184">
        <v>0</v>
      </c>
      <c r="T405" s="185">
        <f t="shared" si="123"/>
        <v>0</v>
      </c>
      <c r="U405" s="36"/>
      <c r="V405" s="36"/>
      <c r="W405" s="36"/>
      <c r="X405" s="36"/>
      <c r="Y405" s="36"/>
      <c r="Z405" s="36"/>
      <c r="AA405" s="36"/>
      <c r="AB405" s="36"/>
      <c r="AC405" s="36"/>
      <c r="AD405" s="36"/>
      <c r="AE405" s="36"/>
      <c r="AR405" s="186" t="s">
        <v>142</v>
      </c>
      <c r="AT405" s="186" t="s">
        <v>137</v>
      </c>
      <c r="AU405" s="186" t="s">
        <v>80</v>
      </c>
      <c r="AY405" s="19" t="s">
        <v>135</v>
      </c>
      <c r="BE405" s="187">
        <f t="shared" si="124"/>
        <v>0</v>
      </c>
      <c r="BF405" s="187">
        <f t="shared" si="125"/>
        <v>0</v>
      </c>
      <c r="BG405" s="187">
        <f t="shared" si="126"/>
        <v>0</v>
      </c>
      <c r="BH405" s="187">
        <f t="shared" si="127"/>
        <v>0</v>
      </c>
      <c r="BI405" s="187">
        <f t="shared" si="128"/>
        <v>0</v>
      </c>
      <c r="BJ405" s="19" t="s">
        <v>143</v>
      </c>
      <c r="BK405" s="187">
        <f t="shared" si="129"/>
        <v>0</v>
      </c>
      <c r="BL405" s="19" t="s">
        <v>142</v>
      </c>
      <c r="BM405" s="186" t="s">
        <v>2288</v>
      </c>
    </row>
    <row r="406" spans="1:65" s="2" customFormat="1" ht="14.4" customHeight="1">
      <c r="A406" s="36"/>
      <c r="B406" s="37"/>
      <c r="C406" s="175" t="s">
        <v>2292</v>
      </c>
      <c r="D406" s="175" t="s">
        <v>137</v>
      </c>
      <c r="E406" s="176" t="s">
        <v>2955</v>
      </c>
      <c r="F406" s="177" t="s">
        <v>2956</v>
      </c>
      <c r="G406" s="178" t="s">
        <v>382</v>
      </c>
      <c r="H406" s="179">
        <v>1</v>
      </c>
      <c r="I406" s="180"/>
      <c r="J406" s="181">
        <f t="shared" si="120"/>
        <v>0</v>
      </c>
      <c r="K406" s="177" t="s">
        <v>19</v>
      </c>
      <c r="L406" s="41"/>
      <c r="M406" s="182" t="s">
        <v>19</v>
      </c>
      <c r="N406" s="183" t="s">
        <v>44</v>
      </c>
      <c r="O406" s="66"/>
      <c r="P406" s="184">
        <f t="shared" si="121"/>
        <v>0</v>
      </c>
      <c r="Q406" s="184">
        <v>0</v>
      </c>
      <c r="R406" s="184">
        <f t="shared" si="122"/>
        <v>0</v>
      </c>
      <c r="S406" s="184">
        <v>0</v>
      </c>
      <c r="T406" s="185">
        <f t="shared" si="123"/>
        <v>0</v>
      </c>
      <c r="U406" s="36"/>
      <c r="V406" s="36"/>
      <c r="W406" s="36"/>
      <c r="X406" s="36"/>
      <c r="Y406" s="36"/>
      <c r="Z406" s="36"/>
      <c r="AA406" s="36"/>
      <c r="AB406" s="36"/>
      <c r="AC406" s="36"/>
      <c r="AD406" s="36"/>
      <c r="AE406" s="36"/>
      <c r="AR406" s="186" t="s">
        <v>142</v>
      </c>
      <c r="AT406" s="186" t="s">
        <v>137</v>
      </c>
      <c r="AU406" s="186" t="s">
        <v>80</v>
      </c>
      <c r="AY406" s="19" t="s">
        <v>135</v>
      </c>
      <c r="BE406" s="187">
        <f t="shared" si="124"/>
        <v>0</v>
      </c>
      <c r="BF406" s="187">
        <f t="shared" si="125"/>
        <v>0</v>
      </c>
      <c r="BG406" s="187">
        <f t="shared" si="126"/>
        <v>0</v>
      </c>
      <c r="BH406" s="187">
        <f t="shared" si="127"/>
        <v>0</v>
      </c>
      <c r="BI406" s="187">
        <f t="shared" si="128"/>
        <v>0</v>
      </c>
      <c r="BJ406" s="19" t="s">
        <v>143</v>
      </c>
      <c r="BK406" s="187">
        <f t="shared" si="129"/>
        <v>0</v>
      </c>
      <c r="BL406" s="19" t="s">
        <v>142</v>
      </c>
      <c r="BM406" s="186" t="s">
        <v>2291</v>
      </c>
    </row>
    <row r="407" spans="1:65" s="2" customFormat="1" ht="14.4" customHeight="1">
      <c r="A407" s="36"/>
      <c r="B407" s="37"/>
      <c r="C407" s="175" t="s">
        <v>1318</v>
      </c>
      <c r="D407" s="175" t="s">
        <v>137</v>
      </c>
      <c r="E407" s="176" t="s">
        <v>2957</v>
      </c>
      <c r="F407" s="177" t="s">
        <v>2958</v>
      </c>
      <c r="G407" s="178" t="s">
        <v>382</v>
      </c>
      <c r="H407" s="179">
        <v>1</v>
      </c>
      <c r="I407" s="180"/>
      <c r="J407" s="181">
        <f t="shared" si="120"/>
        <v>0</v>
      </c>
      <c r="K407" s="177" t="s">
        <v>19</v>
      </c>
      <c r="L407" s="41"/>
      <c r="M407" s="182" t="s">
        <v>19</v>
      </c>
      <c r="N407" s="183" t="s">
        <v>44</v>
      </c>
      <c r="O407" s="66"/>
      <c r="P407" s="184">
        <f t="shared" si="121"/>
        <v>0</v>
      </c>
      <c r="Q407" s="184">
        <v>0</v>
      </c>
      <c r="R407" s="184">
        <f t="shared" si="122"/>
        <v>0</v>
      </c>
      <c r="S407" s="184">
        <v>0</v>
      </c>
      <c r="T407" s="185">
        <f t="shared" si="123"/>
        <v>0</v>
      </c>
      <c r="U407" s="36"/>
      <c r="V407" s="36"/>
      <c r="W407" s="36"/>
      <c r="X407" s="36"/>
      <c r="Y407" s="36"/>
      <c r="Z407" s="36"/>
      <c r="AA407" s="36"/>
      <c r="AB407" s="36"/>
      <c r="AC407" s="36"/>
      <c r="AD407" s="36"/>
      <c r="AE407" s="36"/>
      <c r="AR407" s="186" t="s">
        <v>142</v>
      </c>
      <c r="AT407" s="186" t="s">
        <v>137</v>
      </c>
      <c r="AU407" s="186" t="s">
        <v>80</v>
      </c>
      <c r="AY407" s="19" t="s">
        <v>135</v>
      </c>
      <c r="BE407" s="187">
        <f t="shared" si="124"/>
        <v>0</v>
      </c>
      <c r="BF407" s="187">
        <f t="shared" si="125"/>
        <v>0</v>
      </c>
      <c r="BG407" s="187">
        <f t="shared" si="126"/>
        <v>0</v>
      </c>
      <c r="BH407" s="187">
        <f t="shared" si="127"/>
        <v>0</v>
      </c>
      <c r="BI407" s="187">
        <f t="shared" si="128"/>
        <v>0</v>
      </c>
      <c r="BJ407" s="19" t="s">
        <v>143</v>
      </c>
      <c r="BK407" s="187">
        <f t="shared" si="129"/>
        <v>0</v>
      </c>
      <c r="BL407" s="19" t="s">
        <v>142</v>
      </c>
      <c r="BM407" s="186" t="s">
        <v>2295</v>
      </c>
    </row>
    <row r="408" spans="1:65" s="2" customFormat="1" ht="14.4" customHeight="1">
      <c r="A408" s="36"/>
      <c r="B408" s="37"/>
      <c r="C408" s="175" t="s">
        <v>2299</v>
      </c>
      <c r="D408" s="175" t="s">
        <v>137</v>
      </c>
      <c r="E408" s="176" t="s">
        <v>2959</v>
      </c>
      <c r="F408" s="177" t="s">
        <v>2960</v>
      </c>
      <c r="G408" s="178" t="s">
        <v>2578</v>
      </c>
      <c r="H408" s="179">
        <v>2</v>
      </c>
      <c r="I408" s="180"/>
      <c r="J408" s="181">
        <f t="shared" si="120"/>
        <v>0</v>
      </c>
      <c r="K408" s="177" t="s">
        <v>19</v>
      </c>
      <c r="L408" s="41"/>
      <c r="M408" s="182" t="s">
        <v>19</v>
      </c>
      <c r="N408" s="183" t="s">
        <v>44</v>
      </c>
      <c r="O408" s="66"/>
      <c r="P408" s="184">
        <f t="shared" si="121"/>
        <v>0</v>
      </c>
      <c r="Q408" s="184">
        <v>0</v>
      </c>
      <c r="R408" s="184">
        <f t="shared" si="122"/>
        <v>0</v>
      </c>
      <c r="S408" s="184">
        <v>0</v>
      </c>
      <c r="T408" s="185">
        <f t="shared" si="123"/>
        <v>0</v>
      </c>
      <c r="U408" s="36"/>
      <c r="V408" s="36"/>
      <c r="W408" s="36"/>
      <c r="X408" s="36"/>
      <c r="Y408" s="36"/>
      <c r="Z408" s="36"/>
      <c r="AA408" s="36"/>
      <c r="AB408" s="36"/>
      <c r="AC408" s="36"/>
      <c r="AD408" s="36"/>
      <c r="AE408" s="36"/>
      <c r="AR408" s="186" t="s">
        <v>142</v>
      </c>
      <c r="AT408" s="186" t="s">
        <v>137</v>
      </c>
      <c r="AU408" s="186" t="s">
        <v>80</v>
      </c>
      <c r="AY408" s="19" t="s">
        <v>135</v>
      </c>
      <c r="BE408" s="187">
        <f t="shared" si="124"/>
        <v>0</v>
      </c>
      <c r="BF408" s="187">
        <f t="shared" si="125"/>
        <v>0</v>
      </c>
      <c r="BG408" s="187">
        <f t="shared" si="126"/>
        <v>0</v>
      </c>
      <c r="BH408" s="187">
        <f t="shared" si="127"/>
        <v>0</v>
      </c>
      <c r="BI408" s="187">
        <f t="shared" si="128"/>
        <v>0</v>
      </c>
      <c r="BJ408" s="19" t="s">
        <v>143</v>
      </c>
      <c r="BK408" s="187">
        <f t="shared" si="129"/>
        <v>0</v>
      </c>
      <c r="BL408" s="19" t="s">
        <v>142</v>
      </c>
      <c r="BM408" s="186" t="s">
        <v>2298</v>
      </c>
    </row>
    <row r="409" spans="1:65" s="2" customFormat="1" ht="14.4" customHeight="1">
      <c r="A409" s="36"/>
      <c r="B409" s="37"/>
      <c r="C409" s="175" t="s">
        <v>1322</v>
      </c>
      <c r="D409" s="175" t="s">
        <v>137</v>
      </c>
      <c r="E409" s="176" t="s">
        <v>2961</v>
      </c>
      <c r="F409" s="177" t="s">
        <v>2962</v>
      </c>
      <c r="G409" s="178" t="s">
        <v>382</v>
      </c>
      <c r="H409" s="179">
        <v>2</v>
      </c>
      <c r="I409" s="180"/>
      <c r="J409" s="181">
        <f t="shared" si="120"/>
        <v>0</v>
      </c>
      <c r="K409" s="177" t="s">
        <v>19</v>
      </c>
      <c r="L409" s="41"/>
      <c r="M409" s="182" t="s">
        <v>19</v>
      </c>
      <c r="N409" s="183" t="s">
        <v>44</v>
      </c>
      <c r="O409" s="66"/>
      <c r="P409" s="184">
        <f t="shared" si="121"/>
        <v>0</v>
      </c>
      <c r="Q409" s="184">
        <v>0</v>
      </c>
      <c r="R409" s="184">
        <f t="shared" si="122"/>
        <v>0</v>
      </c>
      <c r="S409" s="184">
        <v>0</v>
      </c>
      <c r="T409" s="185">
        <f t="shared" si="123"/>
        <v>0</v>
      </c>
      <c r="U409" s="36"/>
      <c r="V409" s="36"/>
      <c r="W409" s="36"/>
      <c r="X409" s="36"/>
      <c r="Y409" s="36"/>
      <c r="Z409" s="36"/>
      <c r="AA409" s="36"/>
      <c r="AB409" s="36"/>
      <c r="AC409" s="36"/>
      <c r="AD409" s="36"/>
      <c r="AE409" s="36"/>
      <c r="AR409" s="186" t="s">
        <v>142</v>
      </c>
      <c r="AT409" s="186" t="s">
        <v>137</v>
      </c>
      <c r="AU409" s="186" t="s">
        <v>80</v>
      </c>
      <c r="AY409" s="19" t="s">
        <v>135</v>
      </c>
      <c r="BE409" s="187">
        <f t="shared" si="124"/>
        <v>0</v>
      </c>
      <c r="BF409" s="187">
        <f t="shared" si="125"/>
        <v>0</v>
      </c>
      <c r="BG409" s="187">
        <f t="shared" si="126"/>
        <v>0</v>
      </c>
      <c r="BH409" s="187">
        <f t="shared" si="127"/>
        <v>0</v>
      </c>
      <c r="BI409" s="187">
        <f t="shared" si="128"/>
        <v>0</v>
      </c>
      <c r="BJ409" s="19" t="s">
        <v>143</v>
      </c>
      <c r="BK409" s="187">
        <f t="shared" si="129"/>
        <v>0</v>
      </c>
      <c r="BL409" s="19" t="s">
        <v>142</v>
      </c>
      <c r="BM409" s="186" t="s">
        <v>2302</v>
      </c>
    </row>
    <row r="410" spans="1:65" s="2" customFormat="1" ht="14.4" customHeight="1">
      <c r="A410" s="36"/>
      <c r="B410" s="37"/>
      <c r="C410" s="175" t="s">
        <v>2306</v>
      </c>
      <c r="D410" s="175" t="s">
        <v>137</v>
      </c>
      <c r="E410" s="176" t="s">
        <v>2963</v>
      </c>
      <c r="F410" s="177" t="s">
        <v>2964</v>
      </c>
      <c r="G410" s="178" t="s">
        <v>382</v>
      </c>
      <c r="H410" s="179">
        <v>1</v>
      </c>
      <c r="I410" s="180"/>
      <c r="J410" s="181">
        <f t="shared" si="120"/>
        <v>0</v>
      </c>
      <c r="K410" s="177" t="s">
        <v>19</v>
      </c>
      <c r="L410" s="41"/>
      <c r="M410" s="182" t="s">
        <v>19</v>
      </c>
      <c r="N410" s="183" t="s">
        <v>44</v>
      </c>
      <c r="O410" s="66"/>
      <c r="P410" s="184">
        <f t="shared" si="121"/>
        <v>0</v>
      </c>
      <c r="Q410" s="184">
        <v>0</v>
      </c>
      <c r="R410" s="184">
        <f t="shared" si="122"/>
        <v>0</v>
      </c>
      <c r="S410" s="184">
        <v>0</v>
      </c>
      <c r="T410" s="185">
        <f t="shared" si="123"/>
        <v>0</v>
      </c>
      <c r="U410" s="36"/>
      <c r="V410" s="36"/>
      <c r="W410" s="36"/>
      <c r="X410" s="36"/>
      <c r="Y410" s="36"/>
      <c r="Z410" s="36"/>
      <c r="AA410" s="36"/>
      <c r="AB410" s="36"/>
      <c r="AC410" s="36"/>
      <c r="AD410" s="36"/>
      <c r="AE410" s="36"/>
      <c r="AR410" s="186" t="s">
        <v>142</v>
      </c>
      <c r="AT410" s="186" t="s">
        <v>137</v>
      </c>
      <c r="AU410" s="186" t="s">
        <v>80</v>
      </c>
      <c r="AY410" s="19" t="s">
        <v>135</v>
      </c>
      <c r="BE410" s="187">
        <f t="shared" si="124"/>
        <v>0</v>
      </c>
      <c r="BF410" s="187">
        <f t="shared" si="125"/>
        <v>0</v>
      </c>
      <c r="BG410" s="187">
        <f t="shared" si="126"/>
        <v>0</v>
      </c>
      <c r="BH410" s="187">
        <f t="shared" si="127"/>
        <v>0</v>
      </c>
      <c r="BI410" s="187">
        <f t="shared" si="128"/>
        <v>0</v>
      </c>
      <c r="BJ410" s="19" t="s">
        <v>143</v>
      </c>
      <c r="BK410" s="187">
        <f t="shared" si="129"/>
        <v>0</v>
      </c>
      <c r="BL410" s="19" t="s">
        <v>142</v>
      </c>
      <c r="BM410" s="186" t="s">
        <v>2305</v>
      </c>
    </row>
    <row r="411" spans="1:65" s="2" customFormat="1" ht="14.4" customHeight="1">
      <c r="A411" s="36"/>
      <c r="B411" s="37"/>
      <c r="C411" s="175" t="s">
        <v>1326</v>
      </c>
      <c r="D411" s="175" t="s">
        <v>137</v>
      </c>
      <c r="E411" s="176" t="s">
        <v>2965</v>
      </c>
      <c r="F411" s="177" t="s">
        <v>2966</v>
      </c>
      <c r="G411" s="178" t="s">
        <v>169</v>
      </c>
      <c r="H411" s="179">
        <v>63</v>
      </c>
      <c r="I411" s="180"/>
      <c r="J411" s="181">
        <f t="shared" si="120"/>
        <v>0</v>
      </c>
      <c r="K411" s="177" t="s">
        <v>19</v>
      </c>
      <c r="L411" s="41"/>
      <c r="M411" s="182" t="s">
        <v>19</v>
      </c>
      <c r="N411" s="183" t="s">
        <v>44</v>
      </c>
      <c r="O411" s="66"/>
      <c r="P411" s="184">
        <f t="shared" si="121"/>
        <v>0</v>
      </c>
      <c r="Q411" s="184">
        <v>0</v>
      </c>
      <c r="R411" s="184">
        <f t="shared" si="122"/>
        <v>0</v>
      </c>
      <c r="S411" s="184">
        <v>0</v>
      </c>
      <c r="T411" s="185">
        <f t="shared" si="123"/>
        <v>0</v>
      </c>
      <c r="U411" s="36"/>
      <c r="V411" s="36"/>
      <c r="W411" s="36"/>
      <c r="X411" s="36"/>
      <c r="Y411" s="36"/>
      <c r="Z411" s="36"/>
      <c r="AA411" s="36"/>
      <c r="AB411" s="36"/>
      <c r="AC411" s="36"/>
      <c r="AD411" s="36"/>
      <c r="AE411" s="36"/>
      <c r="AR411" s="186" t="s">
        <v>142</v>
      </c>
      <c r="AT411" s="186" t="s">
        <v>137</v>
      </c>
      <c r="AU411" s="186" t="s">
        <v>80</v>
      </c>
      <c r="AY411" s="19" t="s">
        <v>135</v>
      </c>
      <c r="BE411" s="187">
        <f t="shared" si="124"/>
        <v>0</v>
      </c>
      <c r="BF411" s="187">
        <f t="shared" si="125"/>
        <v>0</v>
      </c>
      <c r="BG411" s="187">
        <f t="shared" si="126"/>
        <v>0</v>
      </c>
      <c r="BH411" s="187">
        <f t="shared" si="127"/>
        <v>0</v>
      </c>
      <c r="BI411" s="187">
        <f t="shared" si="128"/>
        <v>0</v>
      </c>
      <c r="BJ411" s="19" t="s">
        <v>143</v>
      </c>
      <c r="BK411" s="187">
        <f t="shared" si="129"/>
        <v>0</v>
      </c>
      <c r="BL411" s="19" t="s">
        <v>142</v>
      </c>
      <c r="BM411" s="186" t="s">
        <v>2309</v>
      </c>
    </row>
    <row r="412" spans="1:65" s="2" customFormat="1" ht="14.4" customHeight="1">
      <c r="A412" s="36"/>
      <c r="B412" s="37"/>
      <c r="C412" s="175" t="s">
        <v>2313</v>
      </c>
      <c r="D412" s="175" t="s">
        <v>137</v>
      </c>
      <c r="E412" s="176" t="s">
        <v>2967</v>
      </c>
      <c r="F412" s="177" t="s">
        <v>2968</v>
      </c>
      <c r="G412" s="178" t="s">
        <v>382</v>
      </c>
      <c r="H412" s="179">
        <v>1</v>
      </c>
      <c r="I412" s="180"/>
      <c r="J412" s="181">
        <f t="shared" si="120"/>
        <v>0</v>
      </c>
      <c r="K412" s="177" t="s">
        <v>19</v>
      </c>
      <c r="L412" s="41"/>
      <c r="M412" s="182" t="s">
        <v>19</v>
      </c>
      <c r="N412" s="183" t="s">
        <v>44</v>
      </c>
      <c r="O412" s="66"/>
      <c r="P412" s="184">
        <f t="shared" si="121"/>
        <v>0</v>
      </c>
      <c r="Q412" s="184">
        <v>0</v>
      </c>
      <c r="R412" s="184">
        <f t="shared" si="122"/>
        <v>0</v>
      </c>
      <c r="S412" s="184">
        <v>0</v>
      </c>
      <c r="T412" s="185">
        <f t="shared" si="123"/>
        <v>0</v>
      </c>
      <c r="U412" s="36"/>
      <c r="V412" s="36"/>
      <c r="W412" s="36"/>
      <c r="X412" s="36"/>
      <c r="Y412" s="36"/>
      <c r="Z412" s="36"/>
      <c r="AA412" s="36"/>
      <c r="AB412" s="36"/>
      <c r="AC412" s="36"/>
      <c r="AD412" s="36"/>
      <c r="AE412" s="36"/>
      <c r="AR412" s="186" t="s">
        <v>142</v>
      </c>
      <c r="AT412" s="186" t="s">
        <v>137</v>
      </c>
      <c r="AU412" s="186" t="s">
        <v>80</v>
      </c>
      <c r="AY412" s="19" t="s">
        <v>135</v>
      </c>
      <c r="BE412" s="187">
        <f t="shared" si="124"/>
        <v>0</v>
      </c>
      <c r="BF412" s="187">
        <f t="shared" si="125"/>
        <v>0</v>
      </c>
      <c r="BG412" s="187">
        <f t="shared" si="126"/>
        <v>0</v>
      </c>
      <c r="BH412" s="187">
        <f t="shared" si="127"/>
        <v>0</v>
      </c>
      <c r="BI412" s="187">
        <f t="shared" si="128"/>
        <v>0</v>
      </c>
      <c r="BJ412" s="19" t="s">
        <v>143</v>
      </c>
      <c r="BK412" s="187">
        <f t="shared" si="129"/>
        <v>0</v>
      </c>
      <c r="BL412" s="19" t="s">
        <v>142</v>
      </c>
      <c r="BM412" s="186" t="s">
        <v>2312</v>
      </c>
    </row>
    <row r="413" spans="1:65" s="2" customFormat="1" ht="14.4" customHeight="1">
      <c r="A413" s="36"/>
      <c r="B413" s="37"/>
      <c r="C413" s="175" t="s">
        <v>1330</v>
      </c>
      <c r="D413" s="175" t="s">
        <v>137</v>
      </c>
      <c r="E413" s="176" t="s">
        <v>2969</v>
      </c>
      <c r="F413" s="177" t="s">
        <v>2970</v>
      </c>
      <c r="G413" s="178" t="s">
        <v>2578</v>
      </c>
      <c r="H413" s="179">
        <v>1</v>
      </c>
      <c r="I413" s="180"/>
      <c r="J413" s="181">
        <f t="shared" si="120"/>
        <v>0</v>
      </c>
      <c r="K413" s="177" t="s">
        <v>19</v>
      </c>
      <c r="L413" s="41"/>
      <c r="M413" s="182" t="s">
        <v>19</v>
      </c>
      <c r="N413" s="183" t="s">
        <v>44</v>
      </c>
      <c r="O413" s="66"/>
      <c r="P413" s="184">
        <f t="shared" si="121"/>
        <v>0</v>
      </c>
      <c r="Q413" s="184">
        <v>0</v>
      </c>
      <c r="R413" s="184">
        <f t="shared" si="122"/>
        <v>0</v>
      </c>
      <c r="S413" s="184">
        <v>0</v>
      </c>
      <c r="T413" s="185">
        <f t="shared" si="123"/>
        <v>0</v>
      </c>
      <c r="U413" s="36"/>
      <c r="V413" s="36"/>
      <c r="W413" s="36"/>
      <c r="X413" s="36"/>
      <c r="Y413" s="36"/>
      <c r="Z413" s="36"/>
      <c r="AA413" s="36"/>
      <c r="AB413" s="36"/>
      <c r="AC413" s="36"/>
      <c r="AD413" s="36"/>
      <c r="AE413" s="36"/>
      <c r="AR413" s="186" t="s">
        <v>142</v>
      </c>
      <c r="AT413" s="186" t="s">
        <v>137</v>
      </c>
      <c r="AU413" s="186" t="s">
        <v>80</v>
      </c>
      <c r="AY413" s="19" t="s">
        <v>135</v>
      </c>
      <c r="BE413" s="187">
        <f t="shared" si="124"/>
        <v>0</v>
      </c>
      <c r="BF413" s="187">
        <f t="shared" si="125"/>
        <v>0</v>
      </c>
      <c r="BG413" s="187">
        <f t="shared" si="126"/>
        <v>0</v>
      </c>
      <c r="BH413" s="187">
        <f t="shared" si="127"/>
        <v>0</v>
      </c>
      <c r="BI413" s="187">
        <f t="shared" si="128"/>
        <v>0</v>
      </c>
      <c r="BJ413" s="19" t="s">
        <v>143</v>
      </c>
      <c r="BK413" s="187">
        <f t="shared" si="129"/>
        <v>0</v>
      </c>
      <c r="BL413" s="19" t="s">
        <v>142</v>
      </c>
      <c r="BM413" s="186" t="s">
        <v>2316</v>
      </c>
    </row>
    <row r="414" spans="1:65" s="2" customFormat="1" ht="14.4" customHeight="1">
      <c r="A414" s="36"/>
      <c r="B414" s="37"/>
      <c r="C414" s="175" t="s">
        <v>2971</v>
      </c>
      <c r="D414" s="175" t="s">
        <v>137</v>
      </c>
      <c r="E414" s="176" t="s">
        <v>2972</v>
      </c>
      <c r="F414" s="177" t="s">
        <v>2973</v>
      </c>
      <c r="G414" s="178" t="s">
        <v>382</v>
      </c>
      <c r="H414" s="179">
        <v>2</v>
      </c>
      <c r="I414" s="180"/>
      <c r="J414" s="181">
        <f t="shared" si="120"/>
        <v>0</v>
      </c>
      <c r="K414" s="177" t="s">
        <v>19</v>
      </c>
      <c r="L414" s="41"/>
      <c r="M414" s="182" t="s">
        <v>19</v>
      </c>
      <c r="N414" s="183" t="s">
        <v>44</v>
      </c>
      <c r="O414" s="66"/>
      <c r="P414" s="184">
        <f t="shared" si="121"/>
        <v>0</v>
      </c>
      <c r="Q414" s="184">
        <v>0</v>
      </c>
      <c r="R414" s="184">
        <f t="shared" si="122"/>
        <v>0</v>
      </c>
      <c r="S414" s="184">
        <v>0</v>
      </c>
      <c r="T414" s="185">
        <f t="shared" si="123"/>
        <v>0</v>
      </c>
      <c r="U414" s="36"/>
      <c r="V414" s="36"/>
      <c r="W414" s="36"/>
      <c r="X414" s="36"/>
      <c r="Y414" s="36"/>
      <c r="Z414" s="36"/>
      <c r="AA414" s="36"/>
      <c r="AB414" s="36"/>
      <c r="AC414" s="36"/>
      <c r="AD414" s="36"/>
      <c r="AE414" s="36"/>
      <c r="AR414" s="186" t="s">
        <v>142</v>
      </c>
      <c r="AT414" s="186" t="s">
        <v>137</v>
      </c>
      <c r="AU414" s="186" t="s">
        <v>80</v>
      </c>
      <c r="AY414" s="19" t="s">
        <v>135</v>
      </c>
      <c r="BE414" s="187">
        <f t="shared" si="124"/>
        <v>0</v>
      </c>
      <c r="BF414" s="187">
        <f t="shared" si="125"/>
        <v>0</v>
      </c>
      <c r="BG414" s="187">
        <f t="shared" si="126"/>
        <v>0</v>
      </c>
      <c r="BH414" s="187">
        <f t="shared" si="127"/>
        <v>0</v>
      </c>
      <c r="BI414" s="187">
        <f t="shared" si="128"/>
        <v>0</v>
      </c>
      <c r="BJ414" s="19" t="s">
        <v>143</v>
      </c>
      <c r="BK414" s="187">
        <f t="shared" si="129"/>
        <v>0</v>
      </c>
      <c r="BL414" s="19" t="s">
        <v>142</v>
      </c>
      <c r="BM414" s="186" t="s">
        <v>2319</v>
      </c>
    </row>
    <row r="415" spans="1:65" s="2" customFormat="1" ht="14.4" customHeight="1">
      <c r="A415" s="36"/>
      <c r="B415" s="37"/>
      <c r="C415" s="175" t="s">
        <v>1333</v>
      </c>
      <c r="D415" s="175" t="s">
        <v>137</v>
      </c>
      <c r="E415" s="176" t="s">
        <v>2974</v>
      </c>
      <c r="F415" s="177" t="s">
        <v>2975</v>
      </c>
      <c r="G415" s="178" t="s">
        <v>382</v>
      </c>
      <c r="H415" s="179">
        <v>4</v>
      </c>
      <c r="I415" s="180"/>
      <c r="J415" s="181">
        <f t="shared" si="120"/>
        <v>0</v>
      </c>
      <c r="K415" s="177" t="s">
        <v>19</v>
      </c>
      <c r="L415" s="41"/>
      <c r="M415" s="182" t="s">
        <v>19</v>
      </c>
      <c r="N415" s="183" t="s">
        <v>44</v>
      </c>
      <c r="O415" s="66"/>
      <c r="P415" s="184">
        <f t="shared" si="121"/>
        <v>0</v>
      </c>
      <c r="Q415" s="184">
        <v>0</v>
      </c>
      <c r="R415" s="184">
        <f t="shared" si="122"/>
        <v>0</v>
      </c>
      <c r="S415" s="184">
        <v>0</v>
      </c>
      <c r="T415" s="185">
        <f t="shared" si="123"/>
        <v>0</v>
      </c>
      <c r="U415" s="36"/>
      <c r="V415" s="36"/>
      <c r="W415" s="36"/>
      <c r="X415" s="36"/>
      <c r="Y415" s="36"/>
      <c r="Z415" s="36"/>
      <c r="AA415" s="36"/>
      <c r="AB415" s="36"/>
      <c r="AC415" s="36"/>
      <c r="AD415" s="36"/>
      <c r="AE415" s="36"/>
      <c r="AR415" s="186" t="s">
        <v>142</v>
      </c>
      <c r="AT415" s="186" t="s">
        <v>137</v>
      </c>
      <c r="AU415" s="186" t="s">
        <v>80</v>
      </c>
      <c r="AY415" s="19" t="s">
        <v>135</v>
      </c>
      <c r="BE415" s="187">
        <f t="shared" si="124"/>
        <v>0</v>
      </c>
      <c r="BF415" s="187">
        <f t="shared" si="125"/>
        <v>0</v>
      </c>
      <c r="BG415" s="187">
        <f t="shared" si="126"/>
        <v>0</v>
      </c>
      <c r="BH415" s="187">
        <f t="shared" si="127"/>
        <v>0</v>
      </c>
      <c r="BI415" s="187">
        <f t="shared" si="128"/>
        <v>0</v>
      </c>
      <c r="BJ415" s="19" t="s">
        <v>143</v>
      </c>
      <c r="BK415" s="187">
        <f t="shared" si="129"/>
        <v>0</v>
      </c>
      <c r="BL415" s="19" t="s">
        <v>142</v>
      </c>
      <c r="BM415" s="186" t="s">
        <v>2976</v>
      </c>
    </row>
    <row r="416" spans="1:65" s="2" customFormat="1" ht="14.4" customHeight="1">
      <c r="A416" s="36"/>
      <c r="B416" s="37"/>
      <c r="C416" s="175" t="s">
        <v>2977</v>
      </c>
      <c r="D416" s="175" t="s">
        <v>137</v>
      </c>
      <c r="E416" s="176" t="s">
        <v>2978</v>
      </c>
      <c r="F416" s="177" t="s">
        <v>2979</v>
      </c>
      <c r="G416" s="178" t="s">
        <v>197</v>
      </c>
      <c r="H416" s="179">
        <v>0.8</v>
      </c>
      <c r="I416" s="180"/>
      <c r="J416" s="181">
        <f t="shared" si="120"/>
        <v>0</v>
      </c>
      <c r="K416" s="177" t="s">
        <v>19</v>
      </c>
      <c r="L416" s="41"/>
      <c r="M416" s="182" t="s">
        <v>19</v>
      </c>
      <c r="N416" s="183" t="s">
        <v>44</v>
      </c>
      <c r="O416" s="66"/>
      <c r="P416" s="184">
        <f t="shared" si="121"/>
        <v>0</v>
      </c>
      <c r="Q416" s="184">
        <v>0</v>
      </c>
      <c r="R416" s="184">
        <f t="shared" si="122"/>
        <v>0</v>
      </c>
      <c r="S416" s="184">
        <v>0</v>
      </c>
      <c r="T416" s="185">
        <f t="shared" si="123"/>
        <v>0</v>
      </c>
      <c r="U416" s="36"/>
      <c r="V416" s="36"/>
      <c r="W416" s="36"/>
      <c r="X416" s="36"/>
      <c r="Y416" s="36"/>
      <c r="Z416" s="36"/>
      <c r="AA416" s="36"/>
      <c r="AB416" s="36"/>
      <c r="AC416" s="36"/>
      <c r="AD416" s="36"/>
      <c r="AE416" s="36"/>
      <c r="AR416" s="186" t="s">
        <v>142</v>
      </c>
      <c r="AT416" s="186" t="s">
        <v>137</v>
      </c>
      <c r="AU416" s="186" t="s">
        <v>80</v>
      </c>
      <c r="AY416" s="19" t="s">
        <v>135</v>
      </c>
      <c r="BE416" s="187">
        <f t="shared" si="124"/>
        <v>0</v>
      </c>
      <c r="BF416" s="187">
        <f t="shared" si="125"/>
        <v>0</v>
      </c>
      <c r="BG416" s="187">
        <f t="shared" si="126"/>
        <v>0</v>
      </c>
      <c r="BH416" s="187">
        <f t="shared" si="127"/>
        <v>0</v>
      </c>
      <c r="BI416" s="187">
        <f t="shared" si="128"/>
        <v>0</v>
      </c>
      <c r="BJ416" s="19" t="s">
        <v>143</v>
      </c>
      <c r="BK416" s="187">
        <f t="shared" si="129"/>
        <v>0</v>
      </c>
      <c r="BL416" s="19" t="s">
        <v>142</v>
      </c>
      <c r="BM416" s="186" t="s">
        <v>2980</v>
      </c>
    </row>
    <row r="417" spans="1:65" s="12" customFormat="1" ht="25.9" customHeight="1">
      <c r="B417" s="159"/>
      <c r="C417" s="160"/>
      <c r="D417" s="161" t="s">
        <v>71</v>
      </c>
      <c r="E417" s="162" t="s">
        <v>1768</v>
      </c>
      <c r="F417" s="162" t="s">
        <v>1769</v>
      </c>
      <c r="G417" s="160"/>
      <c r="H417" s="160"/>
      <c r="I417" s="163"/>
      <c r="J417" s="164">
        <f>BK417</f>
        <v>0</v>
      </c>
      <c r="K417" s="160"/>
      <c r="L417" s="165"/>
      <c r="M417" s="166"/>
      <c r="N417" s="167"/>
      <c r="O417" s="167"/>
      <c r="P417" s="168">
        <f>P418</f>
        <v>0</v>
      </c>
      <c r="Q417" s="167"/>
      <c r="R417" s="168">
        <f>R418</f>
        <v>0</v>
      </c>
      <c r="S417" s="167"/>
      <c r="T417" s="169">
        <f>T418</f>
        <v>0</v>
      </c>
      <c r="AR417" s="170" t="s">
        <v>143</v>
      </c>
      <c r="AT417" s="171" t="s">
        <v>71</v>
      </c>
      <c r="AU417" s="171" t="s">
        <v>72</v>
      </c>
      <c r="AY417" s="170" t="s">
        <v>135</v>
      </c>
      <c r="BK417" s="172">
        <f>BK418</f>
        <v>0</v>
      </c>
    </row>
    <row r="418" spans="1:65" s="2" customFormat="1" ht="14.4" customHeight="1">
      <c r="A418" s="36"/>
      <c r="B418" s="37"/>
      <c r="C418" s="175" t="s">
        <v>1337</v>
      </c>
      <c r="D418" s="175" t="s">
        <v>137</v>
      </c>
      <c r="E418" s="176" t="s">
        <v>2981</v>
      </c>
      <c r="F418" s="177" t="s">
        <v>2982</v>
      </c>
      <c r="G418" s="178" t="s">
        <v>169</v>
      </c>
      <c r="H418" s="179">
        <v>18</v>
      </c>
      <c r="I418" s="180"/>
      <c r="J418" s="181">
        <f>ROUND(I418*H418,2)</f>
        <v>0</v>
      </c>
      <c r="K418" s="177" t="s">
        <v>19</v>
      </c>
      <c r="L418" s="41"/>
      <c r="M418" s="182" t="s">
        <v>19</v>
      </c>
      <c r="N418" s="183" t="s">
        <v>44</v>
      </c>
      <c r="O418" s="66"/>
      <c r="P418" s="184">
        <f>O418*H418</f>
        <v>0</v>
      </c>
      <c r="Q418" s="184">
        <v>0</v>
      </c>
      <c r="R418" s="184">
        <f>Q418*H418</f>
        <v>0</v>
      </c>
      <c r="S418" s="184">
        <v>0</v>
      </c>
      <c r="T418" s="185">
        <f>S418*H418</f>
        <v>0</v>
      </c>
      <c r="U418" s="36"/>
      <c r="V418" s="36"/>
      <c r="W418" s="36"/>
      <c r="X418" s="36"/>
      <c r="Y418" s="36"/>
      <c r="Z418" s="36"/>
      <c r="AA418" s="36"/>
      <c r="AB418" s="36"/>
      <c r="AC418" s="36"/>
      <c r="AD418" s="36"/>
      <c r="AE418" s="36"/>
      <c r="AR418" s="186" t="s">
        <v>175</v>
      </c>
      <c r="AT418" s="186" t="s">
        <v>137</v>
      </c>
      <c r="AU418" s="186" t="s">
        <v>80</v>
      </c>
      <c r="AY418" s="19" t="s">
        <v>135</v>
      </c>
      <c r="BE418" s="187">
        <f>IF(N418="základní",J418,0)</f>
        <v>0</v>
      </c>
      <c r="BF418" s="187">
        <f>IF(N418="snížená",J418,0)</f>
        <v>0</v>
      </c>
      <c r="BG418" s="187">
        <f>IF(N418="zákl. přenesená",J418,0)</f>
        <v>0</v>
      </c>
      <c r="BH418" s="187">
        <f>IF(N418="sníž. přenesená",J418,0)</f>
        <v>0</v>
      </c>
      <c r="BI418" s="187">
        <f>IF(N418="nulová",J418,0)</f>
        <v>0</v>
      </c>
      <c r="BJ418" s="19" t="s">
        <v>143</v>
      </c>
      <c r="BK418" s="187">
        <f>ROUND(I418*H418,2)</f>
        <v>0</v>
      </c>
      <c r="BL418" s="19" t="s">
        <v>175</v>
      </c>
      <c r="BM418" s="186" t="s">
        <v>2983</v>
      </c>
    </row>
    <row r="419" spans="1:65" s="12" customFormat="1" ht="25.9" customHeight="1">
      <c r="B419" s="159"/>
      <c r="C419" s="160"/>
      <c r="D419" s="161" t="s">
        <v>71</v>
      </c>
      <c r="E419" s="162" t="s">
        <v>2984</v>
      </c>
      <c r="F419" s="162" t="s">
        <v>2985</v>
      </c>
      <c r="G419" s="160"/>
      <c r="H419" s="160"/>
      <c r="I419" s="163"/>
      <c r="J419" s="164">
        <f>BK419</f>
        <v>0</v>
      </c>
      <c r="K419" s="160"/>
      <c r="L419" s="165"/>
      <c r="M419" s="166"/>
      <c r="N419" s="167"/>
      <c r="O419" s="167"/>
      <c r="P419" s="168">
        <f>SUM(P420:P421)</f>
        <v>0</v>
      </c>
      <c r="Q419" s="167"/>
      <c r="R419" s="168">
        <f>SUM(R420:R421)</f>
        <v>0</v>
      </c>
      <c r="S419" s="167"/>
      <c r="T419" s="169">
        <f>SUM(T420:T421)</f>
        <v>0</v>
      </c>
      <c r="AR419" s="170" t="s">
        <v>80</v>
      </c>
      <c r="AT419" s="171" t="s">
        <v>71</v>
      </c>
      <c r="AU419" s="171" t="s">
        <v>72</v>
      </c>
      <c r="AY419" s="170" t="s">
        <v>135</v>
      </c>
      <c r="BK419" s="172">
        <f>SUM(BK420:BK421)</f>
        <v>0</v>
      </c>
    </row>
    <row r="420" spans="1:65" s="2" customFormat="1" ht="14.4" customHeight="1">
      <c r="A420" s="36"/>
      <c r="B420" s="37"/>
      <c r="C420" s="175" t="s">
        <v>2986</v>
      </c>
      <c r="D420" s="175" t="s">
        <v>137</v>
      </c>
      <c r="E420" s="176" t="s">
        <v>2987</v>
      </c>
      <c r="F420" s="177" t="s">
        <v>2988</v>
      </c>
      <c r="G420" s="178" t="s">
        <v>140</v>
      </c>
      <c r="H420" s="179">
        <v>250</v>
      </c>
      <c r="I420" s="180"/>
      <c r="J420" s="181">
        <f>ROUND(I420*H420,2)</f>
        <v>0</v>
      </c>
      <c r="K420" s="177" t="s">
        <v>19</v>
      </c>
      <c r="L420" s="41"/>
      <c r="M420" s="182" t="s">
        <v>19</v>
      </c>
      <c r="N420" s="183" t="s">
        <v>44</v>
      </c>
      <c r="O420" s="66"/>
      <c r="P420" s="184">
        <f>O420*H420</f>
        <v>0</v>
      </c>
      <c r="Q420" s="184">
        <v>0</v>
      </c>
      <c r="R420" s="184">
        <f>Q420*H420</f>
        <v>0</v>
      </c>
      <c r="S420" s="184">
        <v>0</v>
      </c>
      <c r="T420" s="185">
        <f>S420*H420</f>
        <v>0</v>
      </c>
      <c r="U420" s="36"/>
      <c r="V420" s="36"/>
      <c r="W420" s="36"/>
      <c r="X420" s="36"/>
      <c r="Y420" s="36"/>
      <c r="Z420" s="36"/>
      <c r="AA420" s="36"/>
      <c r="AB420" s="36"/>
      <c r="AC420" s="36"/>
      <c r="AD420" s="36"/>
      <c r="AE420" s="36"/>
      <c r="AR420" s="186" t="s">
        <v>142</v>
      </c>
      <c r="AT420" s="186" t="s">
        <v>137</v>
      </c>
      <c r="AU420" s="186" t="s">
        <v>80</v>
      </c>
      <c r="AY420" s="19" t="s">
        <v>135</v>
      </c>
      <c r="BE420" s="187">
        <f>IF(N420="základní",J420,0)</f>
        <v>0</v>
      </c>
      <c r="BF420" s="187">
        <f>IF(N420="snížená",J420,0)</f>
        <v>0</v>
      </c>
      <c r="BG420" s="187">
        <f>IF(N420="zákl. přenesená",J420,0)</f>
        <v>0</v>
      </c>
      <c r="BH420" s="187">
        <f>IF(N420="sníž. přenesená",J420,0)</f>
        <v>0</v>
      </c>
      <c r="BI420" s="187">
        <f>IF(N420="nulová",J420,0)</f>
        <v>0</v>
      </c>
      <c r="BJ420" s="19" t="s">
        <v>143</v>
      </c>
      <c r="BK420" s="187">
        <f>ROUND(I420*H420,2)</f>
        <v>0</v>
      </c>
      <c r="BL420" s="19" t="s">
        <v>142</v>
      </c>
      <c r="BM420" s="186" t="s">
        <v>2989</v>
      </c>
    </row>
    <row r="421" spans="1:65" s="2" customFormat="1" ht="14.4" customHeight="1">
      <c r="A421" s="36"/>
      <c r="B421" s="37"/>
      <c r="C421" s="175" t="s">
        <v>1340</v>
      </c>
      <c r="D421" s="175" t="s">
        <v>137</v>
      </c>
      <c r="E421" s="176" t="s">
        <v>2990</v>
      </c>
      <c r="F421" s="177" t="s">
        <v>2991</v>
      </c>
      <c r="G421" s="178" t="s">
        <v>140</v>
      </c>
      <c r="H421" s="179">
        <v>250</v>
      </c>
      <c r="I421" s="180"/>
      <c r="J421" s="181">
        <f>ROUND(I421*H421,2)</f>
        <v>0</v>
      </c>
      <c r="K421" s="177" t="s">
        <v>19</v>
      </c>
      <c r="L421" s="41"/>
      <c r="M421" s="251" t="s">
        <v>19</v>
      </c>
      <c r="N421" s="252" t="s">
        <v>44</v>
      </c>
      <c r="O421" s="253"/>
      <c r="P421" s="254">
        <f>O421*H421</f>
        <v>0</v>
      </c>
      <c r="Q421" s="254">
        <v>0</v>
      </c>
      <c r="R421" s="254">
        <f>Q421*H421</f>
        <v>0</v>
      </c>
      <c r="S421" s="254">
        <v>0</v>
      </c>
      <c r="T421" s="255">
        <f>S421*H421</f>
        <v>0</v>
      </c>
      <c r="U421" s="36"/>
      <c r="V421" s="36"/>
      <c r="W421" s="36"/>
      <c r="X421" s="36"/>
      <c r="Y421" s="36"/>
      <c r="Z421" s="36"/>
      <c r="AA421" s="36"/>
      <c r="AB421" s="36"/>
      <c r="AC421" s="36"/>
      <c r="AD421" s="36"/>
      <c r="AE421" s="36"/>
      <c r="AR421" s="186" t="s">
        <v>142</v>
      </c>
      <c r="AT421" s="186" t="s">
        <v>137</v>
      </c>
      <c r="AU421" s="186" t="s">
        <v>80</v>
      </c>
      <c r="AY421" s="19" t="s">
        <v>135</v>
      </c>
      <c r="BE421" s="187">
        <f>IF(N421="základní",J421,0)</f>
        <v>0</v>
      </c>
      <c r="BF421" s="187">
        <f>IF(N421="snížená",J421,0)</f>
        <v>0</v>
      </c>
      <c r="BG421" s="187">
        <f>IF(N421="zákl. přenesená",J421,0)</f>
        <v>0</v>
      </c>
      <c r="BH421" s="187">
        <f>IF(N421="sníž. přenesená",J421,0)</f>
        <v>0</v>
      </c>
      <c r="BI421" s="187">
        <f>IF(N421="nulová",J421,0)</f>
        <v>0</v>
      </c>
      <c r="BJ421" s="19" t="s">
        <v>143</v>
      </c>
      <c r="BK421" s="187">
        <f>ROUND(I421*H421,2)</f>
        <v>0</v>
      </c>
      <c r="BL421" s="19" t="s">
        <v>142</v>
      </c>
      <c r="BM421" s="186" t="s">
        <v>2992</v>
      </c>
    </row>
    <row r="422" spans="1:65" s="2" customFormat="1" ht="7" customHeight="1">
      <c r="A422" s="36"/>
      <c r="B422" s="49"/>
      <c r="C422" s="50"/>
      <c r="D422" s="50"/>
      <c r="E422" s="50"/>
      <c r="F422" s="50"/>
      <c r="G422" s="50"/>
      <c r="H422" s="50"/>
      <c r="I422" s="50"/>
      <c r="J422" s="50"/>
      <c r="K422" s="50"/>
      <c r="L422" s="41"/>
      <c r="M422" s="36"/>
      <c r="O422" s="36"/>
      <c r="P422" s="36"/>
      <c r="Q422" s="36"/>
      <c r="R422" s="36"/>
      <c r="S422" s="36"/>
      <c r="T422" s="36"/>
      <c r="U422" s="36"/>
      <c r="V422" s="36"/>
      <c r="W422" s="36"/>
      <c r="X422" s="36"/>
      <c r="Y422" s="36"/>
      <c r="Z422" s="36"/>
      <c r="AA422" s="36"/>
      <c r="AB422" s="36"/>
      <c r="AC422" s="36"/>
      <c r="AD422" s="36"/>
      <c r="AE422" s="36"/>
    </row>
  </sheetData>
  <sheetProtection algorithmName="SHA-512" hashValue="3520TKWTf71X9YemwBT9s0+VEn0uP/EcA+1eX+wTVXPIlkBz+5fAo23ay578YIwZwKHlGuGS7NNMvtz9e64wMA==" saltValue="R57/ATxO2mgxDZ+nzSUo8zb9wnUQhrLC5mE78iFW+HtLV3BhWenOKJPTZBGTmM/6mhjY5l+Zj6JBxjEuz4slVg==" spinCount="100000" sheet="1" objects="1" scenarios="1" formatColumns="0" formatRows="0" autoFilter="0"/>
  <autoFilter ref="C92:K421"/>
  <mergeCells count="9">
    <mergeCell ref="E50:H50"/>
    <mergeCell ref="E83:H83"/>
    <mergeCell ref="E85:H85"/>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28"/>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93</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2993</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ROUND(J86,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ROUND((SUM(BE86:BE127)),  2)</f>
        <v>0</v>
      </c>
      <c r="G33" s="36"/>
      <c r="H33" s="36"/>
      <c r="I33" s="120">
        <v>0.21</v>
      </c>
      <c r="J33" s="119">
        <f>ROUND(((SUM(BE86:BE127))*I33),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ROUND((SUM(BF86:BF127)),  2)</f>
        <v>0</v>
      </c>
      <c r="G34" s="36"/>
      <c r="H34" s="36"/>
      <c r="I34" s="120">
        <v>0.15</v>
      </c>
      <c r="J34" s="119">
        <f>ROUND(((SUM(BF86:BF127))*I34),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ROUND((SUM(BG86:BG127)),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ROUND((SUM(BH86:BH127)),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ROUND((SUM(BI86:BI127)),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SO 04 - Větrání</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J86</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115</v>
      </c>
      <c r="E60" s="139"/>
      <c r="F60" s="139"/>
      <c r="G60" s="139"/>
      <c r="H60" s="139"/>
      <c r="I60" s="139"/>
      <c r="J60" s="140">
        <f>J87</f>
        <v>0</v>
      </c>
      <c r="K60" s="137"/>
      <c r="L60" s="141"/>
    </row>
    <row r="61" spans="1:47" s="10" customFormat="1" ht="19.899999999999999" customHeight="1">
      <c r="B61" s="142"/>
      <c r="C61" s="143"/>
      <c r="D61" s="144" t="s">
        <v>425</v>
      </c>
      <c r="E61" s="145"/>
      <c r="F61" s="145"/>
      <c r="G61" s="145"/>
      <c r="H61" s="145"/>
      <c r="I61" s="145"/>
      <c r="J61" s="146">
        <f>J88</f>
        <v>0</v>
      </c>
      <c r="K61" s="143"/>
      <c r="L61" s="147"/>
    </row>
    <row r="62" spans="1:47" s="10" customFormat="1" ht="19.899999999999999" customHeight="1">
      <c r="B62" s="142"/>
      <c r="C62" s="143"/>
      <c r="D62" s="144" t="s">
        <v>430</v>
      </c>
      <c r="E62" s="145"/>
      <c r="F62" s="145"/>
      <c r="G62" s="145"/>
      <c r="H62" s="145"/>
      <c r="I62" s="145"/>
      <c r="J62" s="146">
        <f>J117</f>
        <v>0</v>
      </c>
      <c r="K62" s="143"/>
      <c r="L62" s="147"/>
    </row>
    <row r="63" spans="1:47" s="9" customFormat="1" ht="25" customHeight="1">
      <c r="B63" s="136"/>
      <c r="C63" s="137"/>
      <c r="D63" s="138" t="s">
        <v>119</v>
      </c>
      <c r="E63" s="139"/>
      <c r="F63" s="139"/>
      <c r="G63" s="139"/>
      <c r="H63" s="139"/>
      <c r="I63" s="139"/>
      <c r="J63" s="140">
        <f>J120</f>
        <v>0</v>
      </c>
      <c r="K63" s="137"/>
      <c r="L63" s="141"/>
    </row>
    <row r="64" spans="1:47" s="9" customFormat="1" ht="25" customHeight="1">
      <c r="B64" s="136"/>
      <c r="C64" s="137"/>
      <c r="D64" s="138" t="s">
        <v>2994</v>
      </c>
      <c r="E64" s="139"/>
      <c r="F64" s="139"/>
      <c r="G64" s="139"/>
      <c r="H64" s="139"/>
      <c r="I64" s="139"/>
      <c r="J64" s="140">
        <f>J122</f>
        <v>0</v>
      </c>
      <c r="K64" s="137"/>
      <c r="L64" s="141"/>
    </row>
    <row r="65" spans="1:31" s="10" customFormat="1" ht="19.899999999999999" customHeight="1">
      <c r="B65" s="142"/>
      <c r="C65" s="143"/>
      <c r="D65" s="144" t="s">
        <v>2995</v>
      </c>
      <c r="E65" s="145"/>
      <c r="F65" s="145"/>
      <c r="G65" s="145"/>
      <c r="H65" s="145"/>
      <c r="I65" s="145"/>
      <c r="J65" s="146">
        <f>J123</f>
        <v>0</v>
      </c>
      <c r="K65" s="143"/>
      <c r="L65" s="147"/>
    </row>
    <row r="66" spans="1:31" s="10" customFormat="1" ht="19.899999999999999" customHeight="1">
      <c r="B66" s="142"/>
      <c r="C66" s="143"/>
      <c r="D66" s="144" t="s">
        <v>2996</v>
      </c>
      <c r="E66" s="145"/>
      <c r="F66" s="145"/>
      <c r="G66" s="145"/>
      <c r="H66" s="145"/>
      <c r="I66" s="145"/>
      <c r="J66" s="146">
        <f>J126</f>
        <v>0</v>
      </c>
      <c r="K66" s="143"/>
      <c r="L66" s="147"/>
    </row>
    <row r="67" spans="1:31" s="2" customFormat="1" ht="21.75" customHeight="1">
      <c r="A67" s="36"/>
      <c r="B67" s="37"/>
      <c r="C67" s="38"/>
      <c r="D67" s="38"/>
      <c r="E67" s="38"/>
      <c r="F67" s="38"/>
      <c r="G67" s="38"/>
      <c r="H67" s="38"/>
      <c r="I67" s="38"/>
      <c r="J67" s="38"/>
      <c r="K67" s="38"/>
      <c r="L67" s="108"/>
      <c r="S67" s="36"/>
      <c r="T67" s="36"/>
      <c r="U67" s="36"/>
      <c r="V67" s="36"/>
      <c r="W67" s="36"/>
      <c r="X67" s="36"/>
      <c r="Y67" s="36"/>
      <c r="Z67" s="36"/>
      <c r="AA67" s="36"/>
      <c r="AB67" s="36"/>
      <c r="AC67" s="36"/>
      <c r="AD67" s="36"/>
      <c r="AE67" s="36"/>
    </row>
    <row r="68" spans="1:31" s="2" customFormat="1" ht="7" customHeight="1">
      <c r="A68" s="36"/>
      <c r="B68" s="49"/>
      <c r="C68" s="50"/>
      <c r="D68" s="50"/>
      <c r="E68" s="50"/>
      <c r="F68" s="50"/>
      <c r="G68" s="50"/>
      <c r="H68" s="50"/>
      <c r="I68" s="50"/>
      <c r="J68" s="50"/>
      <c r="K68" s="50"/>
      <c r="L68" s="108"/>
      <c r="S68" s="36"/>
      <c r="T68" s="36"/>
      <c r="U68" s="36"/>
      <c r="V68" s="36"/>
      <c r="W68" s="36"/>
      <c r="X68" s="36"/>
      <c r="Y68" s="36"/>
      <c r="Z68" s="36"/>
      <c r="AA68" s="36"/>
      <c r="AB68" s="36"/>
      <c r="AC68" s="36"/>
      <c r="AD68" s="36"/>
      <c r="AE68" s="36"/>
    </row>
    <row r="72" spans="1:31" s="2" customFormat="1" ht="7" customHeight="1">
      <c r="A72" s="36"/>
      <c r="B72" s="51"/>
      <c r="C72" s="52"/>
      <c r="D72" s="52"/>
      <c r="E72" s="52"/>
      <c r="F72" s="52"/>
      <c r="G72" s="52"/>
      <c r="H72" s="52"/>
      <c r="I72" s="52"/>
      <c r="J72" s="52"/>
      <c r="K72" s="52"/>
      <c r="L72" s="108"/>
      <c r="S72" s="36"/>
      <c r="T72" s="36"/>
      <c r="U72" s="36"/>
      <c r="V72" s="36"/>
      <c r="W72" s="36"/>
      <c r="X72" s="36"/>
      <c r="Y72" s="36"/>
      <c r="Z72" s="36"/>
      <c r="AA72" s="36"/>
      <c r="AB72" s="36"/>
      <c r="AC72" s="36"/>
      <c r="AD72" s="36"/>
      <c r="AE72" s="36"/>
    </row>
    <row r="73" spans="1:31" s="2" customFormat="1" ht="25" customHeight="1">
      <c r="A73" s="36"/>
      <c r="B73" s="37"/>
      <c r="C73" s="25" t="s">
        <v>120</v>
      </c>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7" customHeight="1">
      <c r="A74" s="36"/>
      <c r="B74" s="37"/>
      <c r="C74" s="38"/>
      <c r="D74" s="38"/>
      <c r="E74" s="38"/>
      <c r="F74" s="38"/>
      <c r="G74" s="38"/>
      <c r="H74" s="38"/>
      <c r="I74" s="38"/>
      <c r="J74" s="38"/>
      <c r="K74" s="38"/>
      <c r="L74" s="108"/>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16.5" customHeight="1">
      <c r="A76" s="36"/>
      <c r="B76" s="37"/>
      <c r="C76" s="38"/>
      <c r="D76" s="38"/>
      <c r="E76" s="390" t="str">
        <f>E7</f>
        <v>ROZPOČET RPD - Rekonstrukce objektu bývalé MŠ na sociál. bydlení č.p. 765, ul. Nám. Republiky, Lom 10.9.</v>
      </c>
      <c r="F76" s="391"/>
      <c r="G76" s="391"/>
      <c r="H76" s="391"/>
      <c r="I76" s="38"/>
      <c r="J76" s="38"/>
      <c r="K76" s="38"/>
      <c r="L76" s="108"/>
      <c r="S76" s="36"/>
      <c r="T76" s="36"/>
      <c r="U76" s="36"/>
      <c r="V76" s="36"/>
      <c r="W76" s="36"/>
      <c r="X76" s="36"/>
      <c r="Y76" s="36"/>
      <c r="Z76" s="36"/>
      <c r="AA76" s="36"/>
      <c r="AB76" s="36"/>
      <c r="AC76" s="36"/>
      <c r="AD76" s="36"/>
      <c r="AE76" s="36"/>
    </row>
    <row r="77" spans="1:31" s="2" customFormat="1" ht="12" customHeight="1">
      <c r="A77" s="36"/>
      <c r="B77" s="37"/>
      <c r="C77" s="31" t="s">
        <v>101</v>
      </c>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6.5" customHeight="1">
      <c r="A78" s="36"/>
      <c r="B78" s="37"/>
      <c r="C78" s="38"/>
      <c r="D78" s="38"/>
      <c r="E78" s="343" t="str">
        <f>E9</f>
        <v>SO 04 - Větrání</v>
      </c>
      <c r="F78" s="392"/>
      <c r="G78" s="392"/>
      <c r="H78" s="392"/>
      <c r="I78" s="38"/>
      <c r="J78" s="38"/>
      <c r="K78" s="38"/>
      <c r="L78" s="108"/>
      <c r="S78" s="36"/>
      <c r="T78" s="36"/>
      <c r="U78" s="36"/>
      <c r="V78" s="36"/>
      <c r="W78" s="36"/>
      <c r="X78" s="36"/>
      <c r="Y78" s="36"/>
      <c r="Z78" s="36"/>
      <c r="AA78" s="36"/>
      <c r="AB78" s="36"/>
      <c r="AC78" s="36"/>
      <c r="AD78" s="36"/>
      <c r="AE78" s="36"/>
    </row>
    <row r="79" spans="1:31" s="2" customFormat="1" ht="7"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16. 10. 2020</v>
      </c>
      <c r="K80" s="38"/>
      <c r="L80" s="108"/>
      <c r="S80" s="36"/>
      <c r="T80" s="36"/>
      <c r="U80" s="36"/>
      <c r="V80" s="36"/>
      <c r="W80" s="36"/>
      <c r="X80" s="36"/>
      <c r="Y80" s="36"/>
      <c r="Z80" s="36"/>
      <c r="AA80" s="36"/>
      <c r="AB80" s="36"/>
      <c r="AC80" s="36"/>
      <c r="AD80" s="36"/>
      <c r="AE80" s="36"/>
    </row>
    <row r="81" spans="1:65" s="2" customFormat="1" ht="7"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08"/>
      <c r="S82" s="36"/>
      <c r="T82" s="36"/>
      <c r="U82" s="36"/>
      <c r="V82" s="36"/>
      <c r="W82" s="36"/>
      <c r="X82" s="36"/>
      <c r="Y82" s="36"/>
      <c r="Z82" s="36"/>
      <c r="AA82" s="36"/>
      <c r="AB82" s="36"/>
      <c r="AC82" s="36"/>
      <c r="AD82" s="36"/>
      <c r="AE82" s="36"/>
    </row>
    <row r="83" spans="1:65" s="2" customFormat="1" ht="25.65" customHeight="1">
      <c r="A83" s="36"/>
      <c r="B83" s="37"/>
      <c r="C83" s="31" t="s">
        <v>28</v>
      </c>
      <c r="D83" s="38"/>
      <c r="E83" s="38"/>
      <c r="F83" s="29" t="str">
        <f>IF(E18="","",E18)</f>
        <v>Vyplň údaj</v>
      </c>
      <c r="G83" s="38"/>
      <c r="H83" s="38"/>
      <c r="I83" s="31" t="s">
        <v>32</v>
      </c>
      <c r="J83" s="34" t="str">
        <f>E24</f>
        <v>STAVEBNÍ ROZPOČTY s.r.o.</v>
      </c>
      <c r="K83" s="38"/>
      <c r="L83" s="108"/>
      <c r="S83" s="36"/>
      <c r="T83" s="36"/>
      <c r="U83" s="36"/>
      <c r="V83" s="36"/>
      <c r="W83" s="36"/>
      <c r="X83" s="36"/>
      <c r="Y83" s="36"/>
      <c r="Z83" s="36"/>
      <c r="AA83" s="36"/>
      <c r="AB83" s="36"/>
      <c r="AC83" s="36"/>
      <c r="AD83" s="36"/>
      <c r="AE83" s="36"/>
    </row>
    <row r="84" spans="1:65" s="2" customFormat="1" ht="10.25" customHeight="1">
      <c r="A84" s="36"/>
      <c r="B84" s="37"/>
      <c r="C84" s="38"/>
      <c r="D84" s="38"/>
      <c r="E84" s="38"/>
      <c r="F84" s="38"/>
      <c r="G84" s="38"/>
      <c r="H84" s="38"/>
      <c r="I84" s="38"/>
      <c r="J84" s="38"/>
      <c r="K84" s="38"/>
      <c r="L84" s="108"/>
      <c r="S84" s="36"/>
      <c r="T84" s="36"/>
      <c r="U84" s="36"/>
      <c r="V84" s="36"/>
      <c r="W84" s="36"/>
      <c r="X84" s="36"/>
      <c r="Y84" s="36"/>
      <c r="Z84" s="36"/>
      <c r="AA84" s="36"/>
      <c r="AB84" s="36"/>
      <c r="AC84" s="36"/>
      <c r="AD84" s="36"/>
      <c r="AE84" s="36"/>
    </row>
    <row r="85" spans="1:65" s="11" customFormat="1" ht="29.25" customHeight="1">
      <c r="A85" s="148"/>
      <c r="B85" s="149"/>
      <c r="C85" s="150" t="s">
        <v>121</v>
      </c>
      <c r="D85" s="151" t="s">
        <v>57</v>
      </c>
      <c r="E85" s="151" t="s">
        <v>53</v>
      </c>
      <c r="F85" s="151" t="s">
        <v>54</v>
      </c>
      <c r="G85" s="151" t="s">
        <v>122</v>
      </c>
      <c r="H85" s="151" t="s">
        <v>123</v>
      </c>
      <c r="I85" s="151" t="s">
        <v>124</v>
      </c>
      <c r="J85" s="151" t="s">
        <v>105</v>
      </c>
      <c r="K85" s="152" t="s">
        <v>125</v>
      </c>
      <c r="L85" s="153"/>
      <c r="M85" s="70" t="s">
        <v>19</v>
      </c>
      <c r="N85" s="71" t="s">
        <v>42</v>
      </c>
      <c r="O85" s="71" t="s">
        <v>126</v>
      </c>
      <c r="P85" s="71" t="s">
        <v>127</v>
      </c>
      <c r="Q85" s="71" t="s">
        <v>128</v>
      </c>
      <c r="R85" s="71" t="s">
        <v>129</v>
      </c>
      <c r="S85" s="71" t="s">
        <v>130</v>
      </c>
      <c r="T85" s="72" t="s">
        <v>131</v>
      </c>
      <c r="U85" s="148"/>
      <c r="V85" s="148"/>
      <c r="W85" s="148"/>
      <c r="X85" s="148"/>
      <c r="Y85" s="148"/>
      <c r="Z85" s="148"/>
      <c r="AA85" s="148"/>
      <c r="AB85" s="148"/>
      <c r="AC85" s="148"/>
      <c r="AD85" s="148"/>
      <c r="AE85" s="148"/>
    </row>
    <row r="86" spans="1:65" s="2" customFormat="1" ht="22.75" customHeight="1">
      <c r="A86" s="36"/>
      <c r="B86" s="37"/>
      <c r="C86" s="77" t="s">
        <v>132</v>
      </c>
      <c r="D86" s="38"/>
      <c r="E86" s="38"/>
      <c r="F86" s="38"/>
      <c r="G86" s="38"/>
      <c r="H86" s="38"/>
      <c r="I86" s="38"/>
      <c r="J86" s="154">
        <f>BK86</f>
        <v>0</v>
      </c>
      <c r="K86" s="38"/>
      <c r="L86" s="41"/>
      <c r="M86" s="73"/>
      <c r="N86" s="155"/>
      <c r="O86" s="74"/>
      <c r="P86" s="156">
        <f>P87+P120+P122</f>
        <v>0</v>
      </c>
      <c r="Q86" s="74"/>
      <c r="R86" s="156">
        <f>R87+R120+R122</f>
        <v>1.2199999999999999E-2</v>
      </c>
      <c r="S86" s="74"/>
      <c r="T86" s="157">
        <f>T87+T120+T122</f>
        <v>0</v>
      </c>
      <c r="U86" s="36"/>
      <c r="V86" s="36"/>
      <c r="W86" s="36"/>
      <c r="X86" s="36"/>
      <c r="Y86" s="36"/>
      <c r="Z86" s="36"/>
      <c r="AA86" s="36"/>
      <c r="AB86" s="36"/>
      <c r="AC86" s="36"/>
      <c r="AD86" s="36"/>
      <c r="AE86" s="36"/>
      <c r="AT86" s="19" t="s">
        <v>71</v>
      </c>
      <c r="AU86" s="19" t="s">
        <v>106</v>
      </c>
      <c r="BK86" s="158">
        <f>BK87+BK120+BK122</f>
        <v>0</v>
      </c>
    </row>
    <row r="87" spans="1:65" s="12" customFormat="1" ht="25.9" customHeight="1">
      <c r="B87" s="159"/>
      <c r="C87" s="160"/>
      <c r="D87" s="161" t="s">
        <v>71</v>
      </c>
      <c r="E87" s="162" t="s">
        <v>331</v>
      </c>
      <c r="F87" s="162" t="s">
        <v>332</v>
      </c>
      <c r="G87" s="160"/>
      <c r="H87" s="160"/>
      <c r="I87" s="163"/>
      <c r="J87" s="164">
        <f>BK87</f>
        <v>0</v>
      </c>
      <c r="K87" s="160"/>
      <c r="L87" s="165"/>
      <c r="M87" s="166"/>
      <c r="N87" s="167"/>
      <c r="O87" s="167"/>
      <c r="P87" s="168">
        <f>P88+P117</f>
        <v>0</v>
      </c>
      <c r="Q87" s="167"/>
      <c r="R87" s="168">
        <f>R88+R117</f>
        <v>1.2199999999999999E-2</v>
      </c>
      <c r="S87" s="167"/>
      <c r="T87" s="169">
        <f>T88+T117</f>
        <v>0</v>
      </c>
      <c r="AR87" s="170" t="s">
        <v>143</v>
      </c>
      <c r="AT87" s="171" t="s">
        <v>71</v>
      </c>
      <c r="AU87" s="171" t="s">
        <v>72</v>
      </c>
      <c r="AY87" s="170" t="s">
        <v>135</v>
      </c>
      <c r="BK87" s="172">
        <f>BK88+BK117</f>
        <v>0</v>
      </c>
    </row>
    <row r="88" spans="1:65" s="12" customFormat="1" ht="22.75" customHeight="1">
      <c r="B88" s="159"/>
      <c r="C88" s="160"/>
      <c r="D88" s="161" t="s">
        <v>71</v>
      </c>
      <c r="E88" s="173" t="s">
        <v>1137</v>
      </c>
      <c r="F88" s="173" t="s">
        <v>1138</v>
      </c>
      <c r="G88" s="160"/>
      <c r="H88" s="160"/>
      <c r="I88" s="163"/>
      <c r="J88" s="174">
        <f>BK88</f>
        <v>0</v>
      </c>
      <c r="K88" s="160"/>
      <c r="L88" s="165"/>
      <c r="M88" s="166"/>
      <c r="N88" s="167"/>
      <c r="O88" s="167"/>
      <c r="P88" s="168">
        <f>SUM(P89:P116)</f>
        <v>0</v>
      </c>
      <c r="Q88" s="167"/>
      <c r="R88" s="168">
        <f>SUM(R89:R116)</f>
        <v>1.2199999999999999E-2</v>
      </c>
      <c r="S88" s="167"/>
      <c r="T88" s="169">
        <f>SUM(T89:T116)</f>
        <v>0</v>
      </c>
      <c r="AR88" s="170" t="s">
        <v>143</v>
      </c>
      <c r="AT88" s="171" t="s">
        <v>71</v>
      </c>
      <c r="AU88" s="171" t="s">
        <v>80</v>
      </c>
      <c r="AY88" s="170" t="s">
        <v>135</v>
      </c>
      <c r="BK88" s="172">
        <f>SUM(BK89:BK116)</f>
        <v>0</v>
      </c>
    </row>
    <row r="89" spans="1:65" s="2" customFormat="1" ht="14.4" customHeight="1">
      <c r="A89" s="36"/>
      <c r="B89" s="37"/>
      <c r="C89" s="175" t="s">
        <v>80</v>
      </c>
      <c r="D89" s="249" t="s">
        <v>137</v>
      </c>
      <c r="E89" s="176" t="s">
        <v>2997</v>
      </c>
      <c r="F89" s="177" t="s">
        <v>2998</v>
      </c>
      <c r="G89" s="178" t="s">
        <v>382</v>
      </c>
      <c r="H89" s="179">
        <v>2</v>
      </c>
      <c r="I89" s="180"/>
      <c r="J89" s="181">
        <f t="shared" ref="J89:J116" si="0">ROUND(I89*H89,2)</f>
        <v>0</v>
      </c>
      <c r="K89" s="177" t="s">
        <v>348</v>
      </c>
      <c r="L89" s="41"/>
      <c r="M89" s="182" t="s">
        <v>19</v>
      </c>
      <c r="N89" s="183" t="s">
        <v>44</v>
      </c>
      <c r="O89" s="66"/>
      <c r="P89" s="184">
        <f t="shared" ref="P89:P116" si="1">O89*H89</f>
        <v>0</v>
      </c>
      <c r="Q89" s="184">
        <v>0</v>
      </c>
      <c r="R89" s="184">
        <f t="shared" ref="R89:R116" si="2">Q89*H89</f>
        <v>0</v>
      </c>
      <c r="S89" s="184">
        <v>0</v>
      </c>
      <c r="T89" s="185">
        <f t="shared" ref="T89:T116" si="3">S89*H89</f>
        <v>0</v>
      </c>
      <c r="U89" s="36"/>
      <c r="V89" s="36"/>
      <c r="W89" s="36"/>
      <c r="X89" s="36"/>
      <c r="Y89" s="36"/>
      <c r="Z89" s="36"/>
      <c r="AA89" s="36"/>
      <c r="AB89" s="36"/>
      <c r="AC89" s="36"/>
      <c r="AD89" s="36"/>
      <c r="AE89" s="36"/>
      <c r="AR89" s="186" t="s">
        <v>175</v>
      </c>
      <c r="AT89" s="186" t="s">
        <v>137</v>
      </c>
      <c r="AU89" s="186" t="s">
        <v>143</v>
      </c>
      <c r="AY89" s="19" t="s">
        <v>135</v>
      </c>
      <c r="BE89" s="187">
        <f t="shared" ref="BE89:BE116" si="4">IF(N89="základní",J89,0)</f>
        <v>0</v>
      </c>
      <c r="BF89" s="187">
        <f t="shared" ref="BF89:BF116" si="5">IF(N89="snížená",J89,0)</f>
        <v>0</v>
      </c>
      <c r="BG89" s="187">
        <f t="shared" ref="BG89:BG116" si="6">IF(N89="zákl. přenesená",J89,0)</f>
        <v>0</v>
      </c>
      <c r="BH89" s="187">
        <f t="shared" ref="BH89:BH116" si="7">IF(N89="sníž. přenesená",J89,0)</f>
        <v>0</v>
      </c>
      <c r="BI89" s="187">
        <f t="shared" ref="BI89:BI116" si="8">IF(N89="nulová",J89,0)</f>
        <v>0</v>
      </c>
      <c r="BJ89" s="19" t="s">
        <v>143</v>
      </c>
      <c r="BK89" s="187">
        <f t="shared" ref="BK89:BK116" si="9">ROUND(I89*H89,2)</f>
        <v>0</v>
      </c>
      <c r="BL89" s="19" t="s">
        <v>175</v>
      </c>
      <c r="BM89" s="186" t="s">
        <v>2999</v>
      </c>
    </row>
    <row r="90" spans="1:65" s="2" customFormat="1" ht="14.4" customHeight="1">
      <c r="A90" s="36"/>
      <c r="B90" s="37"/>
      <c r="C90" s="175" t="s">
        <v>143</v>
      </c>
      <c r="D90" s="175" t="s">
        <v>137</v>
      </c>
      <c r="E90" s="176" t="s">
        <v>3000</v>
      </c>
      <c r="F90" s="177" t="s">
        <v>3001</v>
      </c>
      <c r="G90" s="178" t="s">
        <v>382</v>
      </c>
      <c r="H90" s="179">
        <v>7</v>
      </c>
      <c r="I90" s="180"/>
      <c r="J90" s="181">
        <f t="shared" si="0"/>
        <v>0</v>
      </c>
      <c r="K90" s="177" t="s">
        <v>348</v>
      </c>
      <c r="L90" s="41"/>
      <c r="M90" s="182" t="s">
        <v>19</v>
      </c>
      <c r="N90" s="183" t="s">
        <v>44</v>
      </c>
      <c r="O90" s="66"/>
      <c r="P90" s="184">
        <f t="shared" si="1"/>
        <v>0</v>
      </c>
      <c r="Q90" s="184">
        <v>0</v>
      </c>
      <c r="R90" s="184">
        <f t="shared" si="2"/>
        <v>0</v>
      </c>
      <c r="S90" s="184">
        <v>0</v>
      </c>
      <c r="T90" s="185">
        <f t="shared" si="3"/>
        <v>0</v>
      </c>
      <c r="U90" s="36"/>
      <c r="V90" s="36"/>
      <c r="W90" s="36"/>
      <c r="X90" s="36"/>
      <c r="Y90" s="36"/>
      <c r="Z90" s="36"/>
      <c r="AA90" s="36"/>
      <c r="AB90" s="36"/>
      <c r="AC90" s="36"/>
      <c r="AD90" s="36"/>
      <c r="AE90" s="36"/>
      <c r="AR90" s="186" t="s">
        <v>175</v>
      </c>
      <c r="AT90" s="186" t="s">
        <v>137</v>
      </c>
      <c r="AU90" s="186" t="s">
        <v>143</v>
      </c>
      <c r="AY90" s="19" t="s">
        <v>135</v>
      </c>
      <c r="BE90" s="187">
        <f t="shared" si="4"/>
        <v>0</v>
      </c>
      <c r="BF90" s="187">
        <f t="shared" si="5"/>
        <v>0</v>
      </c>
      <c r="BG90" s="187">
        <f t="shared" si="6"/>
        <v>0</v>
      </c>
      <c r="BH90" s="187">
        <f t="shared" si="7"/>
        <v>0</v>
      </c>
      <c r="BI90" s="187">
        <f t="shared" si="8"/>
        <v>0</v>
      </c>
      <c r="BJ90" s="19" t="s">
        <v>143</v>
      </c>
      <c r="BK90" s="187">
        <f t="shared" si="9"/>
        <v>0</v>
      </c>
      <c r="BL90" s="19" t="s">
        <v>175</v>
      </c>
      <c r="BM90" s="186" t="s">
        <v>3002</v>
      </c>
    </row>
    <row r="91" spans="1:65" s="2" customFormat="1" ht="14.4" customHeight="1">
      <c r="A91" s="36"/>
      <c r="B91" s="37"/>
      <c r="C91" s="215" t="s">
        <v>152</v>
      </c>
      <c r="D91" s="215" t="s">
        <v>194</v>
      </c>
      <c r="E91" s="216" t="s">
        <v>3003</v>
      </c>
      <c r="F91" s="217" t="s">
        <v>3004</v>
      </c>
      <c r="G91" s="218" t="s">
        <v>382</v>
      </c>
      <c r="H91" s="219">
        <v>7</v>
      </c>
      <c r="I91" s="220"/>
      <c r="J91" s="221">
        <f t="shared" si="0"/>
        <v>0</v>
      </c>
      <c r="K91" s="217" t="s">
        <v>348</v>
      </c>
      <c r="L91" s="222"/>
      <c r="M91" s="223" t="s">
        <v>19</v>
      </c>
      <c r="N91" s="224" t="s">
        <v>44</v>
      </c>
      <c r="O91" s="66"/>
      <c r="P91" s="184">
        <f t="shared" si="1"/>
        <v>0</v>
      </c>
      <c r="Q91" s="184">
        <v>5.0000000000000001E-4</v>
      </c>
      <c r="R91" s="184">
        <f t="shared" si="2"/>
        <v>3.5000000000000001E-3</v>
      </c>
      <c r="S91" s="184">
        <v>0</v>
      </c>
      <c r="T91" s="185">
        <f t="shared" si="3"/>
        <v>0</v>
      </c>
      <c r="U91" s="36"/>
      <c r="V91" s="36"/>
      <c r="W91" s="36"/>
      <c r="X91" s="36"/>
      <c r="Y91" s="36"/>
      <c r="Z91" s="36"/>
      <c r="AA91" s="36"/>
      <c r="AB91" s="36"/>
      <c r="AC91" s="36"/>
      <c r="AD91" s="36"/>
      <c r="AE91" s="36"/>
      <c r="AR91" s="186" t="s">
        <v>216</v>
      </c>
      <c r="AT91" s="186" t="s">
        <v>194</v>
      </c>
      <c r="AU91" s="186" t="s">
        <v>143</v>
      </c>
      <c r="AY91" s="19" t="s">
        <v>135</v>
      </c>
      <c r="BE91" s="187">
        <f t="shared" si="4"/>
        <v>0</v>
      </c>
      <c r="BF91" s="187">
        <f t="shared" si="5"/>
        <v>0</v>
      </c>
      <c r="BG91" s="187">
        <f t="shared" si="6"/>
        <v>0</v>
      </c>
      <c r="BH91" s="187">
        <f t="shared" si="7"/>
        <v>0</v>
      </c>
      <c r="BI91" s="187">
        <f t="shared" si="8"/>
        <v>0</v>
      </c>
      <c r="BJ91" s="19" t="s">
        <v>143</v>
      </c>
      <c r="BK91" s="187">
        <f t="shared" si="9"/>
        <v>0</v>
      </c>
      <c r="BL91" s="19" t="s">
        <v>175</v>
      </c>
      <c r="BM91" s="186" t="s">
        <v>3005</v>
      </c>
    </row>
    <row r="92" spans="1:65" s="2" customFormat="1" ht="14.4" customHeight="1">
      <c r="A92" s="36"/>
      <c r="B92" s="37"/>
      <c r="C92" s="175" t="s">
        <v>142</v>
      </c>
      <c r="D92" s="175" t="s">
        <v>137</v>
      </c>
      <c r="E92" s="176" t="s">
        <v>3006</v>
      </c>
      <c r="F92" s="177" t="s">
        <v>3007</v>
      </c>
      <c r="G92" s="178" t="s">
        <v>382</v>
      </c>
      <c r="H92" s="179">
        <v>2</v>
      </c>
      <c r="I92" s="180"/>
      <c r="J92" s="181">
        <f t="shared" si="0"/>
        <v>0</v>
      </c>
      <c r="K92" s="177" t="s">
        <v>348</v>
      </c>
      <c r="L92" s="41"/>
      <c r="M92" s="182" t="s">
        <v>19</v>
      </c>
      <c r="N92" s="183" t="s">
        <v>44</v>
      </c>
      <c r="O92" s="66"/>
      <c r="P92" s="184">
        <f t="shared" si="1"/>
        <v>0</v>
      </c>
      <c r="Q92" s="184">
        <v>0</v>
      </c>
      <c r="R92" s="184">
        <f t="shared" si="2"/>
        <v>0</v>
      </c>
      <c r="S92" s="184">
        <v>0</v>
      </c>
      <c r="T92" s="185">
        <f t="shared" si="3"/>
        <v>0</v>
      </c>
      <c r="U92" s="36"/>
      <c r="V92" s="36"/>
      <c r="W92" s="36"/>
      <c r="X92" s="36"/>
      <c r="Y92" s="36"/>
      <c r="Z92" s="36"/>
      <c r="AA92" s="36"/>
      <c r="AB92" s="36"/>
      <c r="AC92" s="36"/>
      <c r="AD92" s="36"/>
      <c r="AE92" s="36"/>
      <c r="AR92" s="186" t="s">
        <v>175</v>
      </c>
      <c r="AT92" s="186" t="s">
        <v>137</v>
      </c>
      <c r="AU92" s="186" t="s">
        <v>143</v>
      </c>
      <c r="AY92" s="19" t="s">
        <v>135</v>
      </c>
      <c r="BE92" s="187">
        <f t="shared" si="4"/>
        <v>0</v>
      </c>
      <c r="BF92" s="187">
        <f t="shared" si="5"/>
        <v>0</v>
      </c>
      <c r="BG92" s="187">
        <f t="shared" si="6"/>
        <v>0</v>
      </c>
      <c r="BH92" s="187">
        <f t="shared" si="7"/>
        <v>0</v>
      </c>
      <c r="BI92" s="187">
        <f t="shared" si="8"/>
        <v>0</v>
      </c>
      <c r="BJ92" s="19" t="s">
        <v>143</v>
      </c>
      <c r="BK92" s="187">
        <f t="shared" si="9"/>
        <v>0</v>
      </c>
      <c r="BL92" s="19" t="s">
        <v>175</v>
      </c>
      <c r="BM92" s="186" t="s">
        <v>3008</v>
      </c>
    </row>
    <row r="93" spans="1:65" s="2" customFormat="1" ht="14.4" customHeight="1">
      <c r="A93" s="36"/>
      <c r="B93" s="37"/>
      <c r="C93" s="215" t="s">
        <v>159</v>
      </c>
      <c r="D93" s="215" t="s">
        <v>194</v>
      </c>
      <c r="E93" s="216" t="s">
        <v>3009</v>
      </c>
      <c r="F93" s="217" t="s">
        <v>3010</v>
      </c>
      <c r="G93" s="218" t="s">
        <v>382</v>
      </c>
      <c r="H93" s="219">
        <v>2</v>
      </c>
      <c r="I93" s="220"/>
      <c r="J93" s="221">
        <f t="shared" si="0"/>
        <v>0</v>
      </c>
      <c r="K93" s="217" t="s">
        <v>348</v>
      </c>
      <c r="L93" s="222"/>
      <c r="M93" s="223" t="s">
        <v>19</v>
      </c>
      <c r="N93" s="224" t="s">
        <v>44</v>
      </c>
      <c r="O93" s="66"/>
      <c r="P93" s="184">
        <f t="shared" si="1"/>
        <v>0</v>
      </c>
      <c r="Q93" s="184">
        <v>4.0000000000000002E-4</v>
      </c>
      <c r="R93" s="184">
        <f t="shared" si="2"/>
        <v>8.0000000000000004E-4</v>
      </c>
      <c r="S93" s="184">
        <v>0</v>
      </c>
      <c r="T93" s="185">
        <f t="shared" si="3"/>
        <v>0</v>
      </c>
      <c r="U93" s="36"/>
      <c r="V93" s="36"/>
      <c r="W93" s="36"/>
      <c r="X93" s="36"/>
      <c r="Y93" s="36"/>
      <c r="Z93" s="36"/>
      <c r="AA93" s="36"/>
      <c r="AB93" s="36"/>
      <c r="AC93" s="36"/>
      <c r="AD93" s="36"/>
      <c r="AE93" s="36"/>
      <c r="AR93" s="186" t="s">
        <v>216</v>
      </c>
      <c r="AT93" s="186" t="s">
        <v>194</v>
      </c>
      <c r="AU93" s="186" t="s">
        <v>143</v>
      </c>
      <c r="AY93" s="19" t="s">
        <v>135</v>
      </c>
      <c r="BE93" s="187">
        <f t="shared" si="4"/>
        <v>0</v>
      </c>
      <c r="BF93" s="187">
        <f t="shared" si="5"/>
        <v>0</v>
      </c>
      <c r="BG93" s="187">
        <f t="shared" si="6"/>
        <v>0</v>
      </c>
      <c r="BH93" s="187">
        <f t="shared" si="7"/>
        <v>0</v>
      </c>
      <c r="BI93" s="187">
        <f t="shared" si="8"/>
        <v>0</v>
      </c>
      <c r="BJ93" s="19" t="s">
        <v>143</v>
      </c>
      <c r="BK93" s="187">
        <f t="shared" si="9"/>
        <v>0</v>
      </c>
      <c r="BL93" s="19" t="s">
        <v>175</v>
      </c>
      <c r="BM93" s="186" t="s">
        <v>3011</v>
      </c>
    </row>
    <row r="94" spans="1:65" s="2" customFormat="1" ht="14.4" customHeight="1">
      <c r="A94" s="36"/>
      <c r="B94" s="37"/>
      <c r="C94" s="175" t="s">
        <v>155</v>
      </c>
      <c r="D94" s="175" t="s">
        <v>137</v>
      </c>
      <c r="E94" s="176" t="s">
        <v>3012</v>
      </c>
      <c r="F94" s="177" t="s">
        <v>3013</v>
      </c>
      <c r="G94" s="178" t="s">
        <v>382</v>
      </c>
      <c r="H94" s="179">
        <v>4</v>
      </c>
      <c r="I94" s="180"/>
      <c r="J94" s="181">
        <f t="shared" si="0"/>
        <v>0</v>
      </c>
      <c r="K94" s="177" t="s">
        <v>348</v>
      </c>
      <c r="L94" s="41"/>
      <c r="M94" s="182" t="s">
        <v>19</v>
      </c>
      <c r="N94" s="183" t="s">
        <v>44</v>
      </c>
      <c r="O94" s="66"/>
      <c r="P94" s="184">
        <f t="shared" si="1"/>
        <v>0</v>
      </c>
      <c r="Q94" s="184">
        <v>0</v>
      </c>
      <c r="R94" s="184">
        <f t="shared" si="2"/>
        <v>0</v>
      </c>
      <c r="S94" s="184">
        <v>0</v>
      </c>
      <c r="T94" s="185">
        <f t="shared" si="3"/>
        <v>0</v>
      </c>
      <c r="U94" s="36"/>
      <c r="V94" s="36"/>
      <c r="W94" s="36"/>
      <c r="X94" s="36"/>
      <c r="Y94" s="36"/>
      <c r="Z94" s="36"/>
      <c r="AA94" s="36"/>
      <c r="AB94" s="36"/>
      <c r="AC94" s="36"/>
      <c r="AD94" s="36"/>
      <c r="AE94" s="36"/>
      <c r="AR94" s="186" t="s">
        <v>175</v>
      </c>
      <c r="AT94" s="186" t="s">
        <v>137</v>
      </c>
      <c r="AU94" s="186" t="s">
        <v>143</v>
      </c>
      <c r="AY94" s="19" t="s">
        <v>135</v>
      </c>
      <c r="BE94" s="187">
        <f t="shared" si="4"/>
        <v>0</v>
      </c>
      <c r="BF94" s="187">
        <f t="shared" si="5"/>
        <v>0</v>
      </c>
      <c r="BG94" s="187">
        <f t="shared" si="6"/>
        <v>0</v>
      </c>
      <c r="BH94" s="187">
        <f t="shared" si="7"/>
        <v>0</v>
      </c>
      <c r="BI94" s="187">
        <f t="shared" si="8"/>
        <v>0</v>
      </c>
      <c r="BJ94" s="19" t="s">
        <v>143</v>
      </c>
      <c r="BK94" s="187">
        <f t="shared" si="9"/>
        <v>0</v>
      </c>
      <c r="BL94" s="19" t="s">
        <v>175</v>
      </c>
      <c r="BM94" s="186" t="s">
        <v>3014</v>
      </c>
    </row>
    <row r="95" spans="1:65" s="2" customFormat="1" ht="14.4" customHeight="1">
      <c r="A95" s="36"/>
      <c r="B95" s="37"/>
      <c r="C95" s="215" t="s">
        <v>166</v>
      </c>
      <c r="D95" s="215" t="s">
        <v>194</v>
      </c>
      <c r="E95" s="216" t="s">
        <v>3015</v>
      </c>
      <c r="F95" s="217" t="s">
        <v>3016</v>
      </c>
      <c r="G95" s="218" t="s">
        <v>382</v>
      </c>
      <c r="H95" s="219">
        <v>4</v>
      </c>
      <c r="I95" s="220"/>
      <c r="J95" s="221">
        <f t="shared" si="0"/>
        <v>0</v>
      </c>
      <c r="K95" s="217" t="s">
        <v>348</v>
      </c>
      <c r="L95" s="222"/>
      <c r="M95" s="223" t="s">
        <v>19</v>
      </c>
      <c r="N95" s="224" t="s">
        <v>44</v>
      </c>
      <c r="O95" s="66"/>
      <c r="P95" s="184">
        <f t="shared" si="1"/>
        <v>0</v>
      </c>
      <c r="Q95" s="184">
        <v>5.9999999999999995E-4</v>
      </c>
      <c r="R95" s="184">
        <f t="shared" si="2"/>
        <v>2.3999999999999998E-3</v>
      </c>
      <c r="S95" s="184">
        <v>0</v>
      </c>
      <c r="T95" s="185">
        <f t="shared" si="3"/>
        <v>0</v>
      </c>
      <c r="U95" s="36"/>
      <c r="V95" s="36"/>
      <c r="W95" s="36"/>
      <c r="X95" s="36"/>
      <c r="Y95" s="36"/>
      <c r="Z95" s="36"/>
      <c r="AA95" s="36"/>
      <c r="AB95" s="36"/>
      <c r="AC95" s="36"/>
      <c r="AD95" s="36"/>
      <c r="AE95" s="36"/>
      <c r="AR95" s="186" t="s">
        <v>216</v>
      </c>
      <c r="AT95" s="186" t="s">
        <v>194</v>
      </c>
      <c r="AU95" s="186" t="s">
        <v>143</v>
      </c>
      <c r="AY95" s="19" t="s">
        <v>135</v>
      </c>
      <c r="BE95" s="187">
        <f t="shared" si="4"/>
        <v>0</v>
      </c>
      <c r="BF95" s="187">
        <f t="shared" si="5"/>
        <v>0</v>
      </c>
      <c r="BG95" s="187">
        <f t="shared" si="6"/>
        <v>0</v>
      </c>
      <c r="BH95" s="187">
        <f t="shared" si="7"/>
        <v>0</v>
      </c>
      <c r="BI95" s="187">
        <f t="shared" si="8"/>
        <v>0</v>
      </c>
      <c r="BJ95" s="19" t="s">
        <v>143</v>
      </c>
      <c r="BK95" s="187">
        <f t="shared" si="9"/>
        <v>0</v>
      </c>
      <c r="BL95" s="19" t="s">
        <v>175</v>
      </c>
      <c r="BM95" s="186" t="s">
        <v>3017</v>
      </c>
    </row>
    <row r="96" spans="1:65" s="2" customFormat="1" ht="24.15" customHeight="1">
      <c r="A96" s="36"/>
      <c r="B96" s="37"/>
      <c r="C96" s="175" t="s">
        <v>158</v>
      </c>
      <c r="D96" s="175" t="s">
        <v>137</v>
      </c>
      <c r="E96" s="176" t="s">
        <v>3018</v>
      </c>
      <c r="F96" s="177" t="s">
        <v>3019</v>
      </c>
      <c r="G96" s="178" t="s">
        <v>382</v>
      </c>
      <c r="H96" s="179">
        <v>11</v>
      </c>
      <c r="I96" s="180"/>
      <c r="J96" s="181">
        <f t="shared" si="0"/>
        <v>0</v>
      </c>
      <c r="K96" s="177" t="s">
        <v>348</v>
      </c>
      <c r="L96" s="41"/>
      <c r="M96" s="182" t="s">
        <v>19</v>
      </c>
      <c r="N96" s="183" t="s">
        <v>44</v>
      </c>
      <c r="O96" s="66"/>
      <c r="P96" s="184">
        <f t="shared" si="1"/>
        <v>0</v>
      </c>
      <c r="Q96" s="184">
        <v>0</v>
      </c>
      <c r="R96" s="184">
        <f t="shared" si="2"/>
        <v>0</v>
      </c>
      <c r="S96" s="184">
        <v>0</v>
      </c>
      <c r="T96" s="185">
        <f t="shared" si="3"/>
        <v>0</v>
      </c>
      <c r="U96" s="36"/>
      <c r="V96" s="36"/>
      <c r="W96" s="36"/>
      <c r="X96" s="36"/>
      <c r="Y96" s="36"/>
      <c r="Z96" s="36"/>
      <c r="AA96" s="36"/>
      <c r="AB96" s="36"/>
      <c r="AC96" s="36"/>
      <c r="AD96" s="36"/>
      <c r="AE96" s="36"/>
      <c r="AR96" s="186" t="s">
        <v>175</v>
      </c>
      <c r="AT96" s="186" t="s">
        <v>137</v>
      </c>
      <c r="AU96" s="186" t="s">
        <v>143</v>
      </c>
      <c r="AY96" s="19" t="s">
        <v>135</v>
      </c>
      <c r="BE96" s="187">
        <f t="shared" si="4"/>
        <v>0</v>
      </c>
      <c r="BF96" s="187">
        <f t="shared" si="5"/>
        <v>0</v>
      </c>
      <c r="BG96" s="187">
        <f t="shared" si="6"/>
        <v>0</v>
      </c>
      <c r="BH96" s="187">
        <f t="shared" si="7"/>
        <v>0</v>
      </c>
      <c r="BI96" s="187">
        <f t="shared" si="8"/>
        <v>0</v>
      </c>
      <c r="BJ96" s="19" t="s">
        <v>143</v>
      </c>
      <c r="BK96" s="187">
        <f t="shared" si="9"/>
        <v>0</v>
      </c>
      <c r="BL96" s="19" t="s">
        <v>175</v>
      </c>
      <c r="BM96" s="186" t="s">
        <v>3020</v>
      </c>
    </row>
    <row r="97" spans="1:65" s="2" customFormat="1" ht="14.4" customHeight="1">
      <c r="A97" s="36"/>
      <c r="B97" s="37"/>
      <c r="C97" s="215" t="s">
        <v>178</v>
      </c>
      <c r="D97" s="215" t="s">
        <v>194</v>
      </c>
      <c r="E97" s="216" t="s">
        <v>3021</v>
      </c>
      <c r="F97" s="217" t="s">
        <v>3022</v>
      </c>
      <c r="G97" s="218" t="s">
        <v>382</v>
      </c>
      <c r="H97" s="219">
        <v>11</v>
      </c>
      <c r="I97" s="220"/>
      <c r="J97" s="221">
        <f t="shared" si="0"/>
        <v>0</v>
      </c>
      <c r="K97" s="217" t="s">
        <v>348</v>
      </c>
      <c r="L97" s="222"/>
      <c r="M97" s="223" t="s">
        <v>19</v>
      </c>
      <c r="N97" s="224" t="s">
        <v>44</v>
      </c>
      <c r="O97" s="66"/>
      <c r="P97" s="184">
        <f t="shared" si="1"/>
        <v>0</v>
      </c>
      <c r="Q97" s="184">
        <v>2.0000000000000001E-4</v>
      </c>
      <c r="R97" s="184">
        <f t="shared" si="2"/>
        <v>2.2000000000000001E-3</v>
      </c>
      <c r="S97" s="184">
        <v>0</v>
      </c>
      <c r="T97" s="185">
        <f t="shared" si="3"/>
        <v>0</v>
      </c>
      <c r="U97" s="36"/>
      <c r="V97" s="36"/>
      <c r="W97" s="36"/>
      <c r="X97" s="36"/>
      <c r="Y97" s="36"/>
      <c r="Z97" s="36"/>
      <c r="AA97" s="36"/>
      <c r="AB97" s="36"/>
      <c r="AC97" s="36"/>
      <c r="AD97" s="36"/>
      <c r="AE97" s="36"/>
      <c r="AR97" s="186" t="s">
        <v>216</v>
      </c>
      <c r="AT97" s="186" t="s">
        <v>194</v>
      </c>
      <c r="AU97" s="186" t="s">
        <v>143</v>
      </c>
      <c r="AY97" s="19" t="s">
        <v>135</v>
      </c>
      <c r="BE97" s="187">
        <f t="shared" si="4"/>
        <v>0</v>
      </c>
      <c r="BF97" s="187">
        <f t="shared" si="5"/>
        <v>0</v>
      </c>
      <c r="BG97" s="187">
        <f t="shared" si="6"/>
        <v>0</v>
      </c>
      <c r="BH97" s="187">
        <f t="shared" si="7"/>
        <v>0</v>
      </c>
      <c r="BI97" s="187">
        <f t="shared" si="8"/>
        <v>0</v>
      </c>
      <c r="BJ97" s="19" t="s">
        <v>143</v>
      </c>
      <c r="BK97" s="187">
        <f t="shared" si="9"/>
        <v>0</v>
      </c>
      <c r="BL97" s="19" t="s">
        <v>175</v>
      </c>
      <c r="BM97" s="186" t="s">
        <v>3023</v>
      </c>
    </row>
    <row r="98" spans="1:65" s="2" customFormat="1" ht="14.4" customHeight="1">
      <c r="A98" s="36"/>
      <c r="B98" s="37"/>
      <c r="C98" s="175" t="s">
        <v>162</v>
      </c>
      <c r="D98" s="175" t="s">
        <v>137</v>
      </c>
      <c r="E98" s="176" t="s">
        <v>3024</v>
      </c>
      <c r="F98" s="177" t="s">
        <v>3025</v>
      </c>
      <c r="G98" s="178" t="s">
        <v>382</v>
      </c>
      <c r="H98" s="179">
        <v>2</v>
      </c>
      <c r="I98" s="180"/>
      <c r="J98" s="181">
        <f t="shared" si="0"/>
        <v>0</v>
      </c>
      <c r="K98" s="177" t="s">
        <v>348</v>
      </c>
      <c r="L98" s="41"/>
      <c r="M98" s="182" t="s">
        <v>19</v>
      </c>
      <c r="N98" s="183" t="s">
        <v>44</v>
      </c>
      <c r="O98" s="66"/>
      <c r="P98" s="184">
        <f t="shared" si="1"/>
        <v>0</v>
      </c>
      <c r="Q98" s="184">
        <v>0</v>
      </c>
      <c r="R98" s="184">
        <f t="shared" si="2"/>
        <v>0</v>
      </c>
      <c r="S98" s="184">
        <v>0</v>
      </c>
      <c r="T98" s="185">
        <f t="shared" si="3"/>
        <v>0</v>
      </c>
      <c r="U98" s="36"/>
      <c r="V98" s="36"/>
      <c r="W98" s="36"/>
      <c r="X98" s="36"/>
      <c r="Y98" s="36"/>
      <c r="Z98" s="36"/>
      <c r="AA98" s="36"/>
      <c r="AB98" s="36"/>
      <c r="AC98" s="36"/>
      <c r="AD98" s="36"/>
      <c r="AE98" s="36"/>
      <c r="AR98" s="186" t="s">
        <v>175</v>
      </c>
      <c r="AT98" s="186" t="s">
        <v>137</v>
      </c>
      <c r="AU98" s="186" t="s">
        <v>143</v>
      </c>
      <c r="AY98" s="19" t="s">
        <v>135</v>
      </c>
      <c r="BE98" s="187">
        <f t="shared" si="4"/>
        <v>0</v>
      </c>
      <c r="BF98" s="187">
        <f t="shared" si="5"/>
        <v>0</v>
      </c>
      <c r="BG98" s="187">
        <f t="shared" si="6"/>
        <v>0</v>
      </c>
      <c r="BH98" s="187">
        <f t="shared" si="7"/>
        <v>0</v>
      </c>
      <c r="BI98" s="187">
        <f t="shared" si="8"/>
        <v>0</v>
      </c>
      <c r="BJ98" s="19" t="s">
        <v>143</v>
      </c>
      <c r="BK98" s="187">
        <f t="shared" si="9"/>
        <v>0</v>
      </c>
      <c r="BL98" s="19" t="s">
        <v>175</v>
      </c>
      <c r="BM98" s="186" t="s">
        <v>3026</v>
      </c>
    </row>
    <row r="99" spans="1:65" s="2" customFormat="1" ht="14.4" customHeight="1">
      <c r="A99" s="36"/>
      <c r="B99" s="37"/>
      <c r="C99" s="215" t="s">
        <v>188</v>
      </c>
      <c r="D99" s="215" t="s">
        <v>194</v>
      </c>
      <c r="E99" s="216" t="s">
        <v>3027</v>
      </c>
      <c r="F99" s="217" t="s">
        <v>3028</v>
      </c>
      <c r="G99" s="218" t="s">
        <v>382</v>
      </c>
      <c r="H99" s="219">
        <v>2</v>
      </c>
      <c r="I99" s="220"/>
      <c r="J99" s="221">
        <f t="shared" si="0"/>
        <v>0</v>
      </c>
      <c r="K99" s="217" t="s">
        <v>348</v>
      </c>
      <c r="L99" s="222"/>
      <c r="M99" s="223" t="s">
        <v>19</v>
      </c>
      <c r="N99" s="224" t="s">
        <v>44</v>
      </c>
      <c r="O99" s="66"/>
      <c r="P99" s="184">
        <f t="shared" si="1"/>
        <v>0</v>
      </c>
      <c r="Q99" s="184">
        <v>1E-4</v>
      </c>
      <c r="R99" s="184">
        <f t="shared" si="2"/>
        <v>2.0000000000000001E-4</v>
      </c>
      <c r="S99" s="184">
        <v>0</v>
      </c>
      <c r="T99" s="185">
        <f t="shared" si="3"/>
        <v>0</v>
      </c>
      <c r="U99" s="36"/>
      <c r="V99" s="36"/>
      <c r="W99" s="36"/>
      <c r="X99" s="36"/>
      <c r="Y99" s="36"/>
      <c r="Z99" s="36"/>
      <c r="AA99" s="36"/>
      <c r="AB99" s="36"/>
      <c r="AC99" s="36"/>
      <c r="AD99" s="36"/>
      <c r="AE99" s="36"/>
      <c r="AR99" s="186" t="s">
        <v>216</v>
      </c>
      <c r="AT99" s="186" t="s">
        <v>194</v>
      </c>
      <c r="AU99" s="186" t="s">
        <v>143</v>
      </c>
      <c r="AY99" s="19" t="s">
        <v>135</v>
      </c>
      <c r="BE99" s="187">
        <f t="shared" si="4"/>
        <v>0</v>
      </c>
      <c r="BF99" s="187">
        <f t="shared" si="5"/>
        <v>0</v>
      </c>
      <c r="BG99" s="187">
        <f t="shared" si="6"/>
        <v>0</v>
      </c>
      <c r="BH99" s="187">
        <f t="shared" si="7"/>
        <v>0</v>
      </c>
      <c r="BI99" s="187">
        <f t="shared" si="8"/>
        <v>0</v>
      </c>
      <c r="BJ99" s="19" t="s">
        <v>143</v>
      </c>
      <c r="BK99" s="187">
        <f t="shared" si="9"/>
        <v>0</v>
      </c>
      <c r="BL99" s="19" t="s">
        <v>175</v>
      </c>
      <c r="BM99" s="186" t="s">
        <v>3029</v>
      </c>
    </row>
    <row r="100" spans="1:65" s="2" customFormat="1" ht="14.4" customHeight="1">
      <c r="A100" s="36"/>
      <c r="B100" s="37"/>
      <c r="C100" s="175" t="s">
        <v>165</v>
      </c>
      <c r="D100" s="175" t="s">
        <v>137</v>
      </c>
      <c r="E100" s="176" t="s">
        <v>3030</v>
      </c>
      <c r="F100" s="177" t="s">
        <v>3031</v>
      </c>
      <c r="G100" s="178" t="s">
        <v>382</v>
      </c>
      <c r="H100" s="179">
        <v>24</v>
      </c>
      <c r="I100" s="180"/>
      <c r="J100" s="181">
        <f t="shared" si="0"/>
        <v>0</v>
      </c>
      <c r="K100" s="177" t="s">
        <v>348</v>
      </c>
      <c r="L100" s="41"/>
      <c r="M100" s="182" t="s">
        <v>19</v>
      </c>
      <c r="N100" s="183" t="s">
        <v>44</v>
      </c>
      <c r="O100" s="66"/>
      <c r="P100" s="184">
        <f t="shared" si="1"/>
        <v>0</v>
      </c>
      <c r="Q100" s="184">
        <v>0</v>
      </c>
      <c r="R100" s="184">
        <f t="shared" si="2"/>
        <v>0</v>
      </c>
      <c r="S100" s="184">
        <v>0</v>
      </c>
      <c r="T100" s="185">
        <f t="shared" si="3"/>
        <v>0</v>
      </c>
      <c r="U100" s="36"/>
      <c r="V100" s="36"/>
      <c r="W100" s="36"/>
      <c r="X100" s="36"/>
      <c r="Y100" s="36"/>
      <c r="Z100" s="36"/>
      <c r="AA100" s="36"/>
      <c r="AB100" s="36"/>
      <c r="AC100" s="36"/>
      <c r="AD100" s="36"/>
      <c r="AE100" s="36"/>
      <c r="AR100" s="186" t="s">
        <v>175</v>
      </c>
      <c r="AT100" s="186" t="s">
        <v>137</v>
      </c>
      <c r="AU100" s="186" t="s">
        <v>143</v>
      </c>
      <c r="AY100" s="19" t="s">
        <v>135</v>
      </c>
      <c r="BE100" s="187">
        <f t="shared" si="4"/>
        <v>0</v>
      </c>
      <c r="BF100" s="187">
        <f t="shared" si="5"/>
        <v>0</v>
      </c>
      <c r="BG100" s="187">
        <f t="shared" si="6"/>
        <v>0</v>
      </c>
      <c r="BH100" s="187">
        <f t="shared" si="7"/>
        <v>0</v>
      </c>
      <c r="BI100" s="187">
        <f t="shared" si="8"/>
        <v>0</v>
      </c>
      <c r="BJ100" s="19" t="s">
        <v>143</v>
      </c>
      <c r="BK100" s="187">
        <f t="shared" si="9"/>
        <v>0</v>
      </c>
      <c r="BL100" s="19" t="s">
        <v>175</v>
      </c>
      <c r="BM100" s="186" t="s">
        <v>3032</v>
      </c>
    </row>
    <row r="101" spans="1:65" s="2" customFormat="1" ht="14.4" customHeight="1">
      <c r="A101" s="36"/>
      <c r="B101" s="37"/>
      <c r="C101" s="215" t="s">
        <v>199</v>
      </c>
      <c r="D101" s="215" t="s">
        <v>194</v>
      </c>
      <c r="E101" s="216" t="s">
        <v>3033</v>
      </c>
      <c r="F101" s="217" t="s">
        <v>3034</v>
      </c>
      <c r="G101" s="218" t="s">
        <v>382</v>
      </c>
      <c r="H101" s="219">
        <v>24</v>
      </c>
      <c r="I101" s="220"/>
      <c r="J101" s="221">
        <f t="shared" si="0"/>
        <v>0</v>
      </c>
      <c r="K101" s="217" t="s">
        <v>348</v>
      </c>
      <c r="L101" s="222"/>
      <c r="M101" s="223" t="s">
        <v>19</v>
      </c>
      <c r="N101" s="224" t="s">
        <v>44</v>
      </c>
      <c r="O101" s="66"/>
      <c r="P101" s="184">
        <f t="shared" si="1"/>
        <v>0</v>
      </c>
      <c r="Q101" s="184">
        <v>1E-4</v>
      </c>
      <c r="R101" s="184">
        <f t="shared" si="2"/>
        <v>2.4000000000000002E-3</v>
      </c>
      <c r="S101" s="184">
        <v>0</v>
      </c>
      <c r="T101" s="185">
        <f t="shared" si="3"/>
        <v>0</v>
      </c>
      <c r="U101" s="36"/>
      <c r="V101" s="36"/>
      <c r="W101" s="36"/>
      <c r="X101" s="36"/>
      <c r="Y101" s="36"/>
      <c r="Z101" s="36"/>
      <c r="AA101" s="36"/>
      <c r="AB101" s="36"/>
      <c r="AC101" s="36"/>
      <c r="AD101" s="36"/>
      <c r="AE101" s="36"/>
      <c r="AR101" s="186" t="s">
        <v>216</v>
      </c>
      <c r="AT101" s="186" t="s">
        <v>194</v>
      </c>
      <c r="AU101" s="186" t="s">
        <v>143</v>
      </c>
      <c r="AY101" s="19" t="s">
        <v>135</v>
      </c>
      <c r="BE101" s="187">
        <f t="shared" si="4"/>
        <v>0</v>
      </c>
      <c r="BF101" s="187">
        <f t="shared" si="5"/>
        <v>0</v>
      </c>
      <c r="BG101" s="187">
        <f t="shared" si="6"/>
        <v>0</v>
      </c>
      <c r="BH101" s="187">
        <f t="shared" si="7"/>
        <v>0</v>
      </c>
      <c r="BI101" s="187">
        <f t="shared" si="8"/>
        <v>0</v>
      </c>
      <c r="BJ101" s="19" t="s">
        <v>143</v>
      </c>
      <c r="BK101" s="187">
        <f t="shared" si="9"/>
        <v>0</v>
      </c>
      <c r="BL101" s="19" t="s">
        <v>175</v>
      </c>
      <c r="BM101" s="186" t="s">
        <v>3035</v>
      </c>
    </row>
    <row r="102" spans="1:65" s="2" customFormat="1" ht="24.15" customHeight="1">
      <c r="A102" s="36"/>
      <c r="B102" s="37"/>
      <c r="C102" s="175" t="s">
        <v>170</v>
      </c>
      <c r="D102" s="175" t="s">
        <v>137</v>
      </c>
      <c r="E102" s="176" t="s">
        <v>3036</v>
      </c>
      <c r="F102" s="177" t="s">
        <v>3037</v>
      </c>
      <c r="G102" s="178" t="s">
        <v>382</v>
      </c>
      <c r="H102" s="179">
        <v>7</v>
      </c>
      <c r="I102" s="180"/>
      <c r="J102" s="181">
        <f t="shared" si="0"/>
        <v>0</v>
      </c>
      <c r="K102" s="177" t="s">
        <v>348</v>
      </c>
      <c r="L102" s="41"/>
      <c r="M102" s="182" t="s">
        <v>19</v>
      </c>
      <c r="N102" s="183" t="s">
        <v>44</v>
      </c>
      <c r="O102" s="66"/>
      <c r="P102" s="184">
        <f t="shared" si="1"/>
        <v>0</v>
      </c>
      <c r="Q102" s="184">
        <v>0</v>
      </c>
      <c r="R102" s="184">
        <f t="shared" si="2"/>
        <v>0</v>
      </c>
      <c r="S102" s="184">
        <v>0</v>
      </c>
      <c r="T102" s="185">
        <f t="shared" si="3"/>
        <v>0</v>
      </c>
      <c r="U102" s="36"/>
      <c r="V102" s="36"/>
      <c r="W102" s="36"/>
      <c r="X102" s="36"/>
      <c r="Y102" s="36"/>
      <c r="Z102" s="36"/>
      <c r="AA102" s="36"/>
      <c r="AB102" s="36"/>
      <c r="AC102" s="36"/>
      <c r="AD102" s="36"/>
      <c r="AE102" s="36"/>
      <c r="AR102" s="186" t="s">
        <v>175</v>
      </c>
      <c r="AT102" s="186" t="s">
        <v>137</v>
      </c>
      <c r="AU102" s="186" t="s">
        <v>143</v>
      </c>
      <c r="AY102" s="19" t="s">
        <v>135</v>
      </c>
      <c r="BE102" s="187">
        <f t="shared" si="4"/>
        <v>0</v>
      </c>
      <c r="BF102" s="187">
        <f t="shared" si="5"/>
        <v>0</v>
      </c>
      <c r="BG102" s="187">
        <f t="shared" si="6"/>
        <v>0</v>
      </c>
      <c r="BH102" s="187">
        <f t="shared" si="7"/>
        <v>0</v>
      </c>
      <c r="BI102" s="187">
        <f t="shared" si="8"/>
        <v>0</v>
      </c>
      <c r="BJ102" s="19" t="s">
        <v>143</v>
      </c>
      <c r="BK102" s="187">
        <f t="shared" si="9"/>
        <v>0</v>
      </c>
      <c r="BL102" s="19" t="s">
        <v>175</v>
      </c>
      <c r="BM102" s="186" t="s">
        <v>3038</v>
      </c>
    </row>
    <row r="103" spans="1:65" s="2" customFormat="1" ht="14.4" customHeight="1">
      <c r="A103" s="36"/>
      <c r="B103" s="37"/>
      <c r="C103" s="215" t="s">
        <v>8</v>
      </c>
      <c r="D103" s="215" t="s">
        <v>194</v>
      </c>
      <c r="E103" s="216" t="s">
        <v>3039</v>
      </c>
      <c r="F103" s="217" t="s">
        <v>3040</v>
      </c>
      <c r="G103" s="218" t="s">
        <v>382</v>
      </c>
      <c r="H103" s="219">
        <v>7</v>
      </c>
      <c r="I103" s="220"/>
      <c r="J103" s="221">
        <f t="shared" si="0"/>
        <v>0</v>
      </c>
      <c r="K103" s="217" t="s">
        <v>348</v>
      </c>
      <c r="L103" s="222"/>
      <c r="M103" s="223" t="s">
        <v>19</v>
      </c>
      <c r="N103" s="224" t="s">
        <v>44</v>
      </c>
      <c r="O103" s="66"/>
      <c r="P103" s="184">
        <f t="shared" si="1"/>
        <v>0</v>
      </c>
      <c r="Q103" s="184">
        <v>1E-4</v>
      </c>
      <c r="R103" s="184">
        <f t="shared" si="2"/>
        <v>6.9999999999999999E-4</v>
      </c>
      <c r="S103" s="184">
        <v>0</v>
      </c>
      <c r="T103" s="185">
        <f t="shared" si="3"/>
        <v>0</v>
      </c>
      <c r="U103" s="36"/>
      <c r="V103" s="36"/>
      <c r="W103" s="36"/>
      <c r="X103" s="36"/>
      <c r="Y103" s="36"/>
      <c r="Z103" s="36"/>
      <c r="AA103" s="36"/>
      <c r="AB103" s="36"/>
      <c r="AC103" s="36"/>
      <c r="AD103" s="36"/>
      <c r="AE103" s="36"/>
      <c r="AR103" s="186" t="s">
        <v>216</v>
      </c>
      <c r="AT103" s="186" t="s">
        <v>194</v>
      </c>
      <c r="AU103" s="186" t="s">
        <v>143</v>
      </c>
      <c r="AY103" s="19" t="s">
        <v>135</v>
      </c>
      <c r="BE103" s="187">
        <f t="shared" si="4"/>
        <v>0</v>
      </c>
      <c r="BF103" s="187">
        <f t="shared" si="5"/>
        <v>0</v>
      </c>
      <c r="BG103" s="187">
        <f t="shared" si="6"/>
        <v>0</v>
      </c>
      <c r="BH103" s="187">
        <f t="shared" si="7"/>
        <v>0</v>
      </c>
      <c r="BI103" s="187">
        <f t="shared" si="8"/>
        <v>0</v>
      </c>
      <c r="BJ103" s="19" t="s">
        <v>143</v>
      </c>
      <c r="BK103" s="187">
        <f t="shared" si="9"/>
        <v>0</v>
      </c>
      <c r="BL103" s="19" t="s">
        <v>175</v>
      </c>
      <c r="BM103" s="186" t="s">
        <v>3041</v>
      </c>
    </row>
    <row r="104" spans="1:65" s="2" customFormat="1" ht="14.4" customHeight="1">
      <c r="A104" s="36"/>
      <c r="B104" s="37"/>
      <c r="C104" s="175" t="s">
        <v>175</v>
      </c>
      <c r="D104" s="249" t="s">
        <v>137</v>
      </c>
      <c r="E104" s="176" t="s">
        <v>3042</v>
      </c>
      <c r="F104" s="177" t="s">
        <v>3043</v>
      </c>
      <c r="G104" s="178" t="s">
        <v>382</v>
      </c>
      <c r="H104" s="179">
        <v>2</v>
      </c>
      <c r="I104" s="180"/>
      <c r="J104" s="181">
        <f t="shared" si="0"/>
        <v>0</v>
      </c>
      <c r="K104" s="177" t="s">
        <v>19</v>
      </c>
      <c r="L104" s="41"/>
      <c r="M104" s="182" t="s">
        <v>19</v>
      </c>
      <c r="N104" s="183" t="s">
        <v>44</v>
      </c>
      <c r="O104" s="66"/>
      <c r="P104" s="184">
        <f t="shared" si="1"/>
        <v>0</v>
      </c>
      <c r="Q104" s="184">
        <v>0</v>
      </c>
      <c r="R104" s="184">
        <f t="shared" si="2"/>
        <v>0</v>
      </c>
      <c r="S104" s="184">
        <v>0</v>
      </c>
      <c r="T104" s="185">
        <f t="shared" si="3"/>
        <v>0</v>
      </c>
      <c r="U104" s="36"/>
      <c r="V104" s="36"/>
      <c r="W104" s="36"/>
      <c r="X104" s="36"/>
      <c r="Y104" s="36"/>
      <c r="Z104" s="36"/>
      <c r="AA104" s="36"/>
      <c r="AB104" s="36"/>
      <c r="AC104" s="36"/>
      <c r="AD104" s="36"/>
      <c r="AE104" s="36"/>
      <c r="AR104" s="186" t="s">
        <v>142</v>
      </c>
      <c r="AT104" s="186" t="s">
        <v>137</v>
      </c>
      <c r="AU104" s="186" t="s">
        <v>143</v>
      </c>
      <c r="AY104" s="19" t="s">
        <v>135</v>
      </c>
      <c r="BE104" s="187">
        <f t="shared" si="4"/>
        <v>0</v>
      </c>
      <c r="BF104" s="187">
        <f t="shared" si="5"/>
        <v>0</v>
      </c>
      <c r="BG104" s="187">
        <f t="shared" si="6"/>
        <v>0</v>
      </c>
      <c r="BH104" s="187">
        <f t="shared" si="7"/>
        <v>0</v>
      </c>
      <c r="BI104" s="187">
        <f t="shared" si="8"/>
        <v>0</v>
      </c>
      <c r="BJ104" s="19" t="s">
        <v>143</v>
      </c>
      <c r="BK104" s="187">
        <f t="shared" si="9"/>
        <v>0</v>
      </c>
      <c r="BL104" s="19" t="s">
        <v>142</v>
      </c>
      <c r="BM104" s="186" t="s">
        <v>3044</v>
      </c>
    </row>
    <row r="105" spans="1:65" s="2" customFormat="1" ht="14.4" customHeight="1">
      <c r="A105" s="36"/>
      <c r="B105" s="37"/>
      <c r="C105" s="175" t="s">
        <v>219</v>
      </c>
      <c r="D105" s="249" t="s">
        <v>137</v>
      </c>
      <c r="E105" s="176" t="s">
        <v>3045</v>
      </c>
      <c r="F105" s="177" t="s">
        <v>3046</v>
      </c>
      <c r="G105" s="178" t="s">
        <v>382</v>
      </c>
      <c r="H105" s="179">
        <v>11</v>
      </c>
      <c r="I105" s="180"/>
      <c r="J105" s="181">
        <f t="shared" si="0"/>
        <v>0</v>
      </c>
      <c r="K105" s="177" t="s">
        <v>348</v>
      </c>
      <c r="L105" s="41"/>
      <c r="M105" s="182" t="s">
        <v>19</v>
      </c>
      <c r="N105" s="183" t="s">
        <v>44</v>
      </c>
      <c r="O105" s="66"/>
      <c r="P105" s="184">
        <f t="shared" si="1"/>
        <v>0</v>
      </c>
      <c r="Q105" s="184">
        <v>0</v>
      </c>
      <c r="R105" s="184">
        <f t="shared" si="2"/>
        <v>0</v>
      </c>
      <c r="S105" s="184">
        <v>0</v>
      </c>
      <c r="T105" s="185">
        <f t="shared" si="3"/>
        <v>0</v>
      </c>
      <c r="U105" s="36"/>
      <c r="V105" s="36"/>
      <c r="W105" s="36"/>
      <c r="X105" s="36"/>
      <c r="Y105" s="36"/>
      <c r="Z105" s="36"/>
      <c r="AA105" s="36"/>
      <c r="AB105" s="36"/>
      <c r="AC105" s="36"/>
      <c r="AD105" s="36"/>
      <c r="AE105" s="36"/>
      <c r="AR105" s="186" t="s">
        <v>175</v>
      </c>
      <c r="AT105" s="186" t="s">
        <v>137</v>
      </c>
      <c r="AU105" s="186" t="s">
        <v>143</v>
      </c>
      <c r="AY105" s="19" t="s">
        <v>135</v>
      </c>
      <c r="BE105" s="187">
        <f t="shared" si="4"/>
        <v>0</v>
      </c>
      <c r="BF105" s="187">
        <f t="shared" si="5"/>
        <v>0</v>
      </c>
      <c r="BG105" s="187">
        <f t="shared" si="6"/>
        <v>0</v>
      </c>
      <c r="BH105" s="187">
        <f t="shared" si="7"/>
        <v>0</v>
      </c>
      <c r="BI105" s="187">
        <f t="shared" si="8"/>
        <v>0</v>
      </c>
      <c r="BJ105" s="19" t="s">
        <v>143</v>
      </c>
      <c r="BK105" s="187">
        <f t="shared" si="9"/>
        <v>0</v>
      </c>
      <c r="BL105" s="19" t="s">
        <v>175</v>
      </c>
      <c r="BM105" s="186" t="s">
        <v>3047</v>
      </c>
    </row>
    <row r="106" spans="1:65" s="2" customFormat="1" ht="14.4" customHeight="1">
      <c r="A106" s="36"/>
      <c r="B106" s="37"/>
      <c r="C106" s="175" t="s">
        <v>181</v>
      </c>
      <c r="D106" s="249" t="s">
        <v>137</v>
      </c>
      <c r="E106" s="176" t="s">
        <v>3048</v>
      </c>
      <c r="F106" s="177" t="s">
        <v>3049</v>
      </c>
      <c r="G106" s="178" t="s">
        <v>382</v>
      </c>
      <c r="H106" s="179">
        <v>11</v>
      </c>
      <c r="I106" s="180"/>
      <c r="J106" s="181">
        <f t="shared" si="0"/>
        <v>0</v>
      </c>
      <c r="K106" s="177" t="s">
        <v>19</v>
      </c>
      <c r="L106" s="41"/>
      <c r="M106" s="182" t="s">
        <v>19</v>
      </c>
      <c r="N106" s="183" t="s">
        <v>44</v>
      </c>
      <c r="O106" s="66"/>
      <c r="P106" s="184">
        <f t="shared" si="1"/>
        <v>0</v>
      </c>
      <c r="Q106" s="184">
        <v>0</v>
      </c>
      <c r="R106" s="184">
        <f t="shared" si="2"/>
        <v>0</v>
      </c>
      <c r="S106" s="184">
        <v>0</v>
      </c>
      <c r="T106" s="185">
        <f t="shared" si="3"/>
        <v>0</v>
      </c>
      <c r="U106" s="36"/>
      <c r="V106" s="36"/>
      <c r="W106" s="36"/>
      <c r="X106" s="36"/>
      <c r="Y106" s="36"/>
      <c r="Z106" s="36"/>
      <c r="AA106" s="36"/>
      <c r="AB106" s="36"/>
      <c r="AC106" s="36"/>
      <c r="AD106" s="36"/>
      <c r="AE106" s="36"/>
      <c r="AR106" s="186" t="s">
        <v>142</v>
      </c>
      <c r="AT106" s="186" t="s">
        <v>137</v>
      </c>
      <c r="AU106" s="186" t="s">
        <v>143</v>
      </c>
      <c r="AY106" s="19" t="s">
        <v>135</v>
      </c>
      <c r="BE106" s="187">
        <f t="shared" si="4"/>
        <v>0</v>
      </c>
      <c r="BF106" s="187">
        <f t="shared" si="5"/>
        <v>0</v>
      </c>
      <c r="BG106" s="187">
        <f t="shared" si="6"/>
        <v>0</v>
      </c>
      <c r="BH106" s="187">
        <f t="shared" si="7"/>
        <v>0</v>
      </c>
      <c r="BI106" s="187">
        <f t="shared" si="8"/>
        <v>0</v>
      </c>
      <c r="BJ106" s="19" t="s">
        <v>143</v>
      </c>
      <c r="BK106" s="187">
        <f t="shared" si="9"/>
        <v>0</v>
      </c>
      <c r="BL106" s="19" t="s">
        <v>142</v>
      </c>
      <c r="BM106" s="186" t="s">
        <v>3050</v>
      </c>
    </row>
    <row r="107" spans="1:65" s="2" customFormat="1" ht="14.4" customHeight="1">
      <c r="A107" s="36"/>
      <c r="B107" s="37"/>
      <c r="C107" s="175" t="s">
        <v>228</v>
      </c>
      <c r="D107" s="249" t="s">
        <v>137</v>
      </c>
      <c r="E107" s="176" t="s">
        <v>3051</v>
      </c>
      <c r="F107" s="177" t="s">
        <v>3052</v>
      </c>
      <c r="G107" s="178" t="s">
        <v>382</v>
      </c>
      <c r="H107" s="179">
        <v>11</v>
      </c>
      <c r="I107" s="180"/>
      <c r="J107" s="181">
        <f t="shared" si="0"/>
        <v>0</v>
      </c>
      <c r="K107" s="177" t="s">
        <v>348</v>
      </c>
      <c r="L107" s="41"/>
      <c r="M107" s="182" t="s">
        <v>19</v>
      </c>
      <c r="N107" s="183" t="s">
        <v>44</v>
      </c>
      <c r="O107" s="66"/>
      <c r="P107" s="184">
        <f t="shared" si="1"/>
        <v>0</v>
      </c>
      <c r="Q107" s="184">
        <v>0</v>
      </c>
      <c r="R107" s="184">
        <f t="shared" si="2"/>
        <v>0</v>
      </c>
      <c r="S107" s="184">
        <v>0</v>
      </c>
      <c r="T107" s="185">
        <f t="shared" si="3"/>
        <v>0</v>
      </c>
      <c r="U107" s="36"/>
      <c r="V107" s="36"/>
      <c r="W107" s="36"/>
      <c r="X107" s="36"/>
      <c r="Y107" s="36"/>
      <c r="Z107" s="36"/>
      <c r="AA107" s="36"/>
      <c r="AB107" s="36"/>
      <c r="AC107" s="36"/>
      <c r="AD107" s="36"/>
      <c r="AE107" s="36"/>
      <c r="AR107" s="186" t="s">
        <v>175</v>
      </c>
      <c r="AT107" s="186" t="s">
        <v>137</v>
      </c>
      <c r="AU107" s="186" t="s">
        <v>143</v>
      </c>
      <c r="AY107" s="19" t="s">
        <v>135</v>
      </c>
      <c r="BE107" s="187">
        <f t="shared" si="4"/>
        <v>0</v>
      </c>
      <c r="BF107" s="187">
        <f t="shared" si="5"/>
        <v>0</v>
      </c>
      <c r="BG107" s="187">
        <f t="shared" si="6"/>
        <v>0</v>
      </c>
      <c r="BH107" s="187">
        <f t="shared" si="7"/>
        <v>0</v>
      </c>
      <c r="BI107" s="187">
        <f t="shared" si="8"/>
        <v>0</v>
      </c>
      <c r="BJ107" s="19" t="s">
        <v>143</v>
      </c>
      <c r="BK107" s="187">
        <f t="shared" si="9"/>
        <v>0</v>
      </c>
      <c r="BL107" s="19" t="s">
        <v>175</v>
      </c>
      <c r="BM107" s="186" t="s">
        <v>3053</v>
      </c>
    </row>
    <row r="108" spans="1:65" s="2" customFormat="1" ht="14.4" customHeight="1">
      <c r="A108" s="36"/>
      <c r="B108" s="37"/>
      <c r="C108" s="175" t="s">
        <v>185</v>
      </c>
      <c r="D108" s="249" t="s">
        <v>137</v>
      </c>
      <c r="E108" s="176" t="s">
        <v>3054</v>
      </c>
      <c r="F108" s="177" t="s">
        <v>3055</v>
      </c>
      <c r="G108" s="178" t="s">
        <v>382</v>
      </c>
      <c r="H108" s="179">
        <v>11</v>
      </c>
      <c r="I108" s="180"/>
      <c r="J108" s="181">
        <f t="shared" si="0"/>
        <v>0</v>
      </c>
      <c r="K108" s="177" t="s">
        <v>19</v>
      </c>
      <c r="L108" s="41"/>
      <c r="M108" s="182" t="s">
        <v>19</v>
      </c>
      <c r="N108" s="183" t="s">
        <v>44</v>
      </c>
      <c r="O108" s="66"/>
      <c r="P108" s="184">
        <f t="shared" si="1"/>
        <v>0</v>
      </c>
      <c r="Q108" s="184">
        <v>0</v>
      </c>
      <c r="R108" s="184">
        <f t="shared" si="2"/>
        <v>0</v>
      </c>
      <c r="S108" s="184">
        <v>0</v>
      </c>
      <c r="T108" s="185">
        <f t="shared" si="3"/>
        <v>0</v>
      </c>
      <c r="U108" s="36"/>
      <c r="V108" s="36"/>
      <c r="W108" s="36"/>
      <c r="X108" s="36"/>
      <c r="Y108" s="36"/>
      <c r="Z108" s="36"/>
      <c r="AA108" s="36"/>
      <c r="AB108" s="36"/>
      <c r="AC108" s="36"/>
      <c r="AD108" s="36"/>
      <c r="AE108" s="36"/>
      <c r="AR108" s="186" t="s">
        <v>142</v>
      </c>
      <c r="AT108" s="186" t="s">
        <v>137</v>
      </c>
      <c r="AU108" s="186" t="s">
        <v>143</v>
      </c>
      <c r="AY108" s="19" t="s">
        <v>135</v>
      </c>
      <c r="BE108" s="187">
        <f t="shared" si="4"/>
        <v>0</v>
      </c>
      <c r="BF108" s="187">
        <f t="shared" si="5"/>
        <v>0</v>
      </c>
      <c r="BG108" s="187">
        <f t="shared" si="6"/>
        <v>0</v>
      </c>
      <c r="BH108" s="187">
        <f t="shared" si="7"/>
        <v>0</v>
      </c>
      <c r="BI108" s="187">
        <f t="shared" si="8"/>
        <v>0</v>
      </c>
      <c r="BJ108" s="19" t="s">
        <v>143</v>
      </c>
      <c r="BK108" s="187">
        <f t="shared" si="9"/>
        <v>0</v>
      </c>
      <c r="BL108" s="19" t="s">
        <v>142</v>
      </c>
      <c r="BM108" s="186" t="s">
        <v>3056</v>
      </c>
    </row>
    <row r="109" spans="1:65" s="2" customFormat="1" ht="14.4" customHeight="1">
      <c r="A109" s="36"/>
      <c r="B109" s="37"/>
      <c r="C109" s="175" t="s">
        <v>7</v>
      </c>
      <c r="D109" s="249" t="s">
        <v>137</v>
      </c>
      <c r="E109" s="176" t="s">
        <v>3057</v>
      </c>
      <c r="F109" s="177" t="s">
        <v>3058</v>
      </c>
      <c r="G109" s="178" t="s">
        <v>382</v>
      </c>
      <c r="H109" s="179">
        <v>26</v>
      </c>
      <c r="I109" s="180"/>
      <c r="J109" s="181">
        <f t="shared" si="0"/>
        <v>0</v>
      </c>
      <c r="K109" s="177" t="s">
        <v>19</v>
      </c>
      <c r="L109" s="41"/>
      <c r="M109" s="182" t="s">
        <v>19</v>
      </c>
      <c r="N109" s="183" t="s">
        <v>44</v>
      </c>
      <c r="O109" s="66"/>
      <c r="P109" s="184">
        <f t="shared" si="1"/>
        <v>0</v>
      </c>
      <c r="Q109" s="184">
        <v>0</v>
      </c>
      <c r="R109" s="184">
        <f t="shared" si="2"/>
        <v>0</v>
      </c>
      <c r="S109" s="184">
        <v>0</v>
      </c>
      <c r="T109" s="185">
        <f t="shared" si="3"/>
        <v>0</v>
      </c>
      <c r="U109" s="36"/>
      <c r="V109" s="36"/>
      <c r="W109" s="36"/>
      <c r="X109" s="36"/>
      <c r="Y109" s="36"/>
      <c r="Z109" s="36"/>
      <c r="AA109" s="36"/>
      <c r="AB109" s="36"/>
      <c r="AC109" s="36"/>
      <c r="AD109" s="36"/>
      <c r="AE109" s="36"/>
      <c r="AR109" s="186" t="s">
        <v>175</v>
      </c>
      <c r="AT109" s="186" t="s">
        <v>137</v>
      </c>
      <c r="AU109" s="186" t="s">
        <v>143</v>
      </c>
      <c r="AY109" s="19" t="s">
        <v>135</v>
      </c>
      <c r="BE109" s="187">
        <f t="shared" si="4"/>
        <v>0</v>
      </c>
      <c r="BF109" s="187">
        <f t="shared" si="5"/>
        <v>0</v>
      </c>
      <c r="BG109" s="187">
        <f t="shared" si="6"/>
        <v>0</v>
      </c>
      <c r="BH109" s="187">
        <f t="shared" si="7"/>
        <v>0</v>
      </c>
      <c r="BI109" s="187">
        <f t="shared" si="8"/>
        <v>0</v>
      </c>
      <c r="BJ109" s="19" t="s">
        <v>143</v>
      </c>
      <c r="BK109" s="187">
        <f t="shared" si="9"/>
        <v>0</v>
      </c>
      <c r="BL109" s="19" t="s">
        <v>175</v>
      </c>
      <c r="BM109" s="186" t="s">
        <v>3059</v>
      </c>
    </row>
    <row r="110" spans="1:65" s="2" customFormat="1" ht="14.4" customHeight="1">
      <c r="A110" s="36"/>
      <c r="B110" s="37"/>
      <c r="C110" s="175" t="s">
        <v>191</v>
      </c>
      <c r="D110" s="249" t="s">
        <v>137</v>
      </c>
      <c r="E110" s="176" t="s">
        <v>3060</v>
      </c>
      <c r="F110" s="177" t="s">
        <v>3061</v>
      </c>
      <c r="G110" s="178" t="s">
        <v>382</v>
      </c>
      <c r="H110" s="179">
        <v>26</v>
      </c>
      <c r="I110" s="180"/>
      <c r="J110" s="181">
        <f t="shared" si="0"/>
        <v>0</v>
      </c>
      <c r="K110" s="177" t="s">
        <v>19</v>
      </c>
      <c r="L110" s="41"/>
      <c r="M110" s="182" t="s">
        <v>19</v>
      </c>
      <c r="N110" s="183" t="s">
        <v>44</v>
      </c>
      <c r="O110" s="66"/>
      <c r="P110" s="184">
        <f t="shared" si="1"/>
        <v>0</v>
      </c>
      <c r="Q110" s="184">
        <v>0</v>
      </c>
      <c r="R110" s="184">
        <f t="shared" si="2"/>
        <v>0</v>
      </c>
      <c r="S110" s="184">
        <v>0</v>
      </c>
      <c r="T110" s="185">
        <f t="shared" si="3"/>
        <v>0</v>
      </c>
      <c r="U110" s="36"/>
      <c r="V110" s="36"/>
      <c r="W110" s="36"/>
      <c r="X110" s="36"/>
      <c r="Y110" s="36"/>
      <c r="Z110" s="36"/>
      <c r="AA110" s="36"/>
      <c r="AB110" s="36"/>
      <c r="AC110" s="36"/>
      <c r="AD110" s="36"/>
      <c r="AE110" s="36"/>
      <c r="AR110" s="186" t="s">
        <v>142</v>
      </c>
      <c r="AT110" s="186" t="s">
        <v>137</v>
      </c>
      <c r="AU110" s="186" t="s">
        <v>143</v>
      </c>
      <c r="AY110" s="19" t="s">
        <v>135</v>
      </c>
      <c r="BE110" s="187">
        <f t="shared" si="4"/>
        <v>0</v>
      </c>
      <c r="BF110" s="187">
        <f t="shared" si="5"/>
        <v>0</v>
      </c>
      <c r="BG110" s="187">
        <f t="shared" si="6"/>
        <v>0</v>
      </c>
      <c r="BH110" s="187">
        <f t="shared" si="7"/>
        <v>0</v>
      </c>
      <c r="BI110" s="187">
        <f t="shared" si="8"/>
        <v>0</v>
      </c>
      <c r="BJ110" s="19" t="s">
        <v>143</v>
      </c>
      <c r="BK110" s="187">
        <f t="shared" si="9"/>
        <v>0</v>
      </c>
      <c r="BL110" s="19" t="s">
        <v>142</v>
      </c>
      <c r="BM110" s="186" t="s">
        <v>3062</v>
      </c>
    </row>
    <row r="111" spans="1:65" s="2" customFormat="1" ht="14.4" customHeight="1">
      <c r="A111" s="36"/>
      <c r="B111" s="37"/>
      <c r="C111" s="175" t="s">
        <v>245</v>
      </c>
      <c r="D111" s="249" t="s">
        <v>137</v>
      </c>
      <c r="E111" s="176" t="s">
        <v>3063</v>
      </c>
      <c r="F111" s="177" t="s">
        <v>3064</v>
      </c>
      <c r="G111" s="178" t="s">
        <v>169</v>
      </c>
      <c r="H111" s="179">
        <v>40</v>
      </c>
      <c r="I111" s="180"/>
      <c r="J111" s="181">
        <f t="shared" si="0"/>
        <v>0</v>
      </c>
      <c r="K111" s="177" t="s">
        <v>348</v>
      </c>
      <c r="L111" s="41"/>
      <c r="M111" s="182" t="s">
        <v>19</v>
      </c>
      <c r="N111" s="183" t="s">
        <v>44</v>
      </c>
      <c r="O111" s="66"/>
      <c r="P111" s="184">
        <f t="shared" si="1"/>
        <v>0</v>
      </c>
      <c r="Q111" s="184">
        <v>0</v>
      </c>
      <c r="R111" s="184">
        <f t="shared" si="2"/>
        <v>0</v>
      </c>
      <c r="S111" s="184">
        <v>0</v>
      </c>
      <c r="T111" s="185">
        <f t="shared" si="3"/>
        <v>0</v>
      </c>
      <c r="U111" s="36"/>
      <c r="V111" s="36"/>
      <c r="W111" s="36"/>
      <c r="X111" s="36"/>
      <c r="Y111" s="36"/>
      <c r="Z111" s="36"/>
      <c r="AA111" s="36"/>
      <c r="AB111" s="36"/>
      <c r="AC111" s="36"/>
      <c r="AD111" s="36"/>
      <c r="AE111" s="36"/>
      <c r="AR111" s="186" t="s">
        <v>175</v>
      </c>
      <c r="AT111" s="186" t="s">
        <v>137</v>
      </c>
      <c r="AU111" s="186" t="s">
        <v>143</v>
      </c>
      <c r="AY111" s="19" t="s">
        <v>135</v>
      </c>
      <c r="BE111" s="187">
        <f t="shared" si="4"/>
        <v>0</v>
      </c>
      <c r="BF111" s="187">
        <f t="shared" si="5"/>
        <v>0</v>
      </c>
      <c r="BG111" s="187">
        <f t="shared" si="6"/>
        <v>0</v>
      </c>
      <c r="BH111" s="187">
        <f t="shared" si="7"/>
        <v>0</v>
      </c>
      <c r="BI111" s="187">
        <f t="shared" si="8"/>
        <v>0</v>
      </c>
      <c r="BJ111" s="19" t="s">
        <v>143</v>
      </c>
      <c r="BK111" s="187">
        <f t="shared" si="9"/>
        <v>0</v>
      </c>
      <c r="BL111" s="19" t="s">
        <v>175</v>
      </c>
      <c r="BM111" s="186" t="s">
        <v>3065</v>
      </c>
    </row>
    <row r="112" spans="1:65" s="2" customFormat="1" ht="14.4" customHeight="1">
      <c r="A112" s="36"/>
      <c r="B112" s="37"/>
      <c r="C112" s="175" t="s">
        <v>198</v>
      </c>
      <c r="D112" s="249" t="s">
        <v>137</v>
      </c>
      <c r="E112" s="176" t="s">
        <v>3066</v>
      </c>
      <c r="F112" s="177" t="s">
        <v>3067</v>
      </c>
      <c r="G112" s="178" t="s">
        <v>169</v>
      </c>
      <c r="H112" s="179">
        <v>40</v>
      </c>
      <c r="I112" s="180"/>
      <c r="J112" s="181">
        <f t="shared" si="0"/>
        <v>0</v>
      </c>
      <c r="K112" s="177" t="s">
        <v>19</v>
      </c>
      <c r="L112" s="41"/>
      <c r="M112" s="182" t="s">
        <v>19</v>
      </c>
      <c r="N112" s="183" t="s">
        <v>44</v>
      </c>
      <c r="O112" s="66"/>
      <c r="P112" s="184">
        <f t="shared" si="1"/>
        <v>0</v>
      </c>
      <c r="Q112" s="184">
        <v>0</v>
      </c>
      <c r="R112" s="184">
        <f t="shared" si="2"/>
        <v>0</v>
      </c>
      <c r="S112" s="184">
        <v>0</v>
      </c>
      <c r="T112" s="185">
        <f t="shared" si="3"/>
        <v>0</v>
      </c>
      <c r="U112" s="36"/>
      <c r="V112" s="36"/>
      <c r="W112" s="36"/>
      <c r="X112" s="36"/>
      <c r="Y112" s="36"/>
      <c r="Z112" s="36"/>
      <c r="AA112" s="36"/>
      <c r="AB112" s="36"/>
      <c r="AC112" s="36"/>
      <c r="AD112" s="36"/>
      <c r="AE112" s="36"/>
      <c r="AR112" s="186" t="s">
        <v>142</v>
      </c>
      <c r="AT112" s="186" t="s">
        <v>137</v>
      </c>
      <c r="AU112" s="186" t="s">
        <v>143</v>
      </c>
      <c r="AY112" s="19" t="s">
        <v>135</v>
      </c>
      <c r="BE112" s="187">
        <f t="shared" si="4"/>
        <v>0</v>
      </c>
      <c r="BF112" s="187">
        <f t="shared" si="5"/>
        <v>0</v>
      </c>
      <c r="BG112" s="187">
        <f t="shared" si="6"/>
        <v>0</v>
      </c>
      <c r="BH112" s="187">
        <f t="shared" si="7"/>
        <v>0</v>
      </c>
      <c r="BI112" s="187">
        <f t="shared" si="8"/>
        <v>0</v>
      </c>
      <c r="BJ112" s="19" t="s">
        <v>143</v>
      </c>
      <c r="BK112" s="187">
        <f t="shared" si="9"/>
        <v>0</v>
      </c>
      <c r="BL112" s="19" t="s">
        <v>142</v>
      </c>
      <c r="BM112" s="186" t="s">
        <v>3068</v>
      </c>
    </row>
    <row r="113" spans="1:65" s="2" customFormat="1" ht="14.4" customHeight="1">
      <c r="A113" s="36"/>
      <c r="B113" s="37"/>
      <c r="C113" s="175" t="s">
        <v>255</v>
      </c>
      <c r="D113" s="249" t="s">
        <v>137</v>
      </c>
      <c r="E113" s="176" t="s">
        <v>3069</v>
      </c>
      <c r="F113" s="177" t="s">
        <v>3070</v>
      </c>
      <c r="G113" s="178" t="s">
        <v>169</v>
      </c>
      <c r="H113" s="179">
        <v>48</v>
      </c>
      <c r="I113" s="180"/>
      <c r="J113" s="181">
        <f t="shared" si="0"/>
        <v>0</v>
      </c>
      <c r="K113" s="177" t="s">
        <v>348</v>
      </c>
      <c r="L113" s="41"/>
      <c r="M113" s="182" t="s">
        <v>19</v>
      </c>
      <c r="N113" s="183" t="s">
        <v>44</v>
      </c>
      <c r="O113" s="66"/>
      <c r="P113" s="184">
        <f t="shared" si="1"/>
        <v>0</v>
      </c>
      <c r="Q113" s="184">
        <v>0</v>
      </c>
      <c r="R113" s="184">
        <f t="shared" si="2"/>
        <v>0</v>
      </c>
      <c r="S113" s="184">
        <v>0</v>
      </c>
      <c r="T113" s="185">
        <f t="shared" si="3"/>
        <v>0</v>
      </c>
      <c r="U113" s="36"/>
      <c r="V113" s="36"/>
      <c r="W113" s="36"/>
      <c r="X113" s="36"/>
      <c r="Y113" s="36"/>
      <c r="Z113" s="36"/>
      <c r="AA113" s="36"/>
      <c r="AB113" s="36"/>
      <c r="AC113" s="36"/>
      <c r="AD113" s="36"/>
      <c r="AE113" s="36"/>
      <c r="AR113" s="186" t="s">
        <v>175</v>
      </c>
      <c r="AT113" s="186" t="s">
        <v>137</v>
      </c>
      <c r="AU113" s="186" t="s">
        <v>143</v>
      </c>
      <c r="AY113" s="19" t="s">
        <v>135</v>
      </c>
      <c r="BE113" s="187">
        <f t="shared" si="4"/>
        <v>0</v>
      </c>
      <c r="BF113" s="187">
        <f t="shared" si="5"/>
        <v>0</v>
      </c>
      <c r="BG113" s="187">
        <f t="shared" si="6"/>
        <v>0</v>
      </c>
      <c r="BH113" s="187">
        <f t="shared" si="7"/>
        <v>0</v>
      </c>
      <c r="BI113" s="187">
        <f t="shared" si="8"/>
        <v>0</v>
      </c>
      <c r="BJ113" s="19" t="s">
        <v>143</v>
      </c>
      <c r="BK113" s="187">
        <f t="shared" si="9"/>
        <v>0</v>
      </c>
      <c r="BL113" s="19" t="s">
        <v>175</v>
      </c>
      <c r="BM113" s="186" t="s">
        <v>3071</v>
      </c>
    </row>
    <row r="114" spans="1:65" s="2" customFormat="1" ht="14.4" customHeight="1">
      <c r="A114" s="36"/>
      <c r="B114" s="37"/>
      <c r="C114" s="175" t="s">
        <v>202</v>
      </c>
      <c r="D114" s="249" t="s">
        <v>137</v>
      </c>
      <c r="E114" s="176" t="s">
        <v>3072</v>
      </c>
      <c r="F114" s="177" t="s">
        <v>3073</v>
      </c>
      <c r="G114" s="178" t="s">
        <v>169</v>
      </c>
      <c r="H114" s="179">
        <v>48</v>
      </c>
      <c r="I114" s="180"/>
      <c r="J114" s="181">
        <f t="shared" si="0"/>
        <v>0</v>
      </c>
      <c r="K114" s="177" t="s">
        <v>19</v>
      </c>
      <c r="L114" s="41"/>
      <c r="M114" s="182" t="s">
        <v>19</v>
      </c>
      <c r="N114" s="183" t="s">
        <v>44</v>
      </c>
      <c r="O114" s="66"/>
      <c r="P114" s="184">
        <f t="shared" si="1"/>
        <v>0</v>
      </c>
      <c r="Q114" s="184">
        <v>0</v>
      </c>
      <c r="R114" s="184">
        <f t="shared" si="2"/>
        <v>0</v>
      </c>
      <c r="S114" s="184">
        <v>0</v>
      </c>
      <c r="T114" s="185">
        <f t="shared" si="3"/>
        <v>0</v>
      </c>
      <c r="U114" s="36"/>
      <c r="V114" s="36"/>
      <c r="W114" s="36"/>
      <c r="X114" s="36"/>
      <c r="Y114" s="36"/>
      <c r="Z114" s="36"/>
      <c r="AA114" s="36"/>
      <c r="AB114" s="36"/>
      <c r="AC114" s="36"/>
      <c r="AD114" s="36"/>
      <c r="AE114" s="36"/>
      <c r="AR114" s="186" t="s">
        <v>142</v>
      </c>
      <c r="AT114" s="186" t="s">
        <v>137</v>
      </c>
      <c r="AU114" s="186" t="s">
        <v>143</v>
      </c>
      <c r="AY114" s="19" t="s">
        <v>135</v>
      </c>
      <c r="BE114" s="187">
        <f t="shared" si="4"/>
        <v>0</v>
      </c>
      <c r="BF114" s="187">
        <f t="shared" si="5"/>
        <v>0</v>
      </c>
      <c r="BG114" s="187">
        <f t="shared" si="6"/>
        <v>0</v>
      </c>
      <c r="BH114" s="187">
        <f t="shared" si="7"/>
        <v>0</v>
      </c>
      <c r="BI114" s="187">
        <f t="shared" si="8"/>
        <v>0</v>
      </c>
      <c r="BJ114" s="19" t="s">
        <v>143</v>
      </c>
      <c r="BK114" s="187">
        <f t="shared" si="9"/>
        <v>0</v>
      </c>
      <c r="BL114" s="19" t="s">
        <v>142</v>
      </c>
      <c r="BM114" s="186" t="s">
        <v>3074</v>
      </c>
    </row>
    <row r="115" spans="1:65" s="2" customFormat="1" ht="14.4" customHeight="1">
      <c r="A115" s="36"/>
      <c r="B115" s="37"/>
      <c r="C115" s="175" t="s">
        <v>263</v>
      </c>
      <c r="D115" s="175" t="s">
        <v>137</v>
      </c>
      <c r="E115" s="176" t="s">
        <v>3075</v>
      </c>
      <c r="F115" s="177" t="s">
        <v>3076</v>
      </c>
      <c r="G115" s="178" t="s">
        <v>506</v>
      </c>
      <c r="H115" s="179">
        <v>1</v>
      </c>
      <c r="I115" s="180"/>
      <c r="J115" s="181">
        <f t="shared" si="0"/>
        <v>0</v>
      </c>
      <c r="K115" s="177" t="s">
        <v>19</v>
      </c>
      <c r="L115" s="41"/>
      <c r="M115" s="182" t="s">
        <v>19</v>
      </c>
      <c r="N115" s="183" t="s">
        <v>44</v>
      </c>
      <c r="O115" s="66"/>
      <c r="P115" s="184">
        <f t="shared" si="1"/>
        <v>0</v>
      </c>
      <c r="Q115" s="184">
        <v>0</v>
      </c>
      <c r="R115" s="184">
        <f t="shared" si="2"/>
        <v>0</v>
      </c>
      <c r="S115" s="184">
        <v>0</v>
      </c>
      <c r="T115" s="185">
        <f t="shared" si="3"/>
        <v>0</v>
      </c>
      <c r="U115" s="36"/>
      <c r="V115" s="36"/>
      <c r="W115" s="36"/>
      <c r="X115" s="36"/>
      <c r="Y115" s="36"/>
      <c r="Z115" s="36"/>
      <c r="AA115" s="36"/>
      <c r="AB115" s="36"/>
      <c r="AC115" s="36"/>
      <c r="AD115" s="36"/>
      <c r="AE115" s="36"/>
      <c r="AR115" s="186" t="s">
        <v>142</v>
      </c>
      <c r="AT115" s="186" t="s">
        <v>137</v>
      </c>
      <c r="AU115" s="186" t="s">
        <v>143</v>
      </c>
      <c r="AY115" s="19" t="s">
        <v>135</v>
      </c>
      <c r="BE115" s="187">
        <f t="shared" si="4"/>
        <v>0</v>
      </c>
      <c r="BF115" s="187">
        <f t="shared" si="5"/>
        <v>0</v>
      </c>
      <c r="BG115" s="187">
        <f t="shared" si="6"/>
        <v>0</v>
      </c>
      <c r="BH115" s="187">
        <f t="shared" si="7"/>
        <v>0</v>
      </c>
      <c r="BI115" s="187">
        <f t="shared" si="8"/>
        <v>0</v>
      </c>
      <c r="BJ115" s="19" t="s">
        <v>143</v>
      </c>
      <c r="BK115" s="187">
        <f t="shared" si="9"/>
        <v>0</v>
      </c>
      <c r="BL115" s="19" t="s">
        <v>142</v>
      </c>
      <c r="BM115" s="186" t="s">
        <v>3077</v>
      </c>
    </row>
    <row r="116" spans="1:65" s="2" customFormat="1" ht="14.4" customHeight="1">
      <c r="A116" s="36"/>
      <c r="B116" s="37"/>
      <c r="C116" s="175" t="s">
        <v>207</v>
      </c>
      <c r="D116" s="175" t="s">
        <v>137</v>
      </c>
      <c r="E116" s="176" t="s">
        <v>3078</v>
      </c>
      <c r="F116" s="177" t="s">
        <v>3079</v>
      </c>
      <c r="G116" s="178" t="s">
        <v>1103</v>
      </c>
      <c r="H116" s="179">
        <v>1</v>
      </c>
      <c r="I116" s="180"/>
      <c r="J116" s="181">
        <f t="shared" si="0"/>
        <v>0</v>
      </c>
      <c r="K116" s="177" t="s">
        <v>19</v>
      </c>
      <c r="L116" s="41"/>
      <c r="M116" s="182" t="s">
        <v>19</v>
      </c>
      <c r="N116" s="183" t="s">
        <v>44</v>
      </c>
      <c r="O116" s="66"/>
      <c r="P116" s="184">
        <f t="shared" si="1"/>
        <v>0</v>
      </c>
      <c r="Q116" s="184">
        <v>0</v>
      </c>
      <c r="R116" s="184">
        <f t="shared" si="2"/>
        <v>0</v>
      </c>
      <c r="S116" s="184">
        <v>0</v>
      </c>
      <c r="T116" s="185">
        <f t="shared" si="3"/>
        <v>0</v>
      </c>
      <c r="U116" s="36"/>
      <c r="V116" s="36"/>
      <c r="W116" s="36"/>
      <c r="X116" s="36"/>
      <c r="Y116" s="36"/>
      <c r="Z116" s="36"/>
      <c r="AA116" s="36"/>
      <c r="AB116" s="36"/>
      <c r="AC116" s="36"/>
      <c r="AD116" s="36"/>
      <c r="AE116" s="36"/>
      <c r="AR116" s="186" t="s">
        <v>142</v>
      </c>
      <c r="AT116" s="186" t="s">
        <v>137</v>
      </c>
      <c r="AU116" s="186" t="s">
        <v>143</v>
      </c>
      <c r="AY116" s="19" t="s">
        <v>135</v>
      </c>
      <c r="BE116" s="187">
        <f t="shared" si="4"/>
        <v>0</v>
      </c>
      <c r="BF116" s="187">
        <f t="shared" si="5"/>
        <v>0</v>
      </c>
      <c r="BG116" s="187">
        <f t="shared" si="6"/>
        <v>0</v>
      </c>
      <c r="BH116" s="187">
        <f t="shared" si="7"/>
        <v>0</v>
      </c>
      <c r="BI116" s="187">
        <f t="shared" si="8"/>
        <v>0</v>
      </c>
      <c r="BJ116" s="19" t="s">
        <v>143</v>
      </c>
      <c r="BK116" s="187">
        <f t="shared" si="9"/>
        <v>0</v>
      </c>
      <c r="BL116" s="19" t="s">
        <v>142</v>
      </c>
      <c r="BM116" s="186" t="s">
        <v>3080</v>
      </c>
    </row>
    <row r="117" spans="1:65" s="12" customFormat="1" ht="22.75" customHeight="1">
      <c r="B117" s="159"/>
      <c r="C117" s="160"/>
      <c r="D117" s="161" t="s">
        <v>71</v>
      </c>
      <c r="E117" s="173" t="s">
        <v>1403</v>
      </c>
      <c r="F117" s="173" t="s">
        <v>1404</v>
      </c>
      <c r="G117" s="160"/>
      <c r="H117" s="160"/>
      <c r="I117" s="163"/>
      <c r="J117" s="174">
        <f>BK117</f>
        <v>0</v>
      </c>
      <c r="K117" s="160"/>
      <c r="L117" s="165"/>
      <c r="M117" s="166"/>
      <c r="N117" s="167"/>
      <c r="O117" s="167"/>
      <c r="P117" s="168">
        <f>SUM(P118:P119)</f>
        <v>0</v>
      </c>
      <c r="Q117" s="167"/>
      <c r="R117" s="168">
        <f>SUM(R118:R119)</f>
        <v>0</v>
      </c>
      <c r="S117" s="167"/>
      <c r="T117" s="169">
        <f>SUM(T118:T119)</f>
        <v>0</v>
      </c>
      <c r="AR117" s="170" t="s">
        <v>143</v>
      </c>
      <c r="AT117" s="171" t="s">
        <v>71</v>
      </c>
      <c r="AU117" s="171" t="s">
        <v>80</v>
      </c>
      <c r="AY117" s="170" t="s">
        <v>135</v>
      </c>
      <c r="BK117" s="172">
        <f>SUM(BK118:BK119)</f>
        <v>0</v>
      </c>
    </row>
    <row r="118" spans="1:65" s="2" customFormat="1" ht="14.4" customHeight="1">
      <c r="A118" s="36"/>
      <c r="B118" s="37"/>
      <c r="C118" s="175" t="s">
        <v>271</v>
      </c>
      <c r="D118" s="249" t="s">
        <v>137</v>
      </c>
      <c r="E118" s="176" t="s">
        <v>3081</v>
      </c>
      <c r="F118" s="177" t="s">
        <v>3082</v>
      </c>
      <c r="G118" s="178" t="s">
        <v>382</v>
      </c>
      <c r="H118" s="179">
        <v>18</v>
      </c>
      <c r="I118" s="180"/>
      <c r="J118" s="181">
        <f>ROUND(I118*H118,2)</f>
        <v>0</v>
      </c>
      <c r="K118" s="177" t="s">
        <v>348</v>
      </c>
      <c r="L118" s="41"/>
      <c r="M118" s="182" t="s">
        <v>19</v>
      </c>
      <c r="N118" s="183" t="s">
        <v>44</v>
      </c>
      <c r="O118" s="66"/>
      <c r="P118" s="184">
        <f>O118*H118</f>
        <v>0</v>
      </c>
      <c r="Q118" s="184">
        <v>0</v>
      </c>
      <c r="R118" s="184">
        <f>Q118*H118</f>
        <v>0</v>
      </c>
      <c r="S118" s="184">
        <v>0</v>
      </c>
      <c r="T118" s="185">
        <f>S118*H118</f>
        <v>0</v>
      </c>
      <c r="U118" s="36"/>
      <c r="V118" s="36"/>
      <c r="W118" s="36"/>
      <c r="X118" s="36"/>
      <c r="Y118" s="36"/>
      <c r="Z118" s="36"/>
      <c r="AA118" s="36"/>
      <c r="AB118" s="36"/>
      <c r="AC118" s="36"/>
      <c r="AD118" s="36"/>
      <c r="AE118" s="36"/>
      <c r="AR118" s="186" t="s">
        <v>175</v>
      </c>
      <c r="AT118" s="186" t="s">
        <v>137</v>
      </c>
      <c r="AU118" s="186" t="s">
        <v>143</v>
      </c>
      <c r="AY118" s="19" t="s">
        <v>135</v>
      </c>
      <c r="BE118" s="187">
        <f>IF(N118="základní",J118,0)</f>
        <v>0</v>
      </c>
      <c r="BF118" s="187">
        <f>IF(N118="snížená",J118,0)</f>
        <v>0</v>
      </c>
      <c r="BG118" s="187">
        <f>IF(N118="zákl. přenesená",J118,0)</f>
        <v>0</v>
      </c>
      <c r="BH118" s="187">
        <f>IF(N118="sníž. přenesená",J118,0)</f>
        <v>0</v>
      </c>
      <c r="BI118" s="187">
        <f>IF(N118="nulová",J118,0)</f>
        <v>0</v>
      </c>
      <c r="BJ118" s="19" t="s">
        <v>143</v>
      </c>
      <c r="BK118" s="187">
        <f>ROUND(I118*H118,2)</f>
        <v>0</v>
      </c>
      <c r="BL118" s="19" t="s">
        <v>175</v>
      </c>
      <c r="BM118" s="186" t="s">
        <v>3083</v>
      </c>
    </row>
    <row r="119" spans="1:65" s="2" customFormat="1" ht="14.4" customHeight="1">
      <c r="A119" s="36"/>
      <c r="B119" s="37"/>
      <c r="C119" s="175" t="s">
        <v>211</v>
      </c>
      <c r="D119" s="249" t="s">
        <v>137</v>
      </c>
      <c r="E119" s="176" t="s">
        <v>3084</v>
      </c>
      <c r="F119" s="177" t="s">
        <v>3085</v>
      </c>
      <c r="G119" s="178" t="s">
        <v>382</v>
      </c>
      <c r="H119" s="179">
        <v>18</v>
      </c>
      <c r="I119" s="180"/>
      <c r="J119" s="181">
        <f>ROUND(I119*H119,2)</f>
        <v>0</v>
      </c>
      <c r="K119" s="177" t="s">
        <v>19</v>
      </c>
      <c r="L119" s="41"/>
      <c r="M119" s="182" t="s">
        <v>19</v>
      </c>
      <c r="N119" s="183" t="s">
        <v>44</v>
      </c>
      <c r="O119" s="66"/>
      <c r="P119" s="184">
        <f>O119*H119</f>
        <v>0</v>
      </c>
      <c r="Q119" s="184">
        <v>0</v>
      </c>
      <c r="R119" s="184">
        <f>Q119*H119</f>
        <v>0</v>
      </c>
      <c r="S119" s="184">
        <v>0</v>
      </c>
      <c r="T119" s="185">
        <f>S119*H119</f>
        <v>0</v>
      </c>
      <c r="U119" s="36"/>
      <c r="V119" s="36"/>
      <c r="W119" s="36"/>
      <c r="X119" s="36"/>
      <c r="Y119" s="36"/>
      <c r="Z119" s="36"/>
      <c r="AA119" s="36"/>
      <c r="AB119" s="36"/>
      <c r="AC119" s="36"/>
      <c r="AD119" s="36"/>
      <c r="AE119" s="36"/>
      <c r="AR119" s="186" t="s">
        <v>142</v>
      </c>
      <c r="AT119" s="186" t="s">
        <v>137</v>
      </c>
      <c r="AU119" s="186" t="s">
        <v>143</v>
      </c>
      <c r="AY119" s="19" t="s">
        <v>135</v>
      </c>
      <c r="BE119" s="187">
        <f>IF(N119="základní",J119,0)</f>
        <v>0</v>
      </c>
      <c r="BF119" s="187">
        <f>IF(N119="snížená",J119,0)</f>
        <v>0</v>
      </c>
      <c r="BG119" s="187">
        <f>IF(N119="zákl. přenesená",J119,0)</f>
        <v>0</v>
      </c>
      <c r="BH119" s="187">
        <f>IF(N119="sníž. přenesená",J119,0)</f>
        <v>0</v>
      </c>
      <c r="BI119" s="187">
        <f>IF(N119="nulová",J119,0)</f>
        <v>0</v>
      </c>
      <c r="BJ119" s="19" t="s">
        <v>143</v>
      </c>
      <c r="BK119" s="187">
        <f>ROUND(I119*H119,2)</f>
        <v>0</v>
      </c>
      <c r="BL119" s="19" t="s">
        <v>142</v>
      </c>
      <c r="BM119" s="186" t="s">
        <v>3086</v>
      </c>
    </row>
    <row r="120" spans="1:65" s="12" customFormat="1" ht="25.9" customHeight="1">
      <c r="B120" s="159"/>
      <c r="C120" s="160"/>
      <c r="D120" s="161" t="s">
        <v>71</v>
      </c>
      <c r="E120" s="162" t="s">
        <v>408</v>
      </c>
      <c r="F120" s="162" t="s">
        <v>409</v>
      </c>
      <c r="G120" s="160"/>
      <c r="H120" s="160"/>
      <c r="I120" s="163"/>
      <c r="J120" s="164">
        <f>BK120</f>
        <v>0</v>
      </c>
      <c r="K120" s="160"/>
      <c r="L120" s="165"/>
      <c r="M120" s="166"/>
      <c r="N120" s="167"/>
      <c r="O120" s="167"/>
      <c r="P120" s="168">
        <f>P121</f>
        <v>0</v>
      </c>
      <c r="Q120" s="167"/>
      <c r="R120" s="168">
        <f>R121</f>
        <v>0</v>
      </c>
      <c r="S120" s="167"/>
      <c r="T120" s="169">
        <f>T121</f>
        <v>0</v>
      </c>
      <c r="AR120" s="170" t="s">
        <v>142</v>
      </c>
      <c r="AT120" s="171" t="s">
        <v>71</v>
      </c>
      <c r="AU120" s="171" t="s">
        <v>72</v>
      </c>
      <c r="AY120" s="170" t="s">
        <v>135</v>
      </c>
      <c r="BK120" s="172">
        <f>BK121</f>
        <v>0</v>
      </c>
    </row>
    <row r="121" spans="1:65" s="2" customFormat="1" ht="14.4" customHeight="1">
      <c r="A121" s="36"/>
      <c r="B121" s="37"/>
      <c r="C121" s="175" t="s">
        <v>279</v>
      </c>
      <c r="D121" s="249" t="s">
        <v>137</v>
      </c>
      <c r="E121" s="176" t="s">
        <v>3087</v>
      </c>
      <c r="F121" s="177" t="s">
        <v>3088</v>
      </c>
      <c r="G121" s="178" t="s">
        <v>412</v>
      </c>
      <c r="H121" s="179">
        <v>10</v>
      </c>
      <c r="I121" s="180"/>
      <c r="J121" s="181">
        <f>ROUND(I121*H121,2)</f>
        <v>0</v>
      </c>
      <c r="K121" s="177" t="s">
        <v>348</v>
      </c>
      <c r="L121" s="41"/>
      <c r="M121" s="182" t="s">
        <v>19</v>
      </c>
      <c r="N121" s="183" t="s">
        <v>44</v>
      </c>
      <c r="O121" s="66"/>
      <c r="P121" s="184">
        <f>O121*H121</f>
        <v>0</v>
      </c>
      <c r="Q121" s="184">
        <v>0</v>
      </c>
      <c r="R121" s="184">
        <f>Q121*H121</f>
        <v>0</v>
      </c>
      <c r="S121" s="184">
        <v>0</v>
      </c>
      <c r="T121" s="185">
        <f>S121*H121</f>
        <v>0</v>
      </c>
      <c r="U121" s="36"/>
      <c r="V121" s="36"/>
      <c r="W121" s="36"/>
      <c r="X121" s="36"/>
      <c r="Y121" s="36"/>
      <c r="Z121" s="36"/>
      <c r="AA121" s="36"/>
      <c r="AB121" s="36"/>
      <c r="AC121" s="36"/>
      <c r="AD121" s="36"/>
      <c r="AE121" s="36"/>
      <c r="AR121" s="186" t="s">
        <v>2150</v>
      </c>
      <c r="AT121" s="186" t="s">
        <v>137</v>
      </c>
      <c r="AU121" s="186" t="s">
        <v>80</v>
      </c>
      <c r="AY121" s="19" t="s">
        <v>135</v>
      </c>
      <c r="BE121" s="187">
        <f>IF(N121="základní",J121,0)</f>
        <v>0</v>
      </c>
      <c r="BF121" s="187">
        <f>IF(N121="snížená",J121,0)</f>
        <v>0</v>
      </c>
      <c r="BG121" s="187">
        <f>IF(N121="zákl. přenesená",J121,0)</f>
        <v>0</v>
      </c>
      <c r="BH121" s="187">
        <f>IF(N121="sníž. přenesená",J121,0)</f>
        <v>0</v>
      </c>
      <c r="BI121" s="187">
        <f>IF(N121="nulová",J121,0)</f>
        <v>0</v>
      </c>
      <c r="BJ121" s="19" t="s">
        <v>143</v>
      </c>
      <c r="BK121" s="187">
        <f>ROUND(I121*H121,2)</f>
        <v>0</v>
      </c>
      <c r="BL121" s="19" t="s">
        <v>2150</v>
      </c>
      <c r="BM121" s="186" t="s">
        <v>3089</v>
      </c>
    </row>
    <row r="122" spans="1:65" s="12" customFormat="1" ht="25.9" customHeight="1">
      <c r="B122" s="159"/>
      <c r="C122" s="160"/>
      <c r="D122" s="161" t="s">
        <v>71</v>
      </c>
      <c r="E122" s="162" t="s">
        <v>97</v>
      </c>
      <c r="F122" s="162" t="s">
        <v>2277</v>
      </c>
      <c r="G122" s="160"/>
      <c r="H122" s="160"/>
      <c r="I122" s="163"/>
      <c r="J122" s="164">
        <f>BK122</f>
        <v>0</v>
      </c>
      <c r="K122" s="160"/>
      <c r="L122" s="165"/>
      <c r="M122" s="166"/>
      <c r="N122" s="167"/>
      <c r="O122" s="167"/>
      <c r="P122" s="168">
        <f>P123+P126</f>
        <v>0</v>
      </c>
      <c r="Q122" s="167"/>
      <c r="R122" s="168">
        <f>R123+R126</f>
        <v>0</v>
      </c>
      <c r="S122" s="167"/>
      <c r="T122" s="169">
        <f>T123+T126</f>
        <v>0</v>
      </c>
      <c r="AR122" s="170" t="s">
        <v>159</v>
      </c>
      <c r="AT122" s="171" t="s">
        <v>71</v>
      </c>
      <c r="AU122" s="171" t="s">
        <v>72</v>
      </c>
      <c r="AY122" s="170" t="s">
        <v>135</v>
      </c>
      <c r="BK122" s="172">
        <f>BK123+BK126</f>
        <v>0</v>
      </c>
    </row>
    <row r="123" spans="1:65" s="12" customFormat="1" ht="22.75" customHeight="1">
      <c r="B123" s="159"/>
      <c r="C123" s="160"/>
      <c r="D123" s="161" t="s">
        <v>71</v>
      </c>
      <c r="E123" s="173" t="s">
        <v>3090</v>
      </c>
      <c r="F123" s="173" t="s">
        <v>3091</v>
      </c>
      <c r="G123" s="160"/>
      <c r="H123" s="160"/>
      <c r="I123" s="163"/>
      <c r="J123" s="174">
        <f>BK123</f>
        <v>0</v>
      </c>
      <c r="K123" s="160"/>
      <c r="L123" s="165"/>
      <c r="M123" s="166"/>
      <c r="N123" s="167"/>
      <c r="O123" s="167"/>
      <c r="P123" s="168">
        <f>SUM(P124:P125)</f>
        <v>0</v>
      </c>
      <c r="Q123" s="167"/>
      <c r="R123" s="168">
        <f>SUM(R124:R125)</f>
        <v>0</v>
      </c>
      <c r="S123" s="167"/>
      <c r="T123" s="169">
        <f>SUM(T124:T125)</f>
        <v>0</v>
      </c>
      <c r="AR123" s="170" t="s">
        <v>159</v>
      </c>
      <c r="AT123" s="171" t="s">
        <v>71</v>
      </c>
      <c r="AU123" s="171" t="s">
        <v>80</v>
      </c>
      <c r="AY123" s="170" t="s">
        <v>135</v>
      </c>
      <c r="BK123" s="172">
        <f>SUM(BK124:BK125)</f>
        <v>0</v>
      </c>
    </row>
    <row r="124" spans="1:65" s="2" customFormat="1" ht="14.4" customHeight="1">
      <c r="A124" s="36"/>
      <c r="B124" s="37"/>
      <c r="C124" s="175" t="s">
        <v>216</v>
      </c>
      <c r="D124" s="249" t="s">
        <v>137</v>
      </c>
      <c r="E124" s="176" t="s">
        <v>3092</v>
      </c>
      <c r="F124" s="177" t="s">
        <v>3093</v>
      </c>
      <c r="G124" s="178" t="s">
        <v>506</v>
      </c>
      <c r="H124" s="179">
        <v>1</v>
      </c>
      <c r="I124" s="180"/>
      <c r="J124" s="181">
        <f>ROUND(I124*H124,2)</f>
        <v>0</v>
      </c>
      <c r="K124" s="177" t="s">
        <v>348</v>
      </c>
      <c r="L124" s="41"/>
      <c r="M124" s="182" t="s">
        <v>19</v>
      </c>
      <c r="N124" s="183" t="s">
        <v>44</v>
      </c>
      <c r="O124" s="66"/>
      <c r="P124" s="184">
        <f>O124*H124</f>
        <v>0</v>
      </c>
      <c r="Q124" s="184">
        <v>0</v>
      </c>
      <c r="R124" s="184">
        <f>Q124*H124</f>
        <v>0</v>
      </c>
      <c r="S124" s="184">
        <v>0</v>
      </c>
      <c r="T124" s="185">
        <f>S124*H124</f>
        <v>0</v>
      </c>
      <c r="U124" s="36"/>
      <c r="V124" s="36"/>
      <c r="W124" s="36"/>
      <c r="X124" s="36"/>
      <c r="Y124" s="36"/>
      <c r="Z124" s="36"/>
      <c r="AA124" s="36"/>
      <c r="AB124" s="36"/>
      <c r="AC124" s="36"/>
      <c r="AD124" s="36"/>
      <c r="AE124" s="36"/>
      <c r="AR124" s="186" t="s">
        <v>3094</v>
      </c>
      <c r="AT124" s="186" t="s">
        <v>137</v>
      </c>
      <c r="AU124" s="186" t="s">
        <v>143</v>
      </c>
      <c r="AY124" s="19" t="s">
        <v>135</v>
      </c>
      <c r="BE124" s="187">
        <f>IF(N124="základní",J124,0)</f>
        <v>0</v>
      </c>
      <c r="BF124" s="187">
        <f>IF(N124="snížená",J124,0)</f>
        <v>0</v>
      </c>
      <c r="BG124" s="187">
        <f>IF(N124="zákl. přenesená",J124,0)</f>
        <v>0</v>
      </c>
      <c r="BH124" s="187">
        <f>IF(N124="sníž. přenesená",J124,0)</f>
        <v>0</v>
      </c>
      <c r="BI124" s="187">
        <f>IF(N124="nulová",J124,0)</f>
        <v>0</v>
      </c>
      <c r="BJ124" s="19" t="s">
        <v>143</v>
      </c>
      <c r="BK124" s="187">
        <f>ROUND(I124*H124,2)</f>
        <v>0</v>
      </c>
      <c r="BL124" s="19" t="s">
        <v>3094</v>
      </c>
      <c r="BM124" s="186" t="s">
        <v>3095</v>
      </c>
    </row>
    <row r="125" spans="1:65" s="13" customFormat="1" ht="10">
      <c r="B125" s="193"/>
      <c r="C125" s="194"/>
      <c r="D125" s="188" t="s">
        <v>146</v>
      </c>
      <c r="E125" s="195" t="s">
        <v>19</v>
      </c>
      <c r="F125" s="196" t="s">
        <v>3096</v>
      </c>
      <c r="G125" s="194"/>
      <c r="H125" s="197">
        <v>1</v>
      </c>
      <c r="I125" s="198"/>
      <c r="J125" s="194"/>
      <c r="K125" s="194"/>
      <c r="L125" s="199"/>
      <c r="M125" s="200"/>
      <c r="N125" s="201"/>
      <c r="O125" s="201"/>
      <c r="P125" s="201"/>
      <c r="Q125" s="201"/>
      <c r="R125" s="201"/>
      <c r="S125" s="201"/>
      <c r="T125" s="202"/>
      <c r="AT125" s="203" t="s">
        <v>146</v>
      </c>
      <c r="AU125" s="203" t="s">
        <v>143</v>
      </c>
      <c r="AV125" s="13" t="s">
        <v>143</v>
      </c>
      <c r="AW125" s="13" t="s">
        <v>31</v>
      </c>
      <c r="AX125" s="13" t="s">
        <v>80</v>
      </c>
      <c r="AY125" s="203" t="s">
        <v>135</v>
      </c>
    </row>
    <row r="126" spans="1:65" s="12" customFormat="1" ht="22.75" customHeight="1">
      <c r="B126" s="159"/>
      <c r="C126" s="160"/>
      <c r="D126" s="161" t="s">
        <v>71</v>
      </c>
      <c r="E126" s="173" t="s">
        <v>3097</v>
      </c>
      <c r="F126" s="173" t="s">
        <v>3098</v>
      </c>
      <c r="G126" s="160"/>
      <c r="H126" s="160"/>
      <c r="I126" s="163"/>
      <c r="J126" s="174">
        <f>BK126</f>
        <v>0</v>
      </c>
      <c r="K126" s="160"/>
      <c r="L126" s="165"/>
      <c r="M126" s="166"/>
      <c r="N126" s="167"/>
      <c r="O126" s="167"/>
      <c r="P126" s="168">
        <f>P127</f>
        <v>0</v>
      </c>
      <c r="Q126" s="167"/>
      <c r="R126" s="168">
        <f>R127</f>
        <v>0</v>
      </c>
      <c r="S126" s="167"/>
      <c r="T126" s="169">
        <f>T127</f>
        <v>0</v>
      </c>
      <c r="AR126" s="170" t="s">
        <v>159</v>
      </c>
      <c r="AT126" s="171" t="s">
        <v>71</v>
      </c>
      <c r="AU126" s="171" t="s">
        <v>80</v>
      </c>
      <c r="AY126" s="170" t="s">
        <v>135</v>
      </c>
      <c r="BK126" s="172">
        <f>BK127</f>
        <v>0</v>
      </c>
    </row>
    <row r="127" spans="1:65" s="2" customFormat="1" ht="14.4" customHeight="1">
      <c r="A127" s="36"/>
      <c r="B127" s="37"/>
      <c r="C127" s="175" t="s">
        <v>287</v>
      </c>
      <c r="D127" s="249" t="s">
        <v>137</v>
      </c>
      <c r="E127" s="176" t="s">
        <v>2303</v>
      </c>
      <c r="F127" s="177" t="s">
        <v>2304</v>
      </c>
      <c r="G127" s="178" t="s">
        <v>506</v>
      </c>
      <c r="H127" s="179">
        <v>1</v>
      </c>
      <c r="I127" s="180"/>
      <c r="J127" s="181">
        <f>ROUND(I127*H127,2)</f>
        <v>0</v>
      </c>
      <c r="K127" s="177" t="s">
        <v>348</v>
      </c>
      <c r="L127" s="41"/>
      <c r="M127" s="251" t="s">
        <v>19</v>
      </c>
      <c r="N127" s="252" t="s">
        <v>44</v>
      </c>
      <c r="O127" s="253"/>
      <c r="P127" s="254">
        <f>O127*H127</f>
        <v>0</v>
      </c>
      <c r="Q127" s="254">
        <v>0</v>
      </c>
      <c r="R127" s="254">
        <f>Q127*H127</f>
        <v>0</v>
      </c>
      <c r="S127" s="254">
        <v>0</v>
      </c>
      <c r="T127" s="255">
        <f>S127*H127</f>
        <v>0</v>
      </c>
      <c r="U127" s="36"/>
      <c r="V127" s="36"/>
      <c r="W127" s="36"/>
      <c r="X127" s="36"/>
      <c r="Y127" s="36"/>
      <c r="Z127" s="36"/>
      <c r="AA127" s="36"/>
      <c r="AB127" s="36"/>
      <c r="AC127" s="36"/>
      <c r="AD127" s="36"/>
      <c r="AE127" s="36"/>
      <c r="AR127" s="186" t="s">
        <v>3094</v>
      </c>
      <c r="AT127" s="186" t="s">
        <v>137</v>
      </c>
      <c r="AU127" s="186" t="s">
        <v>143</v>
      </c>
      <c r="AY127" s="19" t="s">
        <v>135</v>
      </c>
      <c r="BE127" s="187">
        <f>IF(N127="základní",J127,0)</f>
        <v>0</v>
      </c>
      <c r="BF127" s="187">
        <f>IF(N127="snížená",J127,0)</f>
        <v>0</v>
      </c>
      <c r="BG127" s="187">
        <f>IF(N127="zákl. přenesená",J127,0)</f>
        <v>0</v>
      </c>
      <c r="BH127" s="187">
        <f>IF(N127="sníž. přenesená",J127,0)</f>
        <v>0</v>
      </c>
      <c r="BI127" s="187">
        <f>IF(N127="nulová",J127,0)</f>
        <v>0</v>
      </c>
      <c r="BJ127" s="19" t="s">
        <v>143</v>
      </c>
      <c r="BK127" s="187">
        <f>ROUND(I127*H127,2)</f>
        <v>0</v>
      </c>
      <c r="BL127" s="19" t="s">
        <v>3094</v>
      </c>
      <c r="BM127" s="186" t="s">
        <v>3099</v>
      </c>
    </row>
    <row r="128" spans="1:65" s="2" customFormat="1" ht="7" customHeight="1">
      <c r="A128" s="36"/>
      <c r="B128" s="49"/>
      <c r="C128" s="50"/>
      <c r="D128" s="50"/>
      <c r="E128" s="50"/>
      <c r="F128" s="50"/>
      <c r="G128" s="50"/>
      <c r="H128" s="50"/>
      <c r="I128" s="50"/>
      <c r="J128" s="50"/>
      <c r="K128" s="50"/>
      <c r="L128" s="41"/>
      <c r="M128" s="36"/>
      <c r="O128" s="36"/>
      <c r="P128" s="36"/>
      <c r="Q128" s="36"/>
      <c r="R128" s="36"/>
      <c r="S128" s="36"/>
      <c r="T128" s="36"/>
      <c r="U128" s="36"/>
      <c r="V128" s="36"/>
      <c r="W128" s="36"/>
      <c r="X128" s="36"/>
      <c r="Y128" s="36"/>
      <c r="Z128" s="36"/>
      <c r="AA128" s="36"/>
      <c r="AB128" s="36"/>
      <c r="AC128" s="36"/>
      <c r="AD128" s="36"/>
      <c r="AE128" s="36"/>
    </row>
  </sheetData>
  <sheetProtection algorithmName="SHA-512" hashValue="hroQFUKKg+adDvcMfKbpkDJqDUHkbQzO9p48c8DV+Nn+8GUP8APQBR+vn/NiUKHS8nmEoiLn6O4S0mbzQan3jQ==" saltValue="jifSc2OHvm3YBmQrNC0oaFbOnXeToziLNWAsjhYvqhe0qUMJApt4+kbDcr55yn1fNC+peYffcXyUslJZ4M2oRw==" spinCount="100000" sheet="1" objects="1" scenarios="1" formatColumns="0" formatRows="0" autoFilter="0"/>
  <autoFilter ref="C85:K127"/>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46"/>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96</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3100</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ROUND(J88,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ROUND((SUM(BE88:BE345)),  2)</f>
        <v>0</v>
      </c>
      <c r="G33" s="36"/>
      <c r="H33" s="36"/>
      <c r="I33" s="120">
        <v>0.21</v>
      </c>
      <c r="J33" s="119">
        <f>ROUND(((SUM(BE88:BE345))*I33),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ROUND((SUM(BF88:BF345)),  2)</f>
        <v>0</v>
      </c>
      <c r="G34" s="36"/>
      <c r="H34" s="36"/>
      <c r="I34" s="120">
        <v>0.15</v>
      </c>
      <c r="J34" s="119">
        <f>ROUND(((SUM(BF88:BF345))*I34),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ROUND((SUM(BG88:BG345)),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ROUND((SUM(BH88:BH345)),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ROUND((SUM(BI88:BI345)),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SO 05 - Vytápění</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J88</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3101</v>
      </c>
      <c r="E60" s="139"/>
      <c r="F60" s="139"/>
      <c r="G60" s="139"/>
      <c r="H60" s="139"/>
      <c r="I60" s="139"/>
      <c r="J60" s="140">
        <f>J89</f>
        <v>0</v>
      </c>
      <c r="K60" s="137"/>
      <c r="L60" s="141"/>
    </row>
    <row r="61" spans="1:47" s="9" customFormat="1" ht="25" customHeight="1">
      <c r="B61" s="136"/>
      <c r="C61" s="137"/>
      <c r="D61" s="138" t="s">
        <v>3102</v>
      </c>
      <c r="E61" s="139"/>
      <c r="F61" s="139"/>
      <c r="G61" s="139"/>
      <c r="H61" s="139"/>
      <c r="I61" s="139"/>
      <c r="J61" s="140">
        <f>J91</f>
        <v>0</v>
      </c>
      <c r="K61" s="137"/>
      <c r="L61" s="141"/>
    </row>
    <row r="62" spans="1:47" s="9" customFormat="1" ht="25" customHeight="1">
      <c r="B62" s="136"/>
      <c r="C62" s="137"/>
      <c r="D62" s="138" t="s">
        <v>3103</v>
      </c>
      <c r="E62" s="139"/>
      <c r="F62" s="139"/>
      <c r="G62" s="139"/>
      <c r="H62" s="139"/>
      <c r="I62" s="139"/>
      <c r="J62" s="140">
        <f>J93</f>
        <v>0</v>
      </c>
      <c r="K62" s="137"/>
      <c r="L62" s="141"/>
    </row>
    <row r="63" spans="1:47" s="9" customFormat="1" ht="25" customHeight="1">
      <c r="B63" s="136"/>
      <c r="C63" s="137"/>
      <c r="D63" s="138" t="s">
        <v>3104</v>
      </c>
      <c r="E63" s="139"/>
      <c r="F63" s="139"/>
      <c r="G63" s="139"/>
      <c r="H63" s="139"/>
      <c r="I63" s="139"/>
      <c r="J63" s="140">
        <f>J114</f>
        <v>0</v>
      </c>
      <c r="K63" s="137"/>
      <c r="L63" s="141"/>
    </row>
    <row r="64" spans="1:47" s="9" customFormat="1" ht="25" customHeight="1">
      <c r="B64" s="136"/>
      <c r="C64" s="137"/>
      <c r="D64" s="138" t="s">
        <v>3105</v>
      </c>
      <c r="E64" s="139"/>
      <c r="F64" s="139"/>
      <c r="G64" s="139"/>
      <c r="H64" s="139"/>
      <c r="I64" s="139"/>
      <c r="J64" s="140">
        <f>J214</f>
        <v>0</v>
      </c>
      <c r="K64" s="137"/>
      <c r="L64" s="141"/>
    </row>
    <row r="65" spans="1:31" s="9" customFormat="1" ht="25" customHeight="1">
      <c r="B65" s="136"/>
      <c r="C65" s="137"/>
      <c r="D65" s="138" t="s">
        <v>3106</v>
      </c>
      <c r="E65" s="139"/>
      <c r="F65" s="139"/>
      <c r="G65" s="139"/>
      <c r="H65" s="139"/>
      <c r="I65" s="139"/>
      <c r="J65" s="140">
        <f>J220</f>
        <v>0</v>
      </c>
      <c r="K65" s="137"/>
      <c r="L65" s="141"/>
    </row>
    <row r="66" spans="1:31" s="9" customFormat="1" ht="25" customHeight="1">
      <c r="B66" s="136"/>
      <c r="C66" s="137"/>
      <c r="D66" s="138" t="s">
        <v>3107</v>
      </c>
      <c r="E66" s="139"/>
      <c r="F66" s="139"/>
      <c r="G66" s="139"/>
      <c r="H66" s="139"/>
      <c r="I66" s="139"/>
      <c r="J66" s="140">
        <f>J341</f>
        <v>0</v>
      </c>
      <c r="K66" s="137"/>
      <c r="L66" s="141"/>
    </row>
    <row r="67" spans="1:31" s="9" customFormat="1" ht="25" customHeight="1">
      <c r="B67" s="136"/>
      <c r="C67" s="137"/>
      <c r="D67" s="138" t="s">
        <v>3108</v>
      </c>
      <c r="E67" s="139"/>
      <c r="F67" s="139"/>
      <c r="G67" s="139"/>
      <c r="H67" s="139"/>
      <c r="I67" s="139"/>
      <c r="J67" s="140">
        <f>J343</f>
        <v>0</v>
      </c>
      <c r="K67" s="137"/>
      <c r="L67" s="141"/>
    </row>
    <row r="68" spans="1:31" s="9" customFormat="1" ht="25" customHeight="1">
      <c r="B68" s="136"/>
      <c r="C68" s="137"/>
      <c r="D68" s="138" t="s">
        <v>3109</v>
      </c>
      <c r="E68" s="139"/>
      <c r="F68" s="139"/>
      <c r="G68" s="139"/>
      <c r="H68" s="139"/>
      <c r="I68" s="139"/>
      <c r="J68" s="140">
        <f>J345</f>
        <v>0</v>
      </c>
      <c r="K68" s="137"/>
      <c r="L68" s="141"/>
    </row>
    <row r="69" spans="1:31" s="2" customFormat="1" ht="21.75" customHeight="1">
      <c r="A69" s="36"/>
      <c r="B69" s="37"/>
      <c r="C69" s="38"/>
      <c r="D69" s="38"/>
      <c r="E69" s="38"/>
      <c r="F69" s="38"/>
      <c r="G69" s="38"/>
      <c r="H69" s="38"/>
      <c r="I69" s="38"/>
      <c r="J69" s="38"/>
      <c r="K69" s="38"/>
      <c r="L69" s="108"/>
      <c r="S69" s="36"/>
      <c r="T69" s="36"/>
      <c r="U69" s="36"/>
      <c r="V69" s="36"/>
      <c r="W69" s="36"/>
      <c r="X69" s="36"/>
      <c r="Y69" s="36"/>
      <c r="Z69" s="36"/>
      <c r="AA69" s="36"/>
      <c r="AB69" s="36"/>
      <c r="AC69" s="36"/>
      <c r="AD69" s="36"/>
      <c r="AE69" s="36"/>
    </row>
    <row r="70" spans="1:31" s="2" customFormat="1" ht="7" customHeight="1">
      <c r="A70" s="36"/>
      <c r="B70" s="49"/>
      <c r="C70" s="50"/>
      <c r="D70" s="50"/>
      <c r="E70" s="50"/>
      <c r="F70" s="50"/>
      <c r="G70" s="50"/>
      <c r="H70" s="50"/>
      <c r="I70" s="50"/>
      <c r="J70" s="50"/>
      <c r="K70" s="50"/>
      <c r="L70" s="108"/>
      <c r="S70" s="36"/>
      <c r="T70" s="36"/>
      <c r="U70" s="36"/>
      <c r="V70" s="36"/>
      <c r="W70" s="36"/>
      <c r="X70" s="36"/>
      <c r="Y70" s="36"/>
      <c r="Z70" s="36"/>
      <c r="AA70" s="36"/>
      <c r="AB70" s="36"/>
      <c r="AC70" s="36"/>
      <c r="AD70" s="36"/>
      <c r="AE70" s="36"/>
    </row>
    <row r="74" spans="1:31" s="2" customFormat="1" ht="7" customHeight="1">
      <c r="A74" s="36"/>
      <c r="B74" s="51"/>
      <c r="C74" s="52"/>
      <c r="D74" s="52"/>
      <c r="E74" s="52"/>
      <c r="F74" s="52"/>
      <c r="G74" s="52"/>
      <c r="H74" s="52"/>
      <c r="I74" s="52"/>
      <c r="J74" s="52"/>
      <c r="K74" s="52"/>
      <c r="L74" s="108"/>
      <c r="S74" s="36"/>
      <c r="T74" s="36"/>
      <c r="U74" s="36"/>
      <c r="V74" s="36"/>
      <c r="W74" s="36"/>
      <c r="X74" s="36"/>
      <c r="Y74" s="36"/>
      <c r="Z74" s="36"/>
      <c r="AA74" s="36"/>
      <c r="AB74" s="36"/>
      <c r="AC74" s="36"/>
      <c r="AD74" s="36"/>
      <c r="AE74" s="36"/>
    </row>
    <row r="75" spans="1:31" s="2" customFormat="1" ht="25" customHeight="1">
      <c r="A75" s="36"/>
      <c r="B75" s="37"/>
      <c r="C75" s="25" t="s">
        <v>120</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7" customHeight="1">
      <c r="A76" s="36"/>
      <c r="B76" s="37"/>
      <c r="C76" s="38"/>
      <c r="D76" s="38"/>
      <c r="E76" s="38"/>
      <c r="F76" s="38"/>
      <c r="G76" s="38"/>
      <c r="H76" s="38"/>
      <c r="I76" s="38"/>
      <c r="J76" s="38"/>
      <c r="K76" s="38"/>
      <c r="L76" s="108"/>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6.5" customHeight="1">
      <c r="A78" s="36"/>
      <c r="B78" s="37"/>
      <c r="C78" s="38"/>
      <c r="D78" s="38"/>
      <c r="E78" s="390" t="str">
        <f>E7</f>
        <v>ROZPOČET RPD - Rekonstrukce objektu bývalé MŠ na sociál. bydlení č.p. 765, ul. Nám. Republiky, Lom 10.9.</v>
      </c>
      <c r="F78" s="391"/>
      <c r="G78" s="391"/>
      <c r="H78" s="391"/>
      <c r="I78" s="38"/>
      <c r="J78" s="38"/>
      <c r="K78" s="38"/>
      <c r="L78" s="108"/>
      <c r="S78" s="36"/>
      <c r="T78" s="36"/>
      <c r="U78" s="36"/>
      <c r="V78" s="36"/>
      <c r="W78" s="36"/>
      <c r="X78" s="36"/>
      <c r="Y78" s="36"/>
      <c r="Z78" s="36"/>
      <c r="AA78" s="36"/>
      <c r="AB78" s="36"/>
      <c r="AC78" s="36"/>
      <c r="AD78" s="36"/>
      <c r="AE78" s="36"/>
    </row>
    <row r="79" spans="1:31" s="2" customFormat="1" ht="12" customHeight="1">
      <c r="A79" s="36"/>
      <c r="B79" s="37"/>
      <c r="C79" s="31" t="s">
        <v>101</v>
      </c>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6.5" customHeight="1">
      <c r="A80" s="36"/>
      <c r="B80" s="37"/>
      <c r="C80" s="38"/>
      <c r="D80" s="38"/>
      <c r="E80" s="343" t="str">
        <f>E9</f>
        <v>SO 05 - Vytápění</v>
      </c>
      <c r="F80" s="392"/>
      <c r="G80" s="392"/>
      <c r="H80" s="392"/>
      <c r="I80" s="38"/>
      <c r="J80" s="38"/>
      <c r="K80" s="38"/>
      <c r="L80" s="108"/>
      <c r="S80" s="36"/>
      <c r="T80" s="36"/>
      <c r="U80" s="36"/>
      <c r="V80" s="36"/>
      <c r="W80" s="36"/>
      <c r="X80" s="36"/>
      <c r="Y80" s="36"/>
      <c r="Z80" s="36"/>
      <c r="AA80" s="36"/>
      <c r="AB80" s="36"/>
      <c r="AC80" s="36"/>
      <c r="AD80" s="36"/>
      <c r="AE80" s="36"/>
    </row>
    <row r="81" spans="1:65" s="2" customFormat="1" ht="7"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2" customHeight="1">
      <c r="A82" s="36"/>
      <c r="B82" s="37"/>
      <c r="C82" s="31" t="s">
        <v>21</v>
      </c>
      <c r="D82" s="38"/>
      <c r="E82" s="38"/>
      <c r="F82" s="29" t="str">
        <f>F12</f>
        <v xml:space="preserve"> </v>
      </c>
      <c r="G82" s="38"/>
      <c r="H82" s="38"/>
      <c r="I82" s="31" t="s">
        <v>23</v>
      </c>
      <c r="J82" s="61" t="str">
        <f>IF(J12="","",J12)</f>
        <v>16. 10. 2020</v>
      </c>
      <c r="K82" s="38"/>
      <c r="L82" s="108"/>
      <c r="S82" s="36"/>
      <c r="T82" s="36"/>
      <c r="U82" s="36"/>
      <c r="V82" s="36"/>
      <c r="W82" s="36"/>
      <c r="X82" s="36"/>
      <c r="Y82" s="36"/>
      <c r="Z82" s="36"/>
      <c r="AA82" s="36"/>
      <c r="AB82" s="36"/>
      <c r="AC82" s="36"/>
      <c r="AD82" s="36"/>
      <c r="AE82" s="36"/>
    </row>
    <row r="83" spans="1:65" s="2" customFormat="1" ht="7"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65" s="2" customFormat="1" ht="15.15" customHeight="1">
      <c r="A84" s="36"/>
      <c r="B84" s="37"/>
      <c r="C84" s="31" t="s">
        <v>25</v>
      </c>
      <c r="D84" s="38"/>
      <c r="E84" s="38"/>
      <c r="F84" s="29" t="str">
        <f>E15</f>
        <v xml:space="preserve"> </v>
      </c>
      <c r="G84" s="38"/>
      <c r="H84" s="38"/>
      <c r="I84" s="31" t="s">
        <v>30</v>
      </c>
      <c r="J84" s="34" t="str">
        <f>E21</f>
        <v xml:space="preserve"> </v>
      </c>
      <c r="K84" s="38"/>
      <c r="L84" s="108"/>
      <c r="S84" s="36"/>
      <c r="T84" s="36"/>
      <c r="U84" s="36"/>
      <c r="V84" s="36"/>
      <c r="W84" s="36"/>
      <c r="X84" s="36"/>
      <c r="Y84" s="36"/>
      <c r="Z84" s="36"/>
      <c r="AA84" s="36"/>
      <c r="AB84" s="36"/>
      <c r="AC84" s="36"/>
      <c r="AD84" s="36"/>
      <c r="AE84" s="36"/>
    </row>
    <row r="85" spans="1:65" s="2" customFormat="1" ht="25.65" customHeight="1">
      <c r="A85" s="36"/>
      <c r="B85" s="37"/>
      <c r="C85" s="31" t="s">
        <v>28</v>
      </c>
      <c r="D85" s="38"/>
      <c r="E85" s="38"/>
      <c r="F85" s="29" t="str">
        <f>IF(E18="","",E18)</f>
        <v>Vyplň údaj</v>
      </c>
      <c r="G85" s="38"/>
      <c r="H85" s="38"/>
      <c r="I85" s="31" t="s">
        <v>32</v>
      </c>
      <c r="J85" s="34" t="str">
        <f>E24</f>
        <v>STAVEBNÍ ROZPOČTY s.r.o.</v>
      </c>
      <c r="K85" s="38"/>
      <c r="L85" s="108"/>
      <c r="S85" s="36"/>
      <c r="T85" s="36"/>
      <c r="U85" s="36"/>
      <c r="V85" s="36"/>
      <c r="W85" s="36"/>
      <c r="X85" s="36"/>
      <c r="Y85" s="36"/>
      <c r="Z85" s="36"/>
      <c r="AA85" s="36"/>
      <c r="AB85" s="36"/>
      <c r="AC85" s="36"/>
      <c r="AD85" s="36"/>
      <c r="AE85" s="36"/>
    </row>
    <row r="86" spans="1:65" s="2" customFormat="1" ht="10.25" customHeight="1">
      <c r="A86" s="36"/>
      <c r="B86" s="37"/>
      <c r="C86" s="38"/>
      <c r="D86" s="38"/>
      <c r="E86" s="38"/>
      <c r="F86" s="38"/>
      <c r="G86" s="38"/>
      <c r="H86" s="38"/>
      <c r="I86" s="38"/>
      <c r="J86" s="38"/>
      <c r="K86" s="38"/>
      <c r="L86" s="108"/>
      <c r="S86" s="36"/>
      <c r="T86" s="36"/>
      <c r="U86" s="36"/>
      <c r="V86" s="36"/>
      <c r="W86" s="36"/>
      <c r="X86" s="36"/>
      <c r="Y86" s="36"/>
      <c r="Z86" s="36"/>
      <c r="AA86" s="36"/>
      <c r="AB86" s="36"/>
      <c r="AC86" s="36"/>
      <c r="AD86" s="36"/>
      <c r="AE86" s="36"/>
    </row>
    <row r="87" spans="1:65" s="11" customFormat="1" ht="29.25" customHeight="1">
      <c r="A87" s="148"/>
      <c r="B87" s="149"/>
      <c r="C87" s="150" t="s">
        <v>121</v>
      </c>
      <c r="D87" s="151" t="s">
        <v>57</v>
      </c>
      <c r="E87" s="151" t="s">
        <v>53</v>
      </c>
      <c r="F87" s="151" t="s">
        <v>54</v>
      </c>
      <c r="G87" s="151" t="s">
        <v>122</v>
      </c>
      <c r="H87" s="151" t="s">
        <v>123</v>
      </c>
      <c r="I87" s="151" t="s">
        <v>124</v>
      </c>
      <c r="J87" s="151" t="s">
        <v>105</v>
      </c>
      <c r="K87" s="152" t="s">
        <v>125</v>
      </c>
      <c r="L87" s="153"/>
      <c r="M87" s="70" t="s">
        <v>19</v>
      </c>
      <c r="N87" s="71" t="s">
        <v>42</v>
      </c>
      <c r="O87" s="71" t="s">
        <v>126</v>
      </c>
      <c r="P87" s="71" t="s">
        <v>127</v>
      </c>
      <c r="Q87" s="71" t="s">
        <v>128</v>
      </c>
      <c r="R87" s="71" t="s">
        <v>129</v>
      </c>
      <c r="S87" s="71" t="s">
        <v>130</v>
      </c>
      <c r="T87" s="72" t="s">
        <v>131</v>
      </c>
      <c r="U87" s="148"/>
      <c r="V87" s="148"/>
      <c r="W87" s="148"/>
      <c r="X87" s="148"/>
      <c r="Y87" s="148"/>
      <c r="Z87" s="148"/>
      <c r="AA87" s="148"/>
      <c r="AB87" s="148"/>
      <c r="AC87" s="148"/>
      <c r="AD87" s="148"/>
      <c r="AE87" s="148"/>
    </row>
    <row r="88" spans="1:65" s="2" customFormat="1" ht="22.75" customHeight="1">
      <c r="A88" s="36"/>
      <c r="B88" s="37"/>
      <c r="C88" s="77" t="s">
        <v>132</v>
      </c>
      <c r="D88" s="38"/>
      <c r="E88" s="38"/>
      <c r="F88" s="38"/>
      <c r="G88" s="38"/>
      <c r="H88" s="38"/>
      <c r="I88" s="38"/>
      <c r="J88" s="154">
        <f>BK88</f>
        <v>0</v>
      </c>
      <c r="K88" s="38"/>
      <c r="L88" s="41"/>
      <c r="M88" s="73"/>
      <c r="N88" s="155"/>
      <c r="O88" s="74"/>
      <c r="P88" s="156">
        <f>P89+P91+P93+P114+P214+P220+P341+P343+P345</f>
        <v>0</v>
      </c>
      <c r="Q88" s="74"/>
      <c r="R88" s="156">
        <f>R89+R91+R93+R114+R214+R220+R341+R343+R345</f>
        <v>0</v>
      </c>
      <c r="S88" s="74"/>
      <c r="T88" s="157">
        <f>T89+T91+T93+T114+T214+T220+T341+T343+T345</f>
        <v>0</v>
      </c>
      <c r="U88" s="36"/>
      <c r="V88" s="36"/>
      <c r="W88" s="36"/>
      <c r="X88" s="36"/>
      <c r="Y88" s="36"/>
      <c r="Z88" s="36"/>
      <c r="AA88" s="36"/>
      <c r="AB88" s="36"/>
      <c r="AC88" s="36"/>
      <c r="AD88" s="36"/>
      <c r="AE88" s="36"/>
      <c r="AT88" s="19" t="s">
        <v>71</v>
      </c>
      <c r="AU88" s="19" t="s">
        <v>106</v>
      </c>
      <c r="BK88" s="158">
        <f>BK89+BK91+BK93+BK114+BK214+BK220+BK341+BK343+BK345</f>
        <v>0</v>
      </c>
    </row>
    <row r="89" spans="1:65" s="12" customFormat="1" ht="25.9" customHeight="1">
      <c r="B89" s="159"/>
      <c r="C89" s="160"/>
      <c r="D89" s="161" t="s">
        <v>71</v>
      </c>
      <c r="E89" s="162" t="s">
        <v>3110</v>
      </c>
      <c r="F89" s="162" t="s">
        <v>3111</v>
      </c>
      <c r="G89" s="160"/>
      <c r="H89" s="160"/>
      <c r="I89" s="163"/>
      <c r="J89" s="164">
        <f>BK89</f>
        <v>0</v>
      </c>
      <c r="K89" s="160"/>
      <c r="L89" s="165"/>
      <c r="M89" s="166"/>
      <c r="N89" s="167"/>
      <c r="O89" s="167"/>
      <c r="P89" s="168">
        <f>P90</f>
        <v>0</v>
      </c>
      <c r="Q89" s="167"/>
      <c r="R89" s="168">
        <f>R90</f>
        <v>0</v>
      </c>
      <c r="S89" s="167"/>
      <c r="T89" s="169">
        <f>T90</f>
        <v>0</v>
      </c>
      <c r="AR89" s="170" t="s">
        <v>80</v>
      </c>
      <c r="AT89" s="171" t="s">
        <v>71</v>
      </c>
      <c r="AU89" s="171" t="s">
        <v>72</v>
      </c>
      <c r="AY89" s="170" t="s">
        <v>135</v>
      </c>
      <c r="BK89" s="172">
        <f>BK90</f>
        <v>0</v>
      </c>
    </row>
    <row r="90" spans="1:65" s="2" customFormat="1" ht="14.4" customHeight="1">
      <c r="A90" s="36"/>
      <c r="B90" s="37"/>
      <c r="C90" s="175" t="s">
        <v>80</v>
      </c>
      <c r="D90" s="175" t="s">
        <v>137</v>
      </c>
      <c r="E90" s="176" t="s">
        <v>3112</v>
      </c>
      <c r="F90" s="177" t="s">
        <v>3113</v>
      </c>
      <c r="G90" s="178" t="s">
        <v>1103</v>
      </c>
      <c r="H90" s="179">
        <v>1</v>
      </c>
      <c r="I90" s="180"/>
      <c r="J90" s="181">
        <f>ROUND(I90*H90,2)</f>
        <v>0</v>
      </c>
      <c r="K90" s="177" t="s">
        <v>19</v>
      </c>
      <c r="L90" s="41"/>
      <c r="M90" s="182" t="s">
        <v>19</v>
      </c>
      <c r="N90" s="183" t="s">
        <v>44</v>
      </c>
      <c r="O90" s="66"/>
      <c r="P90" s="184">
        <f>O90*H90</f>
        <v>0</v>
      </c>
      <c r="Q90" s="184">
        <v>0</v>
      </c>
      <c r="R90" s="184">
        <f>Q90*H90</f>
        <v>0</v>
      </c>
      <c r="S90" s="184">
        <v>0</v>
      </c>
      <c r="T90" s="185">
        <f>S90*H90</f>
        <v>0</v>
      </c>
      <c r="U90" s="36"/>
      <c r="V90" s="36"/>
      <c r="W90" s="36"/>
      <c r="X90" s="36"/>
      <c r="Y90" s="36"/>
      <c r="Z90" s="36"/>
      <c r="AA90" s="36"/>
      <c r="AB90" s="36"/>
      <c r="AC90" s="36"/>
      <c r="AD90" s="36"/>
      <c r="AE90" s="36"/>
      <c r="AR90" s="186" t="s">
        <v>142</v>
      </c>
      <c r="AT90" s="186" t="s">
        <v>137</v>
      </c>
      <c r="AU90" s="186" t="s">
        <v>80</v>
      </c>
      <c r="AY90" s="19" t="s">
        <v>135</v>
      </c>
      <c r="BE90" s="187">
        <f>IF(N90="základní",J90,0)</f>
        <v>0</v>
      </c>
      <c r="BF90" s="187">
        <f>IF(N90="snížená",J90,0)</f>
        <v>0</v>
      </c>
      <c r="BG90" s="187">
        <f>IF(N90="zákl. přenesená",J90,0)</f>
        <v>0</v>
      </c>
      <c r="BH90" s="187">
        <f>IF(N90="sníž. přenesená",J90,0)</f>
        <v>0</v>
      </c>
      <c r="BI90" s="187">
        <f>IF(N90="nulová",J90,0)</f>
        <v>0</v>
      </c>
      <c r="BJ90" s="19" t="s">
        <v>143</v>
      </c>
      <c r="BK90" s="187">
        <f>ROUND(I90*H90,2)</f>
        <v>0</v>
      </c>
      <c r="BL90" s="19" t="s">
        <v>142</v>
      </c>
      <c r="BM90" s="186" t="s">
        <v>143</v>
      </c>
    </row>
    <row r="91" spans="1:65" s="12" customFormat="1" ht="25.9" customHeight="1">
      <c r="B91" s="159"/>
      <c r="C91" s="160"/>
      <c r="D91" s="161" t="s">
        <v>71</v>
      </c>
      <c r="E91" s="162" t="s">
        <v>3114</v>
      </c>
      <c r="F91" s="162" t="s">
        <v>3115</v>
      </c>
      <c r="G91" s="160"/>
      <c r="H91" s="160"/>
      <c r="I91" s="163"/>
      <c r="J91" s="164">
        <f>BK91</f>
        <v>0</v>
      </c>
      <c r="K91" s="160"/>
      <c r="L91" s="165"/>
      <c r="M91" s="166"/>
      <c r="N91" s="167"/>
      <c r="O91" s="167"/>
      <c r="P91" s="168">
        <f>P92</f>
        <v>0</v>
      </c>
      <c r="Q91" s="167"/>
      <c r="R91" s="168">
        <f>R92</f>
        <v>0</v>
      </c>
      <c r="S91" s="167"/>
      <c r="T91" s="169">
        <f>T92</f>
        <v>0</v>
      </c>
      <c r="AR91" s="170" t="s">
        <v>80</v>
      </c>
      <c r="AT91" s="171" t="s">
        <v>71</v>
      </c>
      <c r="AU91" s="171" t="s">
        <v>72</v>
      </c>
      <c r="AY91" s="170" t="s">
        <v>135</v>
      </c>
      <c r="BK91" s="172">
        <f>BK92</f>
        <v>0</v>
      </c>
    </row>
    <row r="92" spans="1:65" s="2" customFormat="1" ht="14.4" customHeight="1">
      <c r="A92" s="36"/>
      <c r="B92" s="37"/>
      <c r="C92" s="175" t="s">
        <v>143</v>
      </c>
      <c r="D92" s="175" t="s">
        <v>137</v>
      </c>
      <c r="E92" s="176" t="s">
        <v>3116</v>
      </c>
      <c r="F92" s="177" t="s">
        <v>3117</v>
      </c>
      <c r="G92" s="178" t="s">
        <v>3118</v>
      </c>
      <c r="H92" s="179">
        <v>50</v>
      </c>
      <c r="I92" s="180"/>
      <c r="J92" s="181">
        <f>ROUND(I92*H92,2)</f>
        <v>0</v>
      </c>
      <c r="K92" s="177" t="s">
        <v>19</v>
      </c>
      <c r="L92" s="41"/>
      <c r="M92" s="182" t="s">
        <v>19</v>
      </c>
      <c r="N92" s="183" t="s">
        <v>44</v>
      </c>
      <c r="O92" s="66"/>
      <c r="P92" s="184">
        <f>O92*H92</f>
        <v>0</v>
      </c>
      <c r="Q92" s="184">
        <v>0</v>
      </c>
      <c r="R92" s="184">
        <f>Q92*H92</f>
        <v>0</v>
      </c>
      <c r="S92" s="184">
        <v>0</v>
      </c>
      <c r="T92" s="185">
        <f>S92*H92</f>
        <v>0</v>
      </c>
      <c r="U92" s="36"/>
      <c r="V92" s="36"/>
      <c r="W92" s="36"/>
      <c r="X92" s="36"/>
      <c r="Y92" s="36"/>
      <c r="Z92" s="36"/>
      <c r="AA92" s="36"/>
      <c r="AB92" s="36"/>
      <c r="AC92" s="36"/>
      <c r="AD92" s="36"/>
      <c r="AE92" s="36"/>
      <c r="AR92" s="186" t="s">
        <v>142</v>
      </c>
      <c r="AT92" s="186" t="s">
        <v>137</v>
      </c>
      <c r="AU92" s="186" t="s">
        <v>80</v>
      </c>
      <c r="AY92" s="19" t="s">
        <v>135</v>
      </c>
      <c r="BE92" s="187">
        <f>IF(N92="základní",J92,0)</f>
        <v>0</v>
      </c>
      <c r="BF92" s="187">
        <f>IF(N92="snížená",J92,0)</f>
        <v>0</v>
      </c>
      <c r="BG92" s="187">
        <f>IF(N92="zákl. přenesená",J92,0)</f>
        <v>0</v>
      </c>
      <c r="BH92" s="187">
        <f>IF(N92="sníž. přenesená",J92,0)</f>
        <v>0</v>
      </c>
      <c r="BI92" s="187">
        <f>IF(N92="nulová",J92,0)</f>
        <v>0</v>
      </c>
      <c r="BJ92" s="19" t="s">
        <v>143</v>
      </c>
      <c r="BK92" s="187">
        <f>ROUND(I92*H92,2)</f>
        <v>0</v>
      </c>
      <c r="BL92" s="19" t="s">
        <v>142</v>
      </c>
      <c r="BM92" s="186" t="s">
        <v>142</v>
      </c>
    </row>
    <row r="93" spans="1:65" s="12" customFormat="1" ht="25.9" customHeight="1">
      <c r="B93" s="159"/>
      <c r="C93" s="160"/>
      <c r="D93" s="161" t="s">
        <v>71</v>
      </c>
      <c r="E93" s="162" t="s">
        <v>3119</v>
      </c>
      <c r="F93" s="162" t="s">
        <v>3120</v>
      </c>
      <c r="G93" s="160"/>
      <c r="H93" s="160"/>
      <c r="I93" s="163"/>
      <c r="J93" s="164">
        <f>BK93</f>
        <v>0</v>
      </c>
      <c r="K93" s="160"/>
      <c r="L93" s="165"/>
      <c r="M93" s="166"/>
      <c r="N93" s="167"/>
      <c r="O93" s="167"/>
      <c r="P93" s="168">
        <f>SUM(P94:P113)</f>
        <v>0</v>
      </c>
      <c r="Q93" s="167"/>
      <c r="R93" s="168">
        <f>SUM(R94:R113)</f>
        <v>0</v>
      </c>
      <c r="S93" s="167"/>
      <c r="T93" s="169">
        <f>SUM(T94:T113)</f>
        <v>0</v>
      </c>
      <c r="AR93" s="170" t="s">
        <v>143</v>
      </c>
      <c r="AT93" s="171" t="s">
        <v>71</v>
      </c>
      <c r="AU93" s="171" t="s">
        <v>72</v>
      </c>
      <c r="AY93" s="170" t="s">
        <v>135</v>
      </c>
      <c r="BK93" s="172">
        <f>SUM(BK94:BK113)</f>
        <v>0</v>
      </c>
    </row>
    <row r="94" spans="1:65" s="2" customFormat="1" ht="14.4" customHeight="1">
      <c r="A94" s="36"/>
      <c r="B94" s="37"/>
      <c r="C94" s="175" t="s">
        <v>152</v>
      </c>
      <c r="D94" s="175" t="s">
        <v>137</v>
      </c>
      <c r="E94" s="176" t="s">
        <v>3121</v>
      </c>
      <c r="F94" s="177" t="s">
        <v>3122</v>
      </c>
      <c r="G94" s="178" t="s">
        <v>382</v>
      </c>
      <c r="H94" s="179">
        <v>11</v>
      </c>
      <c r="I94" s="180"/>
      <c r="J94" s="181">
        <f t="shared" ref="J94:J113" si="0">ROUND(I94*H94,2)</f>
        <v>0</v>
      </c>
      <c r="K94" s="177" t="s">
        <v>19</v>
      </c>
      <c r="L94" s="41"/>
      <c r="M94" s="182" t="s">
        <v>19</v>
      </c>
      <c r="N94" s="183" t="s">
        <v>44</v>
      </c>
      <c r="O94" s="66"/>
      <c r="P94" s="184">
        <f t="shared" ref="P94:P113" si="1">O94*H94</f>
        <v>0</v>
      </c>
      <c r="Q94" s="184">
        <v>0</v>
      </c>
      <c r="R94" s="184">
        <f t="shared" ref="R94:R113" si="2">Q94*H94</f>
        <v>0</v>
      </c>
      <c r="S94" s="184">
        <v>0</v>
      </c>
      <c r="T94" s="185">
        <f t="shared" ref="T94:T113" si="3">S94*H94</f>
        <v>0</v>
      </c>
      <c r="U94" s="36"/>
      <c r="V94" s="36"/>
      <c r="W94" s="36"/>
      <c r="X94" s="36"/>
      <c r="Y94" s="36"/>
      <c r="Z94" s="36"/>
      <c r="AA94" s="36"/>
      <c r="AB94" s="36"/>
      <c r="AC94" s="36"/>
      <c r="AD94" s="36"/>
      <c r="AE94" s="36"/>
      <c r="AR94" s="186" t="s">
        <v>175</v>
      </c>
      <c r="AT94" s="186" t="s">
        <v>137</v>
      </c>
      <c r="AU94" s="186" t="s">
        <v>80</v>
      </c>
      <c r="AY94" s="19" t="s">
        <v>135</v>
      </c>
      <c r="BE94" s="187">
        <f t="shared" ref="BE94:BE113" si="4">IF(N94="základní",J94,0)</f>
        <v>0</v>
      </c>
      <c r="BF94" s="187">
        <f t="shared" ref="BF94:BF113" si="5">IF(N94="snížená",J94,0)</f>
        <v>0</v>
      </c>
      <c r="BG94" s="187">
        <f t="shared" ref="BG94:BG113" si="6">IF(N94="zákl. přenesená",J94,0)</f>
        <v>0</v>
      </c>
      <c r="BH94" s="187">
        <f t="shared" ref="BH94:BH113" si="7">IF(N94="sníž. přenesená",J94,0)</f>
        <v>0</v>
      </c>
      <c r="BI94" s="187">
        <f t="shared" ref="BI94:BI113" si="8">IF(N94="nulová",J94,0)</f>
        <v>0</v>
      </c>
      <c r="BJ94" s="19" t="s">
        <v>143</v>
      </c>
      <c r="BK94" s="187">
        <f t="shared" ref="BK94:BK113" si="9">ROUND(I94*H94,2)</f>
        <v>0</v>
      </c>
      <c r="BL94" s="19" t="s">
        <v>175</v>
      </c>
      <c r="BM94" s="186" t="s">
        <v>155</v>
      </c>
    </row>
    <row r="95" spans="1:65" s="2" customFormat="1" ht="14.4" customHeight="1">
      <c r="A95" s="36"/>
      <c r="B95" s="37"/>
      <c r="C95" s="175" t="s">
        <v>142</v>
      </c>
      <c r="D95" s="175" t="s">
        <v>137</v>
      </c>
      <c r="E95" s="176" t="s">
        <v>3123</v>
      </c>
      <c r="F95" s="177" t="s">
        <v>3124</v>
      </c>
      <c r="G95" s="178" t="s">
        <v>382</v>
      </c>
      <c r="H95" s="179">
        <v>6</v>
      </c>
      <c r="I95" s="180"/>
      <c r="J95" s="181">
        <f t="shared" si="0"/>
        <v>0</v>
      </c>
      <c r="K95" s="177" t="s">
        <v>19</v>
      </c>
      <c r="L95" s="41"/>
      <c r="M95" s="182" t="s">
        <v>19</v>
      </c>
      <c r="N95" s="183" t="s">
        <v>44</v>
      </c>
      <c r="O95" s="66"/>
      <c r="P95" s="184">
        <f t="shared" si="1"/>
        <v>0</v>
      </c>
      <c r="Q95" s="184">
        <v>0</v>
      </c>
      <c r="R95" s="184">
        <f t="shared" si="2"/>
        <v>0</v>
      </c>
      <c r="S95" s="184">
        <v>0</v>
      </c>
      <c r="T95" s="185">
        <f t="shared" si="3"/>
        <v>0</v>
      </c>
      <c r="U95" s="36"/>
      <c r="V95" s="36"/>
      <c r="W95" s="36"/>
      <c r="X95" s="36"/>
      <c r="Y95" s="36"/>
      <c r="Z95" s="36"/>
      <c r="AA95" s="36"/>
      <c r="AB95" s="36"/>
      <c r="AC95" s="36"/>
      <c r="AD95" s="36"/>
      <c r="AE95" s="36"/>
      <c r="AR95" s="186" t="s">
        <v>175</v>
      </c>
      <c r="AT95" s="186" t="s">
        <v>137</v>
      </c>
      <c r="AU95" s="186" t="s">
        <v>80</v>
      </c>
      <c r="AY95" s="19" t="s">
        <v>135</v>
      </c>
      <c r="BE95" s="187">
        <f t="shared" si="4"/>
        <v>0</v>
      </c>
      <c r="BF95" s="187">
        <f t="shared" si="5"/>
        <v>0</v>
      </c>
      <c r="BG95" s="187">
        <f t="shared" si="6"/>
        <v>0</v>
      </c>
      <c r="BH95" s="187">
        <f t="shared" si="7"/>
        <v>0</v>
      </c>
      <c r="BI95" s="187">
        <f t="shared" si="8"/>
        <v>0</v>
      </c>
      <c r="BJ95" s="19" t="s">
        <v>143</v>
      </c>
      <c r="BK95" s="187">
        <f t="shared" si="9"/>
        <v>0</v>
      </c>
      <c r="BL95" s="19" t="s">
        <v>175</v>
      </c>
      <c r="BM95" s="186" t="s">
        <v>158</v>
      </c>
    </row>
    <row r="96" spans="1:65" s="2" customFormat="1" ht="14.4" customHeight="1">
      <c r="A96" s="36"/>
      <c r="B96" s="37"/>
      <c r="C96" s="175" t="s">
        <v>159</v>
      </c>
      <c r="D96" s="175" t="s">
        <v>137</v>
      </c>
      <c r="E96" s="176" t="s">
        <v>3125</v>
      </c>
      <c r="F96" s="177" t="s">
        <v>3126</v>
      </c>
      <c r="G96" s="178" t="s">
        <v>382</v>
      </c>
      <c r="H96" s="179">
        <v>5</v>
      </c>
      <c r="I96" s="180"/>
      <c r="J96" s="181">
        <f t="shared" si="0"/>
        <v>0</v>
      </c>
      <c r="K96" s="177" t="s">
        <v>19</v>
      </c>
      <c r="L96" s="41"/>
      <c r="M96" s="182" t="s">
        <v>19</v>
      </c>
      <c r="N96" s="183" t="s">
        <v>44</v>
      </c>
      <c r="O96" s="66"/>
      <c r="P96" s="184">
        <f t="shared" si="1"/>
        <v>0</v>
      </c>
      <c r="Q96" s="184">
        <v>0</v>
      </c>
      <c r="R96" s="184">
        <f t="shared" si="2"/>
        <v>0</v>
      </c>
      <c r="S96" s="184">
        <v>0</v>
      </c>
      <c r="T96" s="185">
        <f t="shared" si="3"/>
        <v>0</v>
      </c>
      <c r="U96" s="36"/>
      <c r="V96" s="36"/>
      <c r="W96" s="36"/>
      <c r="X96" s="36"/>
      <c r="Y96" s="36"/>
      <c r="Z96" s="36"/>
      <c r="AA96" s="36"/>
      <c r="AB96" s="36"/>
      <c r="AC96" s="36"/>
      <c r="AD96" s="36"/>
      <c r="AE96" s="36"/>
      <c r="AR96" s="186" t="s">
        <v>175</v>
      </c>
      <c r="AT96" s="186" t="s">
        <v>137</v>
      </c>
      <c r="AU96" s="186" t="s">
        <v>80</v>
      </c>
      <c r="AY96" s="19" t="s">
        <v>135</v>
      </c>
      <c r="BE96" s="187">
        <f t="shared" si="4"/>
        <v>0</v>
      </c>
      <c r="BF96" s="187">
        <f t="shared" si="5"/>
        <v>0</v>
      </c>
      <c r="BG96" s="187">
        <f t="shared" si="6"/>
        <v>0</v>
      </c>
      <c r="BH96" s="187">
        <f t="shared" si="7"/>
        <v>0</v>
      </c>
      <c r="BI96" s="187">
        <f t="shared" si="8"/>
        <v>0</v>
      </c>
      <c r="BJ96" s="19" t="s">
        <v>143</v>
      </c>
      <c r="BK96" s="187">
        <f t="shared" si="9"/>
        <v>0</v>
      </c>
      <c r="BL96" s="19" t="s">
        <v>175</v>
      </c>
      <c r="BM96" s="186" t="s">
        <v>162</v>
      </c>
    </row>
    <row r="97" spans="1:65" s="2" customFormat="1" ht="14.4" customHeight="1">
      <c r="A97" s="36"/>
      <c r="B97" s="37"/>
      <c r="C97" s="175" t="s">
        <v>155</v>
      </c>
      <c r="D97" s="175" t="s">
        <v>137</v>
      </c>
      <c r="E97" s="176" t="s">
        <v>3127</v>
      </c>
      <c r="F97" s="177" t="s">
        <v>3128</v>
      </c>
      <c r="G97" s="178" t="s">
        <v>382</v>
      </c>
      <c r="H97" s="179">
        <v>1</v>
      </c>
      <c r="I97" s="180"/>
      <c r="J97" s="181">
        <f t="shared" si="0"/>
        <v>0</v>
      </c>
      <c r="K97" s="177" t="s">
        <v>19</v>
      </c>
      <c r="L97" s="41"/>
      <c r="M97" s="182" t="s">
        <v>19</v>
      </c>
      <c r="N97" s="183" t="s">
        <v>44</v>
      </c>
      <c r="O97" s="66"/>
      <c r="P97" s="184">
        <f t="shared" si="1"/>
        <v>0</v>
      </c>
      <c r="Q97" s="184">
        <v>0</v>
      </c>
      <c r="R97" s="184">
        <f t="shared" si="2"/>
        <v>0</v>
      </c>
      <c r="S97" s="184">
        <v>0</v>
      </c>
      <c r="T97" s="185">
        <f t="shared" si="3"/>
        <v>0</v>
      </c>
      <c r="U97" s="36"/>
      <c r="V97" s="36"/>
      <c r="W97" s="36"/>
      <c r="X97" s="36"/>
      <c r="Y97" s="36"/>
      <c r="Z97" s="36"/>
      <c r="AA97" s="36"/>
      <c r="AB97" s="36"/>
      <c r="AC97" s="36"/>
      <c r="AD97" s="36"/>
      <c r="AE97" s="36"/>
      <c r="AR97" s="186" t="s">
        <v>175</v>
      </c>
      <c r="AT97" s="186" t="s">
        <v>137</v>
      </c>
      <c r="AU97" s="186" t="s">
        <v>80</v>
      </c>
      <c r="AY97" s="19" t="s">
        <v>135</v>
      </c>
      <c r="BE97" s="187">
        <f t="shared" si="4"/>
        <v>0</v>
      </c>
      <c r="BF97" s="187">
        <f t="shared" si="5"/>
        <v>0</v>
      </c>
      <c r="BG97" s="187">
        <f t="shared" si="6"/>
        <v>0</v>
      </c>
      <c r="BH97" s="187">
        <f t="shared" si="7"/>
        <v>0</v>
      </c>
      <c r="BI97" s="187">
        <f t="shared" si="8"/>
        <v>0</v>
      </c>
      <c r="BJ97" s="19" t="s">
        <v>143</v>
      </c>
      <c r="BK97" s="187">
        <f t="shared" si="9"/>
        <v>0</v>
      </c>
      <c r="BL97" s="19" t="s">
        <v>175</v>
      </c>
      <c r="BM97" s="186" t="s">
        <v>165</v>
      </c>
    </row>
    <row r="98" spans="1:65" s="2" customFormat="1" ht="14.4" customHeight="1">
      <c r="A98" s="36"/>
      <c r="B98" s="37"/>
      <c r="C98" s="175" t="s">
        <v>166</v>
      </c>
      <c r="D98" s="175" t="s">
        <v>137</v>
      </c>
      <c r="E98" s="176" t="s">
        <v>3129</v>
      </c>
      <c r="F98" s="177" t="s">
        <v>3130</v>
      </c>
      <c r="G98" s="178" t="s">
        <v>382</v>
      </c>
      <c r="H98" s="179">
        <v>2</v>
      </c>
      <c r="I98" s="180"/>
      <c r="J98" s="181">
        <f t="shared" si="0"/>
        <v>0</v>
      </c>
      <c r="K98" s="177" t="s">
        <v>19</v>
      </c>
      <c r="L98" s="41"/>
      <c r="M98" s="182" t="s">
        <v>19</v>
      </c>
      <c r="N98" s="183" t="s">
        <v>44</v>
      </c>
      <c r="O98" s="66"/>
      <c r="P98" s="184">
        <f t="shared" si="1"/>
        <v>0</v>
      </c>
      <c r="Q98" s="184">
        <v>0</v>
      </c>
      <c r="R98" s="184">
        <f t="shared" si="2"/>
        <v>0</v>
      </c>
      <c r="S98" s="184">
        <v>0</v>
      </c>
      <c r="T98" s="185">
        <f t="shared" si="3"/>
        <v>0</v>
      </c>
      <c r="U98" s="36"/>
      <c r="V98" s="36"/>
      <c r="W98" s="36"/>
      <c r="X98" s="36"/>
      <c r="Y98" s="36"/>
      <c r="Z98" s="36"/>
      <c r="AA98" s="36"/>
      <c r="AB98" s="36"/>
      <c r="AC98" s="36"/>
      <c r="AD98" s="36"/>
      <c r="AE98" s="36"/>
      <c r="AR98" s="186" t="s">
        <v>175</v>
      </c>
      <c r="AT98" s="186" t="s">
        <v>137</v>
      </c>
      <c r="AU98" s="186" t="s">
        <v>80</v>
      </c>
      <c r="AY98" s="19" t="s">
        <v>135</v>
      </c>
      <c r="BE98" s="187">
        <f t="shared" si="4"/>
        <v>0</v>
      </c>
      <c r="BF98" s="187">
        <f t="shared" si="5"/>
        <v>0</v>
      </c>
      <c r="BG98" s="187">
        <f t="shared" si="6"/>
        <v>0</v>
      </c>
      <c r="BH98" s="187">
        <f t="shared" si="7"/>
        <v>0</v>
      </c>
      <c r="BI98" s="187">
        <f t="shared" si="8"/>
        <v>0</v>
      </c>
      <c r="BJ98" s="19" t="s">
        <v>143</v>
      </c>
      <c r="BK98" s="187">
        <f t="shared" si="9"/>
        <v>0</v>
      </c>
      <c r="BL98" s="19" t="s">
        <v>175</v>
      </c>
      <c r="BM98" s="186" t="s">
        <v>170</v>
      </c>
    </row>
    <row r="99" spans="1:65" s="2" customFormat="1" ht="14.4" customHeight="1">
      <c r="A99" s="36"/>
      <c r="B99" s="37"/>
      <c r="C99" s="175" t="s">
        <v>158</v>
      </c>
      <c r="D99" s="175" t="s">
        <v>137</v>
      </c>
      <c r="E99" s="176" t="s">
        <v>3131</v>
      </c>
      <c r="F99" s="177" t="s">
        <v>3132</v>
      </c>
      <c r="G99" s="178" t="s">
        <v>382</v>
      </c>
      <c r="H99" s="179">
        <v>3</v>
      </c>
      <c r="I99" s="180"/>
      <c r="J99" s="181">
        <f t="shared" si="0"/>
        <v>0</v>
      </c>
      <c r="K99" s="177" t="s">
        <v>19</v>
      </c>
      <c r="L99" s="41"/>
      <c r="M99" s="182" t="s">
        <v>19</v>
      </c>
      <c r="N99" s="183" t="s">
        <v>44</v>
      </c>
      <c r="O99" s="66"/>
      <c r="P99" s="184">
        <f t="shared" si="1"/>
        <v>0</v>
      </c>
      <c r="Q99" s="184">
        <v>0</v>
      </c>
      <c r="R99" s="184">
        <f t="shared" si="2"/>
        <v>0</v>
      </c>
      <c r="S99" s="184">
        <v>0</v>
      </c>
      <c r="T99" s="185">
        <f t="shared" si="3"/>
        <v>0</v>
      </c>
      <c r="U99" s="36"/>
      <c r="V99" s="36"/>
      <c r="W99" s="36"/>
      <c r="X99" s="36"/>
      <c r="Y99" s="36"/>
      <c r="Z99" s="36"/>
      <c r="AA99" s="36"/>
      <c r="AB99" s="36"/>
      <c r="AC99" s="36"/>
      <c r="AD99" s="36"/>
      <c r="AE99" s="36"/>
      <c r="AR99" s="186" t="s">
        <v>175</v>
      </c>
      <c r="AT99" s="186" t="s">
        <v>137</v>
      </c>
      <c r="AU99" s="186" t="s">
        <v>80</v>
      </c>
      <c r="AY99" s="19" t="s">
        <v>135</v>
      </c>
      <c r="BE99" s="187">
        <f t="shared" si="4"/>
        <v>0</v>
      </c>
      <c r="BF99" s="187">
        <f t="shared" si="5"/>
        <v>0</v>
      </c>
      <c r="BG99" s="187">
        <f t="shared" si="6"/>
        <v>0</v>
      </c>
      <c r="BH99" s="187">
        <f t="shared" si="7"/>
        <v>0</v>
      </c>
      <c r="BI99" s="187">
        <f t="shared" si="8"/>
        <v>0</v>
      </c>
      <c r="BJ99" s="19" t="s">
        <v>143</v>
      </c>
      <c r="BK99" s="187">
        <f t="shared" si="9"/>
        <v>0</v>
      </c>
      <c r="BL99" s="19" t="s">
        <v>175</v>
      </c>
      <c r="BM99" s="186" t="s">
        <v>175</v>
      </c>
    </row>
    <row r="100" spans="1:65" s="2" customFormat="1" ht="14.4" customHeight="1">
      <c r="A100" s="36"/>
      <c r="B100" s="37"/>
      <c r="C100" s="175" t="s">
        <v>178</v>
      </c>
      <c r="D100" s="175" t="s">
        <v>137</v>
      </c>
      <c r="E100" s="176" t="s">
        <v>3133</v>
      </c>
      <c r="F100" s="177" t="s">
        <v>3134</v>
      </c>
      <c r="G100" s="178" t="s">
        <v>382</v>
      </c>
      <c r="H100" s="179">
        <v>2</v>
      </c>
      <c r="I100" s="180"/>
      <c r="J100" s="181">
        <f t="shared" si="0"/>
        <v>0</v>
      </c>
      <c r="K100" s="177" t="s">
        <v>19</v>
      </c>
      <c r="L100" s="41"/>
      <c r="M100" s="182" t="s">
        <v>19</v>
      </c>
      <c r="N100" s="183" t="s">
        <v>44</v>
      </c>
      <c r="O100" s="66"/>
      <c r="P100" s="184">
        <f t="shared" si="1"/>
        <v>0</v>
      </c>
      <c r="Q100" s="184">
        <v>0</v>
      </c>
      <c r="R100" s="184">
        <f t="shared" si="2"/>
        <v>0</v>
      </c>
      <c r="S100" s="184">
        <v>0</v>
      </c>
      <c r="T100" s="185">
        <f t="shared" si="3"/>
        <v>0</v>
      </c>
      <c r="U100" s="36"/>
      <c r="V100" s="36"/>
      <c r="W100" s="36"/>
      <c r="X100" s="36"/>
      <c r="Y100" s="36"/>
      <c r="Z100" s="36"/>
      <c r="AA100" s="36"/>
      <c r="AB100" s="36"/>
      <c r="AC100" s="36"/>
      <c r="AD100" s="36"/>
      <c r="AE100" s="36"/>
      <c r="AR100" s="186" t="s">
        <v>175</v>
      </c>
      <c r="AT100" s="186" t="s">
        <v>137</v>
      </c>
      <c r="AU100" s="186" t="s">
        <v>80</v>
      </c>
      <c r="AY100" s="19" t="s">
        <v>135</v>
      </c>
      <c r="BE100" s="187">
        <f t="shared" si="4"/>
        <v>0</v>
      </c>
      <c r="BF100" s="187">
        <f t="shared" si="5"/>
        <v>0</v>
      </c>
      <c r="BG100" s="187">
        <f t="shared" si="6"/>
        <v>0</v>
      </c>
      <c r="BH100" s="187">
        <f t="shared" si="7"/>
        <v>0</v>
      </c>
      <c r="BI100" s="187">
        <f t="shared" si="8"/>
        <v>0</v>
      </c>
      <c r="BJ100" s="19" t="s">
        <v>143</v>
      </c>
      <c r="BK100" s="187">
        <f t="shared" si="9"/>
        <v>0</v>
      </c>
      <c r="BL100" s="19" t="s">
        <v>175</v>
      </c>
      <c r="BM100" s="186" t="s">
        <v>181</v>
      </c>
    </row>
    <row r="101" spans="1:65" s="2" customFormat="1" ht="14.4" customHeight="1">
      <c r="A101" s="36"/>
      <c r="B101" s="37"/>
      <c r="C101" s="175" t="s">
        <v>162</v>
      </c>
      <c r="D101" s="175" t="s">
        <v>137</v>
      </c>
      <c r="E101" s="176" t="s">
        <v>3135</v>
      </c>
      <c r="F101" s="177" t="s">
        <v>3136</v>
      </c>
      <c r="G101" s="178" t="s">
        <v>382</v>
      </c>
      <c r="H101" s="179">
        <v>5</v>
      </c>
      <c r="I101" s="180"/>
      <c r="J101" s="181">
        <f t="shared" si="0"/>
        <v>0</v>
      </c>
      <c r="K101" s="177" t="s">
        <v>19</v>
      </c>
      <c r="L101" s="41"/>
      <c r="M101" s="182" t="s">
        <v>19</v>
      </c>
      <c r="N101" s="183" t="s">
        <v>44</v>
      </c>
      <c r="O101" s="66"/>
      <c r="P101" s="184">
        <f t="shared" si="1"/>
        <v>0</v>
      </c>
      <c r="Q101" s="184">
        <v>0</v>
      </c>
      <c r="R101" s="184">
        <f t="shared" si="2"/>
        <v>0</v>
      </c>
      <c r="S101" s="184">
        <v>0</v>
      </c>
      <c r="T101" s="185">
        <f t="shared" si="3"/>
        <v>0</v>
      </c>
      <c r="U101" s="36"/>
      <c r="V101" s="36"/>
      <c r="W101" s="36"/>
      <c r="X101" s="36"/>
      <c r="Y101" s="36"/>
      <c r="Z101" s="36"/>
      <c r="AA101" s="36"/>
      <c r="AB101" s="36"/>
      <c r="AC101" s="36"/>
      <c r="AD101" s="36"/>
      <c r="AE101" s="36"/>
      <c r="AR101" s="186" t="s">
        <v>175</v>
      </c>
      <c r="AT101" s="186" t="s">
        <v>137</v>
      </c>
      <c r="AU101" s="186" t="s">
        <v>80</v>
      </c>
      <c r="AY101" s="19" t="s">
        <v>135</v>
      </c>
      <c r="BE101" s="187">
        <f t="shared" si="4"/>
        <v>0</v>
      </c>
      <c r="BF101" s="187">
        <f t="shared" si="5"/>
        <v>0</v>
      </c>
      <c r="BG101" s="187">
        <f t="shared" si="6"/>
        <v>0</v>
      </c>
      <c r="BH101" s="187">
        <f t="shared" si="7"/>
        <v>0</v>
      </c>
      <c r="BI101" s="187">
        <f t="shared" si="8"/>
        <v>0</v>
      </c>
      <c r="BJ101" s="19" t="s">
        <v>143</v>
      </c>
      <c r="BK101" s="187">
        <f t="shared" si="9"/>
        <v>0</v>
      </c>
      <c r="BL101" s="19" t="s">
        <v>175</v>
      </c>
      <c r="BM101" s="186" t="s">
        <v>185</v>
      </c>
    </row>
    <row r="102" spans="1:65" s="2" customFormat="1" ht="14.4" customHeight="1">
      <c r="A102" s="36"/>
      <c r="B102" s="37"/>
      <c r="C102" s="175" t="s">
        <v>188</v>
      </c>
      <c r="D102" s="175" t="s">
        <v>137</v>
      </c>
      <c r="E102" s="176" t="s">
        <v>3137</v>
      </c>
      <c r="F102" s="177" t="s">
        <v>3138</v>
      </c>
      <c r="G102" s="178" t="s">
        <v>382</v>
      </c>
      <c r="H102" s="179">
        <v>7</v>
      </c>
      <c r="I102" s="180"/>
      <c r="J102" s="181">
        <f t="shared" si="0"/>
        <v>0</v>
      </c>
      <c r="K102" s="177" t="s">
        <v>19</v>
      </c>
      <c r="L102" s="41"/>
      <c r="M102" s="182" t="s">
        <v>19</v>
      </c>
      <c r="N102" s="183" t="s">
        <v>44</v>
      </c>
      <c r="O102" s="66"/>
      <c r="P102" s="184">
        <f t="shared" si="1"/>
        <v>0</v>
      </c>
      <c r="Q102" s="184">
        <v>0</v>
      </c>
      <c r="R102" s="184">
        <f t="shared" si="2"/>
        <v>0</v>
      </c>
      <c r="S102" s="184">
        <v>0</v>
      </c>
      <c r="T102" s="185">
        <f t="shared" si="3"/>
        <v>0</v>
      </c>
      <c r="U102" s="36"/>
      <c r="V102" s="36"/>
      <c r="W102" s="36"/>
      <c r="X102" s="36"/>
      <c r="Y102" s="36"/>
      <c r="Z102" s="36"/>
      <c r="AA102" s="36"/>
      <c r="AB102" s="36"/>
      <c r="AC102" s="36"/>
      <c r="AD102" s="36"/>
      <c r="AE102" s="36"/>
      <c r="AR102" s="186" t="s">
        <v>175</v>
      </c>
      <c r="AT102" s="186" t="s">
        <v>137</v>
      </c>
      <c r="AU102" s="186" t="s">
        <v>80</v>
      </c>
      <c r="AY102" s="19" t="s">
        <v>135</v>
      </c>
      <c r="BE102" s="187">
        <f t="shared" si="4"/>
        <v>0</v>
      </c>
      <c r="BF102" s="187">
        <f t="shared" si="5"/>
        <v>0</v>
      </c>
      <c r="BG102" s="187">
        <f t="shared" si="6"/>
        <v>0</v>
      </c>
      <c r="BH102" s="187">
        <f t="shared" si="7"/>
        <v>0</v>
      </c>
      <c r="BI102" s="187">
        <f t="shared" si="8"/>
        <v>0</v>
      </c>
      <c r="BJ102" s="19" t="s">
        <v>143</v>
      </c>
      <c r="BK102" s="187">
        <f t="shared" si="9"/>
        <v>0</v>
      </c>
      <c r="BL102" s="19" t="s">
        <v>175</v>
      </c>
      <c r="BM102" s="186" t="s">
        <v>191</v>
      </c>
    </row>
    <row r="103" spans="1:65" s="2" customFormat="1" ht="14.4" customHeight="1">
      <c r="A103" s="36"/>
      <c r="B103" s="37"/>
      <c r="C103" s="175" t="s">
        <v>165</v>
      </c>
      <c r="D103" s="175" t="s">
        <v>137</v>
      </c>
      <c r="E103" s="176" t="s">
        <v>3139</v>
      </c>
      <c r="F103" s="177" t="s">
        <v>3140</v>
      </c>
      <c r="G103" s="178" t="s">
        <v>382</v>
      </c>
      <c r="H103" s="179">
        <v>2</v>
      </c>
      <c r="I103" s="180"/>
      <c r="J103" s="181">
        <f t="shared" si="0"/>
        <v>0</v>
      </c>
      <c r="K103" s="177" t="s">
        <v>19</v>
      </c>
      <c r="L103" s="41"/>
      <c r="M103" s="182" t="s">
        <v>19</v>
      </c>
      <c r="N103" s="183" t="s">
        <v>44</v>
      </c>
      <c r="O103" s="66"/>
      <c r="P103" s="184">
        <f t="shared" si="1"/>
        <v>0</v>
      </c>
      <c r="Q103" s="184">
        <v>0</v>
      </c>
      <c r="R103" s="184">
        <f t="shared" si="2"/>
        <v>0</v>
      </c>
      <c r="S103" s="184">
        <v>0</v>
      </c>
      <c r="T103" s="185">
        <f t="shared" si="3"/>
        <v>0</v>
      </c>
      <c r="U103" s="36"/>
      <c r="V103" s="36"/>
      <c r="W103" s="36"/>
      <c r="X103" s="36"/>
      <c r="Y103" s="36"/>
      <c r="Z103" s="36"/>
      <c r="AA103" s="36"/>
      <c r="AB103" s="36"/>
      <c r="AC103" s="36"/>
      <c r="AD103" s="36"/>
      <c r="AE103" s="36"/>
      <c r="AR103" s="186" t="s">
        <v>175</v>
      </c>
      <c r="AT103" s="186" t="s">
        <v>137</v>
      </c>
      <c r="AU103" s="186" t="s">
        <v>80</v>
      </c>
      <c r="AY103" s="19" t="s">
        <v>135</v>
      </c>
      <c r="BE103" s="187">
        <f t="shared" si="4"/>
        <v>0</v>
      </c>
      <c r="BF103" s="187">
        <f t="shared" si="5"/>
        <v>0</v>
      </c>
      <c r="BG103" s="187">
        <f t="shared" si="6"/>
        <v>0</v>
      </c>
      <c r="BH103" s="187">
        <f t="shared" si="7"/>
        <v>0</v>
      </c>
      <c r="BI103" s="187">
        <f t="shared" si="8"/>
        <v>0</v>
      </c>
      <c r="BJ103" s="19" t="s">
        <v>143</v>
      </c>
      <c r="BK103" s="187">
        <f t="shared" si="9"/>
        <v>0</v>
      </c>
      <c r="BL103" s="19" t="s">
        <v>175</v>
      </c>
      <c r="BM103" s="186" t="s">
        <v>198</v>
      </c>
    </row>
    <row r="104" spans="1:65" s="2" customFormat="1" ht="14.4" customHeight="1">
      <c r="A104" s="36"/>
      <c r="B104" s="37"/>
      <c r="C104" s="175" t="s">
        <v>199</v>
      </c>
      <c r="D104" s="175" t="s">
        <v>137</v>
      </c>
      <c r="E104" s="176" t="s">
        <v>3141</v>
      </c>
      <c r="F104" s="177" t="s">
        <v>3142</v>
      </c>
      <c r="G104" s="178" t="s">
        <v>382</v>
      </c>
      <c r="H104" s="179">
        <v>1</v>
      </c>
      <c r="I104" s="180"/>
      <c r="J104" s="181">
        <f t="shared" si="0"/>
        <v>0</v>
      </c>
      <c r="K104" s="177" t="s">
        <v>19</v>
      </c>
      <c r="L104" s="41"/>
      <c r="M104" s="182" t="s">
        <v>19</v>
      </c>
      <c r="N104" s="183" t="s">
        <v>44</v>
      </c>
      <c r="O104" s="66"/>
      <c r="P104" s="184">
        <f t="shared" si="1"/>
        <v>0</v>
      </c>
      <c r="Q104" s="184">
        <v>0</v>
      </c>
      <c r="R104" s="184">
        <f t="shared" si="2"/>
        <v>0</v>
      </c>
      <c r="S104" s="184">
        <v>0</v>
      </c>
      <c r="T104" s="185">
        <f t="shared" si="3"/>
        <v>0</v>
      </c>
      <c r="U104" s="36"/>
      <c r="V104" s="36"/>
      <c r="W104" s="36"/>
      <c r="X104" s="36"/>
      <c r="Y104" s="36"/>
      <c r="Z104" s="36"/>
      <c r="AA104" s="36"/>
      <c r="AB104" s="36"/>
      <c r="AC104" s="36"/>
      <c r="AD104" s="36"/>
      <c r="AE104" s="36"/>
      <c r="AR104" s="186" t="s">
        <v>175</v>
      </c>
      <c r="AT104" s="186" t="s">
        <v>137</v>
      </c>
      <c r="AU104" s="186" t="s">
        <v>80</v>
      </c>
      <c r="AY104" s="19" t="s">
        <v>135</v>
      </c>
      <c r="BE104" s="187">
        <f t="shared" si="4"/>
        <v>0</v>
      </c>
      <c r="BF104" s="187">
        <f t="shared" si="5"/>
        <v>0</v>
      </c>
      <c r="BG104" s="187">
        <f t="shared" si="6"/>
        <v>0</v>
      </c>
      <c r="BH104" s="187">
        <f t="shared" si="7"/>
        <v>0</v>
      </c>
      <c r="BI104" s="187">
        <f t="shared" si="8"/>
        <v>0</v>
      </c>
      <c r="BJ104" s="19" t="s">
        <v>143</v>
      </c>
      <c r="BK104" s="187">
        <f t="shared" si="9"/>
        <v>0</v>
      </c>
      <c r="BL104" s="19" t="s">
        <v>175</v>
      </c>
      <c r="BM104" s="186" t="s">
        <v>202</v>
      </c>
    </row>
    <row r="105" spans="1:65" s="2" customFormat="1" ht="14.4" customHeight="1">
      <c r="A105" s="36"/>
      <c r="B105" s="37"/>
      <c r="C105" s="175" t="s">
        <v>170</v>
      </c>
      <c r="D105" s="175" t="s">
        <v>137</v>
      </c>
      <c r="E105" s="176" t="s">
        <v>3143</v>
      </c>
      <c r="F105" s="177" t="s">
        <v>3144</v>
      </c>
      <c r="G105" s="178" t="s">
        <v>382</v>
      </c>
      <c r="H105" s="179">
        <v>2</v>
      </c>
      <c r="I105" s="180"/>
      <c r="J105" s="181">
        <f t="shared" si="0"/>
        <v>0</v>
      </c>
      <c r="K105" s="177" t="s">
        <v>19</v>
      </c>
      <c r="L105" s="41"/>
      <c r="M105" s="182" t="s">
        <v>19</v>
      </c>
      <c r="N105" s="183" t="s">
        <v>44</v>
      </c>
      <c r="O105" s="66"/>
      <c r="P105" s="184">
        <f t="shared" si="1"/>
        <v>0</v>
      </c>
      <c r="Q105" s="184">
        <v>0</v>
      </c>
      <c r="R105" s="184">
        <f t="shared" si="2"/>
        <v>0</v>
      </c>
      <c r="S105" s="184">
        <v>0</v>
      </c>
      <c r="T105" s="185">
        <f t="shared" si="3"/>
        <v>0</v>
      </c>
      <c r="U105" s="36"/>
      <c r="V105" s="36"/>
      <c r="W105" s="36"/>
      <c r="X105" s="36"/>
      <c r="Y105" s="36"/>
      <c r="Z105" s="36"/>
      <c r="AA105" s="36"/>
      <c r="AB105" s="36"/>
      <c r="AC105" s="36"/>
      <c r="AD105" s="36"/>
      <c r="AE105" s="36"/>
      <c r="AR105" s="186" t="s">
        <v>175</v>
      </c>
      <c r="AT105" s="186" t="s">
        <v>137</v>
      </c>
      <c r="AU105" s="186" t="s">
        <v>80</v>
      </c>
      <c r="AY105" s="19" t="s">
        <v>135</v>
      </c>
      <c r="BE105" s="187">
        <f t="shared" si="4"/>
        <v>0</v>
      </c>
      <c r="BF105" s="187">
        <f t="shared" si="5"/>
        <v>0</v>
      </c>
      <c r="BG105" s="187">
        <f t="shared" si="6"/>
        <v>0</v>
      </c>
      <c r="BH105" s="187">
        <f t="shared" si="7"/>
        <v>0</v>
      </c>
      <c r="BI105" s="187">
        <f t="shared" si="8"/>
        <v>0</v>
      </c>
      <c r="BJ105" s="19" t="s">
        <v>143</v>
      </c>
      <c r="BK105" s="187">
        <f t="shared" si="9"/>
        <v>0</v>
      </c>
      <c r="BL105" s="19" t="s">
        <v>175</v>
      </c>
      <c r="BM105" s="186" t="s">
        <v>207</v>
      </c>
    </row>
    <row r="106" spans="1:65" s="2" customFormat="1" ht="14.4" customHeight="1">
      <c r="A106" s="36"/>
      <c r="B106" s="37"/>
      <c r="C106" s="175" t="s">
        <v>8</v>
      </c>
      <c r="D106" s="175" t="s">
        <v>137</v>
      </c>
      <c r="E106" s="176" t="s">
        <v>3145</v>
      </c>
      <c r="F106" s="177" t="s">
        <v>3146</v>
      </c>
      <c r="G106" s="178" t="s">
        <v>382</v>
      </c>
      <c r="H106" s="179">
        <v>1</v>
      </c>
      <c r="I106" s="180"/>
      <c r="J106" s="181">
        <f t="shared" si="0"/>
        <v>0</v>
      </c>
      <c r="K106" s="177" t="s">
        <v>19</v>
      </c>
      <c r="L106" s="41"/>
      <c r="M106" s="182" t="s">
        <v>19</v>
      </c>
      <c r="N106" s="183" t="s">
        <v>44</v>
      </c>
      <c r="O106" s="66"/>
      <c r="P106" s="184">
        <f t="shared" si="1"/>
        <v>0</v>
      </c>
      <c r="Q106" s="184">
        <v>0</v>
      </c>
      <c r="R106" s="184">
        <f t="shared" si="2"/>
        <v>0</v>
      </c>
      <c r="S106" s="184">
        <v>0</v>
      </c>
      <c r="T106" s="185">
        <f t="shared" si="3"/>
        <v>0</v>
      </c>
      <c r="U106" s="36"/>
      <c r="V106" s="36"/>
      <c r="W106" s="36"/>
      <c r="X106" s="36"/>
      <c r="Y106" s="36"/>
      <c r="Z106" s="36"/>
      <c r="AA106" s="36"/>
      <c r="AB106" s="36"/>
      <c r="AC106" s="36"/>
      <c r="AD106" s="36"/>
      <c r="AE106" s="36"/>
      <c r="AR106" s="186" t="s">
        <v>175</v>
      </c>
      <c r="AT106" s="186" t="s">
        <v>137</v>
      </c>
      <c r="AU106" s="186" t="s">
        <v>80</v>
      </c>
      <c r="AY106" s="19" t="s">
        <v>135</v>
      </c>
      <c r="BE106" s="187">
        <f t="shared" si="4"/>
        <v>0</v>
      </c>
      <c r="BF106" s="187">
        <f t="shared" si="5"/>
        <v>0</v>
      </c>
      <c r="BG106" s="187">
        <f t="shared" si="6"/>
        <v>0</v>
      </c>
      <c r="BH106" s="187">
        <f t="shared" si="7"/>
        <v>0</v>
      </c>
      <c r="BI106" s="187">
        <f t="shared" si="8"/>
        <v>0</v>
      </c>
      <c r="BJ106" s="19" t="s">
        <v>143</v>
      </c>
      <c r="BK106" s="187">
        <f t="shared" si="9"/>
        <v>0</v>
      </c>
      <c r="BL106" s="19" t="s">
        <v>175</v>
      </c>
      <c r="BM106" s="186" t="s">
        <v>211</v>
      </c>
    </row>
    <row r="107" spans="1:65" s="2" customFormat="1" ht="14.4" customHeight="1">
      <c r="A107" s="36"/>
      <c r="B107" s="37"/>
      <c r="C107" s="175" t="s">
        <v>175</v>
      </c>
      <c r="D107" s="175" t="s">
        <v>137</v>
      </c>
      <c r="E107" s="176" t="s">
        <v>3147</v>
      </c>
      <c r="F107" s="177" t="s">
        <v>3148</v>
      </c>
      <c r="G107" s="178" t="s">
        <v>382</v>
      </c>
      <c r="H107" s="179">
        <v>3</v>
      </c>
      <c r="I107" s="180"/>
      <c r="J107" s="181">
        <f t="shared" si="0"/>
        <v>0</v>
      </c>
      <c r="K107" s="177" t="s">
        <v>19</v>
      </c>
      <c r="L107" s="41"/>
      <c r="M107" s="182" t="s">
        <v>19</v>
      </c>
      <c r="N107" s="183" t="s">
        <v>44</v>
      </c>
      <c r="O107" s="66"/>
      <c r="P107" s="184">
        <f t="shared" si="1"/>
        <v>0</v>
      </c>
      <c r="Q107" s="184">
        <v>0</v>
      </c>
      <c r="R107" s="184">
        <f t="shared" si="2"/>
        <v>0</v>
      </c>
      <c r="S107" s="184">
        <v>0</v>
      </c>
      <c r="T107" s="185">
        <f t="shared" si="3"/>
        <v>0</v>
      </c>
      <c r="U107" s="36"/>
      <c r="V107" s="36"/>
      <c r="W107" s="36"/>
      <c r="X107" s="36"/>
      <c r="Y107" s="36"/>
      <c r="Z107" s="36"/>
      <c r="AA107" s="36"/>
      <c r="AB107" s="36"/>
      <c r="AC107" s="36"/>
      <c r="AD107" s="36"/>
      <c r="AE107" s="36"/>
      <c r="AR107" s="186" t="s">
        <v>175</v>
      </c>
      <c r="AT107" s="186" t="s">
        <v>137</v>
      </c>
      <c r="AU107" s="186" t="s">
        <v>80</v>
      </c>
      <c r="AY107" s="19" t="s">
        <v>135</v>
      </c>
      <c r="BE107" s="187">
        <f t="shared" si="4"/>
        <v>0</v>
      </c>
      <c r="BF107" s="187">
        <f t="shared" si="5"/>
        <v>0</v>
      </c>
      <c r="BG107" s="187">
        <f t="shared" si="6"/>
        <v>0</v>
      </c>
      <c r="BH107" s="187">
        <f t="shared" si="7"/>
        <v>0</v>
      </c>
      <c r="BI107" s="187">
        <f t="shared" si="8"/>
        <v>0</v>
      </c>
      <c r="BJ107" s="19" t="s">
        <v>143</v>
      </c>
      <c r="BK107" s="187">
        <f t="shared" si="9"/>
        <v>0</v>
      </c>
      <c r="BL107" s="19" t="s">
        <v>175</v>
      </c>
      <c r="BM107" s="186" t="s">
        <v>216</v>
      </c>
    </row>
    <row r="108" spans="1:65" s="2" customFormat="1" ht="14.4" customHeight="1">
      <c r="A108" s="36"/>
      <c r="B108" s="37"/>
      <c r="C108" s="175" t="s">
        <v>219</v>
      </c>
      <c r="D108" s="175" t="s">
        <v>137</v>
      </c>
      <c r="E108" s="176" t="s">
        <v>3149</v>
      </c>
      <c r="F108" s="177" t="s">
        <v>3150</v>
      </c>
      <c r="G108" s="178" t="s">
        <v>382</v>
      </c>
      <c r="H108" s="179">
        <v>2</v>
      </c>
      <c r="I108" s="180"/>
      <c r="J108" s="181">
        <f t="shared" si="0"/>
        <v>0</v>
      </c>
      <c r="K108" s="177" t="s">
        <v>19</v>
      </c>
      <c r="L108" s="41"/>
      <c r="M108" s="182" t="s">
        <v>19</v>
      </c>
      <c r="N108" s="183" t="s">
        <v>44</v>
      </c>
      <c r="O108" s="66"/>
      <c r="P108" s="184">
        <f t="shared" si="1"/>
        <v>0</v>
      </c>
      <c r="Q108" s="184">
        <v>0</v>
      </c>
      <c r="R108" s="184">
        <f t="shared" si="2"/>
        <v>0</v>
      </c>
      <c r="S108" s="184">
        <v>0</v>
      </c>
      <c r="T108" s="185">
        <f t="shared" si="3"/>
        <v>0</v>
      </c>
      <c r="U108" s="36"/>
      <c r="V108" s="36"/>
      <c r="W108" s="36"/>
      <c r="X108" s="36"/>
      <c r="Y108" s="36"/>
      <c r="Z108" s="36"/>
      <c r="AA108" s="36"/>
      <c r="AB108" s="36"/>
      <c r="AC108" s="36"/>
      <c r="AD108" s="36"/>
      <c r="AE108" s="36"/>
      <c r="AR108" s="186" t="s">
        <v>175</v>
      </c>
      <c r="AT108" s="186" t="s">
        <v>137</v>
      </c>
      <c r="AU108" s="186" t="s">
        <v>80</v>
      </c>
      <c r="AY108" s="19" t="s">
        <v>135</v>
      </c>
      <c r="BE108" s="187">
        <f t="shared" si="4"/>
        <v>0</v>
      </c>
      <c r="BF108" s="187">
        <f t="shared" si="5"/>
        <v>0</v>
      </c>
      <c r="BG108" s="187">
        <f t="shared" si="6"/>
        <v>0</v>
      </c>
      <c r="BH108" s="187">
        <f t="shared" si="7"/>
        <v>0</v>
      </c>
      <c r="BI108" s="187">
        <f t="shared" si="8"/>
        <v>0</v>
      </c>
      <c r="BJ108" s="19" t="s">
        <v>143</v>
      </c>
      <c r="BK108" s="187">
        <f t="shared" si="9"/>
        <v>0</v>
      </c>
      <c r="BL108" s="19" t="s">
        <v>175</v>
      </c>
      <c r="BM108" s="186" t="s">
        <v>222</v>
      </c>
    </row>
    <row r="109" spans="1:65" s="2" customFormat="1" ht="14.4" customHeight="1">
      <c r="A109" s="36"/>
      <c r="B109" s="37"/>
      <c r="C109" s="175" t="s">
        <v>181</v>
      </c>
      <c r="D109" s="175" t="s">
        <v>137</v>
      </c>
      <c r="E109" s="176" t="s">
        <v>3151</v>
      </c>
      <c r="F109" s="177" t="s">
        <v>3152</v>
      </c>
      <c r="G109" s="178" t="s">
        <v>382</v>
      </c>
      <c r="H109" s="179">
        <v>5</v>
      </c>
      <c r="I109" s="180"/>
      <c r="J109" s="181">
        <f t="shared" si="0"/>
        <v>0</v>
      </c>
      <c r="K109" s="177" t="s">
        <v>19</v>
      </c>
      <c r="L109" s="41"/>
      <c r="M109" s="182" t="s">
        <v>19</v>
      </c>
      <c r="N109" s="183" t="s">
        <v>44</v>
      </c>
      <c r="O109" s="66"/>
      <c r="P109" s="184">
        <f t="shared" si="1"/>
        <v>0</v>
      </c>
      <c r="Q109" s="184">
        <v>0</v>
      </c>
      <c r="R109" s="184">
        <f t="shared" si="2"/>
        <v>0</v>
      </c>
      <c r="S109" s="184">
        <v>0</v>
      </c>
      <c r="T109" s="185">
        <f t="shared" si="3"/>
        <v>0</v>
      </c>
      <c r="U109" s="36"/>
      <c r="V109" s="36"/>
      <c r="W109" s="36"/>
      <c r="X109" s="36"/>
      <c r="Y109" s="36"/>
      <c r="Z109" s="36"/>
      <c r="AA109" s="36"/>
      <c r="AB109" s="36"/>
      <c r="AC109" s="36"/>
      <c r="AD109" s="36"/>
      <c r="AE109" s="36"/>
      <c r="AR109" s="186" t="s">
        <v>175</v>
      </c>
      <c r="AT109" s="186" t="s">
        <v>137</v>
      </c>
      <c r="AU109" s="186" t="s">
        <v>80</v>
      </c>
      <c r="AY109" s="19" t="s">
        <v>135</v>
      </c>
      <c r="BE109" s="187">
        <f t="shared" si="4"/>
        <v>0</v>
      </c>
      <c r="BF109" s="187">
        <f t="shared" si="5"/>
        <v>0</v>
      </c>
      <c r="BG109" s="187">
        <f t="shared" si="6"/>
        <v>0</v>
      </c>
      <c r="BH109" s="187">
        <f t="shared" si="7"/>
        <v>0</v>
      </c>
      <c r="BI109" s="187">
        <f t="shared" si="8"/>
        <v>0</v>
      </c>
      <c r="BJ109" s="19" t="s">
        <v>143</v>
      </c>
      <c r="BK109" s="187">
        <f t="shared" si="9"/>
        <v>0</v>
      </c>
      <c r="BL109" s="19" t="s">
        <v>175</v>
      </c>
      <c r="BM109" s="186" t="s">
        <v>227</v>
      </c>
    </row>
    <row r="110" spans="1:65" s="2" customFormat="1" ht="14.4" customHeight="1">
      <c r="A110" s="36"/>
      <c r="B110" s="37"/>
      <c r="C110" s="175" t="s">
        <v>228</v>
      </c>
      <c r="D110" s="175" t="s">
        <v>137</v>
      </c>
      <c r="E110" s="176" t="s">
        <v>3153</v>
      </c>
      <c r="F110" s="177" t="s">
        <v>3154</v>
      </c>
      <c r="G110" s="178" t="s">
        <v>382</v>
      </c>
      <c r="H110" s="179">
        <v>4</v>
      </c>
      <c r="I110" s="180"/>
      <c r="J110" s="181">
        <f t="shared" si="0"/>
        <v>0</v>
      </c>
      <c r="K110" s="177" t="s">
        <v>19</v>
      </c>
      <c r="L110" s="41"/>
      <c r="M110" s="182" t="s">
        <v>19</v>
      </c>
      <c r="N110" s="183" t="s">
        <v>44</v>
      </c>
      <c r="O110" s="66"/>
      <c r="P110" s="184">
        <f t="shared" si="1"/>
        <v>0</v>
      </c>
      <c r="Q110" s="184">
        <v>0</v>
      </c>
      <c r="R110" s="184">
        <f t="shared" si="2"/>
        <v>0</v>
      </c>
      <c r="S110" s="184">
        <v>0</v>
      </c>
      <c r="T110" s="185">
        <f t="shared" si="3"/>
        <v>0</v>
      </c>
      <c r="U110" s="36"/>
      <c r="V110" s="36"/>
      <c r="W110" s="36"/>
      <c r="X110" s="36"/>
      <c r="Y110" s="36"/>
      <c r="Z110" s="36"/>
      <c r="AA110" s="36"/>
      <c r="AB110" s="36"/>
      <c r="AC110" s="36"/>
      <c r="AD110" s="36"/>
      <c r="AE110" s="36"/>
      <c r="AR110" s="186" t="s">
        <v>175</v>
      </c>
      <c r="AT110" s="186" t="s">
        <v>137</v>
      </c>
      <c r="AU110" s="186" t="s">
        <v>80</v>
      </c>
      <c r="AY110" s="19" t="s">
        <v>135</v>
      </c>
      <c r="BE110" s="187">
        <f t="shared" si="4"/>
        <v>0</v>
      </c>
      <c r="BF110" s="187">
        <f t="shared" si="5"/>
        <v>0</v>
      </c>
      <c r="BG110" s="187">
        <f t="shared" si="6"/>
        <v>0</v>
      </c>
      <c r="BH110" s="187">
        <f t="shared" si="7"/>
        <v>0</v>
      </c>
      <c r="BI110" s="187">
        <f t="shared" si="8"/>
        <v>0</v>
      </c>
      <c r="BJ110" s="19" t="s">
        <v>143</v>
      </c>
      <c r="BK110" s="187">
        <f t="shared" si="9"/>
        <v>0</v>
      </c>
      <c r="BL110" s="19" t="s">
        <v>175</v>
      </c>
      <c r="BM110" s="186" t="s">
        <v>231</v>
      </c>
    </row>
    <row r="111" spans="1:65" s="2" customFormat="1" ht="14.4" customHeight="1">
      <c r="A111" s="36"/>
      <c r="B111" s="37"/>
      <c r="C111" s="175" t="s">
        <v>185</v>
      </c>
      <c r="D111" s="175" t="s">
        <v>137</v>
      </c>
      <c r="E111" s="176" t="s">
        <v>3155</v>
      </c>
      <c r="F111" s="177" t="s">
        <v>3156</v>
      </c>
      <c r="G111" s="178" t="s">
        <v>382</v>
      </c>
      <c r="H111" s="179">
        <v>1</v>
      </c>
      <c r="I111" s="180"/>
      <c r="J111" s="181">
        <f t="shared" si="0"/>
        <v>0</v>
      </c>
      <c r="K111" s="177" t="s">
        <v>19</v>
      </c>
      <c r="L111" s="41"/>
      <c r="M111" s="182" t="s">
        <v>19</v>
      </c>
      <c r="N111" s="183" t="s">
        <v>44</v>
      </c>
      <c r="O111" s="66"/>
      <c r="P111" s="184">
        <f t="shared" si="1"/>
        <v>0</v>
      </c>
      <c r="Q111" s="184">
        <v>0</v>
      </c>
      <c r="R111" s="184">
        <f t="shared" si="2"/>
        <v>0</v>
      </c>
      <c r="S111" s="184">
        <v>0</v>
      </c>
      <c r="T111" s="185">
        <f t="shared" si="3"/>
        <v>0</v>
      </c>
      <c r="U111" s="36"/>
      <c r="V111" s="36"/>
      <c r="W111" s="36"/>
      <c r="X111" s="36"/>
      <c r="Y111" s="36"/>
      <c r="Z111" s="36"/>
      <c r="AA111" s="36"/>
      <c r="AB111" s="36"/>
      <c r="AC111" s="36"/>
      <c r="AD111" s="36"/>
      <c r="AE111" s="36"/>
      <c r="AR111" s="186" t="s">
        <v>175</v>
      </c>
      <c r="AT111" s="186" t="s">
        <v>137</v>
      </c>
      <c r="AU111" s="186" t="s">
        <v>80</v>
      </c>
      <c r="AY111" s="19" t="s">
        <v>135</v>
      </c>
      <c r="BE111" s="187">
        <f t="shared" si="4"/>
        <v>0</v>
      </c>
      <c r="BF111" s="187">
        <f t="shared" si="5"/>
        <v>0</v>
      </c>
      <c r="BG111" s="187">
        <f t="shared" si="6"/>
        <v>0</v>
      </c>
      <c r="BH111" s="187">
        <f t="shared" si="7"/>
        <v>0</v>
      </c>
      <c r="BI111" s="187">
        <f t="shared" si="8"/>
        <v>0</v>
      </c>
      <c r="BJ111" s="19" t="s">
        <v>143</v>
      </c>
      <c r="BK111" s="187">
        <f t="shared" si="9"/>
        <v>0</v>
      </c>
      <c r="BL111" s="19" t="s">
        <v>175</v>
      </c>
      <c r="BM111" s="186" t="s">
        <v>235</v>
      </c>
    </row>
    <row r="112" spans="1:65" s="2" customFormat="1" ht="14.4" customHeight="1">
      <c r="A112" s="36"/>
      <c r="B112" s="37"/>
      <c r="C112" s="175" t="s">
        <v>7</v>
      </c>
      <c r="D112" s="175" t="s">
        <v>137</v>
      </c>
      <c r="E112" s="176" t="s">
        <v>3157</v>
      </c>
      <c r="F112" s="177" t="s">
        <v>3158</v>
      </c>
      <c r="G112" s="178" t="s">
        <v>382</v>
      </c>
      <c r="H112" s="179">
        <v>1</v>
      </c>
      <c r="I112" s="180"/>
      <c r="J112" s="181">
        <f t="shared" si="0"/>
        <v>0</v>
      </c>
      <c r="K112" s="177" t="s">
        <v>19</v>
      </c>
      <c r="L112" s="41"/>
      <c r="M112" s="182" t="s">
        <v>19</v>
      </c>
      <c r="N112" s="183" t="s">
        <v>44</v>
      </c>
      <c r="O112" s="66"/>
      <c r="P112" s="184">
        <f t="shared" si="1"/>
        <v>0</v>
      </c>
      <c r="Q112" s="184">
        <v>0</v>
      </c>
      <c r="R112" s="184">
        <f t="shared" si="2"/>
        <v>0</v>
      </c>
      <c r="S112" s="184">
        <v>0</v>
      </c>
      <c r="T112" s="185">
        <f t="shared" si="3"/>
        <v>0</v>
      </c>
      <c r="U112" s="36"/>
      <c r="V112" s="36"/>
      <c r="W112" s="36"/>
      <c r="X112" s="36"/>
      <c r="Y112" s="36"/>
      <c r="Z112" s="36"/>
      <c r="AA112" s="36"/>
      <c r="AB112" s="36"/>
      <c r="AC112" s="36"/>
      <c r="AD112" s="36"/>
      <c r="AE112" s="36"/>
      <c r="AR112" s="186" t="s">
        <v>175</v>
      </c>
      <c r="AT112" s="186" t="s">
        <v>137</v>
      </c>
      <c r="AU112" s="186" t="s">
        <v>80</v>
      </c>
      <c r="AY112" s="19" t="s">
        <v>135</v>
      </c>
      <c r="BE112" s="187">
        <f t="shared" si="4"/>
        <v>0</v>
      </c>
      <c r="BF112" s="187">
        <f t="shared" si="5"/>
        <v>0</v>
      </c>
      <c r="BG112" s="187">
        <f t="shared" si="6"/>
        <v>0</v>
      </c>
      <c r="BH112" s="187">
        <f t="shared" si="7"/>
        <v>0</v>
      </c>
      <c r="BI112" s="187">
        <f t="shared" si="8"/>
        <v>0</v>
      </c>
      <c r="BJ112" s="19" t="s">
        <v>143</v>
      </c>
      <c r="BK112" s="187">
        <f t="shared" si="9"/>
        <v>0</v>
      </c>
      <c r="BL112" s="19" t="s">
        <v>175</v>
      </c>
      <c r="BM112" s="186" t="s">
        <v>240</v>
      </c>
    </row>
    <row r="113" spans="1:65" s="2" customFormat="1" ht="14.4" customHeight="1">
      <c r="A113" s="36"/>
      <c r="B113" s="37"/>
      <c r="C113" s="175" t="s">
        <v>191</v>
      </c>
      <c r="D113" s="175" t="s">
        <v>137</v>
      </c>
      <c r="E113" s="176" t="s">
        <v>3159</v>
      </c>
      <c r="F113" s="177" t="s">
        <v>3160</v>
      </c>
      <c r="G113" s="178" t="s">
        <v>382</v>
      </c>
      <c r="H113" s="179">
        <v>1</v>
      </c>
      <c r="I113" s="180"/>
      <c r="J113" s="181">
        <f t="shared" si="0"/>
        <v>0</v>
      </c>
      <c r="K113" s="177" t="s">
        <v>19</v>
      </c>
      <c r="L113" s="41"/>
      <c r="M113" s="182" t="s">
        <v>19</v>
      </c>
      <c r="N113" s="183" t="s">
        <v>44</v>
      </c>
      <c r="O113" s="66"/>
      <c r="P113" s="184">
        <f t="shared" si="1"/>
        <v>0</v>
      </c>
      <c r="Q113" s="184">
        <v>0</v>
      </c>
      <c r="R113" s="184">
        <f t="shared" si="2"/>
        <v>0</v>
      </c>
      <c r="S113" s="184">
        <v>0</v>
      </c>
      <c r="T113" s="185">
        <f t="shared" si="3"/>
        <v>0</v>
      </c>
      <c r="U113" s="36"/>
      <c r="V113" s="36"/>
      <c r="W113" s="36"/>
      <c r="X113" s="36"/>
      <c r="Y113" s="36"/>
      <c r="Z113" s="36"/>
      <c r="AA113" s="36"/>
      <c r="AB113" s="36"/>
      <c r="AC113" s="36"/>
      <c r="AD113" s="36"/>
      <c r="AE113" s="36"/>
      <c r="AR113" s="186" t="s">
        <v>175</v>
      </c>
      <c r="AT113" s="186" t="s">
        <v>137</v>
      </c>
      <c r="AU113" s="186" t="s">
        <v>80</v>
      </c>
      <c r="AY113" s="19" t="s">
        <v>135</v>
      </c>
      <c r="BE113" s="187">
        <f t="shared" si="4"/>
        <v>0</v>
      </c>
      <c r="BF113" s="187">
        <f t="shared" si="5"/>
        <v>0</v>
      </c>
      <c r="BG113" s="187">
        <f t="shared" si="6"/>
        <v>0</v>
      </c>
      <c r="BH113" s="187">
        <f t="shared" si="7"/>
        <v>0</v>
      </c>
      <c r="BI113" s="187">
        <f t="shared" si="8"/>
        <v>0</v>
      </c>
      <c r="BJ113" s="19" t="s">
        <v>143</v>
      </c>
      <c r="BK113" s="187">
        <f t="shared" si="9"/>
        <v>0</v>
      </c>
      <c r="BL113" s="19" t="s">
        <v>175</v>
      </c>
      <c r="BM113" s="186" t="s">
        <v>244</v>
      </c>
    </row>
    <row r="114" spans="1:65" s="12" customFormat="1" ht="25.9" customHeight="1">
      <c r="B114" s="159"/>
      <c r="C114" s="160"/>
      <c r="D114" s="161" t="s">
        <v>71</v>
      </c>
      <c r="E114" s="162" t="s">
        <v>3161</v>
      </c>
      <c r="F114" s="162" t="s">
        <v>3162</v>
      </c>
      <c r="G114" s="160"/>
      <c r="H114" s="160"/>
      <c r="I114" s="163"/>
      <c r="J114" s="164">
        <f>BK114</f>
        <v>0</v>
      </c>
      <c r="K114" s="160"/>
      <c r="L114" s="165"/>
      <c r="M114" s="166"/>
      <c r="N114" s="167"/>
      <c r="O114" s="167"/>
      <c r="P114" s="168">
        <f>SUM(P115:P213)</f>
        <v>0</v>
      </c>
      <c r="Q114" s="167"/>
      <c r="R114" s="168">
        <f>SUM(R115:R213)</f>
        <v>0</v>
      </c>
      <c r="S114" s="167"/>
      <c r="T114" s="169">
        <f>SUM(T115:T213)</f>
        <v>0</v>
      </c>
      <c r="AR114" s="170" t="s">
        <v>80</v>
      </c>
      <c r="AT114" s="171" t="s">
        <v>71</v>
      </c>
      <c r="AU114" s="171" t="s">
        <v>72</v>
      </c>
      <c r="AY114" s="170" t="s">
        <v>135</v>
      </c>
      <c r="BK114" s="172">
        <f>SUM(BK115:BK213)</f>
        <v>0</v>
      </c>
    </row>
    <row r="115" spans="1:65" s="2" customFormat="1" ht="14.4" customHeight="1">
      <c r="A115" s="36"/>
      <c r="B115" s="37"/>
      <c r="C115" s="175" t="s">
        <v>245</v>
      </c>
      <c r="D115" s="175" t="s">
        <v>137</v>
      </c>
      <c r="E115" s="176" t="s">
        <v>3163</v>
      </c>
      <c r="F115" s="177" t="s">
        <v>3164</v>
      </c>
      <c r="G115" s="178" t="s">
        <v>382</v>
      </c>
      <c r="H115" s="179">
        <v>2</v>
      </c>
      <c r="I115" s="180"/>
      <c r="J115" s="181">
        <f t="shared" ref="J115:J128" si="10">ROUND(I115*H115,2)</f>
        <v>0</v>
      </c>
      <c r="K115" s="177" t="s">
        <v>19</v>
      </c>
      <c r="L115" s="41"/>
      <c r="M115" s="182" t="s">
        <v>19</v>
      </c>
      <c r="N115" s="183" t="s">
        <v>44</v>
      </c>
      <c r="O115" s="66"/>
      <c r="P115" s="184">
        <f t="shared" ref="P115:P128" si="11">O115*H115</f>
        <v>0</v>
      </c>
      <c r="Q115" s="184">
        <v>0</v>
      </c>
      <c r="R115" s="184">
        <f t="shared" ref="R115:R128" si="12">Q115*H115</f>
        <v>0</v>
      </c>
      <c r="S115" s="184">
        <v>0</v>
      </c>
      <c r="T115" s="185">
        <f t="shared" ref="T115:T128" si="13">S115*H115</f>
        <v>0</v>
      </c>
      <c r="U115" s="36"/>
      <c r="V115" s="36"/>
      <c r="W115" s="36"/>
      <c r="X115" s="36"/>
      <c r="Y115" s="36"/>
      <c r="Z115" s="36"/>
      <c r="AA115" s="36"/>
      <c r="AB115" s="36"/>
      <c r="AC115" s="36"/>
      <c r="AD115" s="36"/>
      <c r="AE115" s="36"/>
      <c r="AR115" s="186" t="s">
        <v>142</v>
      </c>
      <c r="AT115" s="186" t="s">
        <v>137</v>
      </c>
      <c r="AU115" s="186" t="s">
        <v>80</v>
      </c>
      <c r="AY115" s="19" t="s">
        <v>135</v>
      </c>
      <c r="BE115" s="187">
        <f t="shared" ref="BE115:BE128" si="14">IF(N115="základní",J115,0)</f>
        <v>0</v>
      </c>
      <c r="BF115" s="187">
        <f t="shared" ref="BF115:BF128" si="15">IF(N115="snížená",J115,0)</f>
        <v>0</v>
      </c>
      <c r="BG115" s="187">
        <f t="shared" ref="BG115:BG128" si="16">IF(N115="zákl. přenesená",J115,0)</f>
        <v>0</v>
      </c>
      <c r="BH115" s="187">
        <f t="shared" ref="BH115:BH128" si="17">IF(N115="sníž. přenesená",J115,0)</f>
        <v>0</v>
      </c>
      <c r="BI115" s="187">
        <f t="shared" ref="BI115:BI128" si="18">IF(N115="nulová",J115,0)</f>
        <v>0</v>
      </c>
      <c r="BJ115" s="19" t="s">
        <v>143</v>
      </c>
      <c r="BK115" s="187">
        <f t="shared" ref="BK115:BK128" si="19">ROUND(I115*H115,2)</f>
        <v>0</v>
      </c>
      <c r="BL115" s="19" t="s">
        <v>142</v>
      </c>
      <c r="BM115" s="186" t="s">
        <v>248</v>
      </c>
    </row>
    <row r="116" spans="1:65" s="2" customFormat="1" ht="14.4" customHeight="1">
      <c r="A116" s="36"/>
      <c r="B116" s="37"/>
      <c r="C116" s="175" t="s">
        <v>198</v>
      </c>
      <c r="D116" s="175" t="s">
        <v>137</v>
      </c>
      <c r="E116" s="176" t="s">
        <v>3165</v>
      </c>
      <c r="F116" s="177" t="s">
        <v>3166</v>
      </c>
      <c r="G116" s="178" t="s">
        <v>382</v>
      </c>
      <c r="H116" s="179">
        <v>2</v>
      </c>
      <c r="I116" s="180"/>
      <c r="J116" s="181">
        <f t="shared" si="10"/>
        <v>0</v>
      </c>
      <c r="K116" s="177" t="s">
        <v>19</v>
      </c>
      <c r="L116" s="41"/>
      <c r="M116" s="182" t="s">
        <v>19</v>
      </c>
      <c r="N116" s="183" t="s">
        <v>44</v>
      </c>
      <c r="O116" s="66"/>
      <c r="P116" s="184">
        <f t="shared" si="11"/>
        <v>0</v>
      </c>
      <c r="Q116" s="184">
        <v>0</v>
      </c>
      <c r="R116" s="184">
        <f t="shared" si="12"/>
        <v>0</v>
      </c>
      <c r="S116" s="184">
        <v>0</v>
      </c>
      <c r="T116" s="185">
        <f t="shared" si="13"/>
        <v>0</v>
      </c>
      <c r="U116" s="36"/>
      <c r="V116" s="36"/>
      <c r="W116" s="36"/>
      <c r="X116" s="36"/>
      <c r="Y116" s="36"/>
      <c r="Z116" s="36"/>
      <c r="AA116" s="36"/>
      <c r="AB116" s="36"/>
      <c r="AC116" s="36"/>
      <c r="AD116" s="36"/>
      <c r="AE116" s="36"/>
      <c r="AR116" s="186" t="s">
        <v>142</v>
      </c>
      <c r="AT116" s="186" t="s">
        <v>137</v>
      </c>
      <c r="AU116" s="186" t="s">
        <v>80</v>
      </c>
      <c r="AY116" s="19" t="s">
        <v>135</v>
      </c>
      <c r="BE116" s="187">
        <f t="shared" si="14"/>
        <v>0</v>
      </c>
      <c r="BF116" s="187">
        <f t="shared" si="15"/>
        <v>0</v>
      </c>
      <c r="BG116" s="187">
        <f t="shared" si="16"/>
        <v>0</v>
      </c>
      <c r="BH116" s="187">
        <f t="shared" si="17"/>
        <v>0</v>
      </c>
      <c r="BI116" s="187">
        <f t="shared" si="18"/>
        <v>0</v>
      </c>
      <c r="BJ116" s="19" t="s">
        <v>143</v>
      </c>
      <c r="BK116" s="187">
        <f t="shared" si="19"/>
        <v>0</v>
      </c>
      <c r="BL116" s="19" t="s">
        <v>142</v>
      </c>
      <c r="BM116" s="186" t="s">
        <v>251</v>
      </c>
    </row>
    <row r="117" spans="1:65" s="2" customFormat="1" ht="14.4" customHeight="1">
      <c r="A117" s="36"/>
      <c r="B117" s="37"/>
      <c r="C117" s="175" t="s">
        <v>255</v>
      </c>
      <c r="D117" s="175" t="s">
        <v>137</v>
      </c>
      <c r="E117" s="176" t="s">
        <v>3167</v>
      </c>
      <c r="F117" s="177" t="s">
        <v>3168</v>
      </c>
      <c r="G117" s="178" t="s">
        <v>382</v>
      </c>
      <c r="H117" s="179">
        <v>2</v>
      </c>
      <c r="I117" s="180"/>
      <c r="J117" s="181">
        <f t="shared" si="10"/>
        <v>0</v>
      </c>
      <c r="K117" s="177" t="s">
        <v>19</v>
      </c>
      <c r="L117" s="41"/>
      <c r="M117" s="182" t="s">
        <v>19</v>
      </c>
      <c r="N117" s="183" t="s">
        <v>44</v>
      </c>
      <c r="O117" s="66"/>
      <c r="P117" s="184">
        <f t="shared" si="11"/>
        <v>0</v>
      </c>
      <c r="Q117" s="184">
        <v>0</v>
      </c>
      <c r="R117" s="184">
        <f t="shared" si="12"/>
        <v>0</v>
      </c>
      <c r="S117" s="184">
        <v>0</v>
      </c>
      <c r="T117" s="185">
        <f t="shared" si="13"/>
        <v>0</v>
      </c>
      <c r="U117" s="36"/>
      <c r="V117" s="36"/>
      <c r="W117" s="36"/>
      <c r="X117" s="36"/>
      <c r="Y117" s="36"/>
      <c r="Z117" s="36"/>
      <c r="AA117" s="36"/>
      <c r="AB117" s="36"/>
      <c r="AC117" s="36"/>
      <c r="AD117" s="36"/>
      <c r="AE117" s="36"/>
      <c r="AR117" s="186" t="s">
        <v>142</v>
      </c>
      <c r="AT117" s="186" t="s">
        <v>137</v>
      </c>
      <c r="AU117" s="186" t="s">
        <v>80</v>
      </c>
      <c r="AY117" s="19" t="s">
        <v>135</v>
      </c>
      <c r="BE117" s="187">
        <f t="shared" si="14"/>
        <v>0</v>
      </c>
      <c r="BF117" s="187">
        <f t="shared" si="15"/>
        <v>0</v>
      </c>
      <c r="BG117" s="187">
        <f t="shared" si="16"/>
        <v>0</v>
      </c>
      <c r="BH117" s="187">
        <f t="shared" si="17"/>
        <v>0</v>
      </c>
      <c r="BI117" s="187">
        <f t="shared" si="18"/>
        <v>0</v>
      </c>
      <c r="BJ117" s="19" t="s">
        <v>143</v>
      </c>
      <c r="BK117" s="187">
        <f t="shared" si="19"/>
        <v>0</v>
      </c>
      <c r="BL117" s="19" t="s">
        <v>142</v>
      </c>
      <c r="BM117" s="186" t="s">
        <v>204</v>
      </c>
    </row>
    <row r="118" spans="1:65" s="2" customFormat="1" ht="14.4" customHeight="1">
      <c r="A118" s="36"/>
      <c r="B118" s="37"/>
      <c r="C118" s="175" t="s">
        <v>202</v>
      </c>
      <c r="D118" s="175" t="s">
        <v>137</v>
      </c>
      <c r="E118" s="176" t="s">
        <v>3169</v>
      </c>
      <c r="F118" s="177" t="s">
        <v>3170</v>
      </c>
      <c r="G118" s="178" t="s">
        <v>382</v>
      </c>
      <c r="H118" s="179">
        <v>2</v>
      </c>
      <c r="I118" s="180"/>
      <c r="J118" s="181">
        <f t="shared" si="10"/>
        <v>0</v>
      </c>
      <c r="K118" s="177" t="s">
        <v>19</v>
      </c>
      <c r="L118" s="41"/>
      <c r="M118" s="182" t="s">
        <v>19</v>
      </c>
      <c r="N118" s="183" t="s">
        <v>44</v>
      </c>
      <c r="O118" s="66"/>
      <c r="P118" s="184">
        <f t="shared" si="11"/>
        <v>0</v>
      </c>
      <c r="Q118" s="184">
        <v>0</v>
      </c>
      <c r="R118" s="184">
        <f t="shared" si="12"/>
        <v>0</v>
      </c>
      <c r="S118" s="184">
        <v>0</v>
      </c>
      <c r="T118" s="185">
        <f t="shared" si="13"/>
        <v>0</v>
      </c>
      <c r="U118" s="36"/>
      <c r="V118" s="36"/>
      <c r="W118" s="36"/>
      <c r="X118" s="36"/>
      <c r="Y118" s="36"/>
      <c r="Z118" s="36"/>
      <c r="AA118" s="36"/>
      <c r="AB118" s="36"/>
      <c r="AC118" s="36"/>
      <c r="AD118" s="36"/>
      <c r="AE118" s="36"/>
      <c r="AR118" s="186" t="s">
        <v>142</v>
      </c>
      <c r="AT118" s="186" t="s">
        <v>137</v>
      </c>
      <c r="AU118" s="186" t="s">
        <v>80</v>
      </c>
      <c r="AY118" s="19" t="s">
        <v>135</v>
      </c>
      <c r="BE118" s="187">
        <f t="shared" si="14"/>
        <v>0</v>
      </c>
      <c r="BF118" s="187">
        <f t="shared" si="15"/>
        <v>0</v>
      </c>
      <c r="BG118" s="187">
        <f t="shared" si="16"/>
        <v>0</v>
      </c>
      <c r="BH118" s="187">
        <f t="shared" si="17"/>
        <v>0</v>
      </c>
      <c r="BI118" s="187">
        <f t="shared" si="18"/>
        <v>0</v>
      </c>
      <c r="BJ118" s="19" t="s">
        <v>143</v>
      </c>
      <c r="BK118" s="187">
        <f t="shared" si="19"/>
        <v>0</v>
      </c>
      <c r="BL118" s="19" t="s">
        <v>142</v>
      </c>
      <c r="BM118" s="186" t="s">
        <v>261</v>
      </c>
    </row>
    <row r="119" spans="1:65" s="2" customFormat="1" ht="14.4" customHeight="1">
      <c r="A119" s="36"/>
      <c r="B119" s="37"/>
      <c r="C119" s="175" t="s">
        <v>263</v>
      </c>
      <c r="D119" s="175" t="s">
        <v>137</v>
      </c>
      <c r="E119" s="176" t="s">
        <v>3171</v>
      </c>
      <c r="F119" s="177" t="s">
        <v>3172</v>
      </c>
      <c r="G119" s="178" t="s">
        <v>382</v>
      </c>
      <c r="H119" s="179">
        <v>2</v>
      </c>
      <c r="I119" s="180"/>
      <c r="J119" s="181">
        <f t="shared" si="10"/>
        <v>0</v>
      </c>
      <c r="K119" s="177" t="s">
        <v>19</v>
      </c>
      <c r="L119" s="41"/>
      <c r="M119" s="182" t="s">
        <v>19</v>
      </c>
      <c r="N119" s="183" t="s">
        <v>44</v>
      </c>
      <c r="O119" s="66"/>
      <c r="P119" s="184">
        <f t="shared" si="11"/>
        <v>0</v>
      </c>
      <c r="Q119" s="184">
        <v>0</v>
      </c>
      <c r="R119" s="184">
        <f t="shared" si="12"/>
        <v>0</v>
      </c>
      <c r="S119" s="184">
        <v>0</v>
      </c>
      <c r="T119" s="185">
        <f t="shared" si="13"/>
        <v>0</v>
      </c>
      <c r="U119" s="36"/>
      <c r="V119" s="36"/>
      <c r="W119" s="36"/>
      <c r="X119" s="36"/>
      <c r="Y119" s="36"/>
      <c r="Z119" s="36"/>
      <c r="AA119" s="36"/>
      <c r="AB119" s="36"/>
      <c r="AC119" s="36"/>
      <c r="AD119" s="36"/>
      <c r="AE119" s="36"/>
      <c r="AR119" s="186" t="s">
        <v>142</v>
      </c>
      <c r="AT119" s="186" t="s">
        <v>137</v>
      </c>
      <c r="AU119" s="186" t="s">
        <v>80</v>
      </c>
      <c r="AY119" s="19" t="s">
        <v>135</v>
      </c>
      <c r="BE119" s="187">
        <f t="shared" si="14"/>
        <v>0</v>
      </c>
      <c r="BF119" s="187">
        <f t="shared" si="15"/>
        <v>0</v>
      </c>
      <c r="BG119" s="187">
        <f t="shared" si="16"/>
        <v>0</v>
      </c>
      <c r="BH119" s="187">
        <f t="shared" si="17"/>
        <v>0</v>
      </c>
      <c r="BI119" s="187">
        <f t="shared" si="18"/>
        <v>0</v>
      </c>
      <c r="BJ119" s="19" t="s">
        <v>143</v>
      </c>
      <c r="BK119" s="187">
        <f t="shared" si="19"/>
        <v>0</v>
      </c>
      <c r="BL119" s="19" t="s">
        <v>142</v>
      </c>
      <c r="BM119" s="186" t="s">
        <v>266</v>
      </c>
    </row>
    <row r="120" spans="1:65" s="2" customFormat="1" ht="14.4" customHeight="1">
      <c r="A120" s="36"/>
      <c r="B120" s="37"/>
      <c r="C120" s="175" t="s">
        <v>207</v>
      </c>
      <c r="D120" s="175" t="s">
        <v>137</v>
      </c>
      <c r="E120" s="176" t="s">
        <v>3173</v>
      </c>
      <c r="F120" s="177" t="s">
        <v>3174</v>
      </c>
      <c r="G120" s="178" t="s">
        <v>382</v>
      </c>
      <c r="H120" s="179">
        <v>2</v>
      </c>
      <c r="I120" s="180"/>
      <c r="J120" s="181">
        <f t="shared" si="10"/>
        <v>0</v>
      </c>
      <c r="K120" s="177" t="s">
        <v>19</v>
      </c>
      <c r="L120" s="41"/>
      <c r="M120" s="182" t="s">
        <v>19</v>
      </c>
      <c r="N120" s="183" t="s">
        <v>44</v>
      </c>
      <c r="O120" s="66"/>
      <c r="P120" s="184">
        <f t="shared" si="11"/>
        <v>0</v>
      </c>
      <c r="Q120" s="184">
        <v>0</v>
      </c>
      <c r="R120" s="184">
        <f t="shared" si="12"/>
        <v>0</v>
      </c>
      <c r="S120" s="184">
        <v>0</v>
      </c>
      <c r="T120" s="185">
        <f t="shared" si="13"/>
        <v>0</v>
      </c>
      <c r="U120" s="36"/>
      <c r="V120" s="36"/>
      <c r="W120" s="36"/>
      <c r="X120" s="36"/>
      <c r="Y120" s="36"/>
      <c r="Z120" s="36"/>
      <c r="AA120" s="36"/>
      <c r="AB120" s="36"/>
      <c r="AC120" s="36"/>
      <c r="AD120" s="36"/>
      <c r="AE120" s="36"/>
      <c r="AR120" s="186" t="s">
        <v>142</v>
      </c>
      <c r="AT120" s="186" t="s">
        <v>137</v>
      </c>
      <c r="AU120" s="186" t="s">
        <v>80</v>
      </c>
      <c r="AY120" s="19" t="s">
        <v>135</v>
      </c>
      <c r="BE120" s="187">
        <f t="shared" si="14"/>
        <v>0</v>
      </c>
      <c r="BF120" s="187">
        <f t="shared" si="15"/>
        <v>0</v>
      </c>
      <c r="BG120" s="187">
        <f t="shared" si="16"/>
        <v>0</v>
      </c>
      <c r="BH120" s="187">
        <f t="shared" si="17"/>
        <v>0</v>
      </c>
      <c r="BI120" s="187">
        <f t="shared" si="18"/>
        <v>0</v>
      </c>
      <c r="BJ120" s="19" t="s">
        <v>143</v>
      </c>
      <c r="BK120" s="187">
        <f t="shared" si="19"/>
        <v>0</v>
      </c>
      <c r="BL120" s="19" t="s">
        <v>142</v>
      </c>
      <c r="BM120" s="186" t="s">
        <v>269</v>
      </c>
    </row>
    <row r="121" spans="1:65" s="2" customFormat="1" ht="14.4" customHeight="1">
      <c r="A121" s="36"/>
      <c r="B121" s="37"/>
      <c r="C121" s="175" t="s">
        <v>271</v>
      </c>
      <c r="D121" s="175" t="s">
        <v>137</v>
      </c>
      <c r="E121" s="176" t="s">
        <v>3175</v>
      </c>
      <c r="F121" s="177" t="s">
        <v>3176</v>
      </c>
      <c r="G121" s="178" t="s">
        <v>382</v>
      </c>
      <c r="H121" s="179">
        <v>1</v>
      </c>
      <c r="I121" s="180"/>
      <c r="J121" s="181">
        <f t="shared" si="10"/>
        <v>0</v>
      </c>
      <c r="K121" s="177" t="s">
        <v>19</v>
      </c>
      <c r="L121" s="41"/>
      <c r="M121" s="182" t="s">
        <v>19</v>
      </c>
      <c r="N121" s="183" t="s">
        <v>44</v>
      </c>
      <c r="O121" s="66"/>
      <c r="P121" s="184">
        <f t="shared" si="11"/>
        <v>0</v>
      </c>
      <c r="Q121" s="184">
        <v>0</v>
      </c>
      <c r="R121" s="184">
        <f t="shared" si="12"/>
        <v>0</v>
      </c>
      <c r="S121" s="184">
        <v>0</v>
      </c>
      <c r="T121" s="185">
        <f t="shared" si="13"/>
        <v>0</v>
      </c>
      <c r="U121" s="36"/>
      <c r="V121" s="36"/>
      <c r="W121" s="36"/>
      <c r="X121" s="36"/>
      <c r="Y121" s="36"/>
      <c r="Z121" s="36"/>
      <c r="AA121" s="36"/>
      <c r="AB121" s="36"/>
      <c r="AC121" s="36"/>
      <c r="AD121" s="36"/>
      <c r="AE121" s="36"/>
      <c r="AR121" s="186" t="s">
        <v>142</v>
      </c>
      <c r="AT121" s="186" t="s">
        <v>137</v>
      </c>
      <c r="AU121" s="186" t="s">
        <v>80</v>
      </c>
      <c r="AY121" s="19" t="s">
        <v>135</v>
      </c>
      <c r="BE121" s="187">
        <f t="shared" si="14"/>
        <v>0</v>
      </c>
      <c r="BF121" s="187">
        <f t="shared" si="15"/>
        <v>0</v>
      </c>
      <c r="BG121" s="187">
        <f t="shared" si="16"/>
        <v>0</v>
      </c>
      <c r="BH121" s="187">
        <f t="shared" si="17"/>
        <v>0</v>
      </c>
      <c r="BI121" s="187">
        <f t="shared" si="18"/>
        <v>0</v>
      </c>
      <c r="BJ121" s="19" t="s">
        <v>143</v>
      </c>
      <c r="BK121" s="187">
        <f t="shared" si="19"/>
        <v>0</v>
      </c>
      <c r="BL121" s="19" t="s">
        <v>142</v>
      </c>
      <c r="BM121" s="186" t="s">
        <v>274</v>
      </c>
    </row>
    <row r="122" spans="1:65" s="2" customFormat="1" ht="14.4" customHeight="1">
      <c r="A122" s="36"/>
      <c r="B122" s="37"/>
      <c r="C122" s="175" t="s">
        <v>211</v>
      </c>
      <c r="D122" s="249" t="s">
        <v>137</v>
      </c>
      <c r="E122" s="176" t="s">
        <v>3177</v>
      </c>
      <c r="F122" s="177" t="s">
        <v>3178</v>
      </c>
      <c r="G122" s="178" t="s">
        <v>382</v>
      </c>
      <c r="H122" s="179">
        <v>2</v>
      </c>
      <c r="I122" s="180"/>
      <c r="J122" s="181">
        <f t="shared" si="10"/>
        <v>0</v>
      </c>
      <c r="K122" s="177" t="s">
        <v>19</v>
      </c>
      <c r="L122" s="41"/>
      <c r="M122" s="182" t="s">
        <v>19</v>
      </c>
      <c r="N122" s="183" t="s">
        <v>44</v>
      </c>
      <c r="O122" s="66"/>
      <c r="P122" s="184">
        <f t="shared" si="11"/>
        <v>0</v>
      </c>
      <c r="Q122" s="184">
        <v>0</v>
      </c>
      <c r="R122" s="184">
        <f t="shared" si="12"/>
        <v>0</v>
      </c>
      <c r="S122" s="184">
        <v>0</v>
      </c>
      <c r="T122" s="185">
        <f t="shared" si="13"/>
        <v>0</v>
      </c>
      <c r="U122" s="36"/>
      <c r="V122" s="36"/>
      <c r="W122" s="36"/>
      <c r="X122" s="36"/>
      <c r="Y122" s="36"/>
      <c r="Z122" s="36"/>
      <c r="AA122" s="36"/>
      <c r="AB122" s="36"/>
      <c r="AC122" s="36"/>
      <c r="AD122" s="36"/>
      <c r="AE122" s="36"/>
      <c r="AR122" s="186" t="s">
        <v>142</v>
      </c>
      <c r="AT122" s="186" t="s">
        <v>137</v>
      </c>
      <c r="AU122" s="186" t="s">
        <v>80</v>
      </c>
      <c r="AY122" s="19" t="s">
        <v>135</v>
      </c>
      <c r="BE122" s="187">
        <f t="shared" si="14"/>
        <v>0</v>
      </c>
      <c r="BF122" s="187">
        <f t="shared" si="15"/>
        <v>0</v>
      </c>
      <c r="BG122" s="187">
        <f t="shared" si="16"/>
        <v>0</v>
      </c>
      <c r="BH122" s="187">
        <f t="shared" si="17"/>
        <v>0</v>
      </c>
      <c r="BI122" s="187">
        <f t="shared" si="18"/>
        <v>0</v>
      </c>
      <c r="BJ122" s="19" t="s">
        <v>143</v>
      </c>
      <c r="BK122" s="187">
        <f t="shared" si="19"/>
        <v>0</v>
      </c>
      <c r="BL122" s="19" t="s">
        <v>142</v>
      </c>
      <c r="BM122" s="186" t="s">
        <v>278</v>
      </c>
    </row>
    <row r="123" spans="1:65" s="2" customFormat="1" ht="14.4" customHeight="1">
      <c r="A123" s="36"/>
      <c r="B123" s="37"/>
      <c r="C123" s="175" t="s">
        <v>279</v>
      </c>
      <c r="D123" s="249" t="s">
        <v>137</v>
      </c>
      <c r="E123" s="176" t="s">
        <v>3179</v>
      </c>
      <c r="F123" s="177" t="s">
        <v>3180</v>
      </c>
      <c r="G123" s="178" t="s">
        <v>382</v>
      </c>
      <c r="H123" s="179">
        <v>2</v>
      </c>
      <c r="I123" s="180"/>
      <c r="J123" s="181">
        <f t="shared" si="10"/>
        <v>0</v>
      </c>
      <c r="K123" s="177" t="s">
        <v>19</v>
      </c>
      <c r="L123" s="41"/>
      <c r="M123" s="182" t="s">
        <v>19</v>
      </c>
      <c r="N123" s="183" t="s">
        <v>44</v>
      </c>
      <c r="O123" s="66"/>
      <c r="P123" s="184">
        <f t="shared" si="11"/>
        <v>0</v>
      </c>
      <c r="Q123" s="184">
        <v>0</v>
      </c>
      <c r="R123" s="184">
        <f t="shared" si="12"/>
        <v>0</v>
      </c>
      <c r="S123" s="184">
        <v>0</v>
      </c>
      <c r="T123" s="185">
        <f t="shared" si="13"/>
        <v>0</v>
      </c>
      <c r="U123" s="36"/>
      <c r="V123" s="36"/>
      <c r="W123" s="36"/>
      <c r="X123" s="36"/>
      <c r="Y123" s="36"/>
      <c r="Z123" s="36"/>
      <c r="AA123" s="36"/>
      <c r="AB123" s="36"/>
      <c r="AC123" s="36"/>
      <c r="AD123" s="36"/>
      <c r="AE123" s="36"/>
      <c r="AR123" s="186" t="s">
        <v>142</v>
      </c>
      <c r="AT123" s="186" t="s">
        <v>137</v>
      </c>
      <c r="AU123" s="186" t="s">
        <v>80</v>
      </c>
      <c r="AY123" s="19" t="s">
        <v>135</v>
      </c>
      <c r="BE123" s="187">
        <f t="shared" si="14"/>
        <v>0</v>
      </c>
      <c r="BF123" s="187">
        <f t="shared" si="15"/>
        <v>0</v>
      </c>
      <c r="BG123" s="187">
        <f t="shared" si="16"/>
        <v>0</v>
      </c>
      <c r="BH123" s="187">
        <f t="shared" si="17"/>
        <v>0</v>
      </c>
      <c r="BI123" s="187">
        <f t="shared" si="18"/>
        <v>0</v>
      </c>
      <c r="BJ123" s="19" t="s">
        <v>143</v>
      </c>
      <c r="BK123" s="187">
        <f t="shared" si="19"/>
        <v>0</v>
      </c>
      <c r="BL123" s="19" t="s">
        <v>142</v>
      </c>
      <c r="BM123" s="186" t="s">
        <v>282</v>
      </c>
    </row>
    <row r="124" spans="1:65" s="2" customFormat="1" ht="14.4" customHeight="1">
      <c r="A124" s="36"/>
      <c r="B124" s="37"/>
      <c r="C124" s="175" t="s">
        <v>216</v>
      </c>
      <c r="D124" s="175" t="s">
        <v>137</v>
      </c>
      <c r="E124" s="176" t="s">
        <v>3181</v>
      </c>
      <c r="F124" s="177" t="s">
        <v>3182</v>
      </c>
      <c r="G124" s="178" t="s">
        <v>382</v>
      </c>
      <c r="H124" s="179">
        <v>1</v>
      </c>
      <c r="I124" s="180"/>
      <c r="J124" s="181">
        <f t="shared" si="10"/>
        <v>0</v>
      </c>
      <c r="K124" s="177" t="s">
        <v>19</v>
      </c>
      <c r="L124" s="41"/>
      <c r="M124" s="182" t="s">
        <v>19</v>
      </c>
      <c r="N124" s="183" t="s">
        <v>44</v>
      </c>
      <c r="O124" s="66"/>
      <c r="P124" s="184">
        <f t="shared" si="11"/>
        <v>0</v>
      </c>
      <c r="Q124" s="184">
        <v>0</v>
      </c>
      <c r="R124" s="184">
        <f t="shared" si="12"/>
        <v>0</v>
      </c>
      <c r="S124" s="184">
        <v>0</v>
      </c>
      <c r="T124" s="185">
        <f t="shared" si="13"/>
        <v>0</v>
      </c>
      <c r="U124" s="36"/>
      <c r="V124" s="36"/>
      <c r="W124" s="36"/>
      <c r="X124" s="36"/>
      <c r="Y124" s="36"/>
      <c r="Z124" s="36"/>
      <c r="AA124" s="36"/>
      <c r="AB124" s="36"/>
      <c r="AC124" s="36"/>
      <c r="AD124" s="36"/>
      <c r="AE124" s="36"/>
      <c r="AR124" s="186" t="s">
        <v>142</v>
      </c>
      <c r="AT124" s="186" t="s">
        <v>137</v>
      </c>
      <c r="AU124" s="186" t="s">
        <v>80</v>
      </c>
      <c r="AY124" s="19" t="s">
        <v>135</v>
      </c>
      <c r="BE124" s="187">
        <f t="shared" si="14"/>
        <v>0</v>
      </c>
      <c r="BF124" s="187">
        <f t="shared" si="15"/>
        <v>0</v>
      </c>
      <c r="BG124" s="187">
        <f t="shared" si="16"/>
        <v>0</v>
      </c>
      <c r="BH124" s="187">
        <f t="shared" si="17"/>
        <v>0</v>
      </c>
      <c r="BI124" s="187">
        <f t="shared" si="18"/>
        <v>0</v>
      </c>
      <c r="BJ124" s="19" t="s">
        <v>143</v>
      </c>
      <c r="BK124" s="187">
        <f t="shared" si="19"/>
        <v>0</v>
      </c>
      <c r="BL124" s="19" t="s">
        <v>142</v>
      </c>
      <c r="BM124" s="186" t="s">
        <v>285</v>
      </c>
    </row>
    <row r="125" spans="1:65" s="2" customFormat="1" ht="14.4" customHeight="1">
      <c r="A125" s="36"/>
      <c r="B125" s="37"/>
      <c r="C125" s="175" t="s">
        <v>287</v>
      </c>
      <c r="D125" s="175" t="s">
        <v>137</v>
      </c>
      <c r="E125" s="176" t="s">
        <v>3183</v>
      </c>
      <c r="F125" s="177" t="s">
        <v>3184</v>
      </c>
      <c r="G125" s="178" t="s">
        <v>382</v>
      </c>
      <c r="H125" s="179">
        <v>1</v>
      </c>
      <c r="I125" s="180"/>
      <c r="J125" s="181">
        <f t="shared" si="10"/>
        <v>0</v>
      </c>
      <c r="K125" s="177" t="s">
        <v>19</v>
      </c>
      <c r="L125" s="41"/>
      <c r="M125" s="182" t="s">
        <v>19</v>
      </c>
      <c r="N125" s="183" t="s">
        <v>44</v>
      </c>
      <c r="O125" s="66"/>
      <c r="P125" s="184">
        <f t="shared" si="11"/>
        <v>0</v>
      </c>
      <c r="Q125" s="184">
        <v>0</v>
      </c>
      <c r="R125" s="184">
        <f t="shared" si="12"/>
        <v>0</v>
      </c>
      <c r="S125" s="184">
        <v>0</v>
      </c>
      <c r="T125" s="185">
        <f t="shared" si="13"/>
        <v>0</v>
      </c>
      <c r="U125" s="36"/>
      <c r="V125" s="36"/>
      <c r="W125" s="36"/>
      <c r="X125" s="36"/>
      <c r="Y125" s="36"/>
      <c r="Z125" s="36"/>
      <c r="AA125" s="36"/>
      <c r="AB125" s="36"/>
      <c r="AC125" s="36"/>
      <c r="AD125" s="36"/>
      <c r="AE125" s="36"/>
      <c r="AR125" s="186" t="s">
        <v>142</v>
      </c>
      <c r="AT125" s="186" t="s">
        <v>137</v>
      </c>
      <c r="AU125" s="186" t="s">
        <v>80</v>
      </c>
      <c r="AY125" s="19" t="s">
        <v>135</v>
      </c>
      <c r="BE125" s="187">
        <f t="shared" si="14"/>
        <v>0</v>
      </c>
      <c r="BF125" s="187">
        <f t="shared" si="15"/>
        <v>0</v>
      </c>
      <c r="BG125" s="187">
        <f t="shared" si="16"/>
        <v>0</v>
      </c>
      <c r="BH125" s="187">
        <f t="shared" si="17"/>
        <v>0</v>
      </c>
      <c r="BI125" s="187">
        <f t="shared" si="18"/>
        <v>0</v>
      </c>
      <c r="BJ125" s="19" t="s">
        <v>143</v>
      </c>
      <c r="BK125" s="187">
        <f t="shared" si="19"/>
        <v>0</v>
      </c>
      <c r="BL125" s="19" t="s">
        <v>142</v>
      </c>
      <c r="BM125" s="186" t="s">
        <v>290</v>
      </c>
    </row>
    <row r="126" spans="1:65" s="2" customFormat="1" ht="14.4" customHeight="1">
      <c r="A126" s="36"/>
      <c r="B126" s="37"/>
      <c r="C126" s="175" t="s">
        <v>222</v>
      </c>
      <c r="D126" s="175" t="s">
        <v>137</v>
      </c>
      <c r="E126" s="176" t="s">
        <v>3185</v>
      </c>
      <c r="F126" s="177" t="s">
        <v>3186</v>
      </c>
      <c r="G126" s="178" t="s">
        <v>382</v>
      </c>
      <c r="H126" s="179">
        <v>1</v>
      </c>
      <c r="I126" s="180"/>
      <c r="J126" s="181">
        <f t="shared" si="10"/>
        <v>0</v>
      </c>
      <c r="K126" s="177" t="s">
        <v>19</v>
      </c>
      <c r="L126" s="41"/>
      <c r="M126" s="182" t="s">
        <v>19</v>
      </c>
      <c r="N126" s="183" t="s">
        <v>44</v>
      </c>
      <c r="O126" s="66"/>
      <c r="P126" s="184">
        <f t="shared" si="11"/>
        <v>0</v>
      </c>
      <c r="Q126" s="184">
        <v>0</v>
      </c>
      <c r="R126" s="184">
        <f t="shared" si="12"/>
        <v>0</v>
      </c>
      <c r="S126" s="184">
        <v>0</v>
      </c>
      <c r="T126" s="185">
        <f t="shared" si="13"/>
        <v>0</v>
      </c>
      <c r="U126" s="36"/>
      <c r="V126" s="36"/>
      <c r="W126" s="36"/>
      <c r="X126" s="36"/>
      <c r="Y126" s="36"/>
      <c r="Z126" s="36"/>
      <c r="AA126" s="36"/>
      <c r="AB126" s="36"/>
      <c r="AC126" s="36"/>
      <c r="AD126" s="36"/>
      <c r="AE126" s="36"/>
      <c r="AR126" s="186" t="s">
        <v>142</v>
      </c>
      <c r="AT126" s="186" t="s">
        <v>137</v>
      </c>
      <c r="AU126" s="186" t="s">
        <v>80</v>
      </c>
      <c r="AY126" s="19" t="s">
        <v>135</v>
      </c>
      <c r="BE126" s="187">
        <f t="shared" si="14"/>
        <v>0</v>
      </c>
      <c r="BF126" s="187">
        <f t="shared" si="15"/>
        <v>0</v>
      </c>
      <c r="BG126" s="187">
        <f t="shared" si="16"/>
        <v>0</v>
      </c>
      <c r="BH126" s="187">
        <f t="shared" si="17"/>
        <v>0</v>
      </c>
      <c r="BI126" s="187">
        <f t="shared" si="18"/>
        <v>0</v>
      </c>
      <c r="BJ126" s="19" t="s">
        <v>143</v>
      </c>
      <c r="BK126" s="187">
        <f t="shared" si="19"/>
        <v>0</v>
      </c>
      <c r="BL126" s="19" t="s">
        <v>142</v>
      </c>
      <c r="BM126" s="186" t="s">
        <v>295</v>
      </c>
    </row>
    <row r="127" spans="1:65" s="2" customFormat="1" ht="14.4" customHeight="1">
      <c r="A127" s="36"/>
      <c r="B127" s="37"/>
      <c r="C127" s="175" t="s">
        <v>297</v>
      </c>
      <c r="D127" s="175" t="s">
        <v>137</v>
      </c>
      <c r="E127" s="176" t="s">
        <v>3187</v>
      </c>
      <c r="F127" s="177" t="s">
        <v>3188</v>
      </c>
      <c r="G127" s="178" t="s">
        <v>382</v>
      </c>
      <c r="H127" s="179">
        <v>1</v>
      </c>
      <c r="I127" s="180"/>
      <c r="J127" s="181">
        <f t="shared" si="10"/>
        <v>0</v>
      </c>
      <c r="K127" s="177" t="s">
        <v>19</v>
      </c>
      <c r="L127" s="41"/>
      <c r="M127" s="182" t="s">
        <v>19</v>
      </c>
      <c r="N127" s="183" t="s">
        <v>44</v>
      </c>
      <c r="O127" s="66"/>
      <c r="P127" s="184">
        <f t="shared" si="11"/>
        <v>0</v>
      </c>
      <c r="Q127" s="184">
        <v>0</v>
      </c>
      <c r="R127" s="184">
        <f t="shared" si="12"/>
        <v>0</v>
      </c>
      <c r="S127" s="184">
        <v>0</v>
      </c>
      <c r="T127" s="185">
        <f t="shared" si="13"/>
        <v>0</v>
      </c>
      <c r="U127" s="36"/>
      <c r="V127" s="36"/>
      <c r="W127" s="36"/>
      <c r="X127" s="36"/>
      <c r="Y127" s="36"/>
      <c r="Z127" s="36"/>
      <c r="AA127" s="36"/>
      <c r="AB127" s="36"/>
      <c r="AC127" s="36"/>
      <c r="AD127" s="36"/>
      <c r="AE127" s="36"/>
      <c r="AR127" s="186" t="s">
        <v>142</v>
      </c>
      <c r="AT127" s="186" t="s">
        <v>137</v>
      </c>
      <c r="AU127" s="186" t="s">
        <v>80</v>
      </c>
      <c r="AY127" s="19" t="s">
        <v>135</v>
      </c>
      <c r="BE127" s="187">
        <f t="shared" si="14"/>
        <v>0</v>
      </c>
      <c r="BF127" s="187">
        <f t="shared" si="15"/>
        <v>0</v>
      </c>
      <c r="BG127" s="187">
        <f t="shared" si="16"/>
        <v>0</v>
      </c>
      <c r="BH127" s="187">
        <f t="shared" si="17"/>
        <v>0</v>
      </c>
      <c r="BI127" s="187">
        <f t="shared" si="18"/>
        <v>0</v>
      </c>
      <c r="BJ127" s="19" t="s">
        <v>143</v>
      </c>
      <c r="BK127" s="187">
        <f t="shared" si="19"/>
        <v>0</v>
      </c>
      <c r="BL127" s="19" t="s">
        <v>142</v>
      </c>
      <c r="BM127" s="186" t="s">
        <v>300</v>
      </c>
    </row>
    <row r="128" spans="1:65" s="2" customFormat="1" ht="14.4" customHeight="1">
      <c r="A128" s="36"/>
      <c r="B128" s="37"/>
      <c r="C128" s="175" t="s">
        <v>227</v>
      </c>
      <c r="D128" s="175" t="s">
        <v>137</v>
      </c>
      <c r="E128" s="176" t="s">
        <v>3189</v>
      </c>
      <c r="F128" s="177" t="s">
        <v>3190</v>
      </c>
      <c r="G128" s="178" t="s">
        <v>382</v>
      </c>
      <c r="H128" s="179">
        <v>1</v>
      </c>
      <c r="I128" s="180"/>
      <c r="J128" s="181">
        <f t="shared" si="10"/>
        <v>0</v>
      </c>
      <c r="K128" s="177" t="s">
        <v>19</v>
      </c>
      <c r="L128" s="41"/>
      <c r="M128" s="182" t="s">
        <v>19</v>
      </c>
      <c r="N128" s="183" t="s">
        <v>44</v>
      </c>
      <c r="O128" s="66"/>
      <c r="P128" s="184">
        <f t="shared" si="11"/>
        <v>0</v>
      </c>
      <c r="Q128" s="184">
        <v>0</v>
      </c>
      <c r="R128" s="184">
        <f t="shared" si="12"/>
        <v>0</v>
      </c>
      <c r="S128" s="184">
        <v>0</v>
      </c>
      <c r="T128" s="185">
        <f t="shared" si="13"/>
        <v>0</v>
      </c>
      <c r="U128" s="36"/>
      <c r="V128" s="36"/>
      <c r="W128" s="36"/>
      <c r="X128" s="36"/>
      <c r="Y128" s="36"/>
      <c r="Z128" s="36"/>
      <c r="AA128" s="36"/>
      <c r="AB128" s="36"/>
      <c r="AC128" s="36"/>
      <c r="AD128" s="36"/>
      <c r="AE128" s="36"/>
      <c r="AR128" s="186" t="s">
        <v>142</v>
      </c>
      <c r="AT128" s="186" t="s">
        <v>137</v>
      </c>
      <c r="AU128" s="186" t="s">
        <v>80</v>
      </c>
      <c r="AY128" s="19" t="s">
        <v>135</v>
      </c>
      <c r="BE128" s="187">
        <f t="shared" si="14"/>
        <v>0</v>
      </c>
      <c r="BF128" s="187">
        <f t="shared" si="15"/>
        <v>0</v>
      </c>
      <c r="BG128" s="187">
        <f t="shared" si="16"/>
        <v>0</v>
      </c>
      <c r="BH128" s="187">
        <f t="shared" si="17"/>
        <v>0</v>
      </c>
      <c r="BI128" s="187">
        <f t="shared" si="18"/>
        <v>0</v>
      </c>
      <c r="BJ128" s="19" t="s">
        <v>143</v>
      </c>
      <c r="BK128" s="187">
        <f t="shared" si="19"/>
        <v>0</v>
      </c>
      <c r="BL128" s="19" t="s">
        <v>142</v>
      </c>
      <c r="BM128" s="186" t="s">
        <v>303</v>
      </c>
    </row>
    <row r="129" spans="1:65" s="2" customFormat="1" ht="18">
      <c r="A129" s="36"/>
      <c r="B129" s="37"/>
      <c r="C129" s="38"/>
      <c r="D129" s="188" t="s">
        <v>792</v>
      </c>
      <c r="E129" s="38"/>
      <c r="F129" s="189" t="s">
        <v>3191</v>
      </c>
      <c r="G129" s="38"/>
      <c r="H129" s="38"/>
      <c r="I129" s="190"/>
      <c r="J129" s="38"/>
      <c r="K129" s="38"/>
      <c r="L129" s="41"/>
      <c r="M129" s="191"/>
      <c r="N129" s="192"/>
      <c r="O129" s="66"/>
      <c r="P129" s="66"/>
      <c r="Q129" s="66"/>
      <c r="R129" s="66"/>
      <c r="S129" s="66"/>
      <c r="T129" s="67"/>
      <c r="U129" s="36"/>
      <c r="V129" s="36"/>
      <c r="W129" s="36"/>
      <c r="X129" s="36"/>
      <c r="Y129" s="36"/>
      <c r="Z129" s="36"/>
      <c r="AA129" s="36"/>
      <c r="AB129" s="36"/>
      <c r="AC129" s="36"/>
      <c r="AD129" s="36"/>
      <c r="AE129" s="36"/>
      <c r="AT129" s="19" t="s">
        <v>792</v>
      </c>
      <c r="AU129" s="19" t="s">
        <v>80</v>
      </c>
    </row>
    <row r="130" spans="1:65" s="2" customFormat="1" ht="14.4" customHeight="1">
      <c r="A130" s="36"/>
      <c r="B130" s="37"/>
      <c r="C130" s="175" t="s">
        <v>306</v>
      </c>
      <c r="D130" s="175" t="s">
        <v>137</v>
      </c>
      <c r="E130" s="176" t="s">
        <v>3192</v>
      </c>
      <c r="F130" s="177" t="s">
        <v>3193</v>
      </c>
      <c r="G130" s="178" t="s">
        <v>382</v>
      </c>
      <c r="H130" s="179">
        <v>1</v>
      </c>
      <c r="I130" s="180"/>
      <c r="J130" s="181">
        <f t="shared" ref="J130:J139" si="20">ROUND(I130*H130,2)</f>
        <v>0</v>
      </c>
      <c r="K130" s="177" t="s">
        <v>19</v>
      </c>
      <c r="L130" s="41"/>
      <c r="M130" s="182" t="s">
        <v>19</v>
      </c>
      <c r="N130" s="183" t="s">
        <v>44</v>
      </c>
      <c r="O130" s="66"/>
      <c r="P130" s="184">
        <f t="shared" ref="P130:P139" si="21">O130*H130</f>
        <v>0</v>
      </c>
      <c r="Q130" s="184">
        <v>0</v>
      </c>
      <c r="R130" s="184">
        <f t="shared" ref="R130:R139" si="22">Q130*H130</f>
        <v>0</v>
      </c>
      <c r="S130" s="184">
        <v>0</v>
      </c>
      <c r="T130" s="185">
        <f t="shared" ref="T130:T139" si="23">S130*H130</f>
        <v>0</v>
      </c>
      <c r="U130" s="36"/>
      <c r="V130" s="36"/>
      <c r="W130" s="36"/>
      <c r="X130" s="36"/>
      <c r="Y130" s="36"/>
      <c r="Z130" s="36"/>
      <c r="AA130" s="36"/>
      <c r="AB130" s="36"/>
      <c r="AC130" s="36"/>
      <c r="AD130" s="36"/>
      <c r="AE130" s="36"/>
      <c r="AR130" s="186" t="s">
        <v>142</v>
      </c>
      <c r="AT130" s="186" t="s">
        <v>137</v>
      </c>
      <c r="AU130" s="186" t="s">
        <v>80</v>
      </c>
      <c r="AY130" s="19" t="s">
        <v>135</v>
      </c>
      <c r="BE130" s="187">
        <f t="shared" ref="BE130:BE139" si="24">IF(N130="základní",J130,0)</f>
        <v>0</v>
      </c>
      <c r="BF130" s="187">
        <f t="shared" ref="BF130:BF139" si="25">IF(N130="snížená",J130,0)</f>
        <v>0</v>
      </c>
      <c r="BG130" s="187">
        <f t="shared" ref="BG130:BG139" si="26">IF(N130="zákl. přenesená",J130,0)</f>
        <v>0</v>
      </c>
      <c r="BH130" s="187">
        <f t="shared" ref="BH130:BH139" si="27">IF(N130="sníž. přenesená",J130,0)</f>
        <v>0</v>
      </c>
      <c r="BI130" s="187">
        <f t="shared" ref="BI130:BI139" si="28">IF(N130="nulová",J130,0)</f>
        <v>0</v>
      </c>
      <c r="BJ130" s="19" t="s">
        <v>143</v>
      </c>
      <c r="BK130" s="187">
        <f t="shared" ref="BK130:BK139" si="29">ROUND(I130*H130,2)</f>
        <v>0</v>
      </c>
      <c r="BL130" s="19" t="s">
        <v>142</v>
      </c>
      <c r="BM130" s="186" t="s">
        <v>309</v>
      </c>
    </row>
    <row r="131" spans="1:65" s="2" customFormat="1" ht="14.4" customHeight="1">
      <c r="A131" s="36"/>
      <c r="B131" s="37"/>
      <c r="C131" s="175" t="s">
        <v>231</v>
      </c>
      <c r="D131" s="175" t="s">
        <v>137</v>
      </c>
      <c r="E131" s="176" t="s">
        <v>3194</v>
      </c>
      <c r="F131" s="177" t="s">
        <v>3195</v>
      </c>
      <c r="G131" s="178" t="s">
        <v>382</v>
      </c>
      <c r="H131" s="179">
        <v>1</v>
      </c>
      <c r="I131" s="180"/>
      <c r="J131" s="181">
        <f t="shared" si="20"/>
        <v>0</v>
      </c>
      <c r="K131" s="177" t="s">
        <v>19</v>
      </c>
      <c r="L131" s="41"/>
      <c r="M131" s="182" t="s">
        <v>19</v>
      </c>
      <c r="N131" s="183" t="s">
        <v>44</v>
      </c>
      <c r="O131" s="66"/>
      <c r="P131" s="184">
        <f t="shared" si="21"/>
        <v>0</v>
      </c>
      <c r="Q131" s="184">
        <v>0</v>
      </c>
      <c r="R131" s="184">
        <f t="shared" si="22"/>
        <v>0</v>
      </c>
      <c r="S131" s="184">
        <v>0</v>
      </c>
      <c r="T131" s="185">
        <f t="shared" si="23"/>
        <v>0</v>
      </c>
      <c r="U131" s="36"/>
      <c r="V131" s="36"/>
      <c r="W131" s="36"/>
      <c r="X131" s="36"/>
      <c r="Y131" s="36"/>
      <c r="Z131" s="36"/>
      <c r="AA131" s="36"/>
      <c r="AB131" s="36"/>
      <c r="AC131" s="36"/>
      <c r="AD131" s="36"/>
      <c r="AE131" s="36"/>
      <c r="AR131" s="186" t="s">
        <v>142</v>
      </c>
      <c r="AT131" s="186" t="s">
        <v>137</v>
      </c>
      <c r="AU131" s="186" t="s">
        <v>80</v>
      </c>
      <c r="AY131" s="19" t="s">
        <v>135</v>
      </c>
      <c r="BE131" s="187">
        <f t="shared" si="24"/>
        <v>0</v>
      </c>
      <c r="BF131" s="187">
        <f t="shared" si="25"/>
        <v>0</v>
      </c>
      <c r="BG131" s="187">
        <f t="shared" si="26"/>
        <v>0</v>
      </c>
      <c r="BH131" s="187">
        <f t="shared" si="27"/>
        <v>0</v>
      </c>
      <c r="BI131" s="187">
        <f t="shared" si="28"/>
        <v>0</v>
      </c>
      <c r="BJ131" s="19" t="s">
        <v>143</v>
      </c>
      <c r="BK131" s="187">
        <f t="shared" si="29"/>
        <v>0</v>
      </c>
      <c r="BL131" s="19" t="s">
        <v>142</v>
      </c>
      <c r="BM131" s="186" t="s">
        <v>313</v>
      </c>
    </row>
    <row r="132" spans="1:65" s="2" customFormat="1" ht="14.4" customHeight="1">
      <c r="A132" s="36"/>
      <c r="B132" s="37"/>
      <c r="C132" s="175" t="s">
        <v>315</v>
      </c>
      <c r="D132" s="175" t="s">
        <v>137</v>
      </c>
      <c r="E132" s="176" t="s">
        <v>3196</v>
      </c>
      <c r="F132" s="177" t="s">
        <v>3197</v>
      </c>
      <c r="G132" s="178" t="s">
        <v>382</v>
      </c>
      <c r="H132" s="179">
        <v>1</v>
      </c>
      <c r="I132" s="180"/>
      <c r="J132" s="181">
        <f t="shared" si="20"/>
        <v>0</v>
      </c>
      <c r="K132" s="177" t="s">
        <v>19</v>
      </c>
      <c r="L132" s="41"/>
      <c r="M132" s="182" t="s">
        <v>19</v>
      </c>
      <c r="N132" s="183" t="s">
        <v>44</v>
      </c>
      <c r="O132" s="66"/>
      <c r="P132" s="184">
        <f t="shared" si="21"/>
        <v>0</v>
      </c>
      <c r="Q132" s="184">
        <v>0</v>
      </c>
      <c r="R132" s="184">
        <f t="shared" si="22"/>
        <v>0</v>
      </c>
      <c r="S132" s="184">
        <v>0</v>
      </c>
      <c r="T132" s="185">
        <f t="shared" si="23"/>
        <v>0</v>
      </c>
      <c r="U132" s="36"/>
      <c r="V132" s="36"/>
      <c r="W132" s="36"/>
      <c r="X132" s="36"/>
      <c r="Y132" s="36"/>
      <c r="Z132" s="36"/>
      <c r="AA132" s="36"/>
      <c r="AB132" s="36"/>
      <c r="AC132" s="36"/>
      <c r="AD132" s="36"/>
      <c r="AE132" s="36"/>
      <c r="AR132" s="186" t="s">
        <v>142</v>
      </c>
      <c r="AT132" s="186" t="s">
        <v>137</v>
      </c>
      <c r="AU132" s="186" t="s">
        <v>80</v>
      </c>
      <c r="AY132" s="19" t="s">
        <v>135</v>
      </c>
      <c r="BE132" s="187">
        <f t="shared" si="24"/>
        <v>0</v>
      </c>
      <c r="BF132" s="187">
        <f t="shared" si="25"/>
        <v>0</v>
      </c>
      <c r="BG132" s="187">
        <f t="shared" si="26"/>
        <v>0</v>
      </c>
      <c r="BH132" s="187">
        <f t="shared" si="27"/>
        <v>0</v>
      </c>
      <c r="BI132" s="187">
        <f t="shared" si="28"/>
        <v>0</v>
      </c>
      <c r="BJ132" s="19" t="s">
        <v>143</v>
      </c>
      <c r="BK132" s="187">
        <f t="shared" si="29"/>
        <v>0</v>
      </c>
      <c r="BL132" s="19" t="s">
        <v>142</v>
      </c>
      <c r="BM132" s="186" t="s">
        <v>318</v>
      </c>
    </row>
    <row r="133" spans="1:65" s="2" customFormat="1" ht="14.4" customHeight="1">
      <c r="A133" s="36"/>
      <c r="B133" s="37"/>
      <c r="C133" s="175" t="s">
        <v>235</v>
      </c>
      <c r="D133" s="175" t="s">
        <v>137</v>
      </c>
      <c r="E133" s="176" t="s">
        <v>3198</v>
      </c>
      <c r="F133" s="177" t="s">
        <v>3199</v>
      </c>
      <c r="G133" s="178" t="s">
        <v>382</v>
      </c>
      <c r="H133" s="179">
        <v>1</v>
      </c>
      <c r="I133" s="180"/>
      <c r="J133" s="181">
        <f t="shared" si="20"/>
        <v>0</v>
      </c>
      <c r="K133" s="177" t="s">
        <v>19</v>
      </c>
      <c r="L133" s="41"/>
      <c r="M133" s="182" t="s">
        <v>19</v>
      </c>
      <c r="N133" s="183" t="s">
        <v>44</v>
      </c>
      <c r="O133" s="66"/>
      <c r="P133" s="184">
        <f t="shared" si="21"/>
        <v>0</v>
      </c>
      <c r="Q133" s="184">
        <v>0</v>
      </c>
      <c r="R133" s="184">
        <f t="shared" si="22"/>
        <v>0</v>
      </c>
      <c r="S133" s="184">
        <v>0</v>
      </c>
      <c r="T133" s="185">
        <f t="shared" si="23"/>
        <v>0</v>
      </c>
      <c r="U133" s="36"/>
      <c r="V133" s="36"/>
      <c r="W133" s="36"/>
      <c r="X133" s="36"/>
      <c r="Y133" s="36"/>
      <c r="Z133" s="36"/>
      <c r="AA133" s="36"/>
      <c r="AB133" s="36"/>
      <c r="AC133" s="36"/>
      <c r="AD133" s="36"/>
      <c r="AE133" s="36"/>
      <c r="AR133" s="186" t="s">
        <v>142</v>
      </c>
      <c r="AT133" s="186" t="s">
        <v>137</v>
      </c>
      <c r="AU133" s="186" t="s">
        <v>80</v>
      </c>
      <c r="AY133" s="19" t="s">
        <v>135</v>
      </c>
      <c r="BE133" s="187">
        <f t="shared" si="24"/>
        <v>0</v>
      </c>
      <c r="BF133" s="187">
        <f t="shared" si="25"/>
        <v>0</v>
      </c>
      <c r="BG133" s="187">
        <f t="shared" si="26"/>
        <v>0</v>
      </c>
      <c r="BH133" s="187">
        <f t="shared" si="27"/>
        <v>0</v>
      </c>
      <c r="BI133" s="187">
        <f t="shared" si="28"/>
        <v>0</v>
      </c>
      <c r="BJ133" s="19" t="s">
        <v>143</v>
      </c>
      <c r="BK133" s="187">
        <f t="shared" si="29"/>
        <v>0</v>
      </c>
      <c r="BL133" s="19" t="s">
        <v>142</v>
      </c>
      <c r="BM133" s="186" t="s">
        <v>322</v>
      </c>
    </row>
    <row r="134" spans="1:65" s="2" customFormat="1" ht="14.4" customHeight="1">
      <c r="A134" s="36"/>
      <c r="B134" s="37"/>
      <c r="C134" s="175" t="s">
        <v>326</v>
      </c>
      <c r="D134" s="175" t="s">
        <v>137</v>
      </c>
      <c r="E134" s="176" t="s">
        <v>3200</v>
      </c>
      <c r="F134" s="177" t="s">
        <v>3201</v>
      </c>
      <c r="G134" s="178" t="s">
        <v>382</v>
      </c>
      <c r="H134" s="179">
        <v>2</v>
      </c>
      <c r="I134" s="180"/>
      <c r="J134" s="181">
        <f t="shared" si="20"/>
        <v>0</v>
      </c>
      <c r="K134" s="177" t="s">
        <v>19</v>
      </c>
      <c r="L134" s="41"/>
      <c r="M134" s="182" t="s">
        <v>19</v>
      </c>
      <c r="N134" s="183" t="s">
        <v>44</v>
      </c>
      <c r="O134" s="66"/>
      <c r="P134" s="184">
        <f t="shared" si="21"/>
        <v>0</v>
      </c>
      <c r="Q134" s="184">
        <v>0</v>
      </c>
      <c r="R134" s="184">
        <f t="shared" si="22"/>
        <v>0</v>
      </c>
      <c r="S134" s="184">
        <v>0</v>
      </c>
      <c r="T134" s="185">
        <f t="shared" si="23"/>
        <v>0</v>
      </c>
      <c r="U134" s="36"/>
      <c r="V134" s="36"/>
      <c r="W134" s="36"/>
      <c r="X134" s="36"/>
      <c r="Y134" s="36"/>
      <c r="Z134" s="36"/>
      <c r="AA134" s="36"/>
      <c r="AB134" s="36"/>
      <c r="AC134" s="36"/>
      <c r="AD134" s="36"/>
      <c r="AE134" s="36"/>
      <c r="AR134" s="186" t="s">
        <v>142</v>
      </c>
      <c r="AT134" s="186" t="s">
        <v>137</v>
      </c>
      <c r="AU134" s="186" t="s">
        <v>80</v>
      </c>
      <c r="AY134" s="19" t="s">
        <v>135</v>
      </c>
      <c r="BE134" s="187">
        <f t="shared" si="24"/>
        <v>0</v>
      </c>
      <c r="BF134" s="187">
        <f t="shared" si="25"/>
        <v>0</v>
      </c>
      <c r="BG134" s="187">
        <f t="shared" si="26"/>
        <v>0</v>
      </c>
      <c r="BH134" s="187">
        <f t="shared" si="27"/>
        <v>0</v>
      </c>
      <c r="BI134" s="187">
        <f t="shared" si="28"/>
        <v>0</v>
      </c>
      <c r="BJ134" s="19" t="s">
        <v>143</v>
      </c>
      <c r="BK134" s="187">
        <f t="shared" si="29"/>
        <v>0</v>
      </c>
      <c r="BL134" s="19" t="s">
        <v>142</v>
      </c>
      <c r="BM134" s="186" t="s">
        <v>329</v>
      </c>
    </row>
    <row r="135" spans="1:65" s="2" customFormat="1" ht="14.4" customHeight="1">
      <c r="A135" s="36"/>
      <c r="B135" s="37"/>
      <c r="C135" s="175" t="s">
        <v>240</v>
      </c>
      <c r="D135" s="175" t="s">
        <v>137</v>
      </c>
      <c r="E135" s="176" t="s">
        <v>3202</v>
      </c>
      <c r="F135" s="177" t="s">
        <v>3203</v>
      </c>
      <c r="G135" s="178" t="s">
        <v>382</v>
      </c>
      <c r="H135" s="179">
        <v>2</v>
      </c>
      <c r="I135" s="180"/>
      <c r="J135" s="181">
        <f t="shared" si="20"/>
        <v>0</v>
      </c>
      <c r="K135" s="177" t="s">
        <v>19</v>
      </c>
      <c r="L135" s="41"/>
      <c r="M135" s="182" t="s">
        <v>19</v>
      </c>
      <c r="N135" s="183" t="s">
        <v>44</v>
      </c>
      <c r="O135" s="66"/>
      <c r="P135" s="184">
        <f t="shared" si="21"/>
        <v>0</v>
      </c>
      <c r="Q135" s="184">
        <v>0</v>
      </c>
      <c r="R135" s="184">
        <f t="shared" si="22"/>
        <v>0</v>
      </c>
      <c r="S135" s="184">
        <v>0</v>
      </c>
      <c r="T135" s="185">
        <f t="shared" si="23"/>
        <v>0</v>
      </c>
      <c r="U135" s="36"/>
      <c r="V135" s="36"/>
      <c r="W135" s="36"/>
      <c r="X135" s="36"/>
      <c r="Y135" s="36"/>
      <c r="Z135" s="36"/>
      <c r="AA135" s="36"/>
      <c r="AB135" s="36"/>
      <c r="AC135" s="36"/>
      <c r="AD135" s="36"/>
      <c r="AE135" s="36"/>
      <c r="AR135" s="186" t="s">
        <v>142</v>
      </c>
      <c r="AT135" s="186" t="s">
        <v>137</v>
      </c>
      <c r="AU135" s="186" t="s">
        <v>80</v>
      </c>
      <c r="AY135" s="19" t="s">
        <v>135</v>
      </c>
      <c r="BE135" s="187">
        <f t="shared" si="24"/>
        <v>0</v>
      </c>
      <c r="BF135" s="187">
        <f t="shared" si="25"/>
        <v>0</v>
      </c>
      <c r="BG135" s="187">
        <f t="shared" si="26"/>
        <v>0</v>
      </c>
      <c r="BH135" s="187">
        <f t="shared" si="27"/>
        <v>0</v>
      </c>
      <c r="BI135" s="187">
        <f t="shared" si="28"/>
        <v>0</v>
      </c>
      <c r="BJ135" s="19" t="s">
        <v>143</v>
      </c>
      <c r="BK135" s="187">
        <f t="shared" si="29"/>
        <v>0</v>
      </c>
      <c r="BL135" s="19" t="s">
        <v>142</v>
      </c>
      <c r="BM135" s="186" t="s">
        <v>337</v>
      </c>
    </row>
    <row r="136" spans="1:65" s="2" customFormat="1" ht="14.4" customHeight="1">
      <c r="A136" s="36"/>
      <c r="B136" s="37"/>
      <c r="C136" s="175" t="s">
        <v>339</v>
      </c>
      <c r="D136" s="175" t="s">
        <v>137</v>
      </c>
      <c r="E136" s="176" t="s">
        <v>3204</v>
      </c>
      <c r="F136" s="177" t="s">
        <v>3205</v>
      </c>
      <c r="G136" s="178" t="s">
        <v>382</v>
      </c>
      <c r="H136" s="179">
        <v>2</v>
      </c>
      <c r="I136" s="180"/>
      <c r="J136" s="181">
        <f t="shared" si="20"/>
        <v>0</v>
      </c>
      <c r="K136" s="177" t="s">
        <v>19</v>
      </c>
      <c r="L136" s="41"/>
      <c r="M136" s="182" t="s">
        <v>19</v>
      </c>
      <c r="N136" s="183" t="s">
        <v>44</v>
      </c>
      <c r="O136" s="66"/>
      <c r="P136" s="184">
        <f t="shared" si="21"/>
        <v>0</v>
      </c>
      <c r="Q136" s="184">
        <v>0</v>
      </c>
      <c r="R136" s="184">
        <f t="shared" si="22"/>
        <v>0</v>
      </c>
      <c r="S136" s="184">
        <v>0</v>
      </c>
      <c r="T136" s="185">
        <f t="shared" si="23"/>
        <v>0</v>
      </c>
      <c r="U136" s="36"/>
      <c r="V136" s="36"/>
      <c r="W136" s="36"/>
      <c r="X136" s="36"/>
      <c r="Y136" s="36"/>
      <c r="Z136" s="36"/>
      <c r="AA136" s="36"/>
      <c r="AB136" s="36"/>
      <c r="AC136" s="36"/>
      <c r="AD136" s="36"/>
      <c r="AE136" s="36"/>
      <c r="AR136" s="186" t="s">
        <v>142</v>
      </c>
      <c r="AT136" s="186" t="s">
        <v>137</v>
      </c>
      <c r="AU136" s="186" t="s">
        <v>80</v>
      </c>
      <c r="AY136" s="19" t="s">
        <v>135</v>
      </c>
      <c r="BE136" s="187">
        <f t="shared" si="24"/>
        <v>0</v>
      </c>
      <c r="BF136" s="187">
        <f t="shared" si="25"/>
        <v>0</v>
      </c>
      <c r="BG136" s="187">
        <f t="shared" si="26"/>
        <v>0</v>
      </c>
      <c r="BH136" s="187">
        <f t="shared" si="27"/>
        <v>0</v>
      </c>
      <c r="BI136" s="187">
        <f t="shared" si="28"/>
        <v>0</v>
      </c>
      <c r="BJ136" s="19" t="s">
        <v>143</v>
      </c>
      <c r="BK136" s="187">
        <f t="shared" si="29"/>
        <v>0</v>
      </c>
      <c r="BL136" s="19" t="s">
        <v>142</v>
      </c>
      <c r="BM136" s="186" t="s">
        <v>342</v>
      </c>
    </row>
    <row r="137" spans="1:65" s="2" customFormat="1" ht="14.4" customHeight="1">
      <c r="A137" s="36"/>
      <c r="B137" s="37"/>
      <c r="C137" s="175" t="s">
        <v>244</v>
      </c>
      <c r="D137" s="175" t="s">
        <v>137</v>
      </c>
      <c r="E137" s="176" t="s">
        <v>3206</v>
      </c>
      <c r="F137" s="177" t="s">
        <v>3207</v>
      </c>
      <c r="G137" s="178" t="s">
        <v>382</v>
      </c>
      <c r="H137" s="179">
        <v>2</v>
      </c>
      <c r="I137" s="180"/>
      <c r="J137" s="181">
        <f t="shared" si="20"/>
        <v>0</v>
      </c>
      <c r="K137" s="177" t="s">
        <v>19</v>
      </c>
      <c r="L137" s="41"/>
      <c r="M137" s="182" t="s">
        <v>19</v>
      </c>
      <c r="N137" s="183" t="s">
        <v>44</v>
      </c>
      <c r="O137" s="66"/>
      <c r="P137" s="184">
        <f t="shared" si="21"/>
        <v>0</v>
      </c>
      <c r="Q137" s="184">
        <v>0</v>
      </c>
      <c r="R137" s="184">
        <f t="shared" si="22"/>
        <v>0</v>
      </c>
      <c r="S137" s="184">
        <v>0</v>
      </c>
      <c r="T137" s="185">
        <f t="shared" si="23"/>
        <v>0</v>
      </c>
      <c r="U137" s="36"/>
      <c r="V137" s="36"/>
      <c r="W137" s="36"/>
      <c r="X137" s="36"/>
      <c r="Y137" s="36"/>
      <c r="Z137" s="36"/>
      <c r="AA137" s="36"/>
      <c r="AB137" s="36"/>
      <c r="AC137" s="36"/>
      <c r="AD137" s="36"/>
      <c r="AE137" s="36"/>
      <c r="AR137" s="186" t="s">
        <v>142</v>
      </c>
      <c r="AT137" s="186" t="s">
        <v>137</v>
      </c>
      <c r="AU137" s="186" t="s">
        <v>80</v>
      </c>
      <c r="AY137" s="19" t="s">
        <v>135</v>
      </c>
      <c r="BE137" s="187">
        <f t="shared" si="24"/>
        <v>0</v>
      </c>
      <c r="BF137" s="187">
        <f t="shared" si="25"/>
        <v>0</v>
      </c>
      <c r="BG137" s="187">
        <f t="shared" si="26"/>
        <v>0</v>
      </c>
      <c r="BH137" s="187">
        <f t="shared" si="27"/>
        <v>0</v>
      </c>
      <c r="BI137" s="187">
        <f t="shared" si="28"/>
        <v>0</v>
      </c>
      <c r="BJ137" s="19" t="s">
        <v>143</v>
      </c>
      <c r="BK137" s="187">
        <f t="shared" si="29"/>
        <v>0</v>
      </c>
      <c r="BL137" s="19" t="s">
        <v>142</v>
      </c>
      <c r="BM137" s="186" t="s">
        <v>349</v>
      </c>
    </row>
    <row r="138" spans="1:65" s="2" customFormat="1" ht="14.4" customHeight="1">
      <c r="A138" s="36"/>
      <c r="B138" s="37"/>
      <c r="C138" s="175" t="s">
        <v>352</v>
      </c>
      <c r="D138" s="175" t="s">
        <v>137</v>
      </c>
      <c r="E138" s="176" t="s">
        <v>3208</v>
      </c>
      <c r="F138" s="177" t="s">
        <v>3209</v>
      </c>
      <c r="G138" s="178" t="s">
        <v>382</v>
      </c>
      <c r="H138" s="179">
        <v>2</v>
      </c>
      <c r="I138" s="180"/>
      <c r="J138" s="181">
        <f t="shared" si="20"/>
        <v>0</v>
      </c>
      <c r="K138" s="177" t="s">
        <v>19</v>
      </c>
      <c r="L138" s="41"/>
      <c r="M138" s="182" t="s">
        <v>19</v>
      </c>
      <c r="N138" s="183" t="s">
        <v>44</v>
      </c>
      <c r="O138" s="66"/>
      <c r="P138" s="184">
        <f t="shared" si="21"/>
        <v>0</v>
      </c>
      <c r="Q138" s="184">
        <v>0</v>
      </c>
      <c r="R138" s="184">
        <f t="shared" si="22"/>
        <v>0</v>
      </c>
      <c r="S138" s="184">
        <v>0</v>
      </c>
      <c r="T138" s="185">
        <f t="shared" si="23"/>
        <v>0</v>
      </c>
      <c r="U138" s="36"/>
      <c r="V138" s="36"/>
      <c r="W138" s="36"/>
      <c r="X138" s="36"/>
      <c r="Y138" s="36"/>
      <c r="Z138" s="36"/>
      <c r="AA138" s="36"/>
      <c r="AB138" s="36"/>
      <c r="AC138" s="36"/>
      <c r="AD138" s="36"/>
      <c r="AE138" s="36"/>
      <c r="AR138" s="186" t="s">
        <v>142</v>
      </c>
      <c r="AT138" s="186" t="s">
        <v>137</v>
      </c>
      <c r="AU138" s="186" t="s">
        <v>80</v>
      </c>
      <c r="AY138" s="19" t="s">
        <v>135</v>
      </c>
      <c r="BE138" s="187">
        <f t="shared" si="24"/>
        <v>0</v>
      </c>
      <c r="BF138" s="187">
        <f t="shared" si="25"/>
        <v>0</v>
      </c>
      <c r="BG138" s="187">
        <f t="shared" si="26"/>
        <v>0</v>
      </c>
      <c r="BH138" s="187">
        <f t="shared" si="27"/>
        <v>0</v>
      </c>
      <c r="BI138" s="187">
        <f t="shared" si="28"/>
        <v>0</v>
      </c>
      <c r="BJ138" s="19" t="s">
        <v>143</v>
      </c>
      <c r="BK138" s="187">
        <f t="shared" si="29"/>
        <v>0</v>
      </c>
      <c r="BL138" s="19" t="s">
        <v>142</v>
      </c>
      <c r="BM138" s="186" t="s">
        <v>355</v>
      </c>
    </row>
    <row r="139" spans="1:65" s="2" customFormat="1" ht="14.4" customHeight="1">
      <c r="A139" s="36"/>
      <c r="B139" s="37"/>
      <c r="C139" s="175" t="s">
        <v>248</v>
      </c>
      <c r="D139" s="175" t="s">
        <v>137</v>
      </c>
      <c r="E139" s="176" t="s">
        <v>3210</v>
      </c>
      <c r="F139" s="177" t="s">
        <v>3211</v>
      </c>
      <c r="G139" s="178" t="s">
        <v>382</v>
      </c>
      <c r="H139" s="179">
        <v>2</v>
      </c>
      <c r="I139" s="180"/>
      <c r="J139" s="181">
        <f t="shared" si="20"/>
        <v>0</v>
      </c>
      <c r="K139" s="177" t="s">
        <v>19</v>
      </c>
      <c r="L139" s="41"/>
      <c r="M139" s="182" t="s">
        <v>19</v>
      </c>
      <c r="N139" s="183" t="s">
        <v>44</v>
      </c>
      <c r="O139" s="66"/>
      <c r="P139" s="184">
        <f t="shared" si="21"/>
        <v>0</v>
      </c>
      <c r="Q139" s="184">
        <v>0</v>
      </c>
      <c r="R139" s="184">
        <f t="shared" si="22"/>
        <v>0</v>
      </c>
      <c r="S139" s="184">
        <v>0</v>
      </c>
      <c r="T139" s="185">
        <f t="shared" si="23"/>
        <v>0</v>
      </c>
      <c r="U139" s="36"/>
      <c r="V139" s="36"/>
      <c r="W139" s="36"/>
      <c r="X139" s="36"/>
      <c r="Y139" s="36"/>
      <c r="Z139" s="36"/>
      <c r="AA139" s="36"/>
      <c r="AB139" s="36"/>
      <c r="AC139" s="36"/>
      <c r="AD139" s="36"/>
      <c r="AE139" s="36"/>
      <c r="AR139" s="186" t="s">
        <v>142</v>
      </c>
      <c r="AT139" s="186" t="s">
        <v>137</v>
      </c>
      <c r="AU139" s="186" t="s">
        <v>80</v>
      </c>
      <c r="AY139" s="19" t="s">
        <v>135</v>
      </c>
      <c r="BE139" s="187">
        <f t="shared" si="24"/>
        <v>0</v>
      </c>
      <c r="BF139" s="187">
        <f t="shared" si="25"/>
        <v>0</v>
      </c>
      <c r="BG139" s="187">
        <f t="shared" si="26"/>
        <v>0</v>
      </c>
      <c r="BH139" s="187">
        <f t="shared" si="27"/>
        <v>0</v>
      </c>
      <c r="BI139" s="187">
        <f t="shared" si="28"/>
        <v>0</v>
      </c>
      <c r="BJ139" s="19" t="s">
        <v>143</v>
      </c>
      <c r="BK139" s="187">
        <f t="shared" si="29"/>
        <v>0</v>
      </c>
      <c r="BL139" s="19" t="s">
        <v>142</v>
      </c>
      <c r="BM139" s="186" t="s">
        <v>358</v>
      </c>
    </row>
    <row r="140" spans="1:65" s="2" customFormat="1" ht="18">
      <c r="A140" s="36"/>
      <c r="B140" s="37"/>
      <c r="C140" s="38"/>
      <c r="D140" s="188" t="s">
        <v>792</v>
      </c>
      <c r="E140" s="38"/>
      <c r="F140" s="189" t="s">
        <v>3212</v>
      </c>
      <c r="G140" s="38"/>
      <c r="H140" s="38"/>
      <c r="I140" s="190"/>
      <c r="J140" s="38"/>
      <c r="K140" s="38"/>
      <c r="L140" s="41"/>
      <c r="M140" s="191"/>
      <c r="N140" s="192"/>
      <c r="O140" s="66"/>
      <c r="P140" s="66"/>
      <c r="Q140" s="66"/>
      <c r="R140" s="66"/>
      <c r="S140" s="66"/>
      <c r="T140" s="67"/>
      <c r="U140" s="36"/>
      <c r="V140" s="36"/>
      <c r="W140" s="36"/>
      <c r="X140" s="36"/>
      <c r="Y140" s="36"/>
      <c r="Z140" s="36"/>
      <c r="AA140" s="36"/>
      <c r="AB140" s="36"/>
      <c r="AC140" s="36"/>
      <c r="AD140" s="36"/>
      <c r="AE140" s="36"/>
      <c r="AT140" s="19" t="s">
        <v>792</v>
      </c>
      <c r="AU140" s="19" t="s">
        <v>80</v>
      </c>
    </row>
    <row r="141" spans="1:65" s="2" customFormat="1" ht="24.15" customHeight="1">
      <c r="A141" s="36"/>
      <c r="B141" s="37"/>
      <c r="C141" s="175" t="s">
        <v>361</v>
      </c>
      <c r="D141" s="175" t="s">
        <v>137</v>
      </c>
      <c r="E141" s="176" t="s">
        <v>3213</v>
      </c>
      <c r="F141" s="177" t="s">
        <v>3214</v>
      </c>
      <c r="G141" s="178" t="s">
        <v>382</v>
      </c>
      <c r="H141" s="179">
        <v>1</v>
      </c>
      <c r="I141" s="180"/>
      <c r="J141" s="181">
        <f t="shared" ref="J141:J156" si="30">ROUND(I141*H141,2)</f>
        <v>0</v>
      </c>
      <c r="K141" s="177" t="s">
        <v>19</v>
      </c>
      <c r="L141" s="41"/>
      <c r="M141" s="182" t="s">
        <v>19</v>
      </c>
      <c r="N141" s="183" t="s">
        <v>44</v>
      </c>
      <c r="O141" s="66"/>
      <c r="P141" s="184">
        <f t="shared" ref="P141:P156" si="31">O141*H141</f>
        <v>0</v>
      </c>
      <c r="Q141" s="184">
        <v>0</v>
      </c>
      <c r="R141" s="184">
        <f t="shared" ref="R141:R156" si="32">Q141*H141</f>
        <v>0</v>
      </c>
      <c r="S141" s="184">
        <v>0</v>
      </c>
      <c r="T141" s="185">
        <f t="shared" ref="T141:T156" si="33">S141*H141</f>
        <v>0</v>
      </c>
      <c r="U141" s="36"/>
      <c r="V141" s="36"/>
      <c r="W141" s="36"/>
      <c r="X141" s="36"/>
      <c r="Y141" s="36"/>
      <c r="Z141" s="36"/>
      <c r="AA141" s="36"/>
      <c r="AB141" s="36"/>
      <c r="AC141" s="36"/>
      <c r="AD141" s="36"/>
      <c r="AE141" s="36"/>
      <c r="AR141" s="186" t="s">
        <v>142</v>
      </c>
      <c r="AT141" s="186" t="s">
        <v>137</v>
      </c>
      <c r="AU141" s="186" t="s">
        <v>80</v>
      </c>
      <c r="AY141" s="19" t="s">
        <v>135</v>
      </c>
      <c r="BE141" s="187">
        <f t="shared" ref="BE141:BE156" si="34">IF(N141="základní",J141,0)</f>
        <v>0</v>
      </c>
      <c r="BF141" s="187">
        <f t="shared" ref="BF141:BF156" si="35">IF(N141="snížená",J141,0)</f>
        <v>0</v>
      </c>
      <c r="BG141" s="187">
        <f t="shared" ref="BG141:BG156" si="36">IF(N141="zákl. přenesená",J141,0)</f>
        <v>0</v>
      </c>
      <c r="BH141" s="187">
        <f t="shared" ref="BH141:BH156" si="37">IF(N141="sníž. přenesená",J141,0)</f>
        <v>0</v>
      </c>
      <c r="BI141" s="187">
        <f t="shared" ref="BI141:BI156" si="38">IF(N141="nulová",J141,0)</f>
        <v>0</v>
      </c>
      <c r="BJ141" s="19" t="s">
        <v>143</v>
      </c>
      <c r="BK141" s="187">
        <f t="shared" ref="BK141:BK156" si="39">ROUND(I141*H141,2)</f>
        <v>0</v>
      </c>
      <c r="BL141" s="19" t="s">
        <v>142</v>
      </c>
      <c r="BM141" s="186" t="s">
        <v>364</v>
      </c>
    </row>
    <row r="142" spans="1:65" s="2" customFormat="1" ht="14.4" customHeight="1">
      <c r="A142" s="36"/>
      <c r="B142" s="37"/>
      <c r="C142" s="175" t="s">
        <v>251</v>
      </c>
      <c r="D142" s="175" t="s">
        <v>137</v>
      </c>
      <c r="E142" s="176" t="s">
        <v>3215</v>
      </c>
      <c r="F142" s="177" t="s">
        <v>3216</v>
      </c>
      <c r="G142" s="178" t="s">
        <v>382</v>
      </c>
      <c r="H142" s="179">
        <v>1</v>
      </c>
      <c r="I142" s="180"/>
      <c r="J142" s="181">
        <f t="shared" si="30"/>
        <v>0</v>
      </c>
      <c r="K142" s="177" t="s">
        <v>19</v>
      </c>
      <c r="L142" s="41"/>
      <c r="M142" s="182" t="s">
        <v>19</v>
      </c>
      <c r="N142" s="183" t="s">
        <v>44</v>
      </c>
      <c r="O142" s="66"/>
      <c r="P142" s="184">
        <f t="shared" si="31"/>
        <v>0</v>
      </c>
      <c r="Q142" s="184">
        <v>0</v>
      </c>
      <c r="R142" s="184">
        <f t="shared" si="32"/>
        <v>0</v>
      </c>
      <c r="S142" s="184">
        <v>0</v>
      </c>
      <c r="T142" s="185">
        <f t="shared" si="33"/>
        <v>0</v>
      </c>
      <c r="U142" s="36"/>
      <c r="V142" s="36"/>
      <c r="W142" s="36"/>
      <c r="X142" s="36"/>
      <c r="Y142" s="36"/>
      <c r="Z142" s="36"/>
      <c r="AA142" s="36"/>
      <c r="AB142" s="36"/>
      <c r="AC142" s="36"/>
      <c r="AD142" s="36"/>
      <c r="AE142" s="36"/>
      <c r="AR142" s="186" t="s">
        <v>142</v>
      </c>
      <c r="AT142" s="186" t="s">
        <v>137</v>
      </c>
      <c r="AU142" s="186" t="s">
        <v>80</v>
      </c>
      <c r="AY142" s="19" t="s">
        <v>135</v>
      </c>
      <c r="BE142" s="187">
        <f t="shared" si="34"/>
        <v>0</v>
      </c>
      <c r="BF142" s="187">
        <f t="shared" si="35"/>
        <v>0</v>
      </c>
      <c r="BG142" s="187">
        <f t="shared" si="36"/>
        <v>0</v>
      </c>
      <c r="BH142" s="187">
        <f t="shared" si="37"/>
        <v>0</v>
      </c>
      <c r="BI142" s="187">
        <f t="shared" si="38"/>
        <v>0</v>
      </c>
      <c r="BJ142" s="19" t="s">
        <v>143</v>
      </c>
      <c r="BK142" s="187">
        <f t="shared" si="39"/>
        <v>0</v>
      </c>
      <c r="BL142" s="19" t="s">
        <v>142</v>
      </c>
      <c r="BM142" s="186" t="s">
        <v>367</v>
      </c>
    </row>
    <row r="143" spans="1:65" s="2" customFormat="1" ht="14.4" customHeight="1">
      <c r="A143" s="36"/>
      <c r="B143" s="37"/>
      <c r="C143" s="175" t="s">
        <v>371</v>
      </c>
      <c r="D143" s="175" t="s">
        <v>137</v>
      </c>
      <c r="E143" s="176" t="s">
        <v>3217</v>
      </c>
      <c r="F143" s="177" t="s">
        <v>3218</v>
      </c>
      <c r="G143" s="178" t="s">
        <v>382</v>
      </c>
      <c r="H143" s="179">
        <v>1</v>
      </c>
      <c r="I143" s="180"/>
      <c r="J143" s="181">
        <f t="shared" si="30"/>
        <v>0</v>
      </c>
      <c r="K143" s="177" t="s">
        <v>19</v>
      </c>
      <c r="L143" s="41"/>
      <c r="M143" s="182" t="s">
        <v>19</v>
      </c>
      <c r="N143" s="183" t="s">
        <v>44</v>
      </c>
      <c r="O143" s="66"/>
      <c r="P143" s="184">
        <f t="shared" si="31"/>
        <v>0</v>
      </c>
      <c r="Q143" s="184">
        <v>0</v>
      </c>
      <c r="R143" s="184">
        <f t="shared" si="32"/>
        <v>0</v>
      </c>
      <c r="S143" s="184">
        <v>0</v>
      </c>
      <c r="T143" s="185">
        <f t="shared" si="33"/>
        <v>0</v>
      </c>
      <c r="U143" s="36"/>
      <c r="V143" s="36"/>
      <c r="W143" s="36"/>
      <c r="X143" s="36"/>
      <c r="Y143" s="36"/>
      <c r="Z143" s="36"/>
      <c r="AA143" s="36"/>
      <c r="AB143" s="36"/>
      <c r="AC143" s="36"/>
      <c r="AD143" s="36"/>
      <c r="AE143" s="36"/>
      <c r="AR143" s="186" t="s">
        <v>142</v>
      </c>
      <c r="AT143" s="186" t="s">
        <v>137</v>
      </c>
      <c r="AU143" s="186" t="s">
        <v>80</v>
      </c>
      <c r="AY143" s="19" t="s">
        <v>135</v>
      </c>
      <c r="BE143" s="187">
        <f t="shared" si="34"/>
        <v>0</v>
      </c>
      <c r="BF143" s="187">
        <f t="shared" si="35"/>
        <v>0</v>
      </c>
      <c r="BG143" s="187">
        <f t="shared" si="36"/>
        <v>0</v>
      </c>
      <c r="BH143" s="187">
        <f t="shared" si="37"/>
        <v>0</v>
      </c>
      <c r="BI143" s="187">
        <f t="shared" si="38"/>
        <v>0</v>
      </c>
      <c r="BJ143" s="19" t="s">
        <v>143</v>
      </c>
      <c r="BK143" s="187">
        <f t="shared" si="39"/>
        <v>0</v>
      </c>
      <c r="BL143" s="19" t="s">
        <v>142</v>
      </c>
      <c r="BM143" s="186" t="s">
        <v>374</v>
      </c>
    </row>
    <row r="144" spans="1:65" s="2" customFormat="1" ht="14.4" customHeight="1">
      <c r="A144" s="36"/>
      <c r="B144" s="37"/>
      <c r="C144" s="175" t="s">
        <v>204</v>
      </c>
      <c r="D144" s="175" t="s">
        <v>137</v>
      </c>
      <c r="E144" s="176" t="s">
        <v>3219</v>
      </c>
      <c r="F144" s="177" t="s">
        <v>3220</v>
      </c>
      <c r="G144" s="178" t="s">
        <v>382</v>
      </c>
      <c r="H144" s="179">
        <v>1</v>
      </c>
      <c r="I144" s="180"/>
      <c r="J144" s="181">
        <f t="shared" si="30"/>
        <v>0</v>
      </c>
      <c r="K144" s="177" t="s">
        <v>19</v>
      </c>
      <c r="L144" s="41"/>
      <c r="M144" s="182" t="s">
        <v>19</v>
      </c>
      <c r="N144" s="183" t="s">
        <v>44</v>
      </c>
      <c r="O144" s="66"/>
      <c r="P144" s="184">
        <f t="shared" si="31"/>
        <v>0</v>
      </c>
      <c r="Q144" s="184">
        <v>0</v>
      </c>
      <c r="R144" s="184">
        <f t="shared" si="32"/>
        <v>0</v>
      </c>
      <c r="S144" s="184">
        <v>0</v>
      </c>
      <c r="T144" s="185">
        <f t="shared" si="33"/>
        <v>0</v>
      </c>
      <c r="U144" s="36"/>
      <c r="V144" s="36"/>
      <c r="W144" s="36"/>
      <c r="X144" s="36"/>
      <c r="Y144" s="36"/>
      <c r="Z144" s="36"/>
      <c r="AA144" s="36"/>
      <c r="AB144" s="36"/>
      <c r="AC144" s="36"/>
      <c r="AD144" s="36"/>
      <c r="AE144" s="36"/>
      <c r="AR144" s="186" t="s">
        <v>142</v>
      </c>
      <c r="AT144" s="186" t="s">
        <v>137</v>
      </c>
      <c r="AU144" s="186" t="s">
        <v>80</v>
      </c>
      <c r="AY144" s="19" t="s">
        <v>135</v>
      </c>
      <c r="BE144" s="187">
        <f t="shared" si="34"/>
        <v>0</v>
      </c>
      <c r="BF144" s="187">
        <f t="shared" si="35"/>
        <v>0</v>
      </c>
      <c r="BG144" s="187">
        <f t="shared" si="36"/>
        <v>0</v>
      </c>
      <c r="BH144" s="187">
        <f t="shared" si="37"/>
        <v>0</v>
      </c>
      <c r="BI144" s="187">
        <f t="shared" si="38"/>
        <v>0</v>
      </c>
      <c r="BJ144" s="19" t="s">
        <v>143</v>
      </c>
      <c r="BK144" s="187">
        <f t="shared" si="39"/>
        <v>0</v>
      </c>
      <c r="BL144" s="19" t="s">
        <v>142</v>
      </c>
      <c r="BM144" s="186" t="s">
        <v>378</v>
      </c>
    </row>
    <row r="145" spans="1:65" s="2" customFormat="1" ht="14.4" customHeight="1">
      <c r="A145" s="36"/>
      <c r="B145" s="37"/>
      <c r="C145" s="175" t="s">
        <v>379</v>
      </c>
      <c r="D145" s="175" t="s">
        <v>137</v>
      </c>
      <c r="E145" s="176" t="s">
        <v>3221</v>
      </c>
      <c r="F145" s="177" t="s">
        <v>3222</v>
      </c>
      <c r="G145" s="178" t="s">
        <v>382</v>
      </c>
      <c r="H145" s="179">
        <v>10</v>
      </c>
      <c r="I145" s="180"/>
      <c r="J145" s="181">
        <f t="shared" si="30"/>
        <v>0</v>
      </c>
      <c r="K145" s="177" t="s">
        <v>19</v>
      </c>
      <c r="L145" s="41"/>
      <c r="M145" s="182" t="s">
        <v>19</v>
      </c>
      <c r="N145" s="183" t="s">
        <v>44</v>
      </c>
      <c r="O145" s="66"/>
      <c r="P145" s="184">
        <f t="shared" si="31"/>
        <v>0</v>
      </c>
      <c r="Q145" s="184">
        <v>0</v>
      </c>
      <c r="R145" s="184">
        <f t="shared" si="32"/>
        <v>0</v>
      </c>
      <c r="S145" s="184">
        <v>0</v>
      </c>
      <c r="T145" s="185">
        <f t="shared" si="33"/>
        <v>0</v>
      </c>
      <c r="U145" s="36"/>
      <c r="V145" s="36"/>
      <c r="W145" s="36"/>
      <c r="X145" s="36"/>
      <c r="Y145" s="36"/>
      <c r="Z145" s="36"/>
      <c r="AA145" s="36"/>
      <c r="AB145" s="36"/>
      <c r="AC145" s="36"/>
      <c r="AD145" s="36"/>
      <c r="AE145" s="36"/>
      <c r="AR145" s="186" t="s">
        <v>142</v>
      </c>
      <c r="AT145" s="186" t="s">
        <v>137</v>
      </c>
      <c r="AU145" s="186" t="s">
        <v>80</v>
      </c>
      <c r="AY145" s="19" t="s">
        <v>135</v>
      </c>
      <c r="BE145" s="187">
        <f t="shared" si="34"/>
        <v>0</v>
      </c>
      <c r="BF145" s="187">
        <f t="shared" si="35"/>
        <v>0</v>
      </c>
      <c r="BG145" s="187">
        <f t="shared" si="36"/>
        <v>0</v>
      </c>
      <c r="BH145" s="187">
        <f t="shared" si="37"/>
        <v>0</v>
      </c>
      <c r="BI145" s="187">
        <f t="shared" si="38"/>
        <v>0</v>
      </c>
      <c r="BJ145" s="19" t="s">
        <v>143</v>
      </c>
      <c r="BK145" s="187">
        <f t="shared" si="39"/>
        <v>0</v>
      </c>
      <c r="BL145" s="19" t="s">
        <v>142</v>
      </c>
      <c r="BM145" s="186" t="s">
        <v>383</v>
      </c>
    </row>
    <row r="146" spans="1:65" s="2" customFormat="1" ht="14.4" customHeight="1">
      <c r="A146" s="36"/>
      <c r="B146" s="37"/>
      <c r="C146" s="175" t="s">
        <v>261</v>
      </c>
      <c r="D146" s="175" t="s">
        <v>137</v>
      </c>
      <c r="E146" s="176" t="s">
        <v>3223</v>
      </c>
      <c r="F146" s="177" t="s">
        <v>3224</v>
      </c>
      <c r="G146" s="178" t="s">
        <v>382</v>
      </c>
      <c r="H146" s="179">
        <v>10</v>
      </c>
      <c r="I146" s="180"/>
      <c r="J146" s="181">
        <f t="shared" si="30"/>
        <v>0</v>
      </c>
      <c r="K146" s="177" t="s">
        <v>19</v>
      </c>
      <c r="L146" s="41"/>
      <c r="M146" s="182" t="s">
        <v>19</v>
      </c>
      <c r="N146" s="183" t="s">
        <v>44</v>
      </c>
      <c r="O146" s="66"/>
      <c r="P146" s="184">
        <f t="shared" si="31"/>
        <v>0</v>
      </c>
      <c r="Q146" s="184">
        <v>0</v>
      </c>
      <c r="R146" s="184">
        <f t="shared" si="32"/>
        <v>0</v>
      </c>
      <c r="S146" s="184">
        <v>0</v>
      </c>
      <c r="T146" s="185">
        <f t="shared" si="33"/>
        <v>0</v>
      </c>
      <c r="U146" s="36"/>
      <c r="V146" s="36"/>
      <c r="W146" s="36"/>
      <c r="X146" s="36"/>
      <c r="Y146" s="36"/>
      <c r="Z146" s="36"/>
      <c r="AA146" s="36"/>
      <c r="AB146" s="36"/>
      <c r="AC146" s="36"/>
      <c r="AD146" s="36"/>
      <c r="AE146" s="36"/>
      <c r="AR146" s="186" t="s">
        <v>142</v>
      </c>
      <c r="AT146" s="186" t="s">
        <v>137</v>
      </c>
      <c r="AU146" s="186" t="s">
        <v>80</v>
      </c>
      <c r="AY146" s="19" t="s">
        <v>135</v>
      </c>
      <c r="BE146" s="187">
        <f t="shared" si="34"/>
        <v>0</v>
      </c>
      <c r="BF146" s="187">
        <f t="shared" si="35"/>
        <v>0</v>
      </c>
      <c r="BG146" s="187">
        <f t="shared" si="36"/>
        <v>0</v>
      </c>
      <c r="BH146" s="187">
        <f t="shared" si="37"/>
        <v>0</v>
      </c>
      <c r="BI146" s="187">
        <f t="shared" si="38"/>
        <v>0</v>
      </c>
      <c r="BJ146" s="19" t="s">
        <v>143</v>
      </c>
      <c r="BK146" s="187">
        <f t="shared" si="39"/>
        <v>0</v>
      </c>
      <c r="BL146" s="19" t="s">
        <v>142</v>
      </c>
      <c r="BM146" s="186" t="s">
        <v>386</v>
      </c>
    </row>
    <row r="147" spans="1:65" s="2" customFormat="1" ht="14.4" customHeight="1">
      <c r="A147" s="36"/>
      <c r="B147" s="37"/>
      <c r="C147" s="175" t="s">
        <v>388</v>
      </c>
      <c r="D147" s="175" t="s">
        <v>137</v>
      </c>
      <c r="E147" s="176" t="s">
        <v>3225</v>
      </c>
      <c r="F147" s="177" t="s">
        <v>3226</v>
      </c>
      <c r="G147" s="178" t="s">
        <v>382</v>
      </c>
      <c r="H147" s="179">
        <v>5</v>
      </c>
      <c r="I147" s="180"/>
      <c r="J147" s="181">
        <f t="shared" si="30"/>
        <v>0</v>
      </c>
      <c r="K147" s="177" t="s">
        <v>19</v>
      </c>
      <c r="L147" s="41"/>
      <c r="M147" s="182" t="s">
        <v>19</v>
      </c>
      <c r="N147" s="183" t="s">
        <v>44</v>
      </c>
      <c r="O147" s="66"/>
      <c r="P147" s="184">
        <f t="shared" si="31"/>
        <v>0</v>
      </c>
      <c r="Q147" s="184">
        <v>0</v>
      </c>
      <c r="R147" s="184">
        <f t="shared" si="32"/>
        <v>0</v>
      </c>
      <c r="S147" s="184">
        <v>0</v>
      </c>
      <c r="T147" s="185">
        <f t="shared" si="33"/>
        <v>0</v>
      </c>
      <c r="U147" s="36"/>
      <c r="V147" s="36"/>
      <c r="W147" s="36"/>
      <c r="X147" s="36"/>
      <c r="Y147" s="36"/>
      <c r="Z147" s="36"/>
      <c r="AA147" s="36"/>
      <c r="AB147" s="36"/>
      <c r="AC147" s="36"/>
      <c r="AD147" s="36"/>
      <c r="AE147" s="36"/>
      <c r="AR147" s="186" t="s">
        <v>142</v>
      </c>
      <c r="AT147" s="186" t="s">
        <v>137</v>
      </c>
      <c r="AU147" s="186" t="s">
        <v>80</v>
      </c>
      <c r="AY147" s="19" t="s">
        <v>135</v>
      </c>
      <c r="BE147" s="187">
        <f t="shared" si="34"/>
        <v>0</v>
      </c>
      <c r="BF147" s="187">
        <f t="shared" si="35"/>
        <v>0</v>
      </c>
      <c r="BG147" s="187">
        <f t="shared" si="36"/>
        <v>0</v>
      </c>
      <c r="BH147" s="187">
        <f t="shared" si="37"/>
        <v>0</v>
      </c>
      <c r="BI147" s="187">
        <f t="shared" si="38"/>
        <v>0</v>
      </c>
      <c r="BJ147" s="19" t="s">
        <v>143</v>
      </c>
      <c r="BK147" s="187">
        <f t="shared" si="39"/>
        <v>0</v>
      </c>
      <c r="BL147" s="19" t="s">
        <v>142</v>
      </c>
      <c r="BM147" s="186" t="s">
        <v>391</v>
      </c>
    </row>
    <row r="148" spans="1:65" s="2" customFormat="1" ht="14.4" customHeight="1">
      <c r="A148" s="36"/>
      <c r="B148" s="37"/>
      <c r="C148" s="175" t="s">
        <v>266</v>
      </c>
      <c r="D148" s="175" t="s">
        <v>137</v>
      </c>
      <c r="E148" s="176" t="s">
        <v>3042</v>
      </c>
      <c r="F148" s="177" t="s">
        <v>3227</v>
      </c>
      <c r="G148" s="178" t="s">
        <v>382</v>
      </c>
      <c r="H148" s="179">
        <v>5</v>
      </c>
      <c r="I148" s="180"/>
      <c r="J148" s="181">
        <f t="shared" si="30"/>
        <v>0</v>
      </c>
      <c r="K148" s="177" t="s">
        <v>19</v>
      </c>
      <c r="L148" s="41"/>
      <c r="M148" s="182" t="s">
        <v>19</v>
      </c>
      <c r="N148" s="183" t="s">
        <v>44</v>
      </c>
      <c r="O148" s="66"/>
      <c r="P148" s="184">
        <f t="shared" si="31"/>
        <v>0</v>
      </c>
      <c r="Q148" s="184">
        <v>0</v>
      </c>
      <c r="R148" s="184">
        <f t="shared" si="32"/>
        <v>0</v>
      </c>
      <c r="S148" s="184">
        <v>0</v>
      </c>
      <c r="T148" s="185">
        <f t="shared" si="33"/>
        <v>0</v>
      </c>
      <c r="U148" s="36"/>
      <c r="V148" s="36"/>
      <c r="W148" s="36"/>
      <c r="X148" s="36"/>
      <c r="Y148" s="36"/>
      <c r="Z148" s="36"/>
      <c r="AA148" s="36"/>
      <c r="AB148" s="36"/>
      <c r="AC148" s="36"/>
      <c r="AD148" s="36"/>
      <c r="AE148" s="36"/>
      <c r="AR148" s="186" t="s">
        <v>142</v>
      </c>
      <c r="AT148" s="186" t="s">
        <v>137</v>
      </c>
      <c r="AU148" s="186" t="s">
        <v>80</v>
      </c>
      <c r="AY148" s="19" t="s">
        <v>135</v>
      </c>
      <c r="BE148" s="187">
        <f t="shared" si="34"/>
        <v>0</v>
      </c>
      <c r="BF148" s="187">
        <f t="shared" si="35"/>
        <v>0</v>
      </c>
      <c r="BG148" s="187">
        <f t="shared" si="36"/>
        <v>0</v>
      </c>
      <c r="BH148" s="187">
        <f t="shared" si="37"/>
        <v>0</v>
      </c>
      <c r="BI148" s="187">
        <f t="shared" si="38"/>
        <v>0</v>
      </c>
      <c r="BJ148" s="19" t="s">
        <v>143</v>
      </c>
      <c r="BK148" s="187">
        <f t="shared" si="39"/>
        <v>0</v>
      </c>
      <c r="BL148" s="19" t="s">
        <v>142</v>
      </c>
      <c r="BM148" s="186" t="s">
        <v>395</v>
      </c>
    </row>
    <row r="149" spans="1:65" s="2" customFormat="1" ht="14.4" customHeight="1">
      <c r="A149" s="36"/>
      <c r="B149" s="37"/>
      <c r="C149" s="175" t="s">
        <v>396</v>
      </c>
      <c r="D149" s="175" t="s">
        <v>137</v>
      </c>
      <c r="E149" s="176" t="s">
        <v>3228</v>
      </c>
      <c r="F149" s="177" t="s">
        <v>3229</v>
      </c>
      <c r="G149" s="178" t="s">
        <v>382</v>
      </c>
      <c r="H149" s="179">
        <v>2</v>
      </c>
      <c r="I149" s="180"/>
      <c r="J149" s="181">
        <f t="shared" si="30"/>
        <v>0</v>
      </c>
      <c r="K149" s="177" t="s">
        <v>19</v>
      </c>
      <c r="L149" s="41"/>
      <c r="M149" s="182" t="s">
        <v>19</v>
      </c>
      <c r="N149" s="183" t="s">
        <v>44</v>
      </c>
      <c r="O149" s="66"/>
      <c r="P149" s="184">
        <f t="shared" si="31"/>
        <v>0</v>
      </c>
      <c r="Q149" s="184">
        <v>0</v>
      </c>
      <c r="R149" s="184">
        <f t="shared" si="32"/>
        <v>0</v>
      </c>
      <c r="S149" s="184">
        <v>0</v>
      </c>
      <c r="T149" s="185">
        <f t="shared" si="33"/>
        <v>0</v>
      </c>
      <c r="U149" s="36"/>
      <c r="V149" s="36"/>
      <c r="W149" s="36"/>
      <c r="X149" s="36"/>
      <c r="Y149" s="36"/>
      <c r="Z149" s="36"/>
      <c r="AA149" s="36"/>
      <c r="AB149" s="36"/>
      <c r="AC149" s="36"/>
      <c r="AD149" s="36"/>
      <c r="AE149" s="36"/>
      <c r="AR149" s="186" t="s">
        <v>142</v>
      </c>
      <c r="AT149" s="186" t="s">
        <v>137</v>
      </c>
      <c r="AU149" s="186" t="s">
        <v>80</v>
      </c>
      <c r="AY149" s="19" t="s">
        <v>135</v>
      </c>
      <c r="BE149" s="187">
        <f t="shared" si="34"/>
        <v>0</v>
      </c>
      <c r="BF149" s="187">
        <f t="shared" si="35"/>
        <v>0</v>
      </c>
      <c r="BG149" s="187">
        <f t="shared" si="36"/>
        <v>0</v>
      </c>
      <c r="BH149" s="187">
        <f t="shared" si="37"/>
        <v>0</v>
      </c>
      <c r="BI149" s="187">
        <f t="shared" si="38"/>
        <v>0</v>
      </c>
      <c r="BJ149" s="19" t="s">
        <v>143</v>
      </c>
      <c r="BK149" s="187">
        <f t="shared" si="39"/>
        <v>0</v>
      </c>
      <c r="BL149" s="19" t="s">
        <v>142</v>
      </c>
      <c r="BM149" s="186" t="s">
        <v>399</v>
      </c>
    </row>
    <row r="150" spans="1:65" s="2" customFormat="1" ht="14.4" customHeight="1">
      <c r="A150" s="36"/>
      <c r="B150" s="37"/>
      <c r="C150" s="175" t="s">
        <v>269</v>
      </c>
      <c r="D150" s="175" t="s">
        <v>137</v>
      </c>
      <c r="E150" s="176" t="s">
        <v>3048</v>
      </c>
      <c r="F150" s="177" t="s">
        <v>3230</v>
      </c>
      <c r="G150" s="178" t="s">
        <v>382</v>
      </c>
      <c r="H150" s="179">
        <v>2</v>
      </c>
      <c r="I150" s="180"/>
      <c r="J150" s="181">
        <f t="shared" si="30"/>
        <v>0</v>
      </c>
      <c r="K150" s="177" t="s">
        <v>19</v>
      </c>
      <c r="L150" s="41"/>
      <c r="M150" s="182" t="s">
        <v>19</v>
      </c>
      <c r="N150" s="183" t="s">
        <v>44</v>
      </c>
      <c r="O150" s="66"/>
      <c r="P150" s="184">
        <f t="shared" si="31"/>
        <v>0</v>
      </c>
      <c r="Q150" s="184">
        <v>0</v>
      </c>
      <c r="R150" s="184">
        <f t="shared" si="32"/>
        <v>0</v>
      </c>
      <c r="S150" s="184">
        <v>0</v>
      </c>
      <c r="T150" s="185">
        <f t="shared" si="33"/>
        <v>0</v>
      </c>
      <c r="U150" s="36"/>
      <c r="V150" s="36"/>
      <c r="W150" s="36"/>
      <c r="X150" s="36"/>
      <c r="Y150" s="36"/>
      <c r="Z150" s="36"/>
      <c r="AA150" s="36"/>
      <c r="AB150" s="36"/>
      <c r="AC150" s="36"/>
      <c r="AD150" s="36"/>
      <c r="AE150" s="36"/>
      <c r="AR150" s="186" t="s">
        <v>142</v>
      </c>
      <c r="AT150" s="186" t="s">
        <v>137</v>
      </c>
      <c r="AU150" s="186" t="s">
        <v>80</v>
      </c>
      <c r="AY150" s="19" t="s">
        <v>135</v>
      </c>
      <c r="BE150" s="187">
        <f t="shared" si="34"/>
        <v>0</v>
      </c>
      <c r="BF150" s="187">
        <f t="shared" si="35"/>
        <v>0</v>
      </c>
      <c r="BG150" s="187">
        <f t="shared" si="36"/>
        <v>0</v>
      </c>
      <c r="BH150" s="187">
        <f t="shared" si="37"/>
        <v>0</v>
      </c>
      <c r="BI150" s="187">
        <f t="shared" si="38"/>
        <v>0</v>
      </c>
      <c r="BJ150" s="19" t="s">
        <v>143</v>
      </c>
      <c r="BK150" s="187">
        <f t="shared" si="39"/>
        <v>0</v>
      </c>
      <c r="BL150" s="19" t="s">
        <v>142</v>
      </c>
      <c r="BM150" s="186" t="s">
        <v>402</v>
      </c>
    </row>
    <row r="151" spans="1:65" s="2" customFormat="1" ht="14.4" customHeight="1">
      <c r="A151" s="36"/>
      <c r="B151" s="37"/>
      <c r="C151" s="175" t="s">
        <v>404</v>
      </c>
      <c r="D151" s="175" t="s">
        <v>137</v>
      </c>
      <c r="E151" s="176" t="s">
        <v>3231</v>
      </c>
      <c r="F151" s="177" t="s">
        <v>3232</v>
      </c>
      <c r="G151" s="178" t="s">
        <v>382</v>
      </c>
      <c r="H151" s="179">
        <v>2</v>
      </c>
      <c r="I151" s="180"/>
      <c r="J151" s="181">
        <f t="shared" si="30"/>
        <v>0</v>
      </c>
      <c r="K151" s="177" t="s">
        <v>19</v>
      </c>
      <c r="L151" s="41"/>
      <c r="M151" s="182" t="s">
        <v>19</v>
      </c>
      <c r="N151" s="183" t="s">
        <v>44</v>
      </c>
      <c r="O151" s="66"/>
      <c r="P151" s="184">
        <f t="shared" si="31"/>
        <v>0</v>
      </c>
      <c r="Q151" s="184">
        <v>0</v>
      </c>
      <c r="R151" s="184">
        <f t="shared" si="32"/>
        <v>0</v>
      </c>
      <c r="S151" s="184">
        <v>0</v>
      </c>
      <c r="T151" s="185">
        <f t="shared" si="33"/>
        <v>0</v>
      </c>
      <c r="U151" s="36"/>
      <c r="V151" s="36"/>
      <c r="W151" s="36"/>
      <c r="X151" s="36"/>
      <c r="Y151" s="36"/>
      <c r="Z151" s="36"/>
      <c r="AA151" s="36"/>
      <c r="AB151" s="36"/>
      <c r="AC151" s="36"/>
      <c r="AD151" s="36"/>
      <c r="AE151" s="36"/>
      <c r="AR151" s="186" t="s">
        <v>142</v>
      </c>
      <c r="AT151" s="186" t="s">
        <v>137</v>
      </c>
      <c r="AU151" s="186" t="s">
        <v>80</v>
      </c>
      <c r="AY151" s="19" t="s">
        <v>135</v>
      </c>
      <c r="BE151" s="187">
        <f t="shared" si="34"/>
        <v>0</v>
      </c>
      <c r="BF151" s="187">
        <f t="shared" si="35"/>
        <v>0</v>
      </c>
      <c r="BG151" s="187">
        <f t="shared" si="36"/>
        <v>0</v>
      </c>
      <c r="BH151" s="187">
        <f t="shared" si="37"/>
        <v>0</v>
      </c>
      <c r="BI151" s="187">
        <f t="shared" si="38"/>
        <v>0</v>
      </c>
      <c r="BJ151" s="19" t="s">
        <v>143</v>
      </c>
      <c r="BK151" s="187">
        <f t="shared" si="39"/>
        <v>0</v>
      </c>
      <c r="BL151" s="19" t="s">
        <v>142</v>
      </c>
      <c r="BM151" s="186" t="s">
        <v>407</v>
      </c>
    </row>
    <row r="152" spans="1:65" s="2" customFormat="1" ht="14.4" customHeight="1">
      <c r="A152" s="36"/>
      <c r="B152" s="37"/>
      <c r="C152" s="175" t="s">
        <v>274</v>
      </c>
      <c r="D152" s="175" t="s">
        <v>137</v>
      </c>
      <c r="E152" s="176" t="s">
        <v>3233</v>
      </c>
      <c r="F152" s="177" t="s">
        <v>3234</v>
      </c>
      <c r="G152" s="178" t="s">
        <v>382</v>
      </c>
      <c r="H152" s="179">
        <v>2</v>
      </c>
      <c r="I152" s="180"/>
      <c r="J152" s="181">
        <f t="shared" si="30"/>
        <v>0</v>
      </c>
      <c r="K152" s="177" t="s">
        <v>19</v>
      </c>
      <c r="L152" s="41"/>
      <c r="M152" s="182" t="s">
        <v>19</v>
      </c>
      <c r="N152" s="183" t="s">
        <v>44</v>
      </c>
      <c r="O152" s="66"/>
      <c r="P152" s="184">
        <f t="shared" si="31"/>
        <v>0</v>
      </c>
      <c r="Q152" s="184">
        <v>0</v>
      </c>
      <c r="R152" s="184">
        <f t="shared" si="32"/>
        <v>0</v>
      </c>
      <c r="S152" s="184">
        <v>0</v>
      </c>
      <c r="T152" s="185">
        <f t="shared" si="33"/>
        <v>0</v>
      </c>
      <c r="U152" s="36"/>
      <c r="V152" s="36"/>
      <c r="W152" s="36"/>
      <c r="X152" s="36"/>
      <c r="Y152" s="36"/>
      <c r="Z152" s="36"/>
      <c r="AA152" s="36"/>
      <c r="AB152" s="36"/>
      <c r="AC152" s="36"/>
      <c r="AD152" s="36"/>
      <c r="AE152" s="36"/>
      <c r="AR152" s="186" t="s">
        <v>142</v>
      </c>
      <c r="AT152" s="186" t="s">
        <v>137</v>
      </c>
      <c r="AU152" s="186" t="s">
        <v>80</v>
      </c>
      <c r="AY152" s="19" t="s">
        <v>135</v>
      </c>
      <c r="BE152" s="187">
        <f t="shared" si="34"/>
        <v>0</v>
      </c>
      <c r="BF152" s="187">
        <f t="shared" si="35"/>
        <v>0</v>
      </c>
      <c r="BG152" s="187">
        <f t="shared" si="36"/>
        <v>0</v>
      </c>
      <c r="BH152" s="187">
        <f t="shared" si="37"/>
        <v>0</v>
      </c>
      <c r="BI152" s="187">
        <f t="shared" si="38"/>
        <v>0</v>
      </c>
      <c r="BJ152" s="19" t="s">
        <v>143</v>
      </c>
      <c r="BK152" s="187">
        <f t="shared" si="39"/>
        <v>0</v>
      </c>
      <c r="BL152" s="19" t="s">
        <v>142</v>
      </c>
      <c r="BM152" s="186" t="s">
        <v>414</v>
      </c>
    </row>
    <row r="153" spans="1:65" s="2" customFormat="1" ht="14.4" customHeight="1">
      <c r="A153" s="36"/>
      <c r="B153" s="37"/>
      <c r="C153" s="175" t="s">
        <v>683</v>
      </c>
      <c r="D153" s="175" t="s">
        <v>137</v>
      </c>
      <c r="E153" s="176" t="s">
        <v>3235</v>
      </c>
      <c r="F153" s="177" t="s">
        <v>3236</v>
      </c>
      <c r="G153" s="178" t="s">
        <v>382</v>
      </c>
      <c r="H153" s="179">
        <v>2</v>
      </c>
      <c r="I153" s="180"/>
      <c r="J153" s="181">
        <f t="shared" si="30"/>
        <v>0</v>
      </c>
      <c r="K153" s="177" t="s">
        <v>19</v>
      </c>
      <c r="L153" s="41"/>
      <c r="M153" s="182" t="s">
        <v>19</v>
      </c>
      <c r="N153" s="183" t="s">
        <v>44</v>
      </c>
      <c r="O153" s="66"/>
      <c r="P153" s="184">
        <f t="shared" si="31"/>
        <v>0</v>
      </c>
      <c r="Q153" s="184">
        <v>0</v>
      </c>
      <c r="R153" s="184">
        <f t="shared" si="32"/>
        <v>0</v>
      </c>
      <c r="S153" s="184">
        <v>0</v>
      </c>
      <c r="T153" s="185">
        <f t="shared" si="33"/>
        <v>0</v>
      </c>
      <c r="U153" s="36"/>
      <c r="V153" s="36"/>
      <c r="W153" s="36"/>
      <c r="X153" s="36"/>
      <c r="Y153" s="36"/>
      <c r="Z153" s="36"/>
      <c r="AA153" s="36"/>
      <c r="AB153" s="36"/>
      <c r="AC153" s="36"/>
      <c r="AD153" s="36"/>
      <c r="AE153" s="36"/>
      <c r="AR153" s="186" t="s">
        <v>142</v>
      </c>
      <c r="AT153" s="186" t="s">
        <v>137</v>
      </c>
      <c r="AU153" s="186" t="s">
        <v>80</v>
      </c>
      <c r="AY153" s="19" t="s">
        <v>135</v>
      </c>
      <c r="BE153" s="187">
        <f t="shared" si="34"/>
        <v>0</v>
      </c>
      <c r="BF153" s="187">
        <f t="shared" si="35"/>
        <v>0</v>
      </c>
      <c r="BG153" s="187">
        <f t="shared" si="36"/>
        <v>0</v>
      </c>
      <c r="BH153" s="187">
        <f t="shared" si="37"/>
        <v>0</v>
      </c>
      <c r="BI153" s="187">
        <f t="shared" si="38"/>
        <v>0</v>
      </c>
      <c r="BJ153" s="19" t="s">
        <v>143</v>
      </c>
      <c r="BK153" s="187">
        <f t="shared" si="39"/>
        <v>0</v>
      </c>
      <c r="BL153" s="19" t="s">
        <v>142</v>
      </c>
      <c r="BM153" s="186" t="s">
        <v>692</v>
      </c>
    </row>
    <row r="154" spans="1:65" s="2" customFormat="1" ht="14.4" customHeight="1">
      <c r="A154" s="36"/>
      <c r="B154" s="37"/>
      <c r="C154" s="175" t="s">
        <v>278</v>
      </c>
      <c r="D154" s="175" t="s">
        <v>137</v>
      </c>
      <c r="E154" s="176" t="s">
        <v>3066</v>
      </c>
      <c r="F154" s="177" t="s">
        <v>3237</v>
      </c>
      <c r="G154" s="178" t="s">
        <v>382</v>
      </c>
      <c r="H154" s="179">
        <v>2</v>
      </c>
      <c r="I154" s="180"/>
      <c r="J154" s="181">
        <f t="shared" si="30"/>
        <v>0</v>
      </c>
      <c r="K154" s="177" t="s">
        <v>19</v>
      </c>
      <c r="L154" s="41"/>
      <c r="M154" s="182" t="s">
        <v>19</v>
      </c>
      <c r="N154" s="183" t="s">
        <v>44</v>
      </c>
      <c r="O154" s="66"/>
      <c r="P154" s="184">
        <f t="shared" si="31"/>
        <v>0</v>
      </c>
      <c r="Q154" s="184">
        <v>0</v>
      </c>
      <c r="R154" s="184">
        <f t="shared" si="32"/>
        <v>0</v>
      </c>
      <c r="S154" s="184">
        <v>0</v>
      </c>
      <c r="T154" s="185">
        <f t="shared" si="33"/>
        <v>0</v>
      </c>
      <c r="U154" s="36"/>
      <c r="V154" s="36"/>
      <c r="W154" s="36"/>
      <c r="X154" s="36"/>
      <c r="Y154" s="36"/>
      <c r="Z154" s="36"/>
      <c r="AA154" s="36"/>
      <c r="AB154" s="36"/>
      <c r="AC154" s="36"/>
      <c r="AD154" s="36"/>
      <c r="AE154" s="36"/>
      <c r="AR154" s="186" t="s">
        <v>142</v>
      </c>
      <c r="AT154" s="186" t="s">
        <v>137</v>
      </c>
      <c r="AU154" s="186" t="s">
        <v>80</v>
      </c>
      <c r="AY154" s="19" t="s">
        <v>135</v>
      </c>
      <c r="BE154" s="187">
        <f t="shared" si="34"/>
        <v>0</v>
      </c>
      <c r="BF154" s="187">
        <f t="shared" si="35"/>
        <v>0</v>
      </c>
      <c r="BG154" s="187">
        <f t="shared" si="36"/>
        <v>0</v>
      </c>
      <c r="BH154" s="187">
        <f t="shared" si="37"/>
        <v>0</v>
      </c>
      <c r="BI154" s="187">
        <f t="shared" si="38"/>
        <v>0</v>
      </c>
      <c r="BJ154" s="19" t="s">
        <v>143</v>
      </c>
      <c r="BK154" s="187">
        <f t="shared" si="39"/>
        <v>0</v>
      </c>
      <c r="BL154" s="19" t="s">
        <v>142</v>
      </c>
      <c r="BM154" s="186" t="s">
        <v>720</v>
      </c>
    </row>
    <row r="155" spans="1:65" s="2" customFormat="1" ht="14.4" customHeight="1">
      <c r="A155" s="36"/>
      <c r="B155" s="37"/>
      <c r="C155" s="175" t="s">
        <v>689</v>
      </c>
      <c r="D155" s="175" t="s">
        <v>137</v>
      </c>
      <c r="E155" s="176" t="s">
        <v>3238</v>
      </c>
      <c r="F155" s="177" t="s">
        <v>3239</v>
      </c>
      <c r="G155" s="178" t="s">
        <v>382</v>
      </c>
      <c r="H155" s="179">
        <v>2</v>
      </c>
      <c r="I155" s="180"/>
      <c r="J155" s="181">
        <f t="shared" si="30"/>
        <v>0</v>
      </c>
      <c r="K155" s="177" t="s">
        <v>19</v>
      </c>
      <c r="L155" s="41"/>
      <c r="M155" s="182" t="s">
        <v>19</v>
      </c>
      <c r="N155" s="183" t="s">
        <v>44</v>
      </c>
      <c r="O155" s="66"/>
      <c r="P155" s="184">
        <f t="shared" si="31"/>
        <v>0</v>
      </c>
      <c r="Q155" s="184">
        <v>0</v>
      </c>
      <c r="R155" s="184">
        <f t="shared" si="32"/>
        <v>0</v>
      </c>
      <c r="S155" s="184">
        <v>0</v>
      </c>
      <c r="T155" s="185">
        <f t="shared" si="33"/>
        <v>0</v>
      </c>
      <c r="U155" s="36"/>
      <c r="V155" s="36"/>
      <c r="W155" s="36"/>
      <c r="X155" s="36"/>
      <c r="Y155" s="36"/>
      <c r="Z155" s="36"/>
      <c r="AA155" s="36"/>
      <c r="AB155" s="36"/>
      <c r="AC155" s="36"/>
      <c r="AD155" s="36"/>
      <c r="AE155" s="36"/>
      <c r="AR155" s="186" t="s">
        <v>142</v>
      </c>
      <c r="AT155" s="186" t="s">
        <v>137</v>
      </c>
      <c r="AU155" s="186" t="s">
        <v>80</v>
      </c>
      <c r="AY155" s="19" t="s">
        <v>135</v>
      </c>
      <c r="BE155" s="187">
        <f t="shared" si="34"/>
        <v>0</v>
      </c>
      <c r="BF155" s="187">
        <f t="shared" si="35"/>
        <v>0</v>
      </c>
      <c r="BG155" s="187">
        <f t="shared" si="36"/>
        <v>0</v>
      </c>
      <c r="BH155" s="187">
        <f t="shared" si="37"/>
        <v>0</v>
      </c>
      <c r="BI155" s="187">
        <f t="shared" si="38"/>
        <v>0</v>
      </c>
      <c r="BJ155" s="19" t="s">
        <v>143</v>
      </c>
      <c r="BK155" s="187">
        <f t="shared" si="39"/>
        <v>0</v>
      </c>
      <c r="BL155" s="19" t="s">
        <v>142</v>
      </c>
      <c r="BM155" s="186" t="s">
        <v>725</v>
      </c>
    </row>
    <row r="156" spans="1:65" s="2" customFormat="1" ht="14.4" customHeight="1">
      <c r="A156" s="36"/>
      <c r="B156" s="37"/>
      <c r="C156" s="175" t="s">
        <v>282</v>
      </c>
      <c r="D156" s="175" t="s">
        <v>137</v>
      </c>
      <c r="E156" s="176" t="s">
        <v>3240</v>
      </c>
      <c r="F156" s="177" t="s">
        <v>3241</v>
      </c>
      <c r="G156" s="178" t="s">
        <v>382</v>
      </c>
      <c r="H156" s="179">
        <v>2</v>
      </c>
      <c r="I156" s="180"/>
      <c r="J156" s="181">
        <f t="shared" si="30"/>
        <v>0</v>
      </c>
      <c r="K156" s="177" t="s">
        <v>19</v>
      </c>
      <c r="L156" s="41"/>
      <c r="M156" s="182" t="s">
        <v>19</v>
      </c>
      <c r="N156" s="183" t="s">
        <v>44</v>
      </c>
      <c r="O156" s="66"/>
      <c r="P156" s="184">
        <f t="shared" si="31"/>
        <v>0</v>
      </c>
      <c r="Q156" s="184">
        <v>0</v>
      </c>
      <c r="R156" s="184">
        <f t="shared" si="32"/>
        <v>0</v>
      </c>
      <c r="S156" s="184">
        <v>0</v>
      </c>
      <c r="T156" s="185">
        <f t="shared" si="33"/>
        <v>0</v>
      </c>
      <c r="U156" s="36"/>
      <c r="V156" s="36"/>
      <c r="W156" s="36"/>
      <c r="X156" s="36"/>
      <c r="Y156" s="36"/>
      <c r="Z156" s="36"/>
      <c r="AA156" s="36"/>
      <c r="AB156" s="36"/>
      <c r="AC156" s="36"/>
      <c r="AD156" s="36"/>
      <c r="AE156" s="36"/>
      <c r="AR156" s="186" t="s">
        <v>142</v>
      </c>
      <c r="AT156" s="186" t="s">
        <v>137</v>
      </c>
      <c r="AU156" s="186" t="s">
        <v>80</v>
      </c>
      <c r="AY156" s="19" t="s">
        <v>135</v>
      </c>
      <c r="BE156" s="187">
        <f t="shared" si="34"/>
        <v>0</v>
      </c>
      <c r="BF156" s="187">
        <f t="shared" si="35"/>
        <v>0</v>
      </c>
      <c r="BG156" s="187">
        <f t="shared" si="36"/>
        <v>0</v>
      </c>
      <c r="BH156" s="187">
        <f t="shared" si="37"/>
        <v>0</v>
      </c>
      <c r="BI156" s="187">
        <f t="shared" si="38"/>
        <v>0</v>
      </c>
      <c r="BJ156" s="19" t="s">
        <v>143</v>
      </c>
      <c r="BK156" s="187">
        <f t="shared" si="39"/>
        <v>0</v>
      </c>
      <c r="BL156" s="19" t="s">
        <v>142</v>
      </c>
      <c r="BM156" s="186" t="s">
        <v>729</v>
      </c>
    </row>
    <row r="157" spans="1:65" s="2" customFormat="1" ht="18">
      <c r="A157" s="36"/>
      <c r="B157" s="37"/>
      <c r="C157" s="38"/>
      <c r="D157" s="188" t="s">
        <v>792</v>
      </c>
      <c r="E157" s="38"/>
      <c r="F157" s="189" t="s">
        <v>3242</v>
      </c>
      <c r="G157" s="38"/>
      <c r="H157" s="38"/>
      <c r="I157" s="190"/>
      <c r="J157" s="38"/>
      <c r="K157" s="38"/>
      <c r="L157" s="41"/>
      <c r="M157" s="191"/>
      <c r="N157" s="192"/>
      <c r="O157" s="66"/>
      <c r="P157" s="66"/>
      <c r="Q157" s="66"/>
      <c r="R157" s="66"/>
      <c r="S157" s="66"/>
      <c r="T157" s="67"/>
      <c r="U157" s="36"/>
      <c r="V157" s="36"/>
      <c r="W157" s="36"/>
      <c r="X157" s="36"/>
      <c r="Y157" s="36"/>
      <c r="Z157" s="36"/>
      <c r="AA157" s="36"/>
      <c r="AB157" s="36"/>
      <c r="AC157" s="36"/>
      <c r="AD157" s="36"/>
      <c r="AE157" s="36"/>
      <c r="AT157" s="19" t="s">
        <v>792</v>
      </c>
      <c r="AU157" s="19" t="s">
        <v>80</v>
      </c>
    </row>
    <row r="158" spans="1:65" s="2" customFormat="1" ht="14.4" customHeight="1">
      <c r="A158" s="36"/>
      <c r="B158" s="37"/>
      <c r="C158" s="175" t="s">
        <v>697</v>
      </c>
      <c r="D158" s="175" t="s">
        <v>137</v>
      </c>
      <c r="E158" s="176" t="s">
        <v>3243</v>
      </c>
      <c r="F158" s="177" t="s">
        <v>3244</v>
      </c>
      <c r="G158" s="178" t="s">
        <v>382</v>
      </c>
      <c r="H158" s="179">
        <v>1</v>
      </c>
      <c r="I158" s="180"/>
      <c r="J158" s="181">
        <f t="shared" ref="J158:J189" si="40">ROUND(I158*H158,2)</f>
        <v>0</v>
      </c>
      <c r="K158" s="177" t="s">
        <v>19</v>
      </c>
      <c r="L158" s="41"/>
      <c r="M158" s="182" t="s">
        <v>19</v>
      </c>
      <c r="N158" s="183" t="s">
        <v>44</v>
      </c>
      <c r="O158" s="66"/>
      <c r="P158" s="184">
        <f t="shared" ref="P158:P189" si="41">O158*H158</f>
        <v>0</v>
      </c>
      <c r="Q158" s="184">
        <v>0</v>
      </c>
      <c r="R158" s="184">
        <f t="shared" ref="R158:R189" si="42">Q158*H158</f>
        <v>0</v>
      </c>
      <c r="S158" s="184">
        <v>0</v>
      </c>
      <c r="T158" s="185">
        <f t="shared" ref="T158:T189" si="43">S158*H158</f>
        <v>0</v>
      </c>
      <c r="U158" s="36"/>
      <c r="V158" s="36"/>
      <c r="W158" s="36"/>
      <c r="X158" s="36"/>
      <c r="Y158" s="36"/>
      <c r="Z158" s="36"/>
      <c r="AA158" s="36"/>
      <c r="AB158" s="36"/>
      <c r="AC158" s="36"/>
      <c r="AD158" s="36"/>
      <c r="AE158" s="36"/>
      <c r="AR158" s="186" t="s">
        <v>142</v>
      </c>
      <c r="AT158" s="186" t="s">
        <v>137</v>
      </c>
      <c r="AU158" s="186" t="s">
        <v>80</v>
      </c>
      <c r="AY158" s="19" t="s">
        <v>135</v>
      </c>
      <c r="BE158" s="187">
        <f t="shared" ref="BE158:BE189" si="44">IF(N158="základní",J158,0)</f>
        <v>0</v>
      </c>
      <c r="BF158" s="187">
        <f t="shared" ref="BF158:BF189" si="45">IF(N158="snížená",J158,0)</f>
        <v>0</v>
      </c>
      <c r="BG158" s="187">
        <f t="shared" ref="BG158:BG189" si="46">IF(N158="zákl. přenesená",J158,0)</f>
        <v>0</v>
      </c>
      <c r="BH158" s="187">
        <f t="shared" ref="BH158:BH189" si="47">IF(N158="sníž. přenesená",J158,0)</f>
        <v>0</v>
      </c>
      <c r="BI158" s="187">
        <f t="shared" ref="BI158:BI189" si="48">IF(N158="nulová",J158,0)</f>
        <v>0</v>
      </c>
      <c r="BJ158" s="19" t="s">
        <v>143</v>
      </c>
      <c r="BK158" s="187">
        <f t="shared" ref="BK158:BK189" si="49">ROUND(I158*H158,2)</f>
        <v>0</v>
      </c>
      <c r="BL158" s="19" t="s">
        <v>142</v>
      </c>
      <c r="BM158" s="186" t="s">
        <v>733</v>
      </c>
    </row>
    <row r="159" spans="1:65" s="2" customFormat="1" ht="14.4" customHeight="1">
      <c r="A159" s="36"/>
      <c r="B159" s="37"/>
      <c r="C159" s="175" t="s">
        <v>285</v>
      </c>
      <c r="D159" s="175" t="s">
        <v>137</v>
      </c>
      <c r="E159" s="176" t="s">
        <v>3245</v>
      </c>
      <c r="F159" s="177" t="s">
        <v>3246</v>
      </c>
      <c r="G159" s="178" t="s">
        <v>382</v>
      </c>
      <c r="H159" s="179">
        <v>1</v>
      </c>
      <c r="I159" s="180"/>
      <c r="J159" s="181">
        <f t="shared" si="40"/>
        <v>0</v>
      </c>
      <c r="K159" s="177" t="s">
        <v>19</v>
      </c>
      <c r="L159" s="41"/>
      <c r="M159" s="182" t="s">
        <v>19</v>
      </c>
      <c r="N159" s="183" t="s">
        <v>44</v>
      </c>
      <c r="O159" s="66"/>
      <c r="P159" s="184">
        <f t="shared" si="41"/>
        <v>0</v>
      </c>
      <c r="Q159" s="184">
        <v>0</v>
      </c>
      <c r="R159" s="184">
        <f t="shared" si="42"/>
        <v>0</v>
      </c>
      <c r="S159" s="184">
        <v>0</v>
      </c>
      <c r="T159" s="185">
        <f t="shared" si="43"/>
        <v>0</v>
      </c>
      <c r="U159" s="36"/>
      <c r="V159" s="36"/>
      <c r="W159" s="36"/>
      <c r="X159" s="36"/>
      <c r="Y159" s="36"/>
      <c r="Z159" s="36"/>
      <c r="AA159" s="36"/>
      <c r="AB159" s="36"/>
      <c r="AC159" s="36"/>
      <c r="AD159" s="36"/>
      <c r="AE159" s="36"/>
      <c r="AR159" s="186" t="s">
        <v>142</v>
      </c>
      <c r="AT159" s="186" t="s">
        <v>137</v>
      </c>
      <c r="AU159" s="186" t="s">
        <v>80</v>
      </c>
      <c r="AY159" s="19" t="s">
        <v>135</v>
      </c>
      <c r="BE159" s="187">
        <f t="shared" si="44"/>
        <v>0</v>
      </c>
      <c r="BF159" s="187">
        <f t="shared" si="45"/>
        <v>0</v>
      </c>
      <c r="BG159" s="187">
        <f t="shared" si="46"/>
        <v>0</v>
      </c>
      <c r="BH159" s="187">
        <f t="shared" si="47"/>
        <v>0</v>
      </c>
      <c r="BI159" s="187">
        <f t="shared" si="48"/>
        <v>0</v>
      </c>
      <c r="BJ159" s="19" t="s">
        <v>143</v>
      </c>
      <c r="BK159" s="187">
        <f t="shared" si="49"/>
        <v>0</v>
      </c>
      <c r="BL159" s="19" t="s">
        <v>142</v>
      </c>
      <c r="BM159" s="186" t="s">
        <v>767</v>
      </c>
    </row>
    <row r="160" spans="1:65" s="2" customFormat="1" ht="14.4" customHeight="1">
      <c r="A160" s="36"/>
      <c r="B160" s="37"/>
      <c r="C160" s="175" t="s">
        <v>706</v>
      </c>
      <c r="D160" s="175" t="s">
        <v>137</v>
      </c>
      <c r="E160" s="176" t="s">
        <v>3247</v>
      </c>
      <c r="F160" s="177" t="s">
        <v>3248</v>
      </c>
      <c r="G160" s="178" t="s">
        <v>382</v>
      </c>
      <c r="H160" s="179">
        <v>1</v>
      </c>
      <c r="I160" s="180"/>
      <c r="J160" s="181">
        <f t="shared" si="40"/>
        <v>0</v>
      </c>
      <c r="K160" s="177" t="s">
        <v>19</v>
      </c>
      <c r="L160" s="41"/>
      <c r="M160" s="182" t="s">
        <v>19</v>
      </c>
      <c r="N160" s="183" t="s">
        <v>44</v>
      </c>
      <c r="O160" s="66"/>
      <c r="P160" s="184">
        <f t="shared" si="41"/>
        <v>0</v>
      </c>
      <c r="Q160" s="184">
        <v>0</v>
      </c>
      <c r="R160" s="184">
        <f t="shared" si="42"/>
        <v>0</v>
      </c>
      <c r="S160" s="184">
        <v>0</v>
      </c>
      <c r="T160" s="185">
        <f t="shared" si="43"/>
        <v>0</v>
      </c>
      <c r="U160" s="36"/>
      <c r="V160" s="36"/>
      <c r="W160" s="36"/>
      <c r="X160" s="36"/>
      <c r="Y160" s="36"/>
      <c r="Z160" s="36"/>
      <c r="AA160" s="36"/>
      <c r="AB160" s="36"/>
      <c r="AC160" s="36"/>
      <c r="AD160" s="36"/>
      <c r="AE160" s="36"/>
      <c r="AR160" s="186" t="s">
        <v>142</v>
      </c>
      <c r="AT160" s="186" t="s">
        <v>137</v>
      </c>
      <c r="AU160" s="186" t="s">
        <v>80</v>
      </c>
      <c r="AY160" s="19" t="s">
        <v>135</v>
      </c>
      <c r="BE160" s="187">
        <f t="shared" si="44"/>
        <v>0</v>
      </c>
      <c r="BF160" s="187">
        <f t="shared" si="45"/>
        <v>0</v>
      </c>
      <c r="BG160" s="187">
        <f t="shared" si="46"/>
        <v>0</v>
      </c>
      <c r="BH160" s="187">
        <f t="shared" si="47"/>
        <v>0</v>
      </c>
      <c r="BI160" s="187">
        <f t="shared" si="48"/>
        <v>0</v>
      </c>
      <c r="BJ160" s="19" t="s">
        <v>143</v>
      </c>
      <c r="BK160" s="187">
        <f t="shared" si="49"/>
        <v>0</v>
      </c>
      <c r="BL160" s="19" t="s">
        <v>142</v>
      </c>
      <c r="BM160" s="186" t="s">
        <v>777</v>
      </c>
    </row>
    <row r="161" spans="1:65" s="2" customFormat="1" ht="14.4" customHeight="1">
      <c r="A161" s="36"/>
      <c r="B161" s="37"/>
      <c r="C161" s="175" t="s">
        <v>290</v>
      </c>
      <c r="D161" s="175" t="s">
        <v>137</v>
      </c>
      <c r="E161" s="176" t="s">
        <v>3249</v>
      </c>
      <c r="F161" s="177" t="s">
        <v>3250</v>
      </c>
      <c r="G161" s="178" t="s">
        <v>382</v>
      </c>
      <c r="H161" s="179">
        <v>1</v>
      </c>
      <c r="I161" s="180"/>
      <c r="J161" s="181">
        <f t="shared" si="40"/>
        <v>0</v>
      </c>
      <c r="K161" s="177" t="s">
        <v>19</v>
      </c>
      <c r="L161" s="41"/>
      <c r="M161" s="182" t="s">
        <v>19</v>
      </c>
      <c r="N161" s="183" t="s">
        <v>44</v>
      </c>
      <c r="O161" s="66"/>
      <c r="P161" s="184">
        <f t="shared" si="41"/>
        <v>0</v>
      </c>
      <c r="Q161" s="184">
        <v>0</v>
      </c>
      <c r="R161" s="184">
        <f t="shared" si="42"/>
        <v>0</v>
      </c>
      <c r="S161" s="184">
        <v>0</v>
      </c>
      <c r="T161" s="185">
        <f t="shared" si="43"/>
        <v>0</v>
      </c>
      <c r="U161" s="36"/>
      <c r="V161" s="36"/>
      <c r="W161" s="36"/>
      <c r="X161" s="36"/>
      <c r="Y161" s="36"/>
      <c r="Z161" s="36"/>
      <c r="AA161" s="36"/>
      <c r="AB161" s="36"/>
      <c r="AC161" s="36"/>
      <c r="AD161" s="36"/>
      <c r="AE161" s="36"/>
      <c r="AR161" s="186" t="s">
        <v>142</v>
      </c>
      <c r="AT161" s="186" t="s">
        <v>137</v>
      </c>
      <c r="AU161" s="186" t="s">
        <v>80</v>
      </c>
      <c r="AY161" s="19" t="s">
        <v>135</v>
      </c>
      <c r="BE161" s="187">
        <f t="shared" si="44"/>
        <v>0</v>
      </c>
      <c r="BF161" s="187">
        <f t="shared" si="45"/>
        <v>0</v>
      </c>
      <c r="BG161" s="187">
        <f t="shared" si="46"/>
        <v>0</v>
      </c>
      <c r="BH161" s="187">
        <f t="shared" si="47"/>
        <v>0</v>
      </c>
      <c r="BI161" s="187">
        <f t="shared" si="48"/>
        <v>0</v>
      </c>
      <c r="BJ161" s="19" t="s">
        <v>143</v>
      </c>
      <c r="BK161" s="187">
        <f t="shared" si="49"/>
        <v>0</v>
      </c>
      <c r="BL161" s="19" t="s">
        <v>142</v>
      </c>
      <c r="BM161" s="186" t="s">
        <v>785</v>
      </c>
    </row>
    <row r="162" spans="1:65" s="2" customFormat="1" ht="14.4" customHeight="1">
      <c r="A162" s="36"/>
      <c r="B162" s="37"/>
      <c r="C162" s="175" t="s">
        <v>714</v>
      </c>
      <c r="D162" s="175" t="s">
        <v>137</v>
      </c>
      <c r="E162" s="176" t="s">
        <v>3251</v>
      </c>
      <c r="F162" s="177" t="s">
        <v>3252</v>
      </c>
      <c r="G162" s="178" t="s">
        <v>382</v>
      </c>
      <c r="H162" s="179">
        <v>1</v>
      </c>
      <c r="I162" s="180"/>
      <c r="J162" s="181">
        <f t="shared" si="40"/>
        <v>0</v>
      </c>
      <c r="K162" s="177" t="s">
        <v>19</v>
      </c>
      <c r="L162" s="41"/>
      <c r="M162" s="182" t="s">
        <v>19</v>
      </c>
      <c r="N162" s="183" t="s">
        <v>44</v>
      </c>
      <c r="O162" s="66"/>
      <c r="P162" s="184">
        <f t="shared" si="41"/>
        <v>0</v>
      </c>
      <c r="Q162" s="184">
        <v>0</v>
      </c>
      <c r="R162" s="184">
        <f t="shared" si="42"/>
        <v>0</v>
      </c>
      <c r="S162" s="184">
        <v>0</v>
      </c>
      <c r="T162" s="185">
        <f t="shared" si="43"/>
        <v>0</v>
      </c>
      <c r="U162" s="36"/>
      <c r="V162" s="36"/>
      <c r="W162" s="36"/>
      <c r="X162" s="36"/>
      <c r="Y162" s="36"/>
      <c r="Z162" s="36"/>
      <c r="AA162" s="36"/>
      <c r="AB162" s="36"/>
      <c r="AC162" s="36"/>
      <c r="AD162" s="36"/>
      <c r="AE162" s="36"/>
      <c r="AR162" s="186" t="s">
        <v>142</v>
      </c>
      <c r="AT162" s="186" t="s">
        <v>137</v>
      </c>
      <c r="AU162" s="186" t="s">
        <v>80</v>
      </c>
      <c r="AY162" s="19" t="s">
        <v>135</v>
      </c>
      <c r="BE162" s="187">
        <f t="shared" si="44"/>
        <v>0</v>
      </c>
      <c r="BF162" s="187">
        <f t="shared" si="45"/>
        <v>0</v>
      </c>
      <c r="BG162" s="187">
        <f t="shared" si="46"/>
        <v>0</v>
      </c>
      <c r="BH162" s="187">
        <f t="shared" si="47"/>
        <v>0</v>
      </c>
      <c r="BI162" s="187">
        <f t="shared" si="48"/>
        <v>0</v>
      </c>
      <c r="BJ162" s="19" t="s">
        <v>143</v>
      </c>
      <c r="BK162" s="187">
        <f t="shared" si="49"/>
        <v>0</v>
      </c>
      <c r="BL162" s="19" t="s">
        <v>142</v>
      </c>
      <c r="BM162" s="186" t="s">
        <v>790</v>
      </c>
    </row>
    <row r="163" spans="1:65" s="2" customFormat="1" ht="14.4" customHeight="1">
      <c r="A163" s="36"/>
      <c r="B163" s="37"/>
      <c r="C163" s="175" t="s">
        <v>295</v>
      </c>
      <c r="D163" s="175" t="s">
        <v>137</v>
      </c>
      <c r="E163" s="176" t="s">
        <v>3253</v>
      </c>
      <c r="F163" s="177" t="s">
        <v>3254</v>
      </c>
      <c r="G163" s="178" t="s">
        <v>382</v>
      </c>
      <c r="H163" s="179">
        <v>1</v>
      </c>
      <c r="I163" s="180"/>
      <c r="J163" s="181">
        <f t="shared" si="40"/>
        <v>0</v>
      </c>
      <c r="K163" s="177" t="s">
        <v>19</v>
      </c>
      <c r="L163" s="41"/>
      <c r="M163" s="182" t="s">
        <v>19</v>
      </c>
      <c r="N163" s="183" t="s">
        <v>44</v>
      </c>
      <c r="O163" s="66"/>
      <c r="P163" s="184">
        <f t="shared" si="41"/>
        <v>0</v>
      </c>
      <c r="Q163" s="184">
        <v>0</v>
      </c>
      <c r="R163" s="184">
        <f t="shared" si="42"/>
        <v>0</v>
      </c>
      <c r="S163" s="184">
        <v>0</v>
      </c>
      <c r="T163" s="185">
        <f t="shared" si="43"/>
        <v>0</v>
      </c>
      <c r="U163" s="36"/>
      <c r="V163" s="36"/>
      <c r="W163" s="36"/>
      <c r="X163" s="36"/>
      <c r="Y163" s="36"/>
      <c r="Z163" s="36"/>
      <c r="AA163" s="36"/>
      <c r="AB163" s="36"/>
      <c r="AC163" s="36"/>
      <c r="AD163" s="36"/>
      <c r="AE163" s="36"/>
      <c r="AR163" s="186" t="s">
        <v>142</v>
      </c>
      <c r="AT163" s="186" t="s">
        <v>137</v>
      </c>
      <c r="AU163" s="186" t="s">
        <v>80</v>
      </c>
      <c r="AY163" s="19" t="s">
        <v>135</v>
      </c>
      <c r="BE163" s="187">
        <f t="shared" si="44"/>
        <v>0</v>
      </c>
      <c r="BF163" s="187">
        <f t="shared" si="45"/>
        <v>0</v>
      </c>
      <c r="BG163" s="187">
        <f t="shared" si="46"/>
        <v>0</v>
      </c>
      <c r="BH163" s="187">
        <f t="shared" si="47"/>
        <v>0</v>
      </c>
      <c r="BI163" s="187">
        <f t="shared" si="48"/>
        <v>0</v>
      </c>
      <c r="BJ163" s="19" t="s">
        <v>143</v>
      </c>
      <c r="BK163" s="187">
        <f t="shared" si="49"/>
        <v>0</v>
      </c>
      <c r="BL163" s="19" t="s">
        <v>142</v>
      </c>
      <c r="BM163" s="186" t="s">
        <v>803</v>
      </c>
    </row>
    <row r="164" spans="1:65" s="2" customFormat="1" ht="14.4" customHeight="1">
      <c r="A164" s="36"/>
      <c r="B164" s="37"/>
      <c r="C164" s="175" t="s">
        <v>722</v>
      </c>
      <c r="D164" s="175" t="s">
        <v>137</v>
      </c>
      <c r="E164" s="176" t="s">
        <v>3255</v>
      </c>
      <c r="F164" s="177" t="s">
        <v>3256</v>
      </c>
      <c r="G164" s="178" t="s">
        <v>382</v>
      </c>
      <c r="H164" s="179">
        <v>1</v>
      </c>
      <c r="I164" s="180"/>
      <c r="J164" s="181">
        <f t="shared" si="40"/>
        <v>0</v>
      </c>
      <c r="K164" s="177" t="s">
        <v>19</v>
      </c>
      <c r="L164" s="41"/>
      <c r="M164" s="182" t="s">
        <v>19</v>
      </c>
      <c r="N164" s="183" t="s">
        <v>44</v>
      </c>
      <c r="O164" s="66"/>
      <c r="P164" s="184">
        <f t="shared" si="41"/>
        <v>0</v>
      </c>
      <c r="Q164" s="184">
        <v>0</v>
      </c>
      <c r="R164" s="184">
        <f t="shared" si="42"/>
        <v>0</v>
      </c>
      <c r="S164" s="184">
        <v>0</v>
      </c>
      <c r="T164" s="185">
        <f t="shared" si="43"/>
        <v>0</v>
      </c>
      <c r="U164" s="36"/>
      <c r="V164" s="36"/>
      <c r="W164" s="36"/>
      <c r="X164" s="36"/>
      <c r="Y164" s="36"/>
      <c r="Z164" s="36"/>
      <c r="AA164" s="36"/>
      <c r="AB164" s="36"/>
      <c r="AC164" s="36"/>
      <c r="AD164" s="36"/>
      <c r="AE164" s="36"/>
      <c r="AR164" s="186" t="s">
        <v>142</v>
      </c>
      <c r="AT164" s="186" t="s">
        <v>137</v>
      </c>
      <c r="AU164" s="186" t="s">
        <v>80</v>
      </c>
      <c r="AY164" s="19" t="s">
        <v>135</v>
      </c>
      <c r="BE164" s="187">
        <f t="shared" si="44"/>
        <v>0</v>
      </c>
      <c r="BF164" s="187">
        <f t="shared" si="45"/>
        <v>0</v>
      </c>
      <c r="BG164" s="187">
        <f t="shared" si="46"/>
        <v>0</v>
      </c>
      <c r="BH164" s="187">
        <f t="shared" si="47"/>
        <v>0</v>
      </c>
      <c r="BI164" s="187">
        <f t="shared" si="48"/>
        <v>0</v>
      </c>
      <c r="BJ164" s="19" t="s">
        <v>143</v>
      </c>
      <c r="BK164" s="187">
        <f t="shared" si="49"/>
        <v>0</v>
      </c>
      <c r="BL164" s="19" t="s">
        <v>142</v>
      </c>
      <c r="BM164" s="186" t="s">
        <v>818</v>
      </c>
    </row>
    <row r="165" spans="1:65" s="2" customFormat="1" ht="14.4" customHeight="1">
      <c r="A165" s="36"/>
      <c r="B165" s="37"/>
      <c r="C165" s="175" t="s">
        <v>300</v>
      </c>
      <c r="D165" s="175" t="s">
        <v>137</v>
      </c>
      <c r="E165" s="176" t="s">
        <v>3257</v>
      </c>
      <c r="F165" s="177" t="s">
        <v>3258</v>
      </c>
      <c r="G165" s="178" t="s">
        <v>382</v>
      </c>
      <c r="H165" s="179">
        <v>1</v>
      </c>
      <c r="I165" s="180"/>
      <c r="J165" s="181">
        <f t="shared" si="40"/>
        <v>0</v>
      </c>
      <c r="K165" s="177" t="s">
        <v>19</v>
      </c>
      <c r="L165" s="41"/>
      <c r="M165" s="182" t="s">
        <v>19</v>
      </c>
      <c r="N165" s="183" t="s">
        <v>44</v>
      </c>
      <c r="O165" s="66"/>
      <c r="P165" s="184">
        <f t="shared" si="41"/>
        <v>0</v>
      </c>
      <c r="Q165" s="184">
        <v>0</v>
      </c>
      <c r="R165" s="184">
        <f t="shared" si="42"/>
        <v>0</v>
      </c>
      <c r="S165" s="184">
        <v>0</v>
      </c>
      <c r="T165" s="185">
        <f t="shared" si="43"/>
        <v>0</v>
      </c>
      <c r="U165" s="36"/>
      <c r="V165" s="36"/>
      <c r="W165" s="36"/>
      <c r="X165" s="36"/>
      <c r="Y165" s="36"/>
      <c r="Z165" s="36"/>
      <c r="AA165" s="36"/>
      <c r="AB165" s="36"/>
      <c r="AC165" s="36"/>
      <c r="AD165" s="36"/>
      <c r="AE165" s="36"/>
      <c r="AR165" s="186" t="s">
        <v>142</v>
      </c>
      <c r="AT165" s="186" t="s">
        <v>137</v>
      </c>
      <c r="AU165" s="186" t="s">
        <v>80</v>
      </c>
      <c r="AY165" s="19" t="s">
        <v>135</v>
      </c>
      <c r="BE165" s="187">
        <f t="shared" si="44"/>
        <v>0</v>
      </c>
      <c r="BF165" s="187">
        <f t="shared" si="45"/>
        <v>0</v>
      </c>
      <c r="BG165" s="187">
        <f t="shared" si="46"/>
        <v>0</v>
      </c>
      <c r="BH165" s="187">
        <f t="shared" si="47"/>
        <v>0</v>
      </c>
      <c r="BI165" s="187">
        <f t="shared" si="48"/>
        <v>0</v>
      </c>
      <c r="BJ165" s="19" t="s">
        <v>143</v>
      </c>
      <c r="BK165" s="187">
        <f t="shared" si="49"/>
        <v>0</v>
      </c>
      <c r="BL165" s="19" t="s">
        <v>142</v>
      </c>
      <c r="BM165" s="186" t="s">
        <v>825</v>
      </c>
    </row>
    <row r="166" spans="1:65" s="2" customFormat="1" ht="14.4" customHeight="1">
      <c r="A166" s="36"/>
      <c r="B166" s="37"/>
      <c r="C166" s="175" t="s">
        <v>730</v>
      </c>
      <c r="D166" s="175" t="s">
        <v>137</v>
      </c>
      <c r="E166" s="176" t="s">
        <v>3259</v>
      </c>
      <c r="F166" s="177" t="s">
        <v>3260</v>
      </c>
      <c r="G166" s="178" t="s">
        <v>382</v>
      </c>
      <c r="H166" s="179">
        <v>1</v>
      </c>
      <c r="I166" s="180"/>
      <c r="J166" s="181">
        <f t="shared" si="40"/>
        <v>0</v>
      </c>
      <c r="K166" s="177" t="s">
        <v>19</v>
      </c>
      <c r="L166" s="41"/>
      <c r="M166" s="182" t="s">
        <v>19</v>
      </c>
      <c r="N166" s="183" t="s">
        <v>44</v>
      </c>
      <c r="O166" s="66"/>
      <c r="P166" s="184">
        <f t="shared" si="41"/>
        <v>0</v>
      </c>
      <c r="Q166" s="184">
        <v>0</v>
      </c>
      <c r="R166" s="184">
        <f t="shared" si="42"/>
        <v>0</v>
      </c>
      <c r="S166" s="184">
        <v>0</v>
      </c>
      <c r="T166" s="185">
        <f t="shared" si="43"/>
        <v>0</v>
      </c>
      <c r="U166" s="36"/>
      <c r="V166" s="36"/>
      <c r="W166" s="36"/>
      <c r="X166" s="36"/>
      <c r="Y166" s="36"/>
      <c r="Z166" s="36"/>
      <c r="AA166" s="36"/>
      <c r="AB166" s="36"/>
      <c r="AC166" s="36"/>
      <c r="AD166" s="36"/>
      <c r="AE166" s="36"/>
      <c r="AR166" s="186" t="s">
        <v>142</v>
      </c>
      <c r="AT166" s="186" t="s">
        <v>137</v>
      </c>
      <c r="AU166" s="186" t="s">
        <v>80</v>
      </c>
      <c r="AY166" s="19" t="s">
        <v>135</v>
      </c>
      <c r="BE166" s="187">
        <f t="shared" si="44"/>
        <v>0</v>
      </c>
      <c r="BF166" s="187">
        <f t="shared" si="45"/>
        <v>0</v>
      </c>
      <c r="BG166" s="187">
        <f t="shared" si="46"/>
        <v>0</v>
      </c>
      <c r="BH166" s="187">
        <f t="shared" si="47"/>
        <v>0</v>
      </c>
      <c r="BI166" s="187">
        <f t="shared" si="48"/>
        <v>0</v>
      </c>
      <c r="BJ166" s="19" t="s">
        <v>143</v>
      </c>
      <c r="BK166" s="187">
        <f t="shared" si="49"/>
        <v>0</v>
      </c>
      <c r="BL166" s="19" t="s">
        <v>142</v>
      </c>
      <c r="BM166" s="186" t="s">
        <v>833</v>
      </c>
    </row>
    <row r="167" spans="1:65" s="2" customFormat="1" ht="14.4" customHeight="1">
      <c r="A167" s="36"/>
      <c r="B167" s="37"/>
      <c r="C167" s="175" t="s">
        <v>303</v>
      </c>
      <c r="D167" s="175" t="s">
        <v>137</v>
      </c>
      <c r="E167" s="176" t="s">
        <v>3261</v>
      </c>
      <c r="F167" s="177" t="s">
        <v>3262</v>
      </c>
      <c r="G167" s="178" t="s">
        <v>382</v>
      </c>
      <c r="H167" s="179">
        <v>1</v>
      </c>
      <c r="I167" s="180"/>
      <c r="J167" s="181">
        <f t="shared" si="40"/>
        <v>0</v>
      </c>
      <c r="K167" s="177" t="s">
        <v>19</v>
      </c>
      <c r="L167" s="41"/>
      <c r="M167" s="182" t="s">
        <v>19</v>
      </c>
      <c r="N167" s="183" t="s">
        <v>44</v>
      </c>
      <c r="O167" s="66"/>
      <c r="P167" s="184">
        <f t="shared" si="41"/>
        <v>0</v>
      </c>
      <c r="Q167" s="184">
        <v>0</v>
      </c>
      <c r="R167" s="184">
        <f t="shared" si="42"/>
        <v>0</v>
      </c>
      <c r="S167" s="184">
        <v>0</v>
      </c>
      <c r="T167" s="185">
        <f t="shared" si="43"/>
        <v>0</v>
      </c>
      <c r="U167" s="36"/>
      <c r="V167" s="36"/>
      <c r="W167" s="36"/>
      <c r="X167" s="36"/>
      <c r="Y167" s="36"/>
      <c r="Z167" s="36"/>
      <c r="AA167" s="36"/>
      <c r="AB167" s="36"/>
      <c r="AC167" s="36"/>
      <c r="AD167" s="36"/>
      <c r="AE167" s="36"/>
      <c r="AR167" s="186" t="s">
        <v>142</v>
      </c>
      <c r="AT167" s="186" t="s">
        <v>137</v>
      </c>
      <c r="AU167" s="186" t="s">
        <v>80</v>
      </c>
      <c r="AY167" s="19" t="s">
        <v>135</v>
      </c>
      <c r="BE167" s="187">
        <f t="shared" si="44"/>
        <v>0</v>
      </c>
      <c r="BF167" s="187">
        <f t="shared" si="45"/>
        <v>0</v>
      </c>
      <c r="BG167" s="187">
        <f t="shared" si="46"/>
        <v>0</v>
      </c>
      <c r="BH167" s="187">
        <f t="shared" si="47"/>
        <v>0</v>
      </c>
      <c r="BI167" s="187">
        <f t="shared" si="48"/>
        <v>0</v>
      </c>
      <c r="BJ167" s="19" t="s">
        <v>143</v>
      </c>
      <c r="BK167" s="187">
        <f t="shared" si="49"/>
        <v>0</v>
      </c>
      <c r="BL167" s="19" t="s">
        <v>142</v>
      </c>
      <c r="BM167" s="186" t="s">
        <v>839</v>
      </c>
    </row>
    <row r="168" spans="1:65" s="2" customFormat="1" ht="14.4" customHeight="1">
      <c r="A168" s="36"/>
      <c r="B168" s="37"/>
      <c r="C168" s="175" t="s">
        <v>774</v>
      </c>
      <c r="D168" s="175" t="s">
        <v>137</v>
      </c>
      <c r="E168" s="176" t="s">
        <v>3263</v>
      </c>
      <c r="F168" s="177" t="s">
        <v>3264</v>
      </c>
      <c r="G168" s="178" t="s">
        <v>382</v>
      </c>
      <c r="H168" s="179">
        <v>1</v>
      </c>
      <c r="I168" s="180"/>
      <c r="J168" s="181">
        <f t="shared" si="40"/>
        <v>0</v>
      </c>
      <c r="K168" s="177" t="s">
        <v>19</v>
      </c>
      <c r="L168" s="41"/>
      <c r="M168" s="182" t="s">
        <v>19</v>
      </c>
      <c r="N168" s="183" t="s">
        <v>44</v>
      </c>
      <c r="O168" s="66"/>
      <c r="P168" s="184">
        <f t="shared" si="41"/>
        <v>0</v>
      </c>
      <c r="Q168" s="184">
        <v>0</v>
      </c>
      <c r="R168" s="184">
        <f t="shared" si="42"/>
        <v>0</v>
      </c>
      <c r="S168" s="184">
        <v>0</v>
      </c>
      <c r="T168" s="185">
        <f t="shared" si="43"/>
        <v>0</v>
      </c>
      <c r="U168" s="36"/>
      <c r="V168" s="36"/>
      <c r="W168" s="36"/>
      <c r="X168" s="36"/>
      <c r="Y168" s="36"/>
      <c r="Z168" s="36"/>
      <c r="AA168" s="36"/>
      <c r="AB168" s="36"/>
      <c r="AC168" s="36"/>
      <c r="AD168" s="36"/>
      <c r="AE168" s="36"/>
      <c r="AR168" s="186" t="s">
        <v>142</v>
      </c>
      <c r="AT168" s="186" t="s">
        <v>137</v>
      </c>
      <c r="AU168" s="186" t="s">
        <v>80</v>
      </c>
      <c r="AY168" s="19" t="s">
        <v>135</v>
      </c>
      <c r="BE168" s="187">
        <f t="shared" si="44"/>
        <v>0</v>
      </c>
      <c r="BF168" s="187">
        <f t="shared" si="45"/>
        <v>0</v>
      </c>
      <c r="BG168" s="187">
        <f t="shared" si="46"/>
        <v>0</v>
      </c>
      <c r="BH168" s="187">
        <f t="shared" si="47"/>
        <v>0</v>
      </c>
      <c r="BI168" s="187">
        <f t="shared" si="48"/>
        <v>0</v>
      </c>
      <c r="BJ168" s="19" t="s">
        <v>143</v>
      </c>
      <c r="BK168" s="187">
        <f t="shared" si="49"/>
        <v>0</v>
      </c>
      <c r="BL168" s="19" t="s">
        <v>142</v>
      </c>
      <c r="BM168" s="186" t="s">
        <v>849</v>
      </c>
    </row>
    <row r="169" spans="1:65" s="2" customFormat="1" ht="14.4" customHeight="1">
      <c r="A169" s="36"/>
      <c r="B169" s="37"/>
      <c r="C169" s="175" t="s">
        <v>309</v>
      </c>
      <c r="D169" s="175" t="s">
        <v>137</v>
      </c>
      <c r="E169" s="176" t="s">
        <v>3265</v>
      </c>
      <c r="F169" s="177" t="s">
        <v>3266</v>
      </c>
      <c r="G169" s="178" t="s">
        <v>382</v>
      </c>
      <c r="H169" s="179">
        <v>1</v>
      </c>
      <c r="I169" s="180"/>
      <c r="J169" s="181">
        <f t="shared" si="40"/>
        <v>0</v>
      </c>
      <c r="K169" s="177" t="s">
        <v>19</v>
      </c>
      <c r="L169" s="41"/>
      <c r="M169" s="182" t="s">
        <v>19</v>
      </c>
      <c r="N169" s="183" t="s">
        <v>44</v>
      </c>
      <c r="O169" s="66"/>
      <c r="P169" s="184">
        <f t="shared" si="41"/>
        <v>0</v>
      </c>
      <c r="Q169" s="184">
        <v>0</v>
      </c>
      <c r="R169" s="184">
        <f t="shared" si="42"/>
        <v>0</v>
      </c>
      <c r="S169" s="184">
        <v>0</v>
      </c>
      <c r="T169" s="185">
        <f t="shared" si="43"/>
        <v>0</v>
      </c>
      <c r="U169" s="36"/>
      <c r="V169" s="36"/>
      <c r="W169" s="36"/>
      <c r="X169" s="36"/>
      <c r="Y169" s="36"/>
      <c r="Z169" s="36"/>
      <c r="AA169" s="36"/>
      <c r="AB169" s="36"/>
      <c r="AC169" s="36"/>
      <c r="AD169" s="36"/>
      <c r="AE169" s="36"/>
      <c r="AR169" s="186" t="s">
        <v>142</v>
      </c>
      <c r="AT169" s="186" t="s">
        <v>137</v>
      </c>
      <c r="AU169" s="186" t="s">
        <v>80</v>
      </c>
      <c r="AY169" s="19" t="s">
        <v>135</v>
      </c>
      <c r="BE169" s="187">
        <f t="shared" si="44"/>
        <v>0</v>
      </c>
      <c r="BF169" s="187">
        <f t="shared" si="45"/>
        <v>0</v>
      </c>
      <c r="BG169" s="187">
        <f t="shared" si="46"/>
        <v>0</v>
      </c>
      <c r="BH169" s="187">
        <f t="shared" si="47"/>
        <v>0</v>
      </c>
      <c r="BI169" s="187">
        <f t="shared" si="48"/>
        <v>0</v>
      </c>
      <c r="BJ169" s="19" t="s">
        <v>143</v>
      </c>
      <c r="BK169" s="187">
        <f t="shared" si="49"/>
        <v>0</v>
      </c>
      <c r="BL169" s="19" t="s">
        <v>142</v>
      </c>
      <c r="BM169" s="186" t="s">
        <v>863</v>
      </c>
    </row>
    <row r="170" spans="1:65" s="2" customFormat="1" ht="14.4" customHeight="1">
      <c r="A170" s="36"/>
      <c r="B170" s="37"/>
      <c r="C170" s="175" t="s">
        <v>262</v>
      </c>
      <c r="D170" s="175" t="s">
        <v>137</v>
      </c>
      <c r="E170" s="176" t="s">
        <v>3267</v>
      </c>
      <c r="F170" s="177" t="s">
        <v>3268</v>
      </c>
      <c r="G170" s="178" t="s">
        <v>382</v>
      </c>
      <c r="H170" s="179">
        <v>2</v>
      </c>
      <c r="I170" s="180"/>
      <c r="J170" s="181">
        <f t="shared" si="40"/>
        <v>0</v>
      </c>
      <c r="K170" s="177" t="s">
        <v>19</v>
      </c>
      <c r="L170" s="41"/>
      <c r="M170" s="182" t="s">
        <v>19</v>
      </c>
      <c r="N170" s="183" t="s">
        <v>44</v>
      </c>
      <c r="O170" s="66"/>
      <c r="P170" s="184">
        <f t="shared" si="41"/>
        <v>0</v>
      </c>
      <c r="Q170" s="184">
        <v>0</v>
      </c>
      <c r="R170" s="184">
        <f t="shared" si="42"/>
        <v>0</v>
      </c>
      <c r="S170" s="184">
        <v>0</v>
      </c>
      <c r="T170" s="185">
        <f t="shared" si="43"/>
        <v>0</v>
      </c>
      <c r="U170" s="36"/>
      <c r="V170" s="36"/>
      <c r="W170" s="36"/>
      <c r="X170" s="36"/>
      <c r="Y170" s="36"/>
      <c r="Z170" s="36"/>
      <c r="AA170" s="36"/>
      <c r="AB170" s="36"/>
      <c r="AC170" s="36"/>
      <c r="AD170" s="36"/>
      <c r="AE170" s="36"/>
      <c r="AR170" s="186" t="s">
        <v>142</v>
      </c>
      <c r="AT170" s="186" t="s">
        <v>137</v>
      </c>
      <c r="AU170" s="186" t="s">
        <v>80</v>
      </c>
      <c r="AY170" s="19" t="s">
        <v>135</v>
      </c>
      <c r="BE170" s="187">
        <f t="shared" si="44"/>
        <v>0</v>
      </c>
      <c r="BF170" s="187">
        <f t="shared" si="45"/>
        <v>0</v>
      </c>
      <c r="BG170" s="187">
        <f t="shared" si="46"/>
        <v>0</v>
      </c>
      <c r="BH170" s="187">
        <f t="shared" si="47"/>
        <v>0</v>
      </c>
      <c r="BI170" s="187">
        <f t="shared" si="48"/>
        <v>0</v>
      </c>
      <c r="BJ170" s="19" t="s">
        <v>143</v>
      </c>
      <c r="BK170" s="187">
        <f t="shared" si="49"/>
        <v>0</v>
      </c>
      <c r="BL170" s="19" t="s">
        <v>142</v>
      </c>
      <c r="BM170" s="186" t="s">
        <v>873</v>
      </c>
    </row>
    <row r="171" spans="1:65" s="2" customFormat="1" ht="14.4" customHeight="1">
      <c r="A171" s="36"/>
      <c r="B171" s="37"/>
      <c r="C171" s="175" t="s">
        <v>313</v>
      </c>
      <c r="D171" s="175" t="s">
        <v>137</v>
      </c>
      <c r="E171" s="176" t="s">
        <v>3269</v>
      </c>
      <c r="F171" s="177" t="s">
        <v>3270</v>
      </c>
      <c r="G171" s="178" t="s">
        <v>382</v>
      </c>
      <c r="H171" s="179">
        <v>2</v>
      </c>
      <c r="I171" s="180"/>
      <c r="J171" s="181">
        <f t="shared" si="40"/>
        <v>0</v>
      </c>
      <c r="K171" s="177" t="s">
        <v>19</v>
      </c>
      <c r="L171" s="41"/>
      <c r="M171" s="182" t="s">
        <v>19</v>
      </c>
      <c r="N171" s="183" t="s">
        <v>44</v>
      </c>
      <c r="O171" s="66"/>
      <c r="P171" s="184">
        <f t="shared" si="41"/>
        <v>0</v>
      </c>
      <c r="Q171" s="184">
        <v>0</v>
      </c>
      <c r="R171" s="184">
        <f t="shared" si="42"/>
        <v>0</v>
      </c>
      <c r="S171" s="184">
        <v>0</v>
      </c>
      <c r="T171" s="185">
        <f t="shared" si="43"/>
        <v>0</v>
      </c>
      <c r="U171" s="36"/>
      <c r="V171" s="36"/>
      <c r="W171" s="36"/>
      <c r="X171" s="36"/>
      <c r="Y171" s="36"/>
      <c r="Z171" s="36"/>
      <c r="AA171" s="36"/>
      <c r="AB171" s="36"/>
      <c r="AC171" s="36"/>
      <c r="AD171" s="36"/>
      <c r="AE171" s="36"/>
      <c r="AR171" s="186" t="s">
        <v>142</v>
      </c>
      <c r="AT171" s="186" t="s">
        <v>137</v>
      </c>
      <c r="AU171" s="186" t="s">
        <v>80</v>
      </c>
      <c r="AY171" s="19" t="s">
        <v>135</v>
      </c>
      <c r="BE171" s="187">
        <f t="shared" si="44"/>
        <v>0</v>
      </c>
      <c r="BF171" s="187">
        <f t="shared" si="45"/>
        <v>0</v>
      </c>
      <c r="BG171" s="187">
        <f t="shared" si="46"/>
        <v>0</v>
      </c>
      <c r="BH171" s="187">
        <f t="shared" si="47"/>
        <v>0</v>
      </c>
      <c r="BI171" s="187">
        <f t="shared" si="48"/>
        <v>0</v>
      </c>
      <c r="BJ171" s="19" t="s">
        <v>143</v>
      </c>
      <c r="BK171" s="187">
        <f t="shared" si="49"/>
        <v>0</v>
      </c>
      <c r="BL171" s="19" t="s">
        <v>142</v>
      </c>
      <c r="BM171" s="186" t="s">
        <v>879</v>
      </c>
    </row>
    <row r="172" spans="1:65" s="2" customFormat="1" ht="14.4" customHeight="1">
      <c r="A172" s="36"/>
      <c r="B172" s="37"/>
      <c r="C172" s="175" t="s">
        <v>800</v>
      </c>
      <c r="D172" s="175" t="s">
        <v>137</v>
      </c>
      <c r="E172" s="176" t="s">
        <v>3271</v>
      </c>
      <c r="F172" s="177" t="s">
        <v>3272</v>
      </c>
      <c r="G172" s="178" t="s">
        <v>382</v>
      </c>
      <c r="H172" s="179">
        <v>1</v>
      </c>
      <c r="I172" s="180"/>
      <c r="J172" s="181">
        <f t="shared" si="40"/>
        <v>0</v>
      </c>
      <c r="K172" s="177" t="s">
        <v>19</v>
      </c>
      <c r="L172" s="41"/>
      <c r="M172" s="182" t="s">
        <v>19</v>
      </c>
      <c r="N172" s="183" t="s">
        <v>44</v>
      </c>
      <c r="O172" s="66"/>
      <c r="P172" s="184">
        <f t="shared" si="41"/>
        <v>0</v>
      </c>
      <c r="Q172" s="184">
        <v>0</v>
      </c>
      <c r="R172" s="184">
        <f t="shared" si="42"/>
        <v>0</v>
      </c>
      <c r="S172" s="184">
        <v>0</v>
      </c>
      <c r="T172" s="185">
        <f t="shared" si="43"/>
        <v>0</v>
      </c>
      <c r="U172" s="36"/>
      <c r="V172" s="36"/>
      <c r="W172" s="36"/>
      <c r="X172" s="36"/>
      <c r="Y172" s="36"/>
      <c r="Z172" s="36"/>
      <c r="AA172" s="36"/>
      <c r="AB172" s="36"/>
      <c r="AC172" s="36"/>
      <c r="AD172" s="36"/>
      <c r="AE172" s="36"/>
      <c r="AR172" s="186" t="s">
        <v>142</v>
      </c>
      <c r="AT172" s="186" t="s">
        <v>137</v>
      </c>
      <c r="AU172" s="186" t="s">
        <v>80</v>
      </c>
      <c r="AY172" s="19" t="s">
        <v>135</v>
      </c>
      <c r="BE172" s="187">
        <f t="shared" si="44"/>
        <v>0</v>
      </c>
      <c r="BF172" s="187">
        <f t="shared" si="45"/>
        <v>0</v>
      </c>
      <c r="BG172" s="187">
        <f t="shared" si="46"/>
        <v>0</v>
      </c>
      <c r="BH172" s="187">
        <f t="shared" si="47"/>
        <v>0</v>
      </c>
      <c r="BI172" s="187">
        <f t="shared" si="48"/>
        <v>0</v>
      </c>
      <c r="BJ172" s="19" t="s">
        <v>143</v>
      </c>
      <c r="BK172" s="187">
        <f t="shared" si="49"/>
        <v>0</v>
      </c>
      <c r="BL172" s="19" t="s">
        <v>142</v>
      </c>
      <c r="BM172" s="186" t="s">
        <v>880</v>
      </c>
    </row>
    <row r="173" spans="1:65" s="2" customFormat="1" ht="14.4" customHeight="1">
      <c r="A173" s="36"/>
      <c r="B173" s="37"/>
      <c r="C173" s="175" t="s">
        <v>318</v>
      </c>
      <c r="D173" s="175" t="s">
        <v>137</v>
      </c>
      <c r="E173" s="176" t="s">
        <v>3273</v>
      </c>
      <c r="F173" s="177" t="s">
        <v>3274</v>
      </c>
      <c r="G173" s="178" t="s">
        <v>382</v>
      </c>
      <c r="H173" s="179">
        <v>1</v>
      </c>
      <c r="I173" s="180"/>
      <c r="J173" s="181">
        <f t="shared" si="40"/>
        <v>0</v>
      </c>
      <c r="K173" s="177" t="s">
        <v>19</v>
      </c>
      <c r="L173" s="41"/>
      <c r="M173" s="182" t="s">
        <v>19</v>
      </c>
      <c r="N173" s="183" t="s">
        <v>44</v>
      </c>
      <c r="O173" s="66"/>
      <c r="P173" s="184">
        <f t="shared" si="41"/>
        <v>0</v>
      </c>
      <c r="Q173" s="184">
        <v>0</v>
      </c>
      <c r="R173" s="184">
        <f t="shared" si="42"/>
        <v>0</v>
      </c>
      <c r="S173" s="184">
        <v>0</v>
      </c>
      <c r="T173" s="185">
        <f t="shared" si="43"/>
        <v>0</v>
      </c>
      <c r="U173" s="36"/>
      <c r="V173" s="36"/>
      <c r="W173" s="36"/>
      <c r="X173" s="36"/>
      <c r="Y173" s="36"/>
      <c r="Z173" s="36"/>
      <c r="AA173" s="36"/>
      <c r="AB173" s="36"/>
      <c r="AC173" s="36"/>
      <c r="AD173" s="36"/>
      <c r="AE173" s="36"/>
      <c r="AR173" s="186" t="s">
        <v>142</v>
      </c>
      <c r="AT173" s="186" t="s">
        <v>137</v>
      </c>
      <c r="AU173" s="186" t="s">
        <v>80</v>
      </c>
      <c r="AY173" s="19" t="s">
        <v>135</v>
      </c>
      <c r="BE173" s="187">
        <f t="shared" si="44"/>
        <v>0</v>
      </c>
      <c r="BF173" s="187">
        <f t="shared" si="45"/>
        <v>0</v>
      </c>
      <c r="BG173" s="187">
        <f t="shared" si="46"/>
        <v>0</v>
      </c>
      <c r="BH173" s="187">
        <f t="shared" si="47"/>
        <v>0</v>
      </c>
      <c r="BI173" s="187">
        <f t="shared" si="48"/>
        <v>0</v>
      </c>
      <c r="BJ173" s="19" t="s">
        <v>143</v>
      </c>
      <c r="BK173" s="187">
        <f t="shared" si="49"/>
        <v>0</v>
      </c>
      <c r="BL173" s="19" t="s">
        <v>142</v>
      </c>
      <c r="BM173" s="186" t="s">
        <v>882</v>
      </c>
    </row>
    <row r="174" spans="1:65" s="2" customFormat="1" ht="14.4" customHeight="1">
      <c r="A174" s="36"/>
      <c r="B174" s="37"/>
      <c r="C174" s="175" t="s">
        <v>815</v>
      </c>
      <c r="D174" s="175" t="s">
        <v>137</v>
      </c>
      <c r="E174" s="176" t="s">
        <v>3275</v>
      </c>
      <c r="F174" s="177" t="s">
        <v>3276</v>
      </c>
      <c r="G174" s="178" t="s">
        <v>382</v>
      </c>
      <c r="H174" s="179">
        <v>2</v>
      </c>
      <c r="I174" s="180"/>
      <c r="J174" s="181">
        <f t="shared" si="40"/>
        <v>0</v>
      </c>
      <c r="K174" s="177" t="s">
        <v>19</v>
      </c>
      <c r="L174" s="41"/>
      <c r="M174" s="182" t="s">
        <v>19</v>
      </c>
      <c r="N174" s="183" t="s">
        <v>44</v>
      </c>
      <c r="O174" s="66"/>
      <c r="P174" s="184">
        <f t="shared" si="41"/>
        <v>0</v>
      </c>
      <c r="Q174" s="184">
        <v>0</v>
      </c>
      <c r="R174" s="184">
        <f t="shared" si="42"/>
        <v>0</v>
      </c>
      <c r="S174" s="184">
        <v>0</v>
      </c>
      <c r="T174" s="185">
        <f t="shared" si="43"/>
        <v>0</v>
      </c>
      <c r="U174" s="36"/>
      <c r="V174" s="36"/>
      <c r="W174" s="36"/>
      <c r="X174" s="36"/>
      <c r="Y174" s="36"/>
      <c r="Z174" s="36"/>
      <c r="AA174" s="36"/>
      <c r="AB174" s="36"/>
      <c r="AC174" s="36"/>
      <c r="AD174" s="36"/>
      <c r="AE174" s="36"/>
      <c r="AR174" s="186" t="s">
        <v>142</v>
      </c>
      <c r="AT174" s="186" t="s">
        <v>137</v>
      </c>
      <c r="AU174" s="186" t="s">
        <v>80</v>
      </c>
      <c r="AY174" s="19" t="s">
        <v>135</v>
      </c>
      <c r="BE174" s="187">
        <f t="shared" si="44"/>
        <v>0</v>
      </c>
      <c r="BF174" s="187">
        <f t="shared" si="45"/>
        <v>0</v>
      </c>
      <c r="BG174" s="187">
        <f t="shared" si="46"/>
        <v>0</v>
      </c>
      <c r="BH174" s="187">
        <f t="shared" si="47"/>
        <v>0</v>
      </c>
      <c r="BI174" s="187">
        <f t="shared" si="48"/>
        <v>0</v>
      </c>
      <c r="BJ174" s="19" t="s">
        <v>143</v>
      </c>
      <c r="BK174" s="187">
        <f t="shared" si="49"/>
        <v>0</v>
      </c>
      <c r="BL174" s="19" t="s">
        <v>142</v>
      </c>
      <c r="BM174" s="186" t="s">
        <v>888</v>
      </c>
    </row>
    <row r="175" spans="1:65" s="2" customFormat="1" ht="14.4" customHeight="1">
      <c r="A175" s="36"/>
      <c r="B175" s="37"/>
      <c r="C175" s="175" t="s">
        <v>322</v>
      </c>
      <c r="D175" s="175" t="s">
        <v>137</v>
      </c>
      <c r="E175" s="176" t="s">
        <v>3277</v>
      </c>
      <c r="F175" s="177" t="s">
        <v>3278</v>
      </c>
      <c r="G175" s="178" t="s">
        <v>382</v>
      </c>
      <c r="H175" s="179">
        <v>2</v>
      </c>
      <c r="I175" s="180"/>
      <c r="J175" s="181">
        <f t="shared" si="40"/>
        <v>0</v>
      </c>
      <c r="K175" s="177" t="s">
        <v>19</v>
      </c>
      <c r="L175" s="41"/>
      <c r="M175" s="182" t="s">
        <v>19</v>
      </c>
      <c r="N175" s="183" t="s">
        <v>44</v>
      </c>
      <c r="O175" s="66"/>
      <c r="P175" s="184">
        <f t="shared" si="41"/>
        <v>0</v>
      </c>
      <c r="Q175" s="184">
        <v>0</v>
      </c>
      <c r="R175" s="184">
        <f t="shared" si="42"/>
        <v>0</v>
      </c>
      <c r="S175" s="184">
        <v>0</v>
      </c>
      <c r="T175" s="185">
        <f t="shared" si="43"/>
        <v>0</v>
      </c>
      <c r="U175" s="36"/>
      <c r="V175" s="36"/>
      <c r="W175" s="36"/>
      <c r="X175" s="36"/>
      <c r="Y175" s="36"/>
      <c r="Z175" s="36"/>
      <c r="AA175" s="36"/>
      <c r="AB175" s="36"/>
      <c r="AC175" s="36"/>
      <c r="AD175" s="36"/>
      <c r="AE175" s="36"/>
      <c r="AR175" s="186" t="s">
        <v>142</v>
      </c>
      <c r="AT175" s="186" t="s">
        <v>137</v>
      </c>
      <c r="AU175" s="186" t="s">
        <v>80</v>
      </c>
      <c r="AY175" s="19" t="s">
        <v>135</v>
      </c>
      <c r="BE175" s="187">
        <f t="shared" si="44"/>
        <v>0</v>
      </c>
      <c r="BF175" s="187">
        <f t="shared" si="45"/>
        <v>0</v>
      </c>
      <c r="BG175" s="187">
        <f t="shared" si="46"/>
        <v>0</v>
      </c>
      <c r="BH175" s="187">
        <f t="shared" si="47"/>
        <v>0</v>
      </c>
      <c r="BI175" s="187">
        <f t="shared" si="48"/>
        <v>0</v>
      </c>
      <c r="BJ175" s="19" t="s">
        <v>143</v>
      </c>
      <c r="BK175" s="187">
        <f t="shared" si="49"/>
        <v>0</v>
      </c>
      <c r="BL175" s="19" t="s">
        <v>142</v>
      </c>
      <c r="BM175" s="186" t="s">
        <v>889</v>
      </c>
    </row>
    <row r="176" spans="1:65" s="2" customFormat="1" ht="14.4" customHeight="1">
      <c r="A176" s="36"/>
      <c r="B176" s="37"/>
      <c r="C176" s="175" t="s">
        <v>830</v>
      </c>
      <c r="D176" s="175" t="s">
        <v>137</v>
      </c>
      <c r="E176" s="176" t="s">
        <v>3279</v>
      </c>
      <c r="F176" s="177" t="s">
        <v>3280</v>
      </c>
      <c r="G176" s="178" t="s">
        <v>382</v>
      </c>
      <c r="H176" s="179">
        <v>1</v>
      </c>
      <c r="I176" s="180"/>
      <c r="J176" s="181">
        <f t="shared" si="40"/>
        <v>0</v>
      </c>
      <c r="K176" s="177" t="s">
        <v>19</v>
      </c>
      <c r="L176" s="41"/>
      <c r="M176" s="182" t="s">
        <v>19</v>
      </c>
      <c r="N176" s="183" t="s">
        <v>44</v>
      </c>
      <c r="O176" s="66"/>
      <c r="P176" s="184">
        <f t="shared" si="41"/>
        <v>0</v>
      </c>
      <c r="Q176" s="184">
        <v>0</v>
      </c>
      <c r="R176" s="184">
        <f t="shared" si="42"/>
        <v>0</v>
      </c>
      <c r="S176" s="184">
        <v>0</v>
      </c>
      <c r="T176" s="185">
        <f t="shared" si="43"/>
        <v>0</v>
      </c>
      <c r="U176" s="36"/>
      <c r="V176" s="36"/>
      <c r="W176" s="36"/>
      <c r="X176" s="36"/>
      <c r="Y176" s="36"/>
      <c r="Z176" s="36"/>
      <c r="AA176" s="36"/>
      <c r="AB176" s="36"/>
      <c r="AC176" s="36"/>
      <c r="AD176" s="36"/>
      <c r="AE176" s="36"/>
      <c r="AR176" s="186" t="s">
        <v>142</v>
      </c>
      <c r="AT176" s="186" t="s">
        <v>137</v>
      </c>
      <c r="AU176" s="186" t="s">
        <v>80</v>
      </c>
      <c r="AY176" s="19" t="s">
        <v>135</v>
      </c>
      <c r="BE176" s="187">
        <f t="shared" si="44"/>
        <v>0</v>
      </c>
      <c r="BF176" s="187">
        <f t="shared" si="45"/>
        <v>0</v>
      </c>
      <c r="BG176" s="187">
        <f t="shared" si="46"/>
        <v>0</v>
      </c>
      <c r="BH176" s="187">
        <f t="shared" si="47"/>
        <v>0</v>
      </c>
      <c r="BI176" s="187">
        <f t="shared" si="48"/>
        <v>0</v>
      </c>
      <c r="BJ176" s="19" t="s">
        <v>143</v>
      </c>
      <c r="BK176" s="187">
        <f t="shared" si="49"/>
        <v>0</v>
      </c>
      <c r="BL176" s="19" t="s">
        <v>142</v>
      </c>
      <c r="BM176" s="186" t="s">
        <v>896</v>
      </c>
    </row>
    <row r="177" spans="1:65" s="2" customFormat="1" ht="14.4" customHeight="1">
      <c r="A177" s="36"/>
      <c r="B177" s="37"/>
      <c r="C177" s="175" t="s">
        <v>329</v>
      </c>
      <c r="D177" s="175" t="s">
        <v>137</v>
      </c>
      <c r="E177" s="176" t="s">
        <v>3078</v>
      </c>
      <c r="F177" s="177" t="s">
        <v>3281</v>
      </c>
      <c r="G177" s="178" t="s">
        <v>382</v>
      </c>
      <c r="H177" s="179">
        <v>1</v>
      </c>
      <c r="I177" s="180"/>
      <c r="J177" s="181">
        <f t="shared" si="40"/>
        <v>0</v>
      </c>
      <c r="K177" s="177" t="s">
        <v>19</v>
      </c>
      <c r="L177" s="41"/>
      <c r="M177" s="182" t="s">
        <v>19</v>
      </c>
      <c r="N177" s="183" t="s">
        <v>44</v>
      </c>
      <c r="O177" s="66"/>
      <c r="P177" s="184">
        <f t="shared" si="41"/>
        <v>0</v>
      </c>
      <c r="Q177" s="184">
        <v>0</v>
      </c>
      <c r="R177" s="184">
        <f t="shared" si="42"/>
        <v>0</v>
      </c>
      <c r="S177" s="184">
        <v>0</v>
      </c>
      <c r="T177" s="185">
        <f t="shared" si="43"/>
        <v>0</v>
      </c>
      <c r="U177" s="36"/>
      <c r="V177" s="36"/>
      <c r="W177" s="36"/>
      <c r="X177" s="36"/>
      <c r="Y177" s="36"/>
      <c r="Z177" s="36"/>
      <c r="AA177" s="36"/>
      <c r="AB177" s="36"/>
      <c r="AC177" s="36"/>
      <c r="AD177" s="36"/>
      <c r="AE177" s="36"/>
      <c r="AR177" s="186" t="s">
        <v>142</v>
      </c>
      <c r="AT177" s="186" t="s">
        <v>137</v>
      </c>
      <c r="AU177" s="186" t="s">
        <v>80</v>
      </c>
      <c r="AY177" s="19" t="s">
        <v>135</v>
      </c>
      <c r="BE177" s="187">
        <f t="shared" si="44"/>
        <v>0</v>
      </c>
      <c r="BF177" s="187">
        <f t="shared" si="45"/>
        <v>0</v>
      </c>
      <c r="BG177" s="187">
        <f t="shared" si="46"/>
        <v>0</v>
      </c>
      <c r="BH177" s="187">
        <f t="shared" si="47"/>
        <v>0</v>
      </c>
      <c r="BI177" s="187">
        <f t="shared" si="48"/>
        <v>0</v>
      </c>
      <c r="BJ177" s="19" t="s">
        <v>143</v>
      </c>
      <c r="BK177" s="187">
        <f t="shared" si="49"/>
        <v>0</v>
      </c>
      <c r="BL177" s="19" t="s">
        <v>142</v>
      </c>
      <c r="BM177" s="186" t="s">
        <v>907</v>
      </c>
    </row>
    <row r="178" spans="1:65" s="2" customFormat="1" ht="14.4" customHeight="1">
      <c r="A178" s="36"/>
      <c r="B178" s="37"/>
      <c r="C178" s="175" t="s">
        <v>842</v>
      </c>
      <c r="D178" s="175" t="s">
        <v>137</v>
      </c>
      <c r="E178" s="176" t="s">
        <v>3282</v>
      </c>
      <c r="F178" s="177" t="s">
        <v>3283</v>
      </c>
      <c r="G178" s="178" t="s">
        <v>382</v>
      </c>
      <c r="H178" s="179">
        <v>1</v>
      </c>
      <c r="I178" s="180"/>
      <c r="J178" s="181">
        <f t="shared" si="40"/>
        <v>0</v>
      </c>
      <c r="K178" s="177" t="s">
        <v>19</v>
      </c>
      <c r="L178" s="41"/>
      <c r="M178" s="182" t="s">
        <v>19</v>
      </c>
      <c r="N178" s="183" t="s">
        <v>44</v>
      </c>
      <c r="O178" s="66"/>
      <c r="P178" s="184">
        <f t="shared" si="41"/>
        <v>0</v>
      </c>
      <c r="Q178" s="184">
        <v>0</v>
      </c>
      <c r="R178" s="184">
        <f t="shared" si="42"/>
        <v>0</v>
      </c>
      <c r="S178" s="184">
        <v>0</v>
      </c>
      <c r="T178" s="185">
        <f t="shared" si="43"/>
        <v>0</v>
      </c>
      <c r="U178" s="36"/>
      <c r="V178" s="36"/>
      <c r="W178" s="36"/>
      <c r="X178" s="36"/>
      <c r="Y178" s="36"/>
      <c r="Z178" s="36"/>
      <c r="AA178" s="36"/>
      <c r="AB178" s="36"/>
      <c r="AC178" s="36"/>
      <c r="AD178" s="36"/>
      <c r="AE178" s="36"/>
      <c r="AR178" s="186" t="s">
        <v>142</v>
      </c>
      <c r="AT178" s="186" t="s">
        <v>137</v>
      </c>
      <c r="AU178" s="186" t="s">
        <v>80</v>
      </c>
      <c r="AY178" s="19" t="s">
        <v>135</v>
      </c>
      <c r="BE178" s="187">
        <f t="shared" si="44"/>
        <v>0</v>
      </c>
      <c r="BF178" s="187">
        <f t="shared" si="45"/>
        <v>0</v>
      </c>
      <c r="BG178" s="187">
        <f t="shared" si="46"/>
        <v>0</v>
      </c>
      <c r="BH178" s="187">
        <f t="shared" si="47"/>
        <v>0</v>
      </c>
      <c r="BI178" s="187">
        <f t="shared" si="48"/>
        <v>0</v>
      </c>
      <c r="BJ178" s="19" t="s">
        <v>143</v>
      </c>
      <c r="BK178" s="187">
        <f t="shared" si="49"/>
        <v>0</v>
      </c>
      <c r="BL178" s="19" t="s">
        <v>142</v>
      </c>
      <c r="BM178" s="186" t="s">
        <v>911</v>
      </c>
    </row>
    <row r="179" spans="1:65" s="2" customFormat="1" ht="14.4" customHeight="1">
      <c r="A179" s="36"/>
      <c r="B179" s="37"/>
      <c r="C179" s="175" t="s">
        <v>337</v>
      </c>
      <c r="D179" s="175" t="s">
        <v>137</v>
      </c>
      <c r="E179" s="176" t="s">
        <v>3284</v>
      </c>
      <c r="F179" s="177" t="s">
        <v>3281</v>
      </c>
      <c r="G179" s="178" t="s">
        <v>382</v>
      </c>
      <c r="H179" s="179">
        <v>1</v>
      </c>
      <c r="I179" s="180"/>
      <c r="J179" s="181">
        <f t="shared" si="40"/>
        <v>0</v>
      </c>
      <c r="K179" s="177" t="s">
        <v>19</v>
      </c>
      <c r="L179" s="41"/>
      <c r="M179" s="182" t="s">
        <v>19</v>
      </c>
      <c r="N179" s="183" t="s">
        <v>44</v>
      </c>
      <c r="O179" s="66"/>
      <c r="P179" s="184">
        <f t="shared" si="41"/>
        <v>0</v>
      </c>
      <c r="Q179" s="184">
        <v>0</v>
      </c>
      <c r="R179" s="184">
        <f t="shared" si="42"/>
        <v>0</v>
      </c>
      <c r="S179" s="184">
        <v>0</v>
      </c>
      <c r="T179" s="185">
        <f t="shared" si="43"/>
        <v>0</v>
      </c>
      <c r="U179" s="36"/>
      <c r="V179" s="36"/>
      <c r="W179" s="36"/>
      <c r="X179" s="36"/>
      <c r="Y179" s="36"/>
      <c r="Z179" s="36"/>
      <c r="AA179" s="36"/>
      <c r="AB179" s="36"/>
      <c r="AC179" s="36"/>
      <c r="AD179" s="36"/>
      <c r="AE179" s="36"/>
      <c r="AR179" s="186" t="s">
        <v>142</v>
      </c>
      <c r="AT179" s="186" t="s">
        <v>137</v>
      </c>
      <c r="AU179" s="186" t="s">
        <v>80</v>
      </c>
      <c r="AY179" s="19" t="s">
        <v>135</v>
      </c>
      <c r="BE179" s="187">
        <f t="shared" si="44"/>
        <v>0</v>
      </c>
      <c r="BF179" s="187">
        <f t="shared" si="45"/>
        <v>0</v>
      </c>
      <c r="BG179" s="187">
        <f t="shared" si="46"/>
        <v>0</v>
      </c>
      <c r="BH179" s="187">
        <f t="shared" si="47"/>
        <v>0</v>
      </c>
      <c r="BI179" s="187">
        <f t="shared" si="48"/>
        <v>0</v>
      </c>
      <c r="BJ179" s="19" t="s">
        <v>143</v>
      </c>
      <c r="BK179" s="187">
        <f t="shared" si="49"/>
        <v>0</v>
      </c>
      <c r="BL179" s="19" t="s">
        <v>142</v>
      </c>
      <c r="BM179" s="186" t="s">
        <v>916</v>
      </c>
    </row>
    <row r="180" spans="1:65" s="2" customFormat="1" ht="14.4" customHeight="1">
      <c r="A180" s="36"/>
      <c r="B180" s="37"/>
      <c r="C180" s="175" t="s">
        <v>860</v>
      </c>
      <c r="D180" s="175" t="s">
        <v>137</v>
      </c>
      <c r="E180" s="176" t="s">
        <v>3285</v>
      </c>
      <c r="F180" s="177" t="s">
        <v>3286</v>
      </c>
      <c r="G180" s="178" t="s">
        <v>382</v>
      </c>
      <c r="H180" s="179">
        <v>56</v>
      </c>
      <c r="I180" s="180"/>
      <c r="J180" s="181">
        <f t="shared" si="40"/>
        <v>0</v>
      </c>
      <c r="K180" s="177" t="s">
        <v>19</v>
      </c>
      <c r="L180" s="41"/>
      <c r="M180" s="182" t="s">
        <v>19</v>
      </c>
      <c r="N180" s="183" t="s">
        <v>44</v>
      </c>
      <c r="O180" s="66"/>
      <c r="P180" s="184">
        <f t="shared" si="41"/>
        <v>0</v>
      </c>
      <c r="Q180" s="184">
        <v>0</v>
      </c>
      <c r="R180" s="184">
        <f t="shared" si="42"/>
        <v>0</v>
      </c>
      <c r="S180" s="184">
        <v>0</v>
      </c>
      <c r="T180" s="185">
        <f t="shared" si="43"/>
        <v>0</v>
      </c>
      <c r="U180" s="36"/>
      <c r="V180" s="36"/>
      <c r="W180" s="36"/>
      <c r="X180" s="36"/>
      <c r="Y180" s="36"/>
      <c r="Z180" s="36"/>
      <c r="AA180" s="36"/>
      <c r="AB180" s="36"/>
      <c r="AC180" s="36"/>
      <c r="AD180" s="36"/>
      <c r="AE180" s="36"/>
      <c r="AR180" s="186" t="s">
        <v>142</v>
      </c>
      <c r="AT180" s="186" t="s">
        <v>137</v>
      </c>
      <c r="AU180" s="186" t="s">
        <v>80</v>
      </c>
      <c r="AY180" s="19" t="s">
        <v>135</v>
      </c>
      <c r="BE180" s="187">
        <f t="shared" si="44"/>
        <v>0</v>
      </c>
      <c r="BF180" s="187">
        <f t="shared" si="45"/>
        <v>0</v>
      </c>
      <c r="BG180" s="187">
        <f t="shared" si="46"/>
        <v>0</v>
      </c>
      <c r="BH180" s="187">
        <f t="shared" si="47"/>
        <v>0</v>
      </c>
      <c r="BI180" s="187">
        <f t="shared" si="48"/>
        <v>0</v>
      </c>
      <c r="BJ180" s="19" t="s">
        <v>143</v>
      </c>
      <c r="BK180" s="187">
        <f t="shared" si="49"/>
        <v>0</v>
      </c>
      <c r="BL180" s="19" t="s">
        <v>142</v>
      </c>
      <c r="BM180" s="186" t="s">
        <v>950</v>
      </c>
    </row>
    <row r="181" spans="1:65" s="2" customFormat="1" ht="14.4" customHeight="1">
      <c r="A181" s="36"/>
      <c r="B181" s="37"/>
      <c r="C181" s="175" t="s">
        <v>342</v>
      </c>
      <c r="D181" s="175" t="s">
        <v>137</v>
      </c>
      <c r="E181" s="176" t="s">
        <v>3287</v>
      </c>
      <c r="F181" s="177" t="s">
        <v>3288</v>
      </c>
      <c r="G181" s="178" t="s">
        <v>382</v>
      </c>
      <c r="H181" s="179">
        <v>56</v>
      </c>
      <c r="I181" s="180"/>
      <c r="J181" s="181">
        <f t="shared" si="40"/>
        <v>0</v>
      </c>
      <c r="K181" s="177" t="s">
        <v>19</v>
      </c>
      <c r="L181" s="41"/>
      <c r="M181" s="182" t="s">
        <v>19</v>
      </c>
      <c r="N181" s="183" t="s">
        <v>44</v>
      </c>
      <c r="O181" s="66"/>
      <c r="P181" s="184">
        <f t="shared" si="41"/>
        <v>0</v>
      </c>
      <c r="Q181" s="184">
        <v>0</v>
      </c>
      <c r="R181" s="184">
        <f t="shared" si="42"/>
        <v>0</v>
      </c>
      <c r="S181" s="184">
        <v>0</v>
      </c>
      <c r="T181" s="185">
        <f t="shared" si="43"/>
        <v>0</v>
      </c>
      <c r="U181" s="36"/>
      <c r="V181" s="36"/>
      <c r="W181" s="36"/>
      <c r="X181" s="36"/>
      <c r="Y181" s="36"/>
      <c r="Z181" s="36"/>
      <c r="AA181" s="36"/>
      <c r="AB181" s="36"/>
      <c r="AC181" s="36"/>
      <c r="AD181" s="36"/>
      <c r="AE181" s="36"/>
      <c r="AR181" s="186" t="s">
        <v>142</v>
      </c>
      <c r="AT181" s="186" t="s">
        <v>137</v>
      </c>
      <c r="AU181" s="186" t="s">
        <v>80</v>
      </c>
      <c r="AY181" s="19" t="s">
        <v>135</v>
      </c>
      <c r="BE181" s="187">
        <f t="shared" si="44"/>
        <v>0</v>
      </c>
      <c r="BF181" s="187">
        <f t="shared" si="45"/>
        <v>0</v>
      </c>
      <c r="BG181" s="187">
        <f t="shared" si="46"/>
        <v>0</v>
      </c>
      <c r="BH181" s="187">
        <f t="shared" si="47"/>
        <v>0</v>
      </c>
      <c r="BI181" s="187">
        <f t="shared" si="48"/>
        <v>0</v>
      </c>
      <c r="BJ181" s="19" t="s">
        <v>143</v>
      </c>
      <c r="BK181" s="187">
        <f t="shared" si="49"/>
        <v>0</v>
      </c>
      <c r="BL181" s="19" t="s">
        <v>142</v>
      </c>
      <c r="BM181" s="186" t="s">
        <v>954</v>
      </c>
    </row>
    <row r="182" spans="1:65" s="2" customFormat="1" ht="14.4" customHeight="1">
      <c r="A182" s="36"/>
      <c r="B182" s="37"/>
      <c r="C182" s="175" t="s">
        <v>876</v>
      </c>
      <c r="D182" s="175" t="s">
        <v>137</v>
      </c>
      <c r="E182" s="176" t="s">
        <v>3289</v>
      </c>
      <c r="F182" s="177" t="s">
        <v>3290</v>
      </c>
      <c r="G182" s="178" t="s">
        <v>382</v>
      </c>
      <c r="H182" s="179">
        <v>56</v>
      </c>
      <c r="I182" s="180"/>
      <c r="J182" s="181">
        <f t="shared" si="40"/>
        <v>0</v>
      </c>
      <c r="K182" s="177" t="s">
        <v>19</v>
      </c>
      <c r="L182" s="41"/>
      <c r="M182" s="182" t="s">
        <v>19</v>
      </c>
      <c r="N182" s="183" t="s">
        <v>44</v>
      </c>
      <c r="O182" s="66"/>
      <c r="P182" s="184">
        <f t="shared" si="41"/>
        <v>0</v>
      </c>
      <c r="Q182" s="184">
        <v>0</v>
      </c>
      <c r="R182" s="184">
        <f t="shared" si="42"/>
        <v>0</v>
      </c>
      <c r="S182" s="184">
        <v>0</v>
      </c>
      <c r="T182" s="185">
        <f t="shared" si="43"/>
        <v>0</v>
      </c>
      <c r="U182" s="36"/>
      <c r="V182" s="36"/>
      <c r="W182" s="36"/>
      <c r="X182" s="36"/>
      <c r="Y182" s="36"/>
      <c r="Z182" s="36"/>
      <c r="AA182" s="36"/>
      <c r="AB182" s="36"/>
      <c r="AC182" s="36"/>
      <c r="AD182" s="36"/>
      <c r="AE182" s="36"/>
      <c r="AR182" s="186" t="s">
        <v>142</v>
      </c>
      <c r="AT182" s="186" t="s">
        <v>137</v>
      </c>
      <c r="AU182" s="186" t="s">
        <v>80</v>
      </c>
      <c r="AY182" s="19" t="s">
        <v>135</v>
      </c>
      <c r="BE182" s="187">
        <f t="shared" si="44"/>
        <v>0</v>
      </c>
      <c r="BF182" s="187">
        <f t="shared" si="45"/>
        <v>0</v>
      </c>
      <c r="BG182" s="187">
        <f t="shared" si="46"/>
        <v>0</v>
      </c>
      <c r="BH182" s="187">
        <f t="shared" si="47"/>
        <v>0</v>
      </c>
      <c r="BI182" s="187">
        <f t="shared" si="48"/>
        <v>0</v>
      </c>
      <c r="BJ182" s="19" t="s">
        <v>143</v>
      </c>
      <c r="BK182" s="187">
        <f t="shared" si="49"/>
        <v>0</v>
      </c>
      <c r="BL182" s="19" t="s">
        <v>142</v>
      </c>
      <c r="BM182" s="186" t="s">
        <v>959</v>
      </c>
    </row>
    <row r="183" spans="1:65" s="2" customFormat="1" ht="14.4" customHeight="1">
      <c r="A183" s="36"/>
      <c r="B183" s="37"/>
      <c r="C183" s="175" t="s">
        <v>349</v>
      </c>
      <c r="D183" s="175" t="s">
        <v>137</v>
      </c>
      <c r="E183" s="176" t="s">
        <v>3291</v>
      </c>
      <c r="F183" s="177" t="s">
        <v>3292</v>
      </c>
      <c r="G183" s="178" t="s">
        <v>382</v>
      </c>
      <c r="H183" s="179">
        <v>56</v>
      </c>
      <c r="I183" s="180"/>
      <c r="J183" s="181">
        <f t="shared" si="40"/>
        <v>0</v>
      </c>
      <c r="K183" s="177" t="s">
        <v>19</v>
      </c>
      <c r="L183" s="41"/>
      <c r="M183" s="182" t="s">
        <v>19</v>
      </c>
      <c r="N183" s="183" t="s">
        <v>44</v>
      </c>
      <c r="O183" s="66"/>
      <c r="P183" s="184">
        <f t="shared" si="41"/>
        <v>0</v>
      </c>
      <c r="Q183" s="184">
        <v>0</v>
      </c>
      <c r="R183" s="184">
        <f t="shared" si="42"/>
        <v>0</v>
      </c>
      <c r="S183" s="184">
        <v>0</v>
      </c>
      <c r="T183" s="185">
        <f t="shared" si="43"/>
        <v>0</v>
      </c>
      <c r="U183" s="36"/>
      <c r="V183" s="36"/>
      <c r="W183" s="36"/>
      <c r="X183" s="36"/>
      <c r="Y183" s="36"/>
      <c r="Z183" s="36"/>
      <c r="AA183" s="36"/>
      <c r="AB183" s="36"/>
      <c r="AC183" s="36"/>
      <c r="AD183" s="36"/>
      <c r="AE183" s="36"/>
      <c r="AR183" s="186" t="s">
        <v>142</v>
      </c>
      <c r="AT183" s="186" t="s">
        <v>137</v>
      </c>
      <c r="AU183" s="186" t="s">
        <v>80</v>
      </c>
      <c r="AY183" s="19" t="s">
        <v>135</v>
      </c>
      <c r="BE183" s="187">
        <f t="shared" si="44"/>
        <v>0</v>
      </c>
      <c r="BF183" s="187">
        <f t="shared" si="45"/>
        <v>0</v>
      </c>
      <c r="BG183" s="187">
        <f t="shared" si="46"/>
        <v>0</v>
      </c>
      <c r="BH183" s="187">
        <f t="shared" si="47"/>
        <v>0</v>
      </c>
      <c r="BI183" s="187">
        <f t="shared" si="48"/>
        <v>0</v>
      </c>
      <c r="BJ183" s="19" t="s">
        <v>143</v>
      </c>
      <c r="BK183" s="187">
        <f t="shared" si="49"/>
        <v>0</v>
      </c>
      <c r="BL183" s="19" t="s">
        <v>142</v>
      </c>
      <c r="BM183" s="186" t="s">
        <v>962</v>
      </c>
    </row>
    <row r="184" spans="1:65" s="2" customFormat="1" ht="14.4" customHeight="1">
      <c r="A184" s="36"/>
      <c r="B184" s="37"/>
      <c r="C184" s="175" t="s">
        <v>881</v>
      </c>
      <c r="D184" s="175" t="s">
        <v>137</v>
      </c>
      <c r="E184" s="176" t="s">
        <v>3293</v>
      </c>
      <c r="F184" s="177" t="s">
        <v>3294</v>
      </c>
      <c r="G184" s="178" t="s">
        <v>382</v>
      </c>
      <c r="H184" s="179">
        <v>1</v>
      </c>
      <c r="I184" s="180"/>
      <c r="J184" s="181">
        <f t="shared" si="40"/>
        <v>0</v>
      </c>
      <c r="K184" s="177" t="s">
        <v>19</v>
      </c>
      <c r="L184" s="41"/>
      <c r="M184" s="182" t="s">
        <v>19</v>
      </c>
      <c r="N184" s="183" t="s">
        <v>44</v>
      </c>
      <c r="O184" s="66"/>
      <c r="P184" s="184">
        <f t="shared" si="41"/>
        <v>0</v>
      </c>
      <c r="Q184" s="184">
        <v>0</v>
      </c>
      <c r="R184" s="184">
        <f t="shared" si="42"/>
        <v>0</v>
      </c>
      <c r="S184" s="184">
        <v>0</v>
      </c>
      <c r="T184" s="185">
        <f t="shared" si="43"/>
        <v>0</v>
      </c>
      <c r="U184" s="36"/>
      <c r="V184" s="36"/>
      <c r="W184" s="36"/>
      <c r="X184" s="36"/>
      <c r="Y184" s="36"/>
      <c r="Z184" s="36"/>
      <c r="AA184" s="36"/>
      <c r="AB184" s="36"/>
      <c r="AC184" s="36"/>
      <c r="AD184" s="36"/>
      <c r="AE184" s="36"/>
      <c r="AR184" s="186" t="s">
        <v>142</v>
      </c>
      <c r="AT184" s="186" t="s">
        <v>137</v>
      </c>
      <c r="AU184" s="186" t="s">
        <v>80</v>
      </c>
      <c r="AY184" s="19" t="s">
        <v>135</v>
      </c>
      <c r="BE184" s="187">
        <f t="shared" si="44"/>
        <v>0</v>
      </c>
      <c r="BF184" s="187">
        <f t="shared" si="45"/>
        <v>0</v>
      </c>
      <c r="BG184" s="187">
        <f t="shared" si="46"/>
        <v>0</v>
      </c>
      <c r="BH184" s="187">
        <f t="shared" si="47"/>
        <v>0</v>
      </c>
      <c r="BI184" s="187">
        <f t="shared" si="48"/>
        <v>0</v>
      </c>
      <c r="BJ184" s="19" t="s">
        <v>143</v>
      </c>
      <c r="BK184" s="187">
        <f t="shared" si="49"/>
        <v>0</v>
      </c>
      <c r="BL184" s="19" t="s">
        <v>142</v>
      </c>
      <c r="BM184" s="186" t="s">
        <v>968</v>
      </c>
    </row>
    <row r="185" spans="1:65" s="2" customFormat="1" ht="14.4" customHeight="1">
      <c r="A185" s="36"/>
      <c r="B185" s="37"/>
      <c r="C185" s="175" t="s">
        <v>355</v>
      </c>
      <c r="D185" s="175" t="s">
        <v>137</v>
      </c>
      <c r="E185" s="176" t="s">
        <v>3295</v>
      </c>
      <c r="F185" s="177" t="s">
        <v>3296</v>
      </c>
      <c r="G185" s="178" t="s">
        <v>382</v>
      </c>
      <c r="H185" s="179">
        <v>1</v>
      </c>
      <c r="I185" s="180"/>
      <c r="J185" s="181">
        <f t="shared" si="40"/>
        <v>0</v>
      </c>
      <c r="K185" s="177" t="s">
        <v>19</v>
      </c>
      <c r="L185" s="41"/>
      <c r="M185" s="182" t="s">
        <v>19</v>
      </c>
      <c r="N185" s="183" t="s">
        <v>44</v>
      </c>
      <c r="O185" s="66"/>
      <c r="P185" s="184">
        <f t="shared" si="41"/>
        <v>0</v>
      </c>
      <c r="Q185" s="184">
        <v>0</v>
      </c>
      <c r="R185" s="184">
        <f t="shared" si="42"/>
        <v>0</v>
      </c>
      <c r="S185" s="184">
        <v>0</v>
      </c>
      <c r="T185" s="185">
        <f t="shared" si="43"/>
        <v>0</v>
      </c>
      <c r="U185" s="36"/>
      <c r="V185" s="36"/>
      <c r="W185" s="36"/>
      <c r="X185" s="36"/>
      <c r="Y185" s="36"/>
      <c r="Z185" s="36"/>
      <c r="AA185" s="36"/>
      <c r="AB185" s="36"/>
      <c r="AC185" s="36"/>
      <c r="AD185" s="36"/>
      <c r="AE185" s="36"/>
      <c r="AR185" s="186" t="s">
        <v>142</v>
      </c>
      <c r="AT185" s="186" t="s">
        <v>137</v>
      </c>
      <c r="AU185" s="186" t="s">
        <v>80</v>
      </c>
      <c r="AY185" s="19" t="s">
        <v>135</v>
      </c>
      <c r="BE185" s="187">
        <f t="shared" si="44"/>
        <v>0</v>
      </c>
      <c r="BF185" s="187">
        <f t="shared" si="45"/>
        <v>0</v>
      </c>
      <c r="BG185" s="187">
        <f t="shared" si="46"/>
        <v>0</v>
      </c>
      <c r="BH185" s="187">
        <f t="shared" si="47"/>
        <v>0</v>
      </c>
      <c r="BI185" s="187">
        <f t="shared" si="48"/>
        <v>0</v>
      </c>
      <c r="BJ185" s="19" t="s">
        <v>143</v>
      </c>
      <c r="BK185" s="187">
        <f t="shared" si="49"/>
        <v>0</v>
      </c>
      <c r="BL185" s="19" t="s">
        <v>142</v>
      </c>
      <c r="BM185" s="186" t="s">
        <v>972</v>
      </c>
    </row>
    <row r="186" spans="1:65" s="2" customFormat="1" ht="14.4" customHeight="1">
      <c r="A186" s="36"/>
      <c r="B186" s="37"/>
      <c r="C186" s="175" t="s">
        <v>885</v>
      </c>
      <c r="D186" s="175" t="s">
        <v>137</v>
      </c>
      <c r="E186" s="176" t="s">
        <v>3297</v>
      </c>
      <c r="F186" s="177" t="s">
        <v>3298</v>
      </c>
      <c r="G186" s="178" t="s">
        <v>382</v>
      </c>
      <c r="H186" s="179">
        <v>2</v>
      </c>
      <c r="I186" s="180"/>
      <c r="J186" s="181">
        <f t="shared" si="40"/>
        <v>0</v>
      </c>
      <c r="K186" s="177" t="s">
        <v>19</v>
      </c>
      <c r="L186" s="41"/>
      <c r="M186" s="182" t="s">
        <v>19</v>
      </c>
      <c r="N186" s="183" t="s">
        <v>44</v>
      </c>
      <c r="O186" s="66"/>
      <c r="P186" s="184">
        <f t="shared" si="41"/>
        <v>0</v>
      </c>
      <c r="Q186" s="184">
        <v>0</v>
      </c>
      <c r="R186" s="184">
        <f t="shared" si="42"/>
        <v>0</v>
      </c>
      <c r="S186" s="184">
        <v>0</v>
      </c>
      <c r="T186" s="185">
        <f t="shared" si="43"/>
        <v>0</v>
      </c>
      <c r="U186" s="36"/>
      <c r="V186" s="36"/>
      <c r="W186" s="36"/>
      <c r="X186" s="36"/>
      <c r="Y186" s="36"/>
      <c r="Z186" s="36"/>
      <c r="AA186" s="36"/>
      <c r="AB186" s="36"/>
      <c r="AC186" s="36"/>
      <c r="AD186" s="36"/>
      <c r="AE186" s="36"/>
      <c r="AR186" s="186" t="s">
        <v>142</v>
      </c>
      <c r="AT186" s="186" t="s">
        <v>137</v>
      </c>
      <c r="AU186" s="186" t="s">
        <v>80</v>
      </c>
      <c r="AY186" s="19" t="s">
        <v>135</v>
      </c>
      <c r="BE186" s="187">
        <f t="shared" si="44"/>
        <v>0</v>
      </c>
      <c r="BF186" s="187">
        <f t="shared" si="45"/>
        <v>0</v>
      </c>
      <c r="BG186" s="187">
        <f t="shared" si="46"/>
        <v>0</v>
      </c>
      <c r="BH186" s="187">
        <f t="shared" si="47"/>
        <v>0</v>
      </c>
      <c r="BI186" s="187">
        <f t="shared" si="48"/>
        <v>0</v>
      </c>
      <c r="BJ186" s="19" t="s">
        <v>143</v>
      </c>
      <c r="BK186" s="187">
        <f t="shared" si="49"/>
        <v>0</v>
      </c>
      <c r="BL186" s="19" t="s">
        <v>142</v>
      </c>
      <c r="BM186" s="186" t="s">
        <v>984</v>
      </c>
    </row>
    <row r="187" spans="1:65" s="2" customFormat="1" ht="14.4" customHeight="1">
      <c r="A187" s="36"/>
      <c r="B187" s="37"/>
      <c r="C187" s="175" t="s">
        <v>358</v>
      </c>
      <c r="D187" s="175" t="s">
        <v>137</v>
      </c>
      <c r="E187" s="176" t="s">
        <v>3299</v>
      </c>
      <c r="F187" s="177" t="s">
        <v>3300</v>
      </c>
      <c r="G187" s="178" t="s">
        <v>382</v>
      </c>
      <c r="H187" s="179">
        <v>2</v>
      </c>
      <c r="I187" s="180"/>
      <c r="J187" s="181">
        <f t="shared" si="40"/>
        <v>0</v>
      </c>
      <c r="K187" s="177" t="s">
        <v>19</v>
      </c>
      <c r="L187" s="41"/>
      <c r="M187" s="182" t="s">
        <v>19</v>
      </c>
      <c r="N187" s="183" t="s">
        <v>44</v>
      </c>
      <c r="O187" s="66"/>
      <c r="P187" s="184">
        <f t="shared" si="41"/>
        <v>0</v>
      </c>
      <c r="Q187" s="184">
        <v>0</v>
      </c>
      <c r="R187" s="184">
        <f t="shared" si="42"/>
        <v>0</v>
      </c>
      <c r="S187" s="184">
        <v>0</v>
      </c>
      <c r="T187" s="185">
        <f t="shared" si="43"/>
        <v>0</v>
      </c>
      <c r="U187" s="36"/>
      <c r="V187" s="36"/>
      <c r="W187" s="36"/>
      <c r="X187" s="36"/>
      <c r="Y187" s="36"/>
      <c r="Z187" s="36"/>
      <c r="AA187" s="36"/>
      <c r="AB187" s="36"/>
      <c r="AC187" s="36"/>
      <c r="AD187" s="36"/>
      <c r="AE187" s="36"/>
      <c r="AR187" s="186" t="s">
        <v>142</v>
      </c>
      <c r="AT187" s="186" t="s">
        <v>137</v>
      </c>
      <c r="AU187" s="186" t="s">
        <v>80</v>
      </c>
      <c r="AY187" s="19" t="s">
        <v>135</v>
      </c>
      <c r="BE187" s="187">
        <f t="shared" si="44"/>
        <v>0</v>
      </c>
      <c r="BF187" s="187">
        <f t="shared" si="45"/>
        <v>0</v>
      </c>
      <c r="BG187" s="187">
        <f t="shared" si="46"/>
        <v>0</v>
      </c>
      <c r="BH187" s="187">
        <f t="shared" si="47"/>
        <v>0</v>
      </c>
      <c r="BI187" s="187">
        <f t="shared" si="48"/>
        <v>0</v>
      </c>
      <c r="BJ187" s="19" t="s">
        <v>143</v>
      </c>
      <c r="BK187" s="187">
        <f t="shared" si="49"/>
        <v>0</v>
      </c>
      <c r="BL187" s="19" t="s">
        <v>142</v>
      </c>
      <c r="BM187" s="186" t="s">
        <v>989</v>
      </c>
    </row>
    <row r="188" spans="1:65" s="2" customFormat="1" ht="14.4" customHeight="1">
      <c r="A188" s="36"/>
      <c r="B188" s="37"/>
      <c r="C188" s="175" t="s">
        <v>891</v>
      </c>
      <c r="D188" s="175" t="s">
        <v>137</v>
      </c>
      <c r="E188" s="176" t="s">
        <v>3301</v>
      </c>
      <c r="F188" s="177" t="s">
        <v>3302</v>
      </c>
      <c r="G188" s="178" t="s">
        <v>382</v>
      </c>
      <c r="H188" s="179">
        <v>4</v>
      </c>
      <c r="I188" s="180"/>
      <c r="J188" s="181">
        <f t="shared" si="40"/>
        <v>0</v>
      </c>
      <c r="K188" s="177" t="s">
        <v>19</v>
      </c>
      <c r="L188" s="41"/>
      <c r="M188" s="182" t="s">
        <v>19</v>
      </c>
      <c r="N188" s="183" t="s">
        <v>44</v>
      </c>
      <c r="O188" s="66"/>
      <c r="P188" s="184">
        <f t="shared" si="41"/>
        <v>0</v>
      </c>
      <c r="Q188" s="184">
        <v>0</v>
      </c>
      <c r="R188" s="184">
        <f t="shared" si="42"/>
        <v>0</v>
      </c>
      <c r="S188" s="184">
        <v>0</v>
      </c>
      <c r="T188" s="185">
        <f t="shared" si="43"/>
        <v>0</v>
      </c>
      <c r="U188" s="36"/>
      <c r="V188" s="36"/>
      <c r="W188" s="36"/>
      <c r="X188" s="36"/>
      <c r="Y188" s="36"/>
      <c r="Z188" s="36"/>
      <c r="AA188" s="36"/>
      <c r="AB188" s="36"/>
      <c r="AC188" s="36"/>
      <c r="AD188" s="36"/>
      <c r="AE188" s="36"/>
      <c r="AR188" s="186" t="s">
        <v>142</v>
      </c>
      <c r="AT188" s="186" t="s">
        <v>137</v>
      </c>
      <c r="AU188" s="186" t="s">
        <v>80</v>
      </c>
      <c r="AY188" s="19" t="s">
        <v>135</v>
      </c>
      <c r="BE188" s="187">
        <f t="shared" si="44"/>
        <v>0</v>
      </c>
      <c r="BF188" s="187">
        <f t="shared" si="45"/>
        <v>0</v>
      </c>
      <c r="BG188" s="187">
        <f t="shared" si="46"/>
        <v>0</v>
      </c>
      <c r="BH188" s="187">
        <f t="shared" si="47"/>
        <v>0</v>
      </c>
      <c r="BI188" s="187">
        <f t="shared" si="48"/>
        <v>0</v>
      </c>
      <c r="BJ188" s="19" t="s">
        <v>143</v>
      </c>
      <c r="BK188" s="187">
        <f t="shared" si="49"/>
        <v>0</v>
      </c>
      <c r="BL188" s="19" t="s">
        <v>142</v>
      </c>
      <c r="BM188" s="186" t="s">
        <v>992</v>
      </c>
    </row>
    <row r="189" spans="1:65" s="2" customFormat="1" ht="14.4" customHeight="1">
      <c r="A189" s="36"/>
      <c r="B189" s="37"/>
      <c r="C189" s="175" t="s">
        <v>364</v>
      </c>
      <c r="D189" s="175" t="s">
        <v>137</v>
      </c>
      <c r="E189" s="176" t="s">
        <v>3303</v>
      </c>
      <c r="F189" s="177" t="s">
        <v>3304</v>
      </c>
      <c r="G189" s="178" t="s">
        <v>382</v>
      </c>
      <c r="H189" s="179">
        <v>4</v>
      </c>
      <c r="I189" s="180"/>
      <c r="J189" s="181">
        <f t="shared" si="40"/>
        <v>0</v>
      </c>
      <c r="K189" s="177" t="s">
        <v>19</v>
      </c>
      <c r="L189" s="41"/>
      <c r="M189" s="182" t="s">
        <v>19</v>
      </c>
      <c r="N189" s="183" t="s">
        <v>44</v>
      </c>
      <c r="O189" s="66"/>
      <c r="P189" s="184">
        <f t="shared" si="41"/>
        <v>0</v>
      </c>
      <c r="Q189" s="184">
        <v>0</v>
      </c>
      <c r="R189" s="184">
        <f t="shared" si="42"/>
        <v>0</v>
      </c>
      <c r="S189" s="184">
        <v>0</v>
      </c>
      <c r="T189" s="185">
        <f t="shared" si="43"/>
        <v>0</v>
      </c>
      <c r="U189" s="36"/>
      <c r="V189" s="36"/>
      <c r="W189" s="36"/>
      <c r="X189" s="36"/>
      <c r="Y189" s="36"/>
      <c r="Z189" s="36"/>
      <c r="AA189" s="36"/>
      <c r="AB189" s="36"/>
      <c r="AC189" s="36"/>
      <c r="AD189" s="36"/>
      <c r="AE189" s="36"/>
      <c r="AR189" s="186" t="s">
        <v>142</v>
      </c>
      <c r="AT189" s="186" t="s">
        <v>137</v>
      </c>
      <c r="AU189" s="186" t="s">
        <v>80</v>
      </c>
      <c r="AY189" s="19" t="s">
        <v>135</v>
      </c>
      <c r="BE189" s="187">
        <f t="shared" si="44"/>
        <v>0</v>
      </c>
      <c r="BF189" s="187">
        <f t="shared" si="45"/>
        <v>0</v>
      </c>
      <c r="BG189" s="187">
        <f t="shared" si="46"/>
        <v>0</v>
      </c>
      <c r="BH189" s="187">
        <f t="shared" si="47"/>
        <v>0</v>
      </c>
      <c r="BI189" s="187">
        <f t="shared" si="48"/>
        <v>0</v>
      </c>
      <c r="BJ189" s="19" t="s">
        <v>143</v>
      </c>
      <c r="BK189" s="187">
        <f t="shared" si="49"/>
        <v>0</v>
      </c>
      <c r="BL189" s="19" t="s">
        <v>142</v>
      </c>
      <c r="BM189" s="186" t="s">
        <v>997</v>
      </c>
    </row>
    <row r="190" spans="1:65" s="2" customFormat="1" ht="14.4" customHeight="1">
      <c r="A190" s="36"/>
      <c r="B190" s="37"/>
      <c r="C190" s="175" t="s">
        <v>904</v>
      </c>
      <c r="D190" s="175" t="s">
        <v>137</v>
      </c>
      <c r="E190" s="176" t="s">
        <v>3305</v>
      </c>
      <c r="F190" s="177" t="s">
        <v>3306</v>
      </c>
      <c r="G190" s="178" t="s">
        <v>382</v>
      </c>
      <c r="H190" s="179">
        <v>4</v>
      </c>
      <c r="I190" s="180"/>
      <c r="J190" s="181">
        <f t="shared" ref="J190:J221" si="50">ROUND(I190*H190,2)</f>
        <v>0</v>
      </c>
      <c r="K190" s="177" t="s">
        <v>19</v>
      </c>
      <c r="L190" s="41"/>
      <c r="M190" s="182" t="s">
        <v>19</v>
      </c>
      <c r="N190" s="183" t="s">
        <v>44</v>
      </c>
      <c r="O190" s="66"/>
      <c r="P190" s="184">
        <f t="shared" ref="P190:P221" si="51">O190*H190</f>
        <v>0</v>
      </c>
      <c r="Q190" s="184">
        <v>0</v>
      </c>
      <c r="R190" s="184">
        <f t="shared" ref="R190:R221" si="52">Q190*H190</f>
        <v>0</v>
      </c>
      <c r="S190" s="184">
        <v>0</v>
      </c>
      <c r="T190" s="185">
        <f t="shared" ref="T190:T221" si="53">S190*H190</f>
        <v>0</v>
      </c>
      <c r="U190" s="36"/>
      <c r="V190" s="36"/>
      <c r="W190" s="36"/>
      <c r="X190" s="36"/>
      <c r="Y190" s="36"/>
      <c r="Z190" s="36"/>
      <c r="AA190" s="36"/>
      <c r="AB190" s="36"/>
      <c r="AC190" s="36"/>
      <c r="AD190" s="36"/>
      <c r="AE190" s="36"/>
      <c r="AR190" s="186" t="s">
        <v>142</v>
      </c>
      <c r="AT190" s="186" t="s">
        <v>137</v>
      </c>
      <c r="AU190" s="186" t="s">
        <v>80</v>
      </c>
      <c r="AY190" s="19" t="s">
        <v>135</v>
      </c>
      <c r="BE190" s="187">
        <f t="shared" ref="BE190:BE213" si="54">IF(N190="základní",J190,0)</f>
        <v>0</v>
      </c>
      <c r="BF190" s="187">
        <f t="shared" ref="BF190:BF213" si="55">IF(N190="snížená",J190,0)</f>
        <v>0</v>
      </c>
      <c r="BG190" s="187">
        <f t="shared" ref="BG190:BG213" si="56">IF(N190="zákl. přenesená",J190,0)</f>
        <v>0</v>
      </c>
      <c r="BH190" s="187">
        <f t="shared" ref="BH190:BH213" si="57">IF(N190="sníž. přenesená",J190,0)</f>
        <v>0</v>
      </c>
      <c r="BI190" s="187">
        <f t="shared" ref="BI190:BI213" si="58">IF(N190="nulová",J190,0)</f>
        <v>0</v>
      </c>
      <c r="BJ190" s="19" t="s">
        <v>143</v>
      </c>
      <c r="BK190" s="187">
        <f t="shared" ref="BK190:BK213" si="59">ROUND(I190*H190,2)</f>
        <v>0</v>
      </c>
      <c r="BL190" s="19" t="s">
        <v>142</v>
      </c>
      <c r="BM190" s="186" t="s">
        <v>1016</v>
      </c>
    </row>
    <row r="191" spans="1:65" s="2" customFormat="1" ht="14.4" customHeight="1">
      <c r="A191" s="36"/>
      <c r="B191" s="37"/>
      <c r="C191" s="175" t="s">
        <v>367</v>
      </c>
      <c r="D191" s="175" t="s">
        <v>137</v>
      </c>
      <c r="E191" s="176" t="s">
        <v>3307</v>
      </c>
      <c r="F191" s="177" t="s">
        <v>3308</v>
      </c>
      <c r="G191" s="178" t="s">
        <v>382</v>
      </c>
      <c r="H191" s="179">
        <v>4</v>
      </c>
      <c r="I191" s="180"/>
      <c r="J191" s="181">
        <f t="shared" si="50"/>
        <v>0</v>
      </c>
      <c r="K191" s="177" t="s">
        <v>19</v>
      </c>
      <c r="L191" s="41"/>
      <c r="M191" s="182" t="s">
        <v>19</v>
      </c>
      <c r="N191" s="183" t="s">
        <v>44</v>
      </c>
      <c r="O191" s="66"/>
      <c r="P191" s="184">
        <f t="shared" si="51"/>
        <v>0</v>
      </c>
      <c r="Q191" s="184">
        <v>0</v>
      </c>
      <c r="R191" s="184">
        <f t="shared" si="52"/>
        <v>0</v>
      </c>
      <c r="S191" s="184">
        <v>0</v>
      </c>
      <c r="T191" s="185">
        <f t="shared" si="53"/>
        <v>0</v>
      </c>
      <c r="U191" s="36"/>
      <c r="V191" s="36"/>
      <c r="W191" s="36"/>
      <c r="X191" s="36"/>
      <c r="Y191" s="36"/>
      <c r="Z191" s="36"/>
      <c r="AA191" s="36"/>
      <c r="AB191" s="36"/>
      <c r="AC191" s="36"/>
      <c r="AD191" s="36"/>
      <c r="AE191" s="36"/>
      <c r="AR191" s="186" t="s">
        <v>142</v>
      </c>
      <c r="AT191" s="186" t="s">
        <v>137</v>
      </c>
      <c r="AU191" s="186" t="s">
        <v>80</v>
      </c>
      <c r="AY191" s="19" t="s">
        <v>135</v>
      </c>
      <c r="BE191" s="187">
        <f t="shared" si="54"/>
        <v>0</v>
      </c>
      <c r="BF191" s="187">
        <f t="shared" si="55"/>
        <v>0</v>
      </c>
      <c r="BG191" s="187">
        <f t="shared" si="56"/>
        <v>0</v>
      </c>
      <c r="BH191" s="187">
        <f t="shared" si="57"/>
        <v>0</v>
      </c>
      <c r="BI191" s="187">
        <f t="shared" si="58"/>
        <v>0</v>
      </c>
      <c r="BJ191" s="19" t="s">
        <v>143</v>
      </c>
      <c r="BK191" s="187">
        <f t="shared" si="59"/>
        <v>0</v>
      </c>
      <c r="BL191" s="19" t="s">
        <v>142</v>
      </c>
      <c r="BM191" s="186" t="s">
        <v>1019</v>
      </c>
    </row>
    <row r="192" spans="1:65" s="2" customFormat="1" ht="14.4" customHeight="1">
      <c r="A192" s="36"/>
      <c r="B192" s="37"/>
      <c r="C192" s="175" t="s">
        <v>913</v>
      </c>
      <c r="D192" s="175" t="s">
        <v>137</v>
      </c>
      <c r="E192" s="176" t="s">
        <v>3309</v>
      </c>
      <c r="F192" s="177" t="s">
        <v>3310</v>
      </c>
      <c r="G192" s="178" t="s">
        <v>382</v>
      </c>
      <c r="H192" s="179">
        <v>10</v>
      </c>
      <c r="I192" s="180"/>
      <c r="J192" s="181">
        <f t="shared" si="50"/>
        <v>0</v>
      </c>
      <c r="K192" s="177" t="s">
        <v>19</v>
      </c>
      <c r="L192" s="41"/>
      <c r="M192" s="182" t="s">
        <v>19</v>
      </c>
      <c r="N192" s="183" t="s">
        <v>44</v>
      </c>
      <c r="O192" s="66"/>
      <c r="P192" s="184">
        <f t="shared" si="51"/>
        <v>0</v>
      </c>
      <c r="Q192" s="184">
        <v>0</v>
      </c>
      <c r="R192" s="184">
        <f t="shared" si="52"/>
        <v>0</v>
      </c>
      <c r="S192" s="184">
        <v>0</v>
      </c>
      <c r="T192" s="185">
        <f t="shared" si="53"/>
        <v>0</v>
      </c>
      <c r="U192" s="36"/>
      <c r="V192" s="36"/>
      <c r="W192" s="36"/>
      <c r="X192" s="36"/>
      <c r="Y192" s="36"/>
      <c r="Z192" s="36"/>
      <c r="AA192" s="36"/>
      <c r="AB192" s="36"/>
      <c r="AC192" s="36"/>
      <c r="AD192" s="36"/>
      <c r="AE192" s="36"/>
      <c r="AR192" s="186" t="s">
        <v>142</v>
      </c>
      <c r="AT192" s="186" t="s">
        <v>137</v>
      </c>
      <c r="AU192" s="186" t="s">
        <v>80</v>
      </c>
      <c r="AY192" s="19" t="s">
        <v>135</v>
      </c>
      <c r="BE192" s="187">
        <f t="shared" si="54"/>
        <v>0</v>
      </c>
      <c r="BF192" s="187">
        <f t="shared" si="55"/>
        <v>0</v>
      </c>
      <c r="BG192" s="187">
        <f t="shared" si="56"/>
        <v>0</v>
      </c>
      <c r="BH192" s="187">
        <f t="shared" si="57"/>
        <v>0</v>
      </c>
      <c r="BI192" s="187">
        <f t="shared" si="58"/>
        <v>0</v>
      </c>
      <c r="BJ192" s="19" t="s">
        <v>143</v>
      </c>
      <c r="BK192" s="187">
        <f t="shared" si="59"/>
        <v>0</v>
      </c>
      <c r="BL192" s="19" t="s">
        <v>142</v>
      </c>
      <c r="BM192" s="186" t="s">
        <v>1024</v>
      </c>
    </row>
    <row r="193" spans="1:65" s="2" customFormat="1" ht="14.4" customHeight="1">
      <c r="A193" s="36"/>
      <c r="B193" s="37"/>
      <c r="C193" s="175" t="s">
        <v>374</v>
      </c>
      <c r="D193" s="175" t="s">
        <v>137</v>
      </c>
      <c r="E193" s="176" t="s">
        <v>3311</v>
      </c>
      <c r="F193" s="177" t="s">
        <v>3312</v>
      </c>
      <c r="G193" s="178" t="s">
        <v>382</v>
      </c>
      <c r="H193" s="179">
        <v>10</v>
      </c>
      <c r="I193" s="180"/>
      <c r="J193" s="181">
        <f t="shared" si="50"/>
        <v>0</v>
      </c>
      <c r="K193" s="177" t="s">
        <v>19</v>
      </c>
      <c r="L193" s="41"/>
      <c r="M193" s="182" t="s">
        <v>19</v>
      </c>
      <c r="N193" s="183" t="s">
        <v>44</v>
      </c>
      <c r="O193" s="66"/>
      <c r="P193" s="184">
        <f t="shared" si="51"/>
        <v>0</v>
      </c>
      <c r="Q193" s="184">
        <v>0</v>
      </c>
      <c r="R193" s="184">
        <f t="shared" si="52"/>
        <v>0</v>
      </c>
      <c r="S193" s="184">
        <v>0</v>
      </c>
      <c r="T193" s="185">
        <f t="shared" si="53"/>
        <v>0</v>
      </c>
      <c r="U193" s="36"/>
      <c r="V193" s="36"/>
      <c r="W193" s="36"/>
      <c r="X193" s="36"/>
      <c r="Y193" s="36"/>
      <c r="Z193" s="36"/>
      <c r="AA193" s="36"/>
      <c r="AB193" s="36"/>
      <c r="AC193" s="36"/>
      <c r="AD193" s="36"/>
      <c r="AE193" s="36"/>
      <c r="AR193" s="186" t="s">
        <v>142</v>
      </c>
      <c r="AT193" s="186" t="s">
        <v>137</v>
      </c>
      <c r="AU193" s="186" t="s">
        <v>80</v>
      </c>
      <c r="AY193" s="19" t="s">
        <v>135</v>
      </c>
      <c r="BE193" s="187">
        <f t="shared" si="54"/>
        <v>0</v>
      </c>
      <c r="BF193" s="187">
        <f t="shared" si="55"/>
        <v>0</v>
      </c>
      <c r="BG193" s="187">
        <f t="shared" si="56"/>
        <v>0</v>
      </c>
      <c r="BH193" s="187">
        <f t="shared" si="57"/>
        <v>0</v>
      </c>
      <c r="BI193" s="187">
        <f t="shared" si="58"/>
        <v>0</v>
      </c>
      <c r="BJ193" s="19" t="s">
        <v>143</v>
      </c>
      <c r="BK193" s="187">
        <f t="shared" si="59"/>
        <v>0</v>
      </c>
      <c r="BL193" s="19" t="s">
        <v>142</v>
      </c>
      <c r="BM193" s="186" t="s">
        <v>1029</v>
      </c>
    </row>
    <row r="194" spans="1:65" s="2" customFormat="1" ht="14.4" customHeight="1">
      <c r="A194" s="36"/>
      <c r="B194" s="37"/>
      <c r="C194" s="175" t="s">
        <v>947</v>
      </c>
      <c r="D194" s="175" t="s">
        <v>137</v>
      </c>
      <c r="E194" s="176" t="s">
        <v>3313</v>
      </c>
      <c r="F194" s="177" t="s">
        <v>3314</v>
      </c>
      <c r="G194" s="178" t="s">
        <v>382</v>
      </c>
      <c r="H194" s="179">
        <v>14</v>
      </c>
      <c r="I194" s="180"/>
      <c r="J194" s="181">
        <f t="shared" si="50"/>
        <v>0</v>
      </c>
      <c r="K194" s="177" t="s">
        <v>19</v>
      </c>
      <c r="L194" s="41"/>
      <c r="M194" s="182" t="s">
        <v>19</v>
      </c>
      <c r="N194" s="183" t="s">
        <v>44</v>
      </c>
      <c r="O194" s="66"/>
      <c r="P194" s="184">
        <f t="shared" si="51"/>
        <v>0</v>
      </c>
      <c r="Q194" s="184">
        <v>0</v>
      </c>
      <c r="R194" s="184">
        <f t="shared" si="52"/>
        <v>0</v>
      </c>
      <c r="S194" s="184">
        <v>0</v>
      </c>
      <c r="T194" s="185">
        <f t="shared" si="53"/>
        <v>0</v>
      </c>
      <c r="U194" s="36"/>
      <c r="V194" s="36"/>
      <c r="W194" s="36"/>
      <c r="X194" s="36"/>
      <c r="Y194" s="36"/>
      <c r="Z194" s="36"/>
      <c r="AA194" s="36"/>
      <c r="AB194" s="36"/>
      <c r="AC194" s="36"/>
      <c r="AD194" s="36"/>
      <c r="AE194" s="36"/>
      <c r="AR194" s="186" t="s">
        <v>142</v>
      </c>
      <c r="AT194" s="186" t="s">
        <v>137</v>
      </c>
      <c r="AU194" s="186" t="s">
        <v>80</v>
      </c>
      <c r="AY194" s="19" t="s">
        <v>135</v>
      </c>
      <c r="BE194" s="187">
        <f t="shared" si="54"/>
        <v>0</v>
      </c>
      <c r="BF194" s="187">
        <f t="shared" si="55"/>
        <v>0</v>
      </c>
      <c r="BG194" s="187">
        <f t="shared" si="56"/>
        <v>0</v>
      </c>
      <c r="BH194" s="187">
        <f t="shared" si="57"/>
        <v>0</v>
      </c>
      <c r="BI194" s="187">
        <f t="shared" si="58"/>
        <v>0</v>
      </c>
      <c r="BJ194" s="19" t="s">
        <v>143</v>
      </c>
      <c r="BK194" s="187">
        <f t="shared" si="59"/>
        <v>0</v>
      </c>
      <c r="BL194" s="19" t="s">
        <v>142</v>
      </c>
      <c r="BM194" s="186" t="s">
        <v>1032</v>
      </c>
    </row>
    <row r="195" spans="1:65" s="2" customFormat="1" ht="14.4" customHeight="1">
      <c r="A195" s="36"/>
      <c r="B195" s="37"/>
      <c r="C195" s="175" t="s">
        <v>378</v>
      </c>
      <c r="D195" s="175" t="s">
        <v>137</v>
      </c>
      <c r="E195" s="176" t="s">
        <v>3315</v>
      </c>
      <c r="F195" s="177" t="s">
        <v>3316</v>
      </c>
      <c r="G195" s="178" t="s">
        <v>382</v>
      </c>
      <c r="H195" s="179">
        <v>14</v>
      </c>
      <c r="I195" s="180"/>
      <c r="J195" s="181">
        <f t="shared" si="50"/>
        <v>0</v>
      </c>
      <c r="K195" s="177" t="s">
        <v>19</v>
      </c>
      <c r="L195" s="41"/>
      <c r="M195" s="182" t="s">
        <v>19</v>
      </c>
      <c r="N195" s="183" t="s">
        <v>44</v>
      </c>
      <c r="O195" s="66"/>
      <c r="P195" s="184">
        <f t="shared" si="51"/>
        <v>0</v>
      </c>
      <c r="Q195" s="184">
        <v>0</v>
      </c>
      <c r="R195" s="184">
        <f t="shared" si="52"/>
        <v>0</v>
      </c>
      <c r="S195" s="184">
        <v>0</v>
      </c>
      <c r="T195" s="185">
        <f t="shared" si="53"/>
        <v>0</v>
      </c>
      <c r="U195" s="36"/>
      <c r="V195" s="36"/>
      <c r="W195" s="36"/>
      <c r="X195" s="36"/>
      <c r="Y195" s="36"/>
      <c r="Z195" s="36"/>
      <c r="AA195" s="36"/>
      <c r="AB195" s="36"/>
      <c r="AC195" s="36"/>
      <c r="AD195" s="36"/>
      <c r="AE195" s="36"/>
      <c r="AR195" s="186" t="s">
        <v>142</v>
      </c>
      <c r="AT195" s="186" t="s">
        <v>137</v>
      </c>
      <c r="AU195" s="186" t="s">
        <v>80</v>
      </c>
      <c r="AY195" s="19" t="s">
        <v>135</v>
      </c>
      <c r="BE195" s="187">
        <f t="shared" si="54"/>
        <v>0</v>
      </c>
      <c r="BF195" s="187">
        <f t="shared" si="55"/>
        <v>0</v>
      </c>
      <c r="BG195" s="187">
        <f t="shared" si="56"/>
        <v>0</v>
      </c>
      <c r="BH195" s="187">
        <f t="shared" si="57"/>
        <v>0</v>
      </c>
      <c r="BI195" s="187">
        <f t="shared" si="58"/>
        <v>0</v>
      </c>
      <c r="BJ195" s="19" t="s">
        <v>143</v>
      </c>
      <c r="BK195" s="187">
        <f t="shared" si="59"/>
        <v>0</v>
      </c>
      <c r="BL195" s="19" t="s">
        <v>142</v>
      </c>
      <c r="BM195" s="186" t="s">
        <v>1036</v>
      </c>
    </row>
    <row r="196" spans="1:65" s="2" customFormat="1" ht="14.4" customHeight="1">
      <c r="A196" s="36"/>
      <c r="B196" s="37"/>
      <c r="C196" s="175" t="s">
        <v>956</v>
      </c>
      <c r="D196" s="175" t="s">
        <v>137</v>
      </c>
      <c r="E196" s="176" t="s">
        <v>3317</v>
      </c>
      <c r="F196" s="177" t="s">
        <v>3318</v>
      </c>
      <c r="G196" s="178" t="s">
        <v>382</v>
      </c>
      <c r="H196" s="179">
        <v>8</v>
      </c>
      <c r="I196" s="180"/>
      <c r="J196" s="181">
        <f t="shared" si="50"/>
        <v>0</v>
      </c>
      <c r="K196" s="177" t="s">
        <v>19</v>
      </c>
      <c r="L196" s="41"/>
      <c r="M196" s="182" t="s">
        <v>19</v>
      </c>
      <c r="N196" s="183" t="s">
        <v>44</v>
      </c>
      <c r="O196" s="66"/>
      <c r="P196" s="184">
        <f t="shared" si="51"/>
        <v>0</v>
      </c>
      <c r="Q196" s="184">
        <v>0</v>
      </c>
      <c r="R196" s="184">
        <f t="shared" si="52"/>
        <v>0</v>
      </c>
      <c r="S196" s="184">
        <v>0</v>
      </c>
      <c r="T196" s="185">
        <f t="shared" si="53"/>
        <v>0</v>
      </c>
      <c r="U196" s="36"/>
      <c r="V196" s="36"/>
      <c r="W196" s="36"/>
      <c r="X196" s="36"/>
      <c r="Y196" s="36"/>
      <c r="Z196" s="36"/>
      <c r="AA196" s="36"/>
      <c r="AB196" s="36"/>
      <c r="AC196" s="36"/>
      <c r="AD196" s="36"/>
      <c r="AE196" s="36"/>
      <c r="AR196" s="186" t="s">
        <v>142</v>
      </c>
      <c r="AT196" s="186" t="s">
        <v>137</v>
      </c>
      <c r="AU196" s="186" t="s">
        <v>80</v>
      </c>
      <c r="AY196" s="19" t="s">
        <v>135</v>
      </c>
      <c r="BE196" s="187">
        <f t="shared" si="54"/>
        <v>0</v>
      </c>
      <c r="BF196" s="187">
        <f t="shared" si="55"/>
        <v>0</v>
      </c>
      <c r="BG196" s="187">
        <f t="shared" si="56"/>
        <v>0</v>
      </c>
      <c r="BH196" s="187">
        <f t="shared" si="57"/>
        <v>0</v>
      </c>
      <c r="BI196" s="187">
        <f t="shared" si="58"/>
        <v>0</v>
      </c>
      <c r="BJ196" s="19" t="s">
        <v>143</v>
      </c>
      <c r="BK196" s="187">
        <f t="shared" si="59"/>
        <v>0</v>
      </c>
      <c r="BL196" s="19" t="s">
        <v>142</v>
      </c>
      <c r="BM196" s="186" t="s">
        <v>1039</v>
      </c>
    </row>
    <row r="197" spans="1:65" s="2" customFormat="1" ht="14.4" customHeight="1">
      <c r="A197" s="36"/>
      <c r="B197" s="37"/>
      <c r="C197" s="175" t="s">
        <v>383</v>
      </c>
      <c r="D197" s="175" t="s">
        <v>137</v>
      </c>
      <c r="E197" s="176" t="s">
        <v>3319</v>
      </c>
      <c r="F197" s="177" t="s">
        <v>3320</v>
      </c>
      <c r="G197" s="178" t="s">
        <v>382</v>
      </c>
      <c r="H197" s="179">
        <v>8</v>
      </c>
      <c r="I197" s="180"/>
      <c r="J197" s="181">
        <f t="shared" si="50"/>
        <v>0</v>
      </c>
      <c r="K197" s="177" t="s">
        <v>19</v>
      </c>
      <c r="L197" s="41"/>
      <c r="M197" s="182" t="s">
        <v>19</v>
      </c>
      <c r="N197" s="183" t="s">
        <v>44</v>
      </c>
      <c r="O197" s="66"/>
      <c r="P197" s="184">
        <f t="shared" si="51"/>
        <v>0</v>
      </c>
      <c r="Q197" s="184">
        <v>0</v>
      </c>
      <c r="R197" s="184">
        <f t="shared" si="52"/>
        <v>0</v>
      </c>
      <c r="S197" s="184">
        <v>0</v>
      </c>
      <c r="T197" s="185">
        <f t="shared" si="53"/>
        <v>0</v>
      </c>
      <c r="U197" s="36"/>
      <c r="V197" s="36"/>
      <c r="W197" s="36"/>
      <c r="X197" s="36"/>
      <c r="Y197" s="36"/>
      <c r="Z197" s="36"/>
      <c r="AA197" s="36"/>
      <c r="AB197" s="36"/>
      <c r="AC197" s="36"/>
      <c r="AD197" s="36"/>
      <c r="AE197" s="36"/>
      <c r="AR197" s="186" t="s">
        <v>142</v>
      </c>
      <c r="AT197" s="186" t="s">
        <v>137</v>
      </c>
      <c r="AU197" s="186" t="s">
        <v>80</v>
      </c>
      <c r="AY197" s="19" t="s">
        <v>135</v>
      </c>
      <c r="BE197" s="187">
        <f t="shared" si="54"/>
        <v>0</v>
      </c>
      <c r="BF197" s="187">
        <f t="shared" si="55"/>
        <v>0</v>
      </c>
      <c r="BG197" s="187">
        <f t="shared" si="56"/>
        <v>0</v>
      </c>
      <c r="BH197" s="187">
        <f t="shared" si="57"/>
        <v>0</v>
      </c>
      <c r="BI197" s="187">
        <f t="shared" si="58"/>
        <v>0</v>
      </c>
      <c r="BJ197" s="19" t="s">
        <v>143</v>
      </c>
      <c r="BK197" s="187">
        <f t="shared" si="59"/>
        <v>0</v>
      </c>
      <c r="BL197" s="19" t="s">
        <v>142</v>
      </c>
      <c r="BM197" s="186" t="s">
        <v>1043</v>
      </c>
    </row>
    <row r="198" spans="1:65" s="2" customFormat="1" ht="14.4" customHeight="1">
      <c r="A198" s="36"/>
      <c r="B198" s="37"/>
      <c r="C198" s="175" t="s">
        <v>965</v>
      </c>
      <c r="D198" s="175" t="s">
        <v>137</v>
      </c>
      <c r="E198" s="176" t="s">
        <v>3321</v>
      </c>
      <c r="F198" s="177" t="s">
        <v>3322</v>
      </c>
      <c r="G198" s="178" t="s">
        <v>382</v>
      </c>
      <c r="H198" s="179">
        <v>1</v>
      </c>
      <c r="I198" s="180"/>
      <c r="J198" s="181">
        <f t="shared" si="50"/>
        <v>0</v>
      </c>
      <c r="K198" s="177" t="s">
        <v>19</v>
      </c>
      <c r="L198" s="41"/>
      <c r="M198" s="182" t="s">
        <v>19</v>
      </c>
      <c r="N198" s="183" t="s">
        <v>44</v>
      </c>
      <c r="O198" s="66"/>
      <c r="P198" s="184">
        <f t="shared" si="51"/>
        <v>0</v>
      </c>
      <c r="Q198" s="184">
        <v>0</v>
      </c>
      <c r="R198" s="184">
        <f t="shared" si="52"/>
        <v>0</v>
      </c>
      <c r="S198" s="184">
        <v>0</v>
      </c>
      <c r="T198" s="185">
        <f t="shared" si="53"/>
        <v>0</v>
      </c>
      <c r="U198" s="36"/>
      <c r="V198" s="36"/>
      <c r="W198" s="36"/>
      <c r="X198" s="36"/>
      <c r="Y198" s="36"/>
      <c r="Z198" s="36"/>
      <c r="AA198" s="36"/>
      <c r="AB198" s="36"/>
      <c r="AC198" s="36"/>
      <c r="AD198" s="36"/>
      <c r="AE198" s="36"/>
      <c r="AR198" s="186" t="s">
        <v>142</v>
      </c>
      <c r="AT198" s="186" t="s">
        <v>137</v>
      </c>
      <c r="AU198" s="186" t="s">
        <v>80</v>
      </c>
      <c r="AY198" s="19" t="s">
        <v>135</v>
      </c>
      <c r="BE198" s="187">
        <f t="shared" si="54"/>
        <v>0</v>
      </c>
      <c r="BF198" s="187">
        <f t="shared" si="55"/>
        <v>0</v>
      </c>
      <c r="BG198" s="187">
        <f t="shared" si="56"/>
        <v>0</v>
      </c>
      <c r="BH198" s="187">
        <f t="shared" si="57"/>
        <v>0</v>
      </c>
      <c r="BI198" s="187">
        <f t="shared" si="58"/>
        <v>0</v>
      </c>
      <c r="BJ198" s="19" t="s">
        <v>143</v>
      </c>
      <c r="BK198" s="187">
        <f t="shared" si="59"/>
        <v>0</v>
      </c>
      <c r="BL198" s="19" t="s">
        <v>142</v>
      </c>
      <c r="BM198" s="186" t="s">
        <v>1048</v>
      </c>
    </row>
    <row r="199" spans="1:65" s="2" customFormat="1" ht="14.4" customHeight="1">
      <c r="A199" s="36"/>
      <c r="B199" s="37"/>
      <c r="C199" s="175" t="s">
        <v>386</v>
      </c>
      <c r="D199" s="175" t="s">
        <v>137</v>
      </c>
      <c r="E199" s="176" t="s">
        <v>3323</v>
      </c>
      <c r="F199" s="177" t="s">
        <v>3324</v>
      </c>
      <c r="G199" s="178" t="s">
        <v>382</v>
      </c>
      <c r="H199" s="179">
        <v>1</v>
      </c>
      <c r="I199" s="180"/>
      <c r="J199" s="181">
        <f t="shared" si="50"/>
        <v>0</v>
      </c>
      <c r="K199" s="177" t="s">
        <v>19</v>
      </c>
      <c r="L199" s="41"/>
      <c r="M199" s="182" t="s">
        <v>19</v>
      </c>
      <c r="N199" s="183" t="s">
        <v>44</v>
      </c>
      <c r="O199" s="66"/>
      <c r="P199" s="184">
        <f t="shared" si="51"/>
        <v>0</v>
      </c>
      <c r="Q199" s="184">
        <v>0</v>
      </c>
      <c r="R199" s="184">
        <f t="shared" si="52"/>
        <v>0</v>
      </c>
      <c r="S199" s="184">
        <v>0</v>
      </c>
      <c r="T199" s="185">
        <f t="shared" si="53"/>
        <v>0</v>
      </c>
      <c r="U199" s="36"/>
      <c r="V199" s="36"/>
      <c r="W199" s="36"/>
      <c r="X199" s="36"/>
      <c r="Y199" s="36"/>
      <c r="Z199" s="36"/>
      <c r="AA199" s="36"/>
      <c r="AB199" s="36"/>
      <c r="AC199" s="36"/>
      <c r="AD199" s="36"/>
      <c r="AE199" s="36"/>
      <c r="AR199" s="186" t="s">
        <v>142</v>
      </c>
      <c r="AT199" s="186" t="s">
        <v>137</v>
      </c>
      <c r="AU199" s="186" t="s">
        <v>80</v>
      </c>
      <c r="AY199" s="19" t="s">
        <v>135</v>
      </c>
      <c r="BE199" s="187">
        <f t="shared" si="54"/>
        <v>0</v>
      </c>
      <c r="BF199" s="187">
        <f t="shared" si="55"/>
        <v>0</v>
      </c>
      <c r="BG199" s="187">
        <f t="shared" si="56"/>
        <v>0</v>
      </c>
      <c r="BH199" s="187">
        <f t="shared" si="57"/>
        <v>0</v>
      </c>
      <c r="BI199" s="187">
        <f t="shared" si="58"/>
        <v>0</v>
      </c>
      <c r="BJ199" s="19" t="s">
        <v>143</v>
      </c>
      <c r="BK199" s="187">
        <f t="shared" si="59"/>
        <v>0</v>
      </c>
      <c r="BL199" s="19" t="s">
        <v>142</v>
      </c>
      <c r="BM199" s="186" t="s">
        <v>1051</v>
      </c>
    </row>
    <row r="200" spans="1:65" s="2" customFormat="1" ht="14.4" customHeight="1">
      <c r="A200" s="36"/>
      <c r="B200" s="37"/>
      <c r="C200" s="175" t="s">
        <v>977</v>
      </c>
      <c r="D200" s="175" t="s">
        <v>137</v>
      </c>
      <c r="E200" s="176" t="s">
        <v>3325</v>
      </c>
      <c r="F200" s="177" t="s">
        <v>3326</v>
      </c>
      <c r="G200" s="178" t="s">
        <v>382</v>
      </c>
      <c r="H200" s="179">
        <v>1</v>
      </c>
      <c r="I200" s="180"/>
      <c r="J200" s="181">
        <f t="shared" si="50"/>
        <v>0</v>
      </c>
      <c r="K200" s="177" t="s">
        <v>19</v>
      </c>
      <c r="L200" s="41"/>
      <c r="M200" s="182" t="s">
        <v>19</v>
      </c>
      <c r="N200" s="183" t="s">
        <v>44</v>
      </c>
      <c r="O200" s="66"/>
      <c r="P200" s="184">
        <f t="shared" si="51"/>
        <v>0</v>
      </c>
      <c r="Q200" s="184">
        <v>0</v>
      </c>
      <c r="R200" s="184">
        <f t="shared" si="52"/>
        <v>0</v>
      </c>
      <c r="S200" s="184">
        <v>0</v>
      </c>
      <c r="T200" s="185">
        <f t="shared" si="53"/>
        <v>0</v>
      </c>
      <c r="U200" s="36"/>
      <c r="V200" s="36"/>
      <c r="W200" s="36"/>
      <c r="X200" s="36"/>
      <c r="Y200" s="36"/>
      <c r="Z200" s="36"/>
      <c r="AA200" s="36"/>
      <c r="AB200" s="36"/>
      <c r="AC200" s="36"/>
      <c r="AD200" s="36"/>
      <c r="AE200" s="36"/>
      <c r="AR200" s="186" t="s">
        <v>142</v>
      </c>
      <c r="AT200" s="186" t="s">
        <v>137</v>
      </c>
      <c r="AU200" s="186" t="s">
        <v>80</v>
      </c>
      <c r="AY200" s="19" t="s">
        <v>135</v>
      </c>
      <c r="BE200" s="187">
        <f t="shared" si="54"/>
        <v>0</v>
      </c>
      <c r="BF200" s="187">
        <f t="shared" si="55"/>
        <v>0</v>
      </c>
      <c r="BG200" s="187">
        <f t="shared" si="56"/>
        <v>0</v>
      </c>
      <c r="BH200" s="187">
        <f t="shared" si="57"/>
        <v>0</v>
      </c>
      <c r="BI200" s="187">
        <f t="shared" si="58"/>
        <v>0</v>
      </c>
      <c r="BJ200" s="19" t="s">
        <v>143</v>
      </c>
      <c r="BK200" s="187">
        <f t="shared" si="59"/>
        <v>0</v>
      </c>
      <c r="BL200" s="19" t="s">
        <v>142</v>
      </c>
      <c r="BM200" s="186" t="s">
        <v>1056</v>
      </c>
    </row>
    <row r="201" spans="1:65" s="2" customFormat="1" ht="14.4" customHeight="1">
      <c r="A201" s="36"/>
      <c r="B201" s="37"/>
      <c r="C201" s="175" t="s">
        <v>391</v>
      </c>
      <c r="D201" s="175" t="s">
        <v>137</v>
      </c>
      <c r="E201" s="176" t="s">
        <v>3327</v>
      </c>
      <c r="F201" s="177" t="s">
        <v>3328</v>
      </c>
      <c r="G201" s="178" t="s">
        <v>382</v>
      </c>
      <c r="H201" s="179">
        <v>2</v>
      </c>
      <c r="I201" s="180"/>
      <c r="J201" s="181">
        <f t="shared" si="50"/>
        <v>0</v>
      </c>
      <c r="K201" s="177" t="s">
        <v>19</v>
      </c>
      <c r="L201" s="41"/>
      <c r="M201" s="182" t="s">
        <v>19</v>
      </c>
      <c r="N201" s="183" t="s">
        <v>44</v>
      </c>
      <c r="O201" s="66"/>
      <c r="P201" s="184">
        <f t="shared" si="51"/>
        <v>0</v>
      </c>
      <c r="Q201" s="184">
        <v>0</v>
      </c>
      <c r="R201" s="184">
        <f t="shared" si="52"/>
        <v>0</v>
      </c>
      <c r="S201" s="184">
        <v>0</v>
      </c>
      <c r="T201" s="185">
        <f t="shared" si="53"/>
        <v>0</v>
      </c>
      <c r="U201" s="36"/>
      <c r="V201" s="36"/>
      <c r="W201" s="36"/>
      <c r="X201" s="36"/>
      <c r="Y201" s="36"/>
      <c r="Z201" s="36"/>
      <c r="AA201" s="36"/>
      <c r="AB201" s="36"/>
      <c r="AC201" s="36"/>
      <c r="AD201" s="36"/>
      <c r="AE201" s="36"/>
      <c r="AR201" s="186" t="s">
        <v>142</v>
      </c>
      <c r="AT201" s="186" t="s">
        <v>137</v>
      </c>
      <c r="AU201" s="186" t="s">
        <v>80</v>
      </c>
      <c r="AY201" s="19" t="s">
        <v>135</v>
      </c>
      <c r="BE201" s="187">
        <f t="shared" si="54"/>
        <v>0</v>
      </c>
      <c r="BF201" s="187">
        <f t="shared" si="55"/>
        <v>0</v>
      </c>
      <c r="BG201" s="187">
        <f t="shared" si="56"/>
        <v>0</v>
      </c>
      <c r="BH201" s="187">
        <f t="shared" si="57"/>
        <v>0</v>
      </c>
      <c r="BI201" s="187">
        <f t="shared" si="58"/>
        <v>0</v>
      </c>
      <c r="BJ201" s="19" t="s">
        <v>143</v>
      </c>
      <c r="BK201" s="187">
        <f t="shared" si="59"/>
        <v>0</v>
      </c>
      <c r="BL201" s="19" t="s">
        <v>142</v>
      </c>
      <c r="BM201" s="186" t="s">
        <v>1059</v>
      </c>
    </row>
    <row r="202" spans="1:65" s="2" customFormat="1" ht="14.4" customHeight="1">
      <c r="A202" s="36"/>
      <c r="B202" s="37"/>
      <c r="C202" s="175" t="s">
        <v>986</v>
      </c>
      <c r="D202" s="175" t="s">
        <v>137</v>
      </c>
      <c r="E202" s="176" t="s">
        <v>3329</v>
      </c>
      <c r="F202" s="177" t="s">
        <v>3330</v>
      </c>
      <c r="G202" s="178" t="s">
        <v>382</v>
      </c>
      <c r="H202" s="179">
        <v>2</v>
      </c>
      <c r="I202" s="180"/>
      <c r="J202" s="181">
        <f t="shared" si="50"/>
        <v>0</v>
      </c>
      <c r="K202" s="177" t="s">
        <v>19</v>
      </c>
      <c r="L202" s="41"/>
      <c r="M202" s="182" t="s">
        <v>19</v>
      </c>
      <c r="N202" s="183" t="s">
        <v>44</v>
      </c>
      <c r="O202" s="66"/>
      <c r="P202" s="184">
        <f t="shared" si="51"/>
        <v>0</v>
      </c>
      <c r="Q202" s="184">
        <v>0</v>
      </c>
      <c r="R202" s="184">
        <f t="shared" si="52"/>
        <v>0</v>
      </c>
      <c r="S202" s="184">
        <v>0</v>
      </c>
      <c r="T202" s="185">
        <f t="shared" si="53"/>
        <v>0</v>
      </c>
      <c r="U202" s="36"/>
      <c r="V202" s="36"/>
      <c r="W202" s="36"/>
      <c r="X202" s="36"/>
      <c r="Y202" s="36"/>
      <c r="Z202" s="36"/>
      <c r="AA202" s="36"/>
      <c r="AB202" s="36"/>
      <c r="AC202" s="36"/>
      <c r="AD202" s="36"/>
      <c r="AE202" s="36"/>
      <c r="AR202" s="186" t="s">
        <v>142</v>
      </c>
      <c r="AT202" s="186" t="s">
        <v>137</v>
      </c>
      <c r="AU202" s="186" t="s">
        <v>80</v>
      </c>
      <c r="AY202" s="19" t="s">
        <v>135</v>
      </c>
      <c r="BE202" s="187">
        <f t="shared" si="54"/>
        <v>0</v>
      </c>
      <c r="BF202" s="187">
        <f t="shared" si="55"/>
        <v>0</v>
      </c>
      <c r="BG202" s="187">
        <f t="shared" si="56"/>
        <v>0</v>
      </c>
      <c r="BH202" s="187">
        <f t="shared" si="57"/>
        <v>0</v>
      </c>
      <c r="BI202" s="187">
        <f t="shared" si="58"/>
        <v>0</v>
      </c>
      <c r="BJ202" s="19" t="s">
        <v>143</v>
      </c>
      <c r="BK202" s="187">
        <f t="shared" si="59"/>
        <v>0</v>
      </c>
      <c r="BL202" s="19" t="s">
        <v>142</v>
      </c>
      <c r="BM202" s="186" t="s">
        <v>1063</v>
      </c>
    </row>
    <row r="203" spans="1:65" s="2" customFormat="1" ht="14.4" customHeight="1">
      <c r="A203" s="36"/>
      <c r="B203" s="37"/>
      <c r="C203" s="175" t="s">
        <v>395</v>
      </c>
      <c r="D203" s="175" t="s">
        <v>137</v>
      </c>
      <c r="E203" s="176" t="s">
        <v>3331</v>
      </c>
      <c r="F203" s="177" t="s">
        <v>3332</v>
      </c>
      <c r="G203" s="178" t="s">
        <v>382</v>
      </c>
      <c r="H203" s="179">
        <v>2</v>
      </c>
      <c r="I203" s="180"/>
      <c r="J203" s="181">
        <f t="shared" si="50"/>
        <v>0</v>
      </c>
      <c r="K203" s="177" t="s">
        <v>19</v>
      </c>
      <c r="L203" s="41"/>
      <c r="M203" s="182" t="s">
        <v>19</v>
      </c>
      <c r="N203" s="183" t="s">
        <v>44</v>
      </c>
      <c r="O203" s="66"/>
      <c r="P203" s="184">
        <f t="shared" si="51"/>
        <v>0</v>
      </c>
      <c r="Q203" s="184">
        <v>0</v>
      </c>
      <c r="R203" s="184">
        <f t="shared" si="52"/>
        <v>0</v>
      </c>
      <c r="S203" s="184">
        <v>0</v>
      </c>
      <c r="T203" s="185">
        <f t="shared" si="53"/>
        <v>0</v>
      </c>
      <c r="U203" s="36"/>
      <c r="V203" s="36"/>
      <c r="W203" s="36"/>
      <c r="X203" s="36"/>
      <c r="Y203" s="36"/>
      <c r="Z203" s="36"/>
      <c r="AA203" s="36"/>
      <c r="AB203" s="36"/>
      <c r="AC203" s="36"/>
      <c r="AD203" s="36"/>
      <c r="AE203" s="36"/>
      <c r="AR203" s="186" t="s">
        <v>142</v>
      </c>
      <c r="AT203" s="186" t="s">
        <v>137</v>
      </c>
      <c r="AU203" s="186" t="s">
        <v>80</v>
      </c>
      <c r="AY203" s="19" t="s">
        <v>135</v>
      </c>
      <c r="BE203" s="187">
        <f t="shared" si="54"/>
        <v>0</v>
      </c>
      <c r="BF203" s="187">
        <f t="shared" si="55"/>
        <v>0</v>
      </c>
      <c r="BG203" s="187">
        <f t="shared" si="56"/>
        <v>0</v>
      </c>
      <c r="BH203" s="187">
        <f t="shared" si="57"/>
        <v>0</v>
      </c>
      <c r="BI203" s="187">
        <f t="shared" si="58"/>
        <v>0</v>
      </c>
      <c r="BJ203" s="19" t="s">
        <v>143</v>
      </c>
      <c r="BK203" s="187">
        <f t="shared" si="59"/>
        <v>0</v>
      </c>
      <c r="BL203" s="19" t="s">
        <v>142</v>
      </c>
      <c r="BM203" s="186" t="s">
        <v>1067</v>
      </c>
    </row>
    <row r="204" spans="1:65" s="2" customFormat="1" ht="14.4" customHeight="1">
      <c r="A204" s="36"/>
      <c r="B204" s="37"/>
      <c r="C204" s="175" t="s">
        <v>994</v>
      </c>
      <c r="D204" s="175" t="s">
        <v>137</v>
      </c>
      <c r="E204" s="176" t="s">
        <v>3333</v>
      </c>
      <c r="F204" s="177" t="s">
        <v>3334</v>
      </c>
      <c r="G204" s="178" t="s">
        <v>382</v>
      </c>
      <c r="H204" s="179">
        <v>6</v>
      </c>
      <c r="I204" s="180"/>
      <c r="J204" s="181">
        <f t="shared" si="50"/>
        <v>0</v>
      </c>
      <c r="K204" s="177" t="s">
        <v>19</v>
      </c>
      <c r="L204" s="41"/>
      <c r="M204" s="182" t="s">
        <v>19</v>
      </c>
      <c r="N204" s="183" t="s">
        <v>44</v>
      </c>
      <c r="O204" s="66"/>
      <c r="P204" s="184">
        <f t="shared" si="51"/>
        <v>0</v>
      </c>
      <c r="Q204" s="184">
        <v>0</v>
      </c>
      <c r="R204" s="184">
        <f t="shared" si="52"/>
        <v>0</v>
      </c>
      <c r="S204" s="184">
        <v>0</v>
      </c>
      <c r="T204" s="185">
        <f t="shared" si="53"/>
        <v>0</v>
      </c>
      <c r="U204" s="36"/>
      <c r="V204" s="36"/>
      <c r="W204" s="36"/>
      <c r="X204" s="36"/>
      <c r="Y204" s="36"/>
      <c r="Z204" s="36"/>
      <c r="AA204" s="36"/>
      <c r="AB204" s="36"/>
      <c r="AC204" s="36"/>
      <c r="AD204" s="36"/>
      <c r="AE204" s="36"/>
      <c r="AR204" s="186" t="s">
        <v>142</v>
      </c>
      <c r="AT204" s="186" t="s">
        <v>137</v>
      </c>
      <c r="AU204" s="186" t="s">
        <v>80</v>
      </c>
      <c r="AY204" s="19" t="s">
        <v>135</v>
      </c>
      <c r="BE204" s="187">
        <f t="shared" si="54"/>
        <v>0</v>
      </c>
      <c r="BF204" s="187">
        <f t="shared" si="55"/>
        <v>0</v>
      </c>
      <c r="BG204" s="187">
        <f t="shared" si="56"/>
        <v>0</v>
      </c>
      <c r="BH204" s="187">
        <f t="shared" si="57"/>
        <v>0</v>
      </c>
      <c r="BI204" s="187">
        <f t="shared" si="58"/>
        <v>0</v>
      </c>
      <c r="BJ204" s="19" t="s">
        <v>143</v>
      </c>
      <c r="BK204" s="187">
        <f t="shared" si="59"/>
        <v>0</v>
      </c>
      <c r="BL204" s="19" t="s">
        <v>142</v>
      </c>
      <c r="BM204" s="186" t="s">
        <v>1071</v>
      </c>
    </row>
    <row r="205" spans="1:65" s="2" customFormat="1" ht="14.4" customHeight="1">
      <c r="A205" s="36"/>
      <c r="B205" s="37"/>
      <c r="C205" s="175" t="s">
        <v>399</v>
      </c>
      <c r="D205" s="175" t="s">
        <v>137</v>
      </c>
      <c r="E205" s="176" t="s">
        <v>3335</v>
      </c>
      <c r="F205" s="177" t="s">
        <v>3336</v>
      </c>
      <c r="G205" s="178" t="s">
        <v>382</v>
      </c>
      <c r="H205" s="179">
        <v>6</v>
      </c>
      <c r="I205" s="180"/>
      <c r="J205" s="181">
        <f t="shared" si="50"/>
        <v>0</v>
      </c>
      <c r="K205" s="177" t="s">
        <v>19</v>
      </c>
      <c r="L205" s="41"/>
      <c r="M205" s="182" t="s">
        <v>19</v>
      </c>
      <c r="N205" s="183" t="s">
        <v>44</v>
      </c>
      <c r="O205" s="66"/>
      <c r="P205" s="184">
        <f t="shared" si="51"/>
        <v>0</v>
      </c>
      <c r="Q205" s="184">
        <v>0</v>
      </c>
      <c r="R205" s="184">
        <f t="shared" si="52"/>
        <v>0</v>
      </c>
      <c r="S205" s="184">
        <v>0</v>
      </c>
      <c r="T205" s="185">
        <f t="shared" si="53"/>
        <v>0</v>
      </c>
      <c r="U205" s="36"/>
      <c r="V205" s="36"/>
      <c r="W205" s="36"/>
      <c r="X205" s="36"/>
      <c r="Y205" s="36"/>
      <c r="Z205" s="36"/>
      <c r="AA205" s="36"/>
      <c r="AB205" s="36"/>
      <c r="AC205" s="36"/>
      <c r="AD205" s="36"/>
      <c r="AE205" s="36"/>
      <c r="AR205" s="186" t="s">
        <v>142</v>
      </c>
      <c r="AT205" s="186" t="s">
        <v>137</v>
      </c>
      <c r="AU205" s="186" t="s">
        <v>80</v>
      </c>
      <c r="AY205" s="19" t="s">
        <v>135</v>
      </c>
      <c r="BE205" s="187">
        <f t="shared" si="54"/>
        <v>0</v>
      </c>
      <c r="BF205" s="187">
        <f t="shared" si="55"/>
        <v>0</v>
      </c>
      <c r="BG205" s="187">
        <f t="shared" si="56"/>
        <v>0</v>
      </c>
      <c r="BH205" s="187">
        <f t="shared" si="57"/>
        <v>0</v>
      </c>
      <c r="BI205" s="187">
        <f t="shared" si="58"/>
        <v>0</v>
      </c>
      <c r="BJ205" s="19" t="s">
        <v>143</v>
      </c>
      <c r="BK205" s="187">
        <f t="shared" si="59"/>
        <v>0</v>
      </c>
      <c r="BL205" s="19" t="s">
        <v>142</v>
      </c>
      <c r="BM205" s="186" t="s">
        <v>1074</v>
      </c>
    </row>
    <row r="206" spans="1:65" s="2" customFormat="1" ht="14.4" customHeight="1">
      <c r="A206" s="36"/>
      <c r="B206" s="37"/>
      <c r="C206" s="175" t="s">
        <v>1005</v>
      </c>
      <c r="D206" s="175" t="s">
        <v>137</v>
      </c>
      <c r="E206" s="176" t="s">
        <v>3337</v>
      </c>
      <c r="F206" s="177" t="s">
        <v>3338</v>
      </c>
      <c r="G206" s="178" t="s">
        <v>382</v>
      </c>
      <c r="H206" s="179">
        <v>10</v>
      </c>
      <c r="I206" s="180"/>
      <c r="J206" s="181">
        <f t="shared" si="50"/>
        <v>0</v>
      </c>
      <c r="K206" s="177" t="s">
        <v>19</v>
      </c>
      <c r="L206" s="41"/>
      <c r="M206" s="182" t="s">
        <v>19</v>
      </c>
      <c r="N206" s="183" t="s">
        <v>44</v>
      </c>
      <c r="O206" s="66"/>
      <c r="P206" s="184">
        <f t="shared" si="51"/>
        <v>0</v>
      </c>
      <c r="Q206" s="184">
        <v>0</v>
      </c>
      <c r="R206" s="184">
        <f t="shared" si="52"/>
        <v>0</v>
      </c>
      <c r="S206" s="184">
        <v>0</v>
      </c>
      <c r="T206" s="185">
        <f t="shared" si="53"/>
        <v>0</v>
      </c>
      <c r="U206" s="36"/>
      <c r="V206" s="36"/>
      <c r="W206" s="36"/>
      <c r="X206" s="36"/>
      <c r="Y206" s="36"/>
      <c r="Z206" s="36"/>
      <c r="AA206" s="36"/>
      <c r="AB206" s="36"/>
      <c r="AC206" s="36"/>
      <c r="AD206" s="36"/>
      <c r="AE206" s="36"/>
      <c r="AR206" s="186" t="s">
        <v>142</v>
      </c>
      <c r="AT206" s="186" t="s">
        <v>137</v>
      </c>
      <c r="AU206" s="186" t="s">
        <v>80</v>
      </c>
      <c r="AY206" s="19" t="s">
        <v>135</v>
      </c>
      <c r="BE206" s="187">
        <f t="shared" si="54"/>
        <v>0</v>
      </c>
      <c r="BF206" s="187">
        <f t="shared" si="55"/>
        <v>0</v>
      </c>
      <c r="BG206" s="187">
        <f t="shared" si="56"/>
        <v>0</v>
      </c>
      <c r="BH206" s="187">
        <f t="shared" si="57"/>
        <v>0</v>
      </c>
      <c r="BI206" s="187">
        <f t="shared" si="58"/>
        <v>0</v>
      </c>
      <c r="BJ206" s="19" t="s">
        <v>143</v>
      </c>
      <c r="BK206" s="187">
        <f t="shared" si="59"/>
        <v>0</v>
      </c>
      <c r="BL206" s="19" t="s">
        <v>142</v>
      </c>
      <c r="BM206" s="186" t="s">
        <v>1078</v>
      </c>
    </row>
    <row r="207" spans="1:65" s="2" customFormat="1" ht="14.4" customHeight="1">
      <c r="A207" s="36"/>
      <c r="B207" s="37"/>
      <c r="C207" s="175" t="s">
        <v>402</v>
      </c>
      <c r="D207" s="175" t="s">
        <v>137</v>
      </c>
      <c r="E207" s="176" t="s">
        <v>3339</v>
      </c>
      <c r="F207" s="177" t="s">
        <v>3340</v>
      </c>
      <c r="G207" s="178" t="s">
        <v>382</v>
      </c>
      <c r="H207" s="179">
        <v>10</v>
      </c>
      <c r="I207" s="180"/>
      <c r="J207" s="181">
        <f t="shared" si="50"/>
        <v>0</v>
      </c>
      <c r="K207" s="177" t="s">
        <v>19</v>
      </c>
      <c r="L207" s="41"/>
      <c r="M207" s="182" t="s">
        <v>19</v>
      </c>
      <c r="N207" s="183" t="s">
        <v>44</v>
      </c>
      <c r="O207" s="66"/>
      <c r="P207" s="184">
        <f t="shared" si="51"/>
        <v>0</v>
      </c>
      <c r="Q207" s="184">
        <v>0</v>
      </c>
      <c r="R207" s="184">
        <f t="shared" si="52"/>
        <v>0</v>
      </c>
      <c r="S207" s="184">
        <v>0</v>
      </c>
      <c r="T207" s="185">
        <f t="shared" si="53"/>
        <v>0</v>
      </c>
      <c r="U207" s="36"/>
      <c r="V207" s="36"/>
      <c r="W207" s="36"/>
      <c r="X207" s="36"/>
      <c r="Y207" s="36"/>
      <c r="Z207" s="36"/>
      <c r="AA207" s="36"/>
      <c r="AB207" s="36"/>
      <c r="AC207" s="36"/>
      <c r="AD207" s="36"/>
      <c r="AE207" s="36"/>
      <c r="AR207" s="186" t="s">
        <v>142</v>
      </c>
      <c r="AT207" s="186" t="s">
        <v>137</v>
      </c>
      <c r="AU207" s="186" t="s">
        <v>80</v>
      </c>
      <c r="AY207" s="19" t="s">
        <v>135</v>
      </c>
      <c r="BE207" s="187">
        <f t="shared" si="54"/>
        <v>0</v>
      </c>
      <c r="BF207" s="187">
        <f t="shared" si="55"/>
        <v>0</v>
      </c>
      <c r="BG207" s="187">
        <f t="shared" si="56"/>
        <v>0</v>
      </c>
      <c r="BH207" s="187">
        <f t="shared" si="57"/>
        <v>0</v>
      </c>
      <c r="BI207" s="187">
        <f t="shared" si="58"/>
        <v>0</v>
      </c>
      <c r="BJ207" s="19" t="s">
        <v>143</v>
      </c>
      <c r="BK207" s="187">
        <f t="shared" si="59"/>
        <v>0</v>
      </c>
      <c r="BL207" s="19" t="s">
        <v>142</v>
      </c>
      <c r="BM207" s="186" t="s">
        <v>1082</v>
      </c>
    </row>
    <row r="208" spans="1:65" s="2" customFormat="1" ht="14.4" customHeight="1">
      <c r="A208" s="36"/>
      <c r="B208" s="37"/>
      <c r="C208" s="175" t="s">
        <v>1013</v>
      </c>
      <c r="D208" s="175" t="s">
        <v>137</v>
      </c>
      <c r="E208" s="176" t="s">
        <v>3341</v>
      </c>
      <c r="F208" s="177" t="s">
        <v>3342</v>
      </c>
      <c r="G208" s="178" t="s">
        <v>382</v>
      </c>
      <c r="H208" s="179">
        <v>6</v>
      </c>
      <c r="I208" s="180"/>
      <c r="J208" s="181">
        <f t="shared" si="50"/>
        <v>0</v>
      </c>
      <c r="K208" s="177" t="s">
        <v>19</v>
      </c>
      <c r="L208" s="41"/>
      <c r="M208" s="182" t="s">
        <v>19</v>
      </c>
      <c r="N208" s="183" t="s">
        <v>44</v>
      </c>
      <c r="O208" s="66"/>
      <c r="P208" s="184">
        <f t="shared" si="51"/>
        <v>0</v>
      </c>
      <c r="Q208" s="184">
        <v>0</v>
      </c>
      <c r="R208" s="184">
        <f t="shared" si="52"/>
        <v>0</v>
      </c>
      <c r="S208" s="184">
        <v>0</v>
      </c>
      <c r="T208" s="185">
        <f t="shared" si="53"/>
        <v>0</v>
      </c>
      <c r="U208" s="36"/>
      <c r="V208" s="36"/>
      <c r="W208" s="36"/>
      <c r="X208" s="36"/>
      <c r="Y208" s="36"/>
      <c r="Z208" s="36"/>
      <c r="AA208" s="36"/>
      <c r="AB208" s="36"/>
      <c r="AC208" s="36"/>
      <c r="AD208" s="36"/>
      <c r="AE208" s="36"/>
      <c r="AR208" s="186" t="s">
        <v>142</v>
      </c>
      <c r="AT208" s="186" t="s">
        <v>137</v>
      </c>
      <c r="AU208" s="186" t="s">
        <v>80</v>
      </c>
      <c r="AY208" s="19" t="s">
        <v>135</v>
      </c>
      <c r="BE208" s="187">
        <f t="shared" si="54"/>
        <v>0</v>
      </c>
      <c r="BF208" s="187">
        <f t="shared" si="55"/>
        <v>0</v>
      </c>
      <c r="BG208" s="187">
        <f t="shared" si="56"/>
        <v>0</v>
      </c>
      <c r="BH208" s="187">
        <f t="shared" si="57"/>
        <v>0</v>
      </c>
      <c r="BI208" s="187">
        <f t="shared" si="58"/>
        <v>0</v>
      </c>
      <c r="BJ208" s="19" t="s">
        <v>143</v>
      </c>
      <c r="BK208" s="187">
        <f t="shared" si="59"/>
        <v>0</v>
      </c>
      <c r="BL208" s="19" t="s">
        <v>142</v>
      </c>
      <c r="BM208" s="186" t="s">
        <v>1087</v>
      </c>
    </row>
    <row r="209" spans="1:65" s="2" customFormat="1" ht="14.4" customHeight="1">
      <c r="A209" s="36"/>
      <c r="B209" s="37"/>
      <c r="C209" s="175" t="s">
        <v>407</v>
      </c>
      <c r="D209" s="175" t="s">
        <v>137</v>
      </c>
      <c r="E209" s="176" t="s">
        <v>3343</v>
      </c>
      <c r="F209" s="177" t="s">
        <v>3344</v>
      </c>
      <c r="G209" s="178" t="s">
        <v>382</v>
      </c>
      <c r="H209" s="179">
        <v>6</v>
      </c>
      <c r="I209" s="180"/>
      <c r="J209" s="181">
        <f t="shared" si="50"/>
        <v>0</v>
      </c>
      <c r="K209" s="177" t="s">
        <v>19</v>
      </c>
      <c r="L209" s="41"/>
      <c r="M209" s="182" t="s">
        <v>19</v>
      </c>
      <c r="N209" s="183" t="s">
        <v>44</v>
      </c>
      <c r="O209" s="66"/>
      <c r="P209" s="184">
        <f t="shared" si="51"/>
        <v>0</v>
      </c>
      <c r="Q209" s="184">
        <v>0</v>
      </c>
      <c r="R209" s="184">
        <f t="shared" si="52"/>
        <v>0</v>
      </c>
      <c r="S209" s="184">
        <v>0</v>
      </c>
      <c r="T209" s="185">
        <f t="shared" si="53"/>
        <v>0</v>
      </c>
      <c r="U209" s="36"/>
      <c r="V209" s="36"/>
      <c r="W209" s="36"/>
      <c r="X209" s="36"/>
      <c r="Y209" s="36"/>
      <c r="Z209" s="36"/>
      <c r="AA209" s="36"/>
      <c r="AB209" s="36"/>
      <c r="AC209" s="36"/>
      <c r="AD209" s="36"/>
      <c r="AE209" s="36"/>
      <c r="AR209" s="186" t="s">
        <v>142</v>
      </c>
      <c r="AT209" s="186" t="s">
        <v>137</v>
      </c>
      <c r="AU209" s="186" t="s">
        <v>80</v>
      </c>
      <c r="AY209" s="19" t="s">
        <v>135</v>
      </c>
      <c r="BE209" s="187">
        <f t="shared" si="54"/>
        <v>0</v>
      </c>
      <c r="BF209" s="187">
        <f t="shared" si="55"/>
        <v>0</v>
      </c>
      <c r="BG209" s="187">
        <f t="shared" si="56"/>
        <v>0</v>
      </c>
      <c r="BH209" s="187">
        <f t="shared" si="57"/>
        <v>0</v>
      </c>
      <c r="BI209" s="187">
        <f t="shared" si="58"/>
        <v>0</v>
      </c>
      <c r="BJ209" s="19" t="s">
        <v>143</v>
      </c>
      <c r="BK209" s="187">
        <f t="shared" si="59"/>
        <v>0</v>
      </c>
      <c r="BL209" s="19" t="s">
        <v>142</v>
      </c>
      <c r="BM209" s="186" t="s">
        <v>1092</v>
      </c>
    </row>
    <row r="210" spans="1:65" s="2" customFormat="1" ht="14.4" customHeight="1">
      <c r="A210" s="36"/>
      <c r="B210" s="37"/>
      <c r="C210" s="175" t="s">
        <v>1021</v>
      </c>
      <c r="D210" s="175" t="s">
        <v>137</v>
      </c>
      <c r="E210" s="176" t="s">
        <v>3345</v>
      </c>
      <c r="F210" s="177" t="s">
        <v>3346</v>
      </c>
      <c r="G210" s="178" t="s">
        <v>382</v>
      </c>
      <c r="H210" s="179">
        <v>8</v>
      </c>
      <c r="I210" s="180"/>
      <c r="J210" s="181">
        <f t="shared" si="50"/>
        <v>0</v>
      </c>
      <c r="K210" s="177" t="s">
        <v>19</v>
      </c>
      <c r="L210" s="41"/>
      <c r="M210" s="182" t="s">
        <v>19</v>
      </c>
      <c r="N210" s="183" t="s">
        <v>44</v>
      </c>
      <c r="O210" s="66"/>
      <c r="P210" s="184">
        <f t="shared" si="51"/>
        <v>0</v>
      </c>
      <c r="Q210" s="184">
        <v>0</v>
      </c>
      <c r="R210" s="184">
        <f t="shared" si="52"/>
        <v>0</v>
      </c>
      <c r="S210" s="184">
        <v>0</v>
      </c>
      <c r="T210" s="185">
        <f t="shared" si="53"/>
        <v>0</v>
      </c>
      <c r="U210" s="36"/>
      <c r="V210" s="36"/>
      <c r="W210" s="36"/>
      <c r="X210" s="36"/>
      <c r="Y210" s="36"/>
      <c r="Z210" s="36"/>
      <c r="AA210" s="36"/>
      <c r="AB210" s="36"/>
      <c r="AC210" s="36"/>
      <c r="AD210" s="36"/>
      <c r="AE210" s="36"/>
      <c r="AR210" s="186" t="s">
        <v>142</v>
      </c>
      <c r="AT210" s="186" t="s">
        <v>137</v>
      </c>
      <c r="AU210" s="186" t="s">
        <v>80</v>
      </c>
      <c r="AY210" s="19" t="s">
        <v>135</v>
      </c>
      <c r="BE210" s="187">
        <f t="shared" si="54"/>
        <v>0</v>
      </c>
      <c r="BF210" s="187">
        <f t="shared" si="55"/>
        <v>0</v>
      </c>
      <c r="BG210" s="187">
        <f t="shared" si="56"/>
        <v>0</v>
      </c>
      <c r="BH210" s="187">
        <f t="shared" si="57"/>
        <v>0</v>
      </c>
      <c r="BI210" s="187">
        <f t="shared" si="58"/>
        <v>0</v>
      </c>
      <c r="BJ210" s="19" t="s">
        <v>143</v>
      </c>
      <c r="BK210" s="187">
        <f t="shared" si="59"/>
        <v>0</v>
      </c>
      <c r="BL210" s="19" t="s">
        <v>142</v>
      </c>
      <c r="BM210" s="186" t="s">
        <v>1096</v>
      </c>
    </row>
    <row r="211" spans="1:65" s="2" customFormat="1" ht="14.4" customHeight="1">
      <c r="A211" s="36"/>
      <c r="B211" s="37"/>
      <c r="C211" s="175" t="s">
        <v>414</v>
      </c>
      <c r="D211" s="175" t="s">
        <v>137</v>
      </c>
      <c r="E211" s="176" t="s">
        <v>3347</v>
      </c>
      <c r="F211" s="177" t="s">
        <v>3348</v>
      </c>
      <c r="G211" s="178" t="s">
        <v>382</v>
      </c>
      <c r="H211" s="179">
        <v>8</v>
      </c>
      <c r="I211" s="180"/>
      <c r="J211" s="181">
        <f t="shared" si="50"/>
        <v>0</v>
      </c>
      <c r="K211" s="177" t="s">
        <v>19</v>
      </c>
      <c r="L211" s="41"/>
      <c r="M211" s="182" t="s">
        <v>19</v>
      </c>
      <c r="N211" s="183" t="s">
        <v>44</v>
      </c>
      <c r="O211" s="66"/>
      <c r="P211" s="184">
        <f t="shared" si="51"/>
        <v>0</v>
      </c>
      <c r="Q211" s="184">
        <v>0</v>
      </c>
      <c r="R211" s="184">
        <f t="shared" si="52"/>
        <v>0</v>
      </c>
      <c r="S211" s="184">
        <v>0</v>
      </c>
      <c r="T211" s="185">
        <f t="shared" si="53"/>
        <v>0</v>
      </c>
      <c r="U211" s="36"/>
      <c r="V211" s="36"/>
      <c r="W211" s="36"/>
      <c r="X211" s="36"/>
      <c r="Y211" s="36"/>
      <c r="Z211" s="36"/>
      <c r="AA211" s="36"/>
      <c r="AB211" s="36"/>
      <c r="AC211" s="36"/>
      <c r="AD211" s="36"/>
      <c r="AE211" s="36"/>
      <c r="AR211" s="186" t="s">
        <v>142</v>
      </c>
      <c r="AT211" s="186" t="s">
        <v>137</v>
      </c>
      <c r="AU211" s="186" t="s">
        <v>80</v>
      </c>
      <c r="AY211" s="19" t="s">
        <v>135</v>
      </c>
      <c r="BE211" s="187">
        <f t="shared" si="54"/>
        <v>0</v>
      </c>
      <c r="BF211" s="187">
        <f t="shared" si="55"/>
        <v>0</v>
      </c>
      <c r="BG211" s="187">
        <f t="shared" si="56"/>
        <v>0</v>
      </c>
      <c r="BH211" s="187">
        <f t="shared" si="57"/>
        <v>0</v>
      </c>
      <c r="BI211" s="187">
        <f t="shared" si="58"/>
        <v>0</v>
      </c>
      <c r="BJ211" s="19" t="s">
        <v>143</v>
      </c>
      <c r="BK211" s="187">
        <f t="shared" si="59"/>
        <v>0</v>
      </c>
      <c r="BL211" s="19" t="s">
        <v>142</v>
      </c>
      <c r="BM211" s="186" t="s">
        <v>1104</v>
      </c>
    </row>
    <row r="212" spans="1:65" s="2" customFormat="1" ht="14.4" customHeight="1">
      <c r="A212" s="36"/>
      <c r="B212" s="37"/>
      <c r="C212" s="175" t="s">
        <v>1031</v>
      </c>
      <c r="D212" s="175" t="s">
        <v>137</v>
      </c>
      <c r="E212" s="176" t="s">
        <v>3349</v>
      </c>
      <c r="F212" s="177" t="s">
        <v>3350</v>
      </c>
      <c r="G212" s="178" t="s">
        <v>382</v>
      </c>
      <c r="H212" s="179">
        <v>16</v>
      </c>
      <c r="I212" s="180"/>
      <c r="J212" s="181">
        <f t="shared" si="50"/>
        <v>0</v>
      </c>
      <c r="K212" s="177" t="s">
        <v>19</v>
      </c>
      <c r="L212" s="41"/>
      <c r="M212" s="182" t="s">
        <v>19</v>
      </c>
      <c r="N212" s="183" t="s">
        <v>44</v>
      </c>
      <c r="O212" s="66"/>
      <c r="P212" s="184">
        <f t="shared" si="51"/>
        <v>0</v>
      </c>
      <c r="Q212" s="184">
        <v>0</v>
      </c>
      <c r="R212" s="184">
        <f t="shared" si="52"/>
        <v>0</v>
      </c>
      <c r="S212" s="184">
        <v>0</v>
      </c>
      <c r="T212" s="185">
        <f t="shared" si="53"/>
        <v>0</v>
      </c>
      <c r="U212" s="36"/>
      <c r="V212" s="36"/>
      <c r="W212" s="36"/>
      <c r="X212" s="36"/>
      <c r="Y212" s="36"/>
      <c r="Z212" s="36"/>
      <c r="AA212" s="36"/>
      <c r="AB212" s="36"/>
      <c r="AC212" s="36"/>
      <c r="AD212" s="36"/>
      <c r="AE212" s="36"/>
      <c r="AR212" s="186" t="s">
        <v>142</v>
      </c>
      <c r="AT212" s="186" t="s">
        <v>137</v>
      </c>
      <c r="AU212" s="186" t="s">
        <v>80</v>
      </c>
      <c r="AY212" s="19" t="s">
        <v>135</v>
      </c>
      <c r="BE212" s="187">
        <f t="shared" si="54"/>
        <v>0</v>
      </c>
      <c r="BF212" s="187">
        <f t="shared" si="55"/>
        <v>0</v>
      </c>
      <c r="BG212" s="187">
        <f t="shared" si="56"/>
        <v>0</v>
      </c>
      <c r="BH212" s="187">
        <f t="shared" si="57"/>
        <v>0</v>
      </c>
      <c r="BI212" s="187">
        <f t="shared" si="58"/>
        <v>0</v>
      </c>
      <c r="BJ212" s="19" t="s">
        <v>143</v>
      </c>
      <c r="BK212" s="187">
        <f t="shared" si="59"/>
        <v>0</v>
      </c>
      <c r="BL212" s="19" t="s">
        <v>142</v>
      </c>
      <c r="BM212" s="186" t="s">
        <v>1108</v>
      </c>
    </row>
    <row r="213" spans="1:65" s="2" customFormat="1" ht="14.4" customHeight="1">
      <c r="A213" s="36"/>
      <c r="B213" s="37"/>
      <c r="C213" s="175" t="s">
        <v>692</v>
      </c>
      <c r="D213" s="175" t="s">
        <v>137</v>
      </c>
      <c r="E213" s="176" t="s">
        <v>3351</v>
      </c>
      <c r="F213" s="177" t="s">
        <v>3352</v>
      </c>
      <c r="G213" s="178" t="s">
        <v>382</v>
      </c>
      <c r="H213" s="179">
        <v>16</v>
      </c>
      <c r="I213" s="180"/>
      <c r="J213" s="181">
        <f t="shared" si="50"/>
        <v>0</v>
      </c>
      <c r="K213" s="177" t="s">
        <v>19</v>
      </c>
      <c r="L213" s="41"/>
      <c r="M213" s="182" t="s">
        <v>19</v>
      </c>
      <c r="N213" s="183" t="s">
        <v>44</v>
      </c>
      <c r="O213" s="66"/>
      <c r="P213" s="184">
        <f t="shared" si="51"/>
        <v>0</v>
      </c>
      <c r="Q213" s="184">
        <v>0</v>
      </c>
      <c r="R213" s="184">
        <f t="shared" si="52"/>
        <v>0</v>
      </c>
      <c r="S213" s="184">
        <v>0</v>
      </c>
      <c r="T213" s="185">
        <f t="shared" si="53"/>
        <v>0</v>
      </c>
      <c r="U213" s="36"/>
      <c r="V213" s="36"/>
      <c r="W213" s="36"/>
      <c r="X213" s="36"/>
      <c r="Y213" s="36"/>
      <c r="Z213" s="36"/>
      <c r="AA213" s="36"/>
      <c r="AB213" s="36"/>
      <c r="AC213" s="36"/>
      <c r="AD213" s="36"/>
      <c r="AE213" s="36"/>
      <c r="AR213" s="186" t="s">
        <v>142</v>
      </c>
      <c r="AT213" s="186" t="s">
        <v>137</v>
      </c>
      <c r="AU213" s="186" t="s">
        <v>80</v>
      </c>
      <c r="AY213" s="19" t="s">
        <v>135</v>
      </c>
      <c r="BE213" s="187">
        <f t="shared" si="54"/>
        <v>0</v>
      </c>
      <c r="BF213" s="187">
        <f t="shared" si="55"/>
        <v>0</v>
      </c>
      <c r="BG213" s="187">
        <f t="shared" si="56"/>
        <v>0</v>
      </c>
      <c r="BH213" s="187">
        <f t="shared" si="57"/>
        <v>0</v>
      </c>
      <c r="BI213" s="187">
        <f t="shared" si="58"/>
        <v>0</v>
      </c>
      <c r="BJ213" s="19" t="s">
        <v>143</v>
      </c>
      <c r="BK213" s="187">
        <f t="shared" si="59"/>
        <v>0</v>
      </c>
      <c r="BL213" s="19" t="s">
        <v>142</v>
      </c>
      <c r="BM213" s="186" t="s">
        <v>1111</v>
      </c>
    </row>
    <row r="214" spans="1:65" s="12" customFormat="1" ht="25.9" customHeight="1">
      <c r="B214" s="159"/>
      <c r="C214" s="160"/>
      <c r="D214" s="161" t="s">
        <v>71</v>
      </c>
      <c r="E214" s="162" t="s">
        <v>326</v>
      </c>
      <c r="F214" s="162" t="s">
        <v>3353</v>
      </c>
      <c r="G214" s="160"/>
      <c r="H214" s="160"/>
      <c r="I214" s="163"/>
      <c r="J214" s="164">
        <f>BK214</f>
        <v>0</v>
      </c>
      <c r="K214" s="160"/>
      <c r="L214" s="165"/>
      <c r="M214" s="166"/>
      <c r="N214" s="167"/>
      <c r="O214" s="167"/>
      <c r="P214" s="168">
        <f>SUM(P215:P219)</f>
        <v>0</v>
      </c>
      <c r="Q214" s="167"/>
      <c r="R214" s="168">
        <f>SUM(R215:R219)</f>
        <v>0</v>
      </c>
      <c r="S214" s="167"/>
      <c r="T214" s="169">
        <f>SUM(T215:T219)</f>
        <v>0</v>
      </c>
      <c r="AR214" s="170" t="s">
        <v>80</v>
      </c>
      <c r="AT214" s="171" t="s">
        <v>71</v>
      </c>
      <c r="AU214" s="171" t="s">
        <v>72</v>
      </c>
      <c r="AY214" s="170" t="s">
        <v>135</v>
      </c>
      <c r="BK214" s="172">
        <f>SUM(BK215:BK219)</f>
        <v>0</v>
      </c>
    </row>
    <row r="215" spans="1:65" s="2" customFormat="1" ht="14.4" customHeight="1">
      <c r="A215" s="36"/>
      <c r="B215" s="37"/>
      <c r="C215" s="175" t="s">
        <v>1038</v>
      </c>
      <c r="D215" s="175" t="s">
        <v>137</v>
      </c>
      <c r="E215" s="176" t="s">
        <v>3084</v>
      </c>
      <c r="F215" s="177" t="s">
        <v>3354</v>
      </c>
      <c r="G215" s="178" t="s">
        <v>1103</v>
      </c>
      <c r="H215" s="179">
        <v>1</v>
      </c>
      <c r="I215" s="180"/>
      <c r="J215" s="181">
        <f>ROUND(I215*H215,2)</f>
        <v>0</v>
      </c>
      <c r="K215" s="177" t="s">
        <v>19</v>
      </c>
      <c r="L215" s="41"/>
      <c r="M215" s="182" t="s">
        <v>19</v>
      </c>
      <c r="N215" s="183" t="s">
        <v>44</v>
      </c>
      <c r="O215" s="66"/>
      <c r="P215" s="184">
        <f>O215*H215</f>
        <v>0</v>
      </c>
      <c r="Q215" s="184">
        <v>0</v>
      </c>
      <c r="R215" s="184">
        <f>Q215*H215</f>
        <v>0</v>
      </c>
      <c r="S215" s="184">
        <v>0</v>
      </c>
      <c r="T215" s="185">
        <f>S215*H215</f>
        <v>0</v>
      </c>
      <c r="U215" s="36"/>
      <c r="V215" s="36"/>
      <c r="W215" s="36"/>
      <c r="X215" s="36"/>
      <c r="Y215" s="36"/>
      <c r="Z215" s="36"/>
      <c r="AA215" s="36"/>
      <c r="AB215" s="36"/>
      <c r="AC215" s="36"/>
      <c r="AD215" s="36"/>
      <c r="AE215" s="36"/>
      <c r="AR215" s="186" t="s">
        <v>142</v>
      </c>
      <c r="AT215" s="186" t="s">
        <v>137</v>
      </c>
      <c r="AU215" s="186" t="s">
        <v>80</v>
      </c>
      <c r="AY215" s="19" t="s">
        <v>135</v>
      </c>
      <c r="BE215" s="187">
        <f>IF(N215="základní",J215,0)</f>
        <v>0</v>
      </c>
      <c r="BF215" s="187">
        <f>IF(N215="snížená",J215,0)</f>
        <v>0</v>
      </c>
      <c r="BG215" s="187">
        <f>IF(N215="zákl. přenesená",J215,0)</f>
        <v>0</v>
      </c>
      <c r="BH215" s="187">
        <f>IF(N215="sníž. přenesená",J215,0)</f>
        <v>0</v>
      </c>
      <c r="BI215" s="187">
        <f>IF(N215="nulová",J215,0)</f>
        <v>0</v>
      </c>
      <c r="BJ215" s="19" t="s">
        <v>143</v>
      </c>
      <c r="BK215" s="187">
        <f>ROUND(I215*H215,2)</f>
        <v>0</v>
      </c>
      <c r="BL215" s="19" t="s">
        <v>142</v>
      </c>
      <c r="BM215" s="186" t="s">
        <v>1115</v>
      </c>
    </row>
    <row r="216" spans="1:65" s="2" customFormat="1" ht="14.4" customHeight="1">
      <c r="A216" s="36"/>
      <c r="B216" s="37"/>
      <c r="C216" s="175" t="s">
        <v>720</v>
      </c>
      <c r="D216" s="175" t="s">
        <v>137</v>
      </c>
      <c r="E216" s="176" t="s">
        <v>3355</v>
      </c>
      <c r="F216" s="177" t="s">
        <v>3356</v>
      </c>
      <c r="G216" s="178" t="s">
        <v>1103</v>
      </c>
      <c r="H216" s="179">
        <v>1</v>
      </c>
      <c r="I216" s="180"/>
      <c r="J216" s="181">
        <f>ROUND(I216*H216,2)</f>
        <v>0</v>
      </c>
      <c r="K216" s="177" t="s">
        <v>19</v>
      </c>
      <c r="L216" s="41"/>
      <c r="M216" s="182" t="s">
        <v>19</v>
      </c>
      <c r="N216" s="183" t="s">
        <v>44</v>
      </c>
      <c r="O216" s="66"/>
      <c r="P216" s="184">
        <f>O216*H216</f>
        <v>0</v>
      </c>
      <c r="Q216" s="184">
        <v>0</v>
      </c>
      <c r="R216" s="184">
        <f>Q216*H216</f>
        <v>0</v>
      </c>
      <c r="S216" s="184">
        <v>0</v>
      </c>
      <c r="T216" s="185">
        <f>S216*H216</f>
        <v>0</v>
      </c>
      <c r="U216" s="36"/>
      <c r="V216" s="36"/>
      <c r="W216" s="36"/>
      <c r="X216" s="36"/>
      <c r="Y216" s="36"/>
      <c r="Z216" s="36"/>
      <c r="AA216" s="36"/>
      <c r="AB216" s="36"/>
      <c r="AC216" s="36"/>
      <c r="AD216" s="36"/>
      <c r="AE216" s="36"/>
      <c r="AR216" s="186" t="s">
        <v>142</v>
      </c>
      <c r="AT216" s="186" t="s">
        <v>137</v>
      </c>
      <c r="AU216" s="186" t="s">
        <v>80</v>
      </c>
      <c r="AY216" s="19" t="s">
        <v>135</v>
      </c>
      <c r="BE216" s="187">
        <f>IF(N216="základní",J216,0)</f>
        <v>0</v>
      </c>
      <c r="BF216" s="187">
        <f>IF(N216="snížená",J216,0)</f>
        <v>0</v>
      </c>
      <c r="BG216" s="187">
        <f>IF(N216="zákl. přenesená",J216,0)</f>
        <v>0</v>
      </c>
      <c r="BH216" s="187">
        <f>IF(N216="sníž. přenesená",J216,0)</f>
        <v>0</v>
      </c>
      <c r="BI216" s="187">
        <f>IF(N216="nulová",J216,0)</f>
        <v>0</v>
      </c>
      <c r="BJ216" s="19" t="s">
        <v>143</v>
      </c>
      <c r="BK216" s="187">
        <f>ROUND(I216*H216,2)</f>
        <v>0</v>
      </c>
      <c r="BL216" s="19" t="s">
        <v>142</v>
      </c>
      <c r="BM216" s="186" t="s">
        <v>1119</v>
      </c>
    </row>
    <row r="217" spans="1:65" s="2" customFormat="1" ht="14.4" customHeight="1">
      <c r="A217" s="36"/>
      <c r="B217" s="37"/>
      <c r="C217" s="175" t="s">
        <v>1045</v>
      </c>
      <c r="D217" s="175" t="s">
        <v>137</v>
      </c>
      <c r="E217" s="176" t="s">
        <v>3357</v>
      </c>
      <c r="F217" s="177" t="s">
        <v>3358</v>
      </c>
      <c r="G217" s="178" t="s">
        <v>1103</v>
      </c>
      <c r="H217" s="179">
        <v>1</v>
      </c>
      <c r="I217" s="180"/>
      <c r="J217" s="181">
        <f>ROUND(I217*H217,2)</f>
        <v>0</v>
      </c>
      <c r="K217" s="177" t="s">
        <v>19</v>
      </c>
      <c r="L217" s="41"/>
      <c r="M217" s="182" t="s">
        <v>19</v>
      </c>
      <c r="N217" s="183" t="s">
        <v>44</v>
      </c>
      <c r="O217" s="66"/>
      <c r="P217" s="184">
        <f>O217*H217</f>
        <v>0</v>
      </c>
      <c r="Q217" s="184">
        <v>0</v>
      </c>
      <c r="R217" s="184">
        <f>Q217*H217</f>
        <v>0</v>
      </c>
      <c r="S217" s="184">
        <v>0</v>
      </c>
      <c r="T217" s="185">
        <f>S217*H217</f>
        <v>0</v>
      </c>
      <c r="U217" s="36"/>
      <c r="V217" s="36"/>
      <c r="W217" s="36"/>
      <c r="X217" s="36"/>
      <c r="Y217" s="36"/>
      <c r="Z217" s="36"/>
      <c r="AA217" s="36"/>
      <c r="AB217" s="36"/>
      <c r="AC217" s="36"/>
      <c r="AD217" s="36"/>
      <c r="AE217" s="36"/>
      <c r="AR217" s="186" t="s">
        <v>142</v>
      </c>
      <c r="AT217" s="186" t="s">
        <v>137</v>
      </c>
      <c r="AU217" s="186" t="s">
        <v>80</v>
      </c>
      <c r="AY217" s="19" t="s">
        <v>135</v>
      </c>
      <c r="BE217" s="187">
        <f>IF(N217="základní",J217,0)</f>
        <v>0</v>
      </c>
      <c r="BF217" s="187">
        <f>IF(N217="snížená",J217,0)</f>
        <v>0</v>
      </c>
      <c r="BG217" s="187">
        <f>IF(N217="zákl. přenesená",J217,0)</f>
        <v>0</v>
      </c>
      <c r="BH217" s="187">
        <f>IF(N217="sníž. přenesená",J217,0)</f>
        <v>0</v>
      </c>
      <c r="BI217" s="187">
        <f>IF(N217="nulová",J217,0)</f>
        <v>0</v>
      </c>
      <c r="BJ217" s="19" t="s">
        <v>143</v>
      </c>
      <c r="BK217" s="187">
        <f>ROUND(I217*H217,2)</f>
        <v>0</v>
      </c>
      <c r="BL217" s="19" t="s">
        <v>142</v>
      </c>
      <c r="BM217" s="186" t="s">
        <v>1126</v>
      </c>
    </row>
    <row r="218" spans="1:65" s="2" customFormat="1" ht="14.4" customHeight="1">
      <c r="A218" s="36"/>
      <c r="B218" s="37"/>
      <c r="C218" s="175" t="s">
        <v>725</v>
      </c>
      <c r="D218" s="175" t="s">
        <v>137</v>
      </c>
      <c r="E218" s="176" t="s">
        <v>3359</v>
      </c>
      <c r="F218" s="177" t="s">
        <v>3360</v>
      </c>
      <c r="G218" s="178" t="s">
        <v>1103</v>
      </c>
      <c r="H218" s="179">
        <v>1</v>
      </c>
      <c r="I218" s="180"/>
      <c r="J218" s="181">
        <f>ROUND(I218*H218,2)</f>
        <v>0</v>
      </c>
      <c r="K218" s="177" t="s">
        <v>19</v>
      </c>
      <c r="L218" s="41"/>
      <c r="M218" s="182" t="s">
        <v>19</v>
      </c>
      <c r="N218" s="183" t="s">
        <v>44</v>
      </c>
      <c r="O218" s="66"/>
      <c r="P218" s="184">
        <f>O218*H218</f>
        <v>0</v>
      </c>
      <c r="Q218" s="184">
        <v>0</v>
      </c>
      <c r="R218" s="184">
        <f>Q218*H218</f>
        <v>0</v>
      </c>
      <c r="S218" s="184">
        <v>0</v>
      </c>
      <c r="T218" s="185">
        <f>S218*H218</f>
        <v>0</v>
      </c>
      <c r="U218" s="36"/>
      <c r="V218" s="36"/>
      <c r="W218" s="36"/>
      <c r="X218" s="36"/>
      <c r="Y218" s="36"/>
      <c r="Z218" s="36"/>
      <c r="AA218" s="36"/>
      <c r="AB218" s="36"/>
      <c r="AC218" s="36"/>
      <c r="AD218" s="36"/>
      <c r="AE218" s="36"/>
      <c r="AR218" s="186" t="s">
        <v>142</v>
      </c>
      <c r="AT218" s="186" t="s">
        <v>137</v>
      </c>
      <c r="AU218" s="186" t="s">
        <v>80</v>
      </c>
      <c r="AY218" s="19" t="s">
        <v>135</v>
      </c>
      <c r="BE218" s="187">
        <f>IF(N218="základní",J218,0)</f>
        <v>0</v>
      </c>
      <c r="BF218" s="187">
        <f>IF(N218="snížená",J218,0)</f>
        <v>0</v>
      </c>
      <c r="BG218" s="187">
        <f>IF(N218="zákl. přenesená",J218,0)</f>
        <v>0</v>
      </c>
      <c r="BH218" s="187">
        <f>IF(N218="sníž. přenesená",J218,0)</f>
        <v>0</v>
      </c>
      <c r="BI218" s="187">
        <f>IF(N218="nulová",J218,0)</f>
        <v>0</v>
      </c>
      <c r="BJ218" s="19" t="s">
        <v>143</v>
      </c>
      <c r="BK218" s="187">
        <f>ROUND(I218*H218,2)</f>
        <v>0</v>
      </c>
      <c r="BL218" s="19" t="s">
        <v>142</v>
      </c>
      <c r="BM218" s="186" t="s">
        <v>1132</v>
      </c>
    </row>
    <row r="219" spans="1:65" s="2" customFormat="1" ht="14.4" customHeight="1">
      <c r="A219" s="36"/>
      <c r="B219" s="37"/>
      <c r="C219" s="175" t="s">
        <v>1053</v>
      </c>
      <c r="D219" s="175" t="s">
        <v>137</v>
      </c>
      <c r="E219" s="176" t="s">
        <v>3361</v>
      </c>
      <c r="F219" s="177" t="s">
        <v>3362</v>
      </c>
      <c r="G219" s="178" t="s">
        <v>1103</v>
      </c>
      <c r="H219" s="179">
        <v>1</v>
      </c>
      <c r="I219" s="180"/>
      <c r="J219" s="181">
        <f>ROUND(I219*H219,2)</f>
        <v>0</v>
      </c>
      <c r="K219" s="177" t="s">
        <v>19</v>
      </c>
      <c r="L219" s="41"/>
      <c r="M219" s="182" t="s">
        <v>19</v>
      </c>
      <c r="N219" s="183" t="s">
        <v>44</v>
      </c>
      <c r="O219" s="66"/>
      <c r="P219" s="184">
        <f>O219*H219</f>
        <v>0</v>
      </c>
      <c r="Q219" s="184">
        <v>0</v>
      </c>
      <c r="R219" s="184">
        <f>Q219*H219</f>
        <v>0</v>
      </c>
      <c r="S219" s="184">
        <v>0</v>
      </c>
      <c r="T219" s="185">
        <f>S219*H219</f>
        <v>0</v>
      </c>
      <c r="U219" s="36"/>
      <c r="V219" s="36"/>
      <c r="W219" s="36"/>
      <c r="X219" s="36"/>
      <c r="Y219" s="36"/>
      <c r="Z219" s="36"/>
      <c r="AA219" s="36"/>
      <c r="AB219" s="36"/>
      <c r="AC219" s="36"/>
      <c r="AD219" s="36"/>
      <c r="AE219" s="36"/>
      <c r="AR219" s="186" t="s">
        <v>142</v>
      </c>
      <c r="AT219" s="186" t="s">
        <v>137</v>
      </c>
      <c r="AU219" s="186" t="s">
        <v>80</v>
      </c>
      <c r="AY219" s="19" t="s">
        <v>135</v>
      </c>
      <c r="BE219" s="187">
        <f>IF(N219="základní",J219,0)</f>
        <v>0</v>
      </c>
      <c r="BF219" s="187">
        <f>IF(N219="snížená",J219,0)</f>
        <v>0</v>
      </c>
      <c r="BG219" s="187">
        <f>IF(N219="zákl. přenesená",J219,0)</f>
        <v>0</v>
      </c>
      <c r="BH219" s="187">
        <f>IF(N219="sníž. přenesená",J219,0)</f>
        <v>0</v>
      </c>
      <c r="BI219" s="187">
        <f>IF(N219="nulová",J219,0)</f>
        <v>0</v>
      </c>
      <c r="BJ219" s="19" t="s">
        <v>143</v>
      </c>
      <c r="BK219" s="187">
        <f>ROUND(I219*H219,2)</f>
        <v>0</v>
      </c>
      <c r="BL219" s="19" t="s">
        <v>142</v>
      </c>
      <c r="BM219" s="186" t="s">
        <v>1136</v>
      </c>
    </row>
    <row r="220" spans="1:65" s="12" customFormat="1" ht="25.9" customHeight="1">
      <c r="B220" s="159"/>
      <c r="C220" s="160"/>
      <c r="D220" s="161" t="s">
        <v>71</v>
      </c>
      <c r="E220" s="162" t="s">
        <v>3363</v>
      </c>
      <c r="F220" s="162" t="s">
        <v>3364</v>
      </c>
      <c r="G220" s="160"/>
      <c r="H220" s="160"/>
      <c r="I220" s="163"/>
      <c r="J220" s="164">
        <f>BK220</f>
        <v>0</v>
      </c>
      <c r="K220" s="160"/>
      <c r="L220" s="165"/>
      <c r="M220" s="166"/>
      <c r="N220" s="167"/>
      <c r="O220" s="167"/>
      <c r="P220" s="168">
        <f>SUM(P221:P340)</f>
        <v>0</v>
      </c>
      <c r="Q220" s="167"/>
      <c r="R220" s="168">
        <f>SUM(R221:R340)</f>
        <v>0</v>
      </c>
      <c r="S220" s="167"/>
      <c r="T220" s="169">
        <f>SUM(T221:T340)</f>
        <v>0</v>
      </c>
      <c r="AR220" s="170" t="s">
        <v>80</v>
      </c>
      <c r="AT220" s="171" t="s">
        <v>71</v>
      </c>
      <c r="AU220" s="171" t="s">
        <v>72</v>
      </c>
      <c r="AY220" s="170" t="s">
        <v>135</v>
      </c>
      <c r="BK220" s="172">
        <f>SUM(BK221:BK340)</f>
        <v>0</v>
      </c>
    </row>
    <row r="221" spans="1:65" s="2" customFormat="1" ht="14.4" customHeight="1">
      <c r="A221" s="36"/>
      <c r="B221" s="37"/>
      <c r="C221" s="175" t="s">
        <v>729</v>
      </c>
      <c r="D221" s="175" t="s">
        <v>137</v>
      </c>
      <c r="E221" s="176" t="s">
        <v>3365</v>
      </c>
      <c r="F221" s="177" t="s">
        <v>3366</v>
      </c>
      <c r="G221" s="178" t="s">
        <v>169</v>
      </c>
      <c r="H221" s="179">
        <v>352</v>
      </c>
      <c r="I221" s="180"/>
      <c r="J221" s="181">
        <f t="shared" ref="J221:J252" si="60">ROUND(I221*H221,2)</f>
        <v>0</v>
      </c>
      <c r="K221" s="177" t="s">
        <v>19</v>
      </c>
      <c r="L221" s="41"/>
      <c r="M221" s="182" t="s">
        <v>19</v>
      </c>
      <c r="N221" s="183" t="s">
        <v>44</v>
      </c>
      <c r="O221" s="66"/>
      <c r="P221" s="184">
        <f t="shared" ref="P221:P252" si="61">O221*H221</f>
        <v>0</v>
      </c>
      <c r="Q221" s="184">
        <v>0</v>
      </c>
      <c r="R221" s="184">
        <f t="shared" ref="R221:R252" si="62">Q221*H221</f>
        <v>0</v>
      </c>
      <c r="S221" s="184">
        <v>0</v>
      </c>
      <c r="T221" s="185">
        <f t="shared" ref="T221:T252" si="63">S221*H221</f>
        <v>0</v>
      </c>
      <c r="U221" s="36"/>
      <c r="V221" s="36"/>
      <c r="W221" s="36"/>
      <c r="X221" s="36"/>
      <c r="Y221" s="36"/>
      <c r="Z221" s="36"/>
      <c r="AA221" s="36"/>
      <c r="AB221" s="36"/>
      <c r="AC221" s="36"/>
      <c r="AD221" s="36"/>
      <c r="AE221" s="36"/>
      <c r="AR221" s="186" t="s">
        <v>142</v>
      </c>
      <c r="AT221" s="186" t="s">
        <v>137</v>
      </c>
      <c r="AU221" s="186" t="s">
        <v>80</v>
      </c>
      <c r="AY221" s="19" t="s">
        <v>135</v>
      </c>
      <c r="BE221" s="187">
        <f t="shared" ref="BE221:BE252" si="64">IF(N221="základní",J221,0)</f>
        <v>0</v>
      </c>
      <c r="BF221" s="187">
        <f t="shared" ref="BF221:BF252" si="65">IF(N221="snížená",J221,0)</f>
        <v>0</v>
      </c>
      <c r="BG221" s="187">
        <f t="shared" ref="BG221:BG252" si="66">IF(N221="zákl. přenesená",J221,0)</f>
        <v>0</v>
      </c>
      <c r="BH221" s="187">
        <f t="shared" ref="BH221:BH252" si="67">IF(N221="sníž. přenesená",J221,0)</f>
        <v>0</v>
      </c>
      <c r="BI221" s="187">
        <f t="shared" ref="BI221:BI252" si="68">IF(N221="nulová",J221,0)</f>
        <v>0</v>
      </c>
      <c r="BJ221" s="19" t="s">
        <v>143</v>
      </c>
      <c r="BK221" s="187">
        <f t="shared" ref="BK221:BK252" si="69">ROUND(I221*H221,2)</f>
        <v>0</v>
      </c>
      <c r="BL221" s="19" t="s">
        <v>142</v>
      </c>
      <c r="BM221" s="186" t="s">
        <v>1141</v>
      </c>
    </row>
    <row r="222" spans="1:65" s="2" customFormat="1" ht="14.4" customHeight="1">
      <c r="A222" s="36"/>
      <c r="B222" s="37"/>
      <c r="C222" s="175" t="s">
        <v>1060</v>
      </c>
      <c r="D222" s="175" t="s">
        <v>137</v>
      </c>
      <c r="E222" s="176" t="s">
        <v>3367</v>
      </c>
      <c r="F222" s="177" t="s">
        <v>3368</v>
      </c>
      <c r="G222" s="178" t="s">
        <v>169</v>
      </c>
      <c r="H222" s="179">
        <v>352</v>
      </c>
      <c r="I222" s="180"/>
      <c r="J222" s="181">
        <f t="shared" si="60"/>
        <v>0</v>
      </c>
      <c r="K222" s="177" t="s">
        <v>19</v>
      </c>
      <c r="L222" s="41"/>
      <c r="M222" s="182" t="s">
        <v>19</v>
      </c>
      <c r="N222" s="183" t="s">
        <v>44</v>
      </c>
      <c r="O222" s="66"/>
      <c r="P222" s="184">
        <f t="shared" si="61"/>
        <v>0</v>
      </c>
      <c r="Q222" s="184">
        <v>0</v>
      </c>
      <c r="R222" s="184">
        <f t="shared" si="62"/>
        <v>0</v>
      </c>
      <c r="S222" s="184">
        <v>0</v>
      </c>
      <c r="T222" s="185">
        <f t="shared" si="63"/>
        <v>0</v>
      </c>
      <c r="U222" s="36"/>
      <c r="V222" s="36"/>
      <c r="W222" s="36"/>
      <c r="X222" s="36"/>
      <c r="Y222" s="36"/>
      <c r="Z222" s="36"/>
      <c r="AA222" s="36"/>
      <c r="AB222" s="36"/>
      <c r="AC222" s="36"/>
      <c r="AD222" s="36"/>
      <c r="AE222" s="36"/>
      <c r="AR222" s="186" t="s">
        <v>142</v>
      </c>
      <c r="AT222" s="186" t="s">
        <v>137</v>
      </c>
      <c r="AU222" s="186" t="s">
        <v>80</v>
      </c>
      <c r="AY222" s="19" t="s">
        <v>135</v>
      </c>
      <c r="BE222" s="187">
        <f t="shared" si="64"/>
        <v>0</v>
      </c>
      <c r="BF222" s="187">
        <f t="shared" si="65"/>
        <v>0</v>
      </c>
      <c r="BG222" s="187">
        <f t="shared" si="66"/>
        <v>0</v>
      </c>
      <c r="BH222" s="187">
        <f t="shared" si="67"/>
        <v>0</v>
      </c>
      <c r="BI222" s="187">
        <f t="shared" si="68"/>
        <v>0</v>
      </c>
      <c r="BJ222" s="19" t="s">
        <v>143</v>
      </c>
      <c r="BK222" s="187">
        <f t="shared" si="69"/>
        <v>0</v>
      </c>
      <c r="BL222" s="19" t="s">
        <v>142</v>
      </c>
      <c r="BM222" s="186" t="s">
        <v>1145</v>
      </c>
    </row>
    <row r="223" spans="1:65" s="2" customFormat="1" ht="14.4" customHeight="1">
      <c r="A223" s="36"/>
      <c r="B223" s="37"/>
      <c r="C223" s="175" t="s">
        <v>733</v>
      </c>
      <c r="D223" s="175" t="s">
        <v>137</v>
      </c>
      <c r="E223" s="176" t="s">
        <v>3369</v>
      </c>
      <c r="F223" s="177" t="s">
        <v>3370</v>
      </c>
      <c r="G223" s="178" t="s">
        <v>169</v>
      </c>
      <c r="H223" s="179">
        <v>52</v>
      </c>
      <c r="I223" s="180"/>
      <c r="J223" s="181">
        <f t="shared" si="60"/>
        <v>0</v>
      </c>
      <c r="K223" s="177" t="s">
        <v>19</v>
      </c>
      <c r="L223" s="41"/>
      <c r="M223" s="182" t="s">
        <v>19</v>
      </c>
      <c r="N223" s="183" t="s">
        <v>44</v>
      </c>
      <c r="O223" s="66"/>
      <c r="P223" s="184">
        <f t="shared" si="61"/>
        <v>0</v>
      </c>
      <c r="Q223" s="184">
        <v>0</v>
      </c>
      <c r="R223" s="184">
        <f t="shared" si="62"/>
        <v>0</v>
      </c>
      <c r="S223" s="184">
        <v>0</v>
      </c>
      <c r="T223" s="185">
        <f t="shared" si="63"/>
        <v>0</v>
      </c>
      <c r="U223" s="36"/>
      <c r="V223" s="36"/>
      <c r="W223" s="36"/>
      <c r="X223" s="36"/>
      <c r="Y223" s="36"/>
      <c r="Z223" s="36"/>
      <c r="AA223" s="36"/>
      <c r="AB223" s="36"/>
      <c r="AC223" s="36"/>
      <c r="AD223" s="36"/>
      <c r="AE223" s="36"/>
      <c r="AR223" s="186" t="s">
        <v>142</v>
      </c>
      <c r="AT223" s="186" t="s">
        <v>137</v>
      </c>
      <c r="AU223" s="186" t="s">
        <v>80</v>
      </c>
      <c r="AY223" s="19" t="s">
        <v>135</v>
      </c>
      <c r="BE223" s="187">
        <f t="shared" si="64"/>
        <v>0</v>
      </c>
      <c r="BF223" s="187">
        <f t="shared" si="65"/>
        <v>0</v>
      </c>
      <c r="BG223" s="187">
        <f t="shared" si="66"/>
        <v>0</v>
      </c>
      <c r="BH223" s="187">
        <f t="shared" si="67"/>
        <v>0</v>
      </c>
      <c r="BI223" s="187">
        <f t="shared" si="68"/>
        <v>0</v>
      </c>
      <c r="BJ223" s="19" t="s">
        <v>143</v>
      </c>
      <c r="BK223" s="187">
        <f t="shared" si="69"/>
        <v>0</v>
      </c>
      <c r="BL223" s="19" t="s">
        <v>142</v>
      </c>
      <c r="BM223" s="186" t="s">
        <v>1163</v>
      </c>
    </row>
    <row r="224" spans="1:65" s="2" customFormat="1" ht="14.4" customHeight="1">
      <c r="A224" s="36"/>
      <c r="B224" s="37"/>
      <c r="C224" s="175" t="s">
        <v>1068</v>
      </c>
      <c r="D224" s="175" t="s">
        <v>137</v>
      </c>
      <c r="E224" s="176" t="s">
        <v>3371</v>
      </c>
      <c r="F224" s="177" t="s">
        <v>3372</v>
      </c>
      <c r="G224" s="178" t="s">
        <v>169</v>
      </c>
      <c r="H224" s="179">
        <v>52</v>
      </c>
      <c r="I224" s="180"/>
      <c r="J224" s="181">
        <f t="shared" si="60"/>
        <v>0</v>
      </c>
      <c r="K224" s="177" t="s">
        <v>19</v>
      </c>
      <c r="L224" s="41"/>
      <c r="M224" s="182" t="s">
        <v>19</v>
      </c>
      <c r="N224" s="183" t="s">
        <v>44</v>
      </c>
      <c r="O224" s="66"/>
      <c r="P224" s="184">
        <f t="shared" si="61"/>
        <v>0</v>
      </c>
      <c r="Q224" s="184">
        <v>0</v>
      </c>
      <c r="R224" s="184">
        <f t="shared" si="62"/>
        <v>0</v>
      </c>
      <c r="S224" s="184">
        <v>0</v>
      </c>
      <c r="T224" s="185">
        <f t="shared" si="63"/>
        <v>0</v>
      </c>
      <c r="U224" s="36"/>
      <c r="V224" s="36"/>
      <c r="W224" s="36"/>
      <c r="X224" s="36"/>
      <c r="Y224" s="36"/>
      <c r="Z224" s="36"/>
      <c r="AA224" s="36"/>
      <c r="AB224" s="36"/>
      <c r="AC224" s="36"/>
      <c r="AD224" s="36"/>
      <c r="AE224" s="36"/>
      <c r="AR224" s="186" t="s">
        <v>142</v>
      </c>
      <c r="AT224" s="186" t="s">
        <v>137</v>
      </c>
      <c r="AU224" s="186" t="s">
        <v>80</v>
      </c>
      <c r="AY224" s="19" t="s">
        <v>135</v>
      </c>
      <c r="BE224" s="187">
        <f t="shared" si="64"/>
        <v>0</v>
      </c>
      <c r="BF224" s="187">
        <f t="shared" si="65"/>
        <v>0</v>
      </c>
      <c r="BG224" s="187">
        <f t="shared" si="66"/>
        <v>0</v>
      </c>
      <c r="BH224" s="187">
        <f t="shared" si="67"/>
        <v>0</v>
      </c>
      <c r="BI224" s="187">
        <f t="shared" si="68"/>
        <v>0</v>
      </c>
      <c r="BJ224" s="19" t="s">
        <v>143</v>
      </c>
      <c r="BK224" s="187">
        <f t="shared" si="69"/>
        <v>0</v>
      </c>
      <c r="BL224" s="19" t="s">
        <v>142</v>
      </c>
      <c r="BM224" s="186" t="s">
        <v>1167</v>
      </c>
    </row>
    <row r="225" spans="1:65" s="2" customFormat="1" ht="14.4" customHeight="1">
      <c r="A225" s="36"/>
      <c r="B225" s="37"/>
      <c r="C225" s="175" t="s">
        <v>767</v>
      </c>
      <c r="D225" s="175" t="s">
        <v>137</v>
      </c>
      <c r="E225" s="176" t="s">
        <v>3373</v>
      </c>
      <c r="F225" s="177" t="s">
        <v>3374</v>
      </c>
      <c r="G225" s="178" t="s">
        <v>169</v>
      </c>
      <c r="H225" s="179">
        <v>97</v>
      </c>
      <c r="I225" s="180"/>
      <c r="J225" s="181">
        <f t="shared" si="60"/>
        <v>0</v>
      </c>
      <c r="K225" s="177" t="s">
        <v>19</v>
      </c>
      <c r="L225" s="41"/>
      <c r="M225" s="182" t="s">
        <v>19</v>
      </c>
      <c r="N225" s="183" t="s">
        <v>44</v>
      </c>
      <c r="O225" s="66"/>
      <c r="P225" s="184">
        <f t="shared" si="61"/>
        <v>0</v>
      </c>
      <c r="Q225" s="184">
        <v>0</v>
      </c>
      <c r="R225" s="184">
        <f t="shared" si="62"/>
        <v>0</v>
      </c>
      <c r="S225" s="184">
        <v>0</v>
      </c>
      <c r="T225" s="185">
        <f t="shared" si="63"/>
        <v>0</v>
      </c>
      <c r="U225" s="36"/>
      <c r="V225" s="36"/>
      <c r="W225" s="36"/>
      <c r="X225" s="36"/>
      <c r="Y225" s="36"/>
      <c r="Z225" s="36"/>
      <c r="AA225" s="36"/>
      <c r="AB225" s="36"/>
      <c r="AC225" s="36"/>
      <c r="AD225" s="36"/>
      <c r="AE225" s="36"/>
      <c r="AR225" s="186" t="s">
        <v>142</v>
      </c>
      <c r="AT225" s="186" t="s">
        <v>137</v>
      </c>
      <c r="AU225" s="186" t="s">
        <v>80</v>
      </c>
      <c r="AY225" s="19" t="s">
        <v>135</v>
      </c>
      <c r="BE225" s="187">
        <f t="shared" si="64"/>
        <v>0</v>
      </c>
      <c r="BF225" s="187">
        <f t="shared" si="65"/>
        <v>0</v>
      </c>
      <c r="BG225" s="187">
        <f t="shared" si="66"/>
        <v>0</v>
      </c>
      <c r="BH225" s="187">
        <f t="shared" si="67"/>
        <v>0</v>
      </c>
      <c r="BI225" s="187">
        <f t="shared" si="68"/>
        <v>0</v>
      </c>
      <c r="BJ225" s="19" t="s">
        <v>143</v>
      </c>
      <c r="BK225" s="187">
        <f t="shared" si="69"/>
        <v>0</v>
      </c>
      <c r="BL225" s="19" t="s">
        <v>142</v>
      </c>
      <c r="BM225" s="186" t="s">
        <v>1171</v>
      </c>
    </row>
    <row r="226" spans="1:65" s="2" customFormat="1" ht="14.4" customHeight="1">
      <c r="A226" s="36"/>
      <c r="B226" s="37"/>
      <c r="C226" s="175" t="s">
        <v>1075</v>
      </c>
      <c r="D226" s="175" t="s">
        <v>137</v>
      </c>
      <c r="E226" s="176" t="s">
        <v>3375</v>
      </c>
      <c r="F226" s="177" t="s">
        <v>3376</v>
      </c>
      <c r="G226" s="178" t="s">
        <v>169</v>
      </c>
      <c r="H226" s="179">
        <v>97</v>
      </c>
      <c r="I226" s="180"/>
      <c r="J226" s="181">
        <f t="shared" si="60"/>
        <v>0</v>
      </c>
      <c r="K226" s="177" t="s">
        <v>19</v>
      </c>
      <c r="L226" s="41"/>
      <c r="M226" s="182" t="s">
        <v>19</v>
      </c>
      <c r="N226" s="183" t="s">
        <v>44</v>
      </c>
      <c r="O226" s="66"/>
      <c r="P226" s="184">
        <f t="shared" si="61"/>
        <v>0</v>
      </c>
      <c r="Q226" s="184">
        <v>0</v>
      </c>
      <c r="R226" s="184">
        <f t="shared" si="62"/>
        <v>0</v>
      </c>
      <c r="S226" s="184">
        <v>0</v>
      </c>
      <c r="T226" s="185">
        <f t="shared" si="63"/>
        <v>0</v>
      </c>
      <c r="U226" s="36"/>
      <c r="V226" s="36"/>
      <c r="W226" s="36"/>
      <c r="X226" s="36"/>
      <c r="Y226" s="36"/>
      <c r="Z226" s="36"/>
      <c r="AA226" s="36"/>
      <c r="AB226" s="36"/>
      <c r="AC226" s="36"/>
      <c r="AD226" s="36"/>
      <c r="AE226" s="36"/>
      <c r="AR226" s="186" t="s">
        <v>142</v>
      </c>
      <c r="AT226" s="186" t="s">
        <v>137</v>
      </c>
      <c r="AU226" s="186" t="s">
        <v>80</v>
      </c>
      <c r="AY226" s="19" t="s">
        <v>135</v>
      </c>
      <c r="BE226" s="187">
        <f t="shared" si="64"/>
        <v>0</v>
      </c>
      <c r="BF226" s="187">
        <f t="shared" si="65"/>
        <v>0</v>
      </c>
      <c r="BG226" s="187">
        <f t="shared" si="66"/>
        <v>0</v>
      </c>
      <c r="BH226" s="187">
        <f t="shared" si="67"/>
        <v>0</v>
      </c>
      <c r="BI226" s="187">
        <f t="shared" si="68"/>
        <v>0</v>
      </c>
      <c r="BJ226" s="19" t="s">
        <v>143</v>
      </c>
      <c r="BK226" s="187">
        <f t="shared" si="69"/>
        <v>0</v>
      </c>
      <c r="BL226" s="19" t="s">
        <v>142</v>
      </c>
      <c r="BM226" s="186" t="s">
        <v>1176</v>
      </c>
    </row>
    <row r="227" spans="1:65" s="2" customFormat="1" ht="14.4" customHeight="1">
      <c r="A227" s="36"/>
      <c r="B227" s="37"/>
      <c r="C227" s="175" t="s">
        <v>777</v>
      </c>
      <c r="D227" s="175" t="s">
        <v>137</v>
      </c>
      <c r="E227" s="176" t="s">
        <v>3377</v>
      </c>
      <c r="F227" s="177" t="s">
        <v>3378</v>
      </c>
      <c r="G227" s="178" t="s">
        <v>169</v>
      </c>
      <c r="H227" s="179">
        <v>19</v>
      </c>
      <c r="I227" s="180"/>
      <c r="J227" s="181">
        <f t="shared" si="60"/>
        <v>0</v>
      </c>
      <c r="K227" s="177" t="s">
        <v>19</v>
      </c>
      <c r="L227" s="41"/>
      <c r="M227" s="182" t="s">
        <v>19</v>
      </c>
      <c r="N227" s="183" t="s">
        <v>44</v>
      </c>
      <c r="O227" s="66"/>
      <c r="P227" s="184">
        <f t="shared" si="61"/>
        <v>0</v>
      </c>
      <c r="Q227" s="184">
        <v>0</v>
      </c>
      <c r="R227" s="184">
        <f t="shared" si="62"/>
        <v>0</v>
      </c>
      <c r="S227" s="184">
        <v>0</v>
      </c>
      <c r="T227" s="185">
        <f t="shared" si="63"/>
        <v>0</v>
      </c>
      <c r="U227" s="36"/>
      <c r="V227" s="36"/>
      <c r="W227" s="36"/>
      <c r="X227" s="36"/>
      <c r="Y227" s="36"/>
      <c r="Z227" s="36"/>
      <c r="AA227" s="36"/>
      <c r="AB227" s="36"/>
      <c r="AC227" s="36"/>
      <c r="AD227" s="36"/>
      <c r="AE227" s="36"/>
      <c r="AR227" s="186" t="s">
        <v>142</v>
      </c>
      <c r="AT227" s="186" t="s">
        <v>137</v>
      </c>
      <c r="AU227" s="186" t="s">
        <v>80</v>
      </c>
      <c r="AY227" s="19" t="s">
        <v>135</v>
      </c>
      <c r="BE227" s="187">
        <f t="shared" si="64"/>
        <v>0</v>
      </c>
      <c r="BF227" s="187">
        <f t="shared" si="65"/>
        <v>0</v>
      </c>
      <c r="BG227" s="187">
        <f t="shared" si="66"/>
        <v>0</v>
      </c>
      <c r="BH227" s="187">
        <f t="shared" si="67"/>
        <v>0</v>
      </c>
      <c r="BI227" s="187">
        <f t="shared" si="68"/>
        <v>0</v>
      </c>
      <c r="BJ227" s="19" t="s">
        <v>143</v>
      </c>
      <c r="BK227" s="187">
        <f t="shared" si="69"/>
        <v>0</v>
      </c>
      <c r="BL227" s="19" t="s">
        <v>142</v>
      </c>
      <c r="BM227" s="186" t="s">
        <v>1179</v>
      </c>
    </row>
    <row r="228" spans="1:65" s="2" customFormat="1" ht="14.4" customHeight="1">
      <c r="A228" s="36"/>
      <c r="B228" s="37"/>
      <c r="C228" s="175" t="s">
        <v>1084</v>
      </c>
      <c r="D228" s="175" t="s">
        <v>137</v>
      </c>
      <c r="E228" s="176" t="s">
        <v>3379</v>
      </c>
      <c r="F228" s="177" t="s">
        <v>3380</v>
      </c>
      <c r="G228" s="178" t="s">
        <v>169</v>
      </c>
      <c r="H228" s="179">
        <v>19</v>
      </c>
      <c r="I228" s="180"/>
      <c r="J228" s="181">
        <f t="shared" si="60"/>
        <v>0</v>
      </c>
      <c r="K228" s="177" t="s">
        <v>19</v>
      </c>
      <c r="L228" s="41"/>
      <c r="M228" s="182" t="s">
        <v>19</v>
      </c>
      <c r="N228" s="183" t="s">
        <v>44</v>
      </c>
      <c r="O228" s="66"/>
      <c r="P228" s="184">
        <f t="shared" si="61"/>
        <v>0</v>
      </c>
      <c r="Q228" s="184">
        <v>0</v>
      </c>
      <c r="R228" s="184">
        <f t="shared" si="62"/>
        <v>0</v>
      </c>
      <c r="S228" s="184">
        <v>0</v>
      </c>
      <c r="T228" s="185">
        <f t="shared" si="63"/>
        <v>0</v>
      </c>
      <c r="U228" s="36"/>
      <c r="V228" s="36"/>
      <c r="W228" s="36"/>
      <c r="X228" s="36"/>
      <c r="Y228" s="36"/>
      <c r="Z228" s="36"/>
      <c r="AA228" s="36"/>
      <c r="AB228" s="36"/>
      <c r="AC228" s="36"/>
      <c r="AD228" s="36"/>
      <c r="AE228" s="36"/>
      <c r="AR228" s="186" t="s">
        <v>142</v>
      </c>
      <c r="AT228" s="186" t="s">
        <v>137</v>
      </c>
      <c r="AU228" s="186" t="s">
        <v>80</v>
      </c>
      <c r="AY228" s="19" t="s">
        <v>135</v>
      </c>
      <c r="BE228" s="187">
        <f t="shared" si="64"/>
        <v>0</v>
      </c>
      <c r="BF228" s="187">
        <f t="shared" si="65"/>
        <v>0</v>
      </c>
      <c r="BG228" s="187">
        <f t="shared" si="66"/>
        <v>0</v>
      </c>
      <c r="BH228" s="187">
        <f t="shared" si="67"/>
        <v>0</v>
      </c>
      <c r="BI228" s="187">
        <f t="shared" si="68"/>
        <v>0</v>
      </c>
      <c r="BJ228" s="19" t="s">
        <v>143</v>
      </c>
      <c r="BK228" s="187">
        <f t="shared" si="69"/>
        <v>0</v>
      </c>
      <c r="BL228" s="19" t="s">
        <v>142</v>
      </c>
      <c r="BM228" s="186" t="s">
        <v>1185</v>
      </c>
    </row>
    <row r="229" spans="1:65" s="2" customFormat="1" ht="14.4" customHeight="1">
      <c r="A229" s="36"/>
      <c r="B229" s="37"/>
      <c r="C229" s="175" t="s">
        <v>785</v>
      </c>
      <c r="D229" s="175" t="s">
        <v>137</v>
      </c>
      <c r="E229" s="176" t="s">
        <v>3381</v>
      </c>
      <c r="F229" s="177" t="s">
        <v>3382</v>
      </c>
      <c r="G229" s="178" t="s">
        <v>169</v>
      </c>
      <c r="H229" s="179">
        <v>15</v>
      </c>
      <c r="I229" s="180"/>
      <c r="J229" s="181">
        <f t="shared" si="60"/>
        <v>0</v>
      </c>
      <c r="K229" s="177" t="s">
        <v>19</v>
      </c>
      <c r="L229" s="41"/>
      <c r="M229" s="182" t="s">
        <v>19</v>
      </c>
      <c r="N229" s="183" t="s">
        <v>44</v>
      </c>
      <c r="O229" s="66"/>
      <c r="P229" s="184">
        <f t="shared" si="61"/>
        <v>0</v>
      </c>
      <c r="Q229" s="184">
        <v>0</v>
      </c>
      <c r="R229" s="184">
        <f t="shared" si="62"/>
        <v>0</v>
      </c>
      <c r="S229" s="184">
        <v>0</v>
      </c>
      <c r="T229" s="185">
        <f t="shared" si="63"/>
        <v>0</v>
      </c>
      <c r="U229" s="36"/>
      <c r="V229" s="36"/>
      <c r="W229" s="36"/>
      <c r="X229" s="36"/>
      <c r="Y229" s="36"/>
      <c r="Z229" s="36"/>
      <c r="AA229" s="36"/>
      <c r="AB229" s="36"/>
      <c r="AC229" s="36"/>
      <c r="AD229" s="36"/>
      <c r="AE229" s="36"/>
      <c r="AR229" s="186" t="s">
        <v>142</v>
      </c>
      <c r="AT229" s="186" t="s">
        <v>137</v>
      </c>
      <c r="AU229" s="186" t="s">
        <v>80</v>
      </c>
      <c r="AY229" s="19" t="s">
        <v>135</v>
      </c>
      <c r="BE229" s="187">
        <f t="shared" si="64"/>
        <v>0</v>
      </c>
      <c r="BF229" s="187">
        <f t="shared" si="65"/>
        <v>0</v>
      </c>
      <c r="BG229" s="187">
        <f t="shared" si="66"/>
        <v>0</v>
      </c>
      <c r="BH229" s="187">
        <f t="shared" si="67"/>
        <v>0</v>
      </c>
      <c r="BI229" s="187">
        <f t="shared" si="68"/>
        <v>0</v>
      </c>
      <c r="BJ229" s="19" t="s">
        <v>143</v>
      </c>
      <c r="BK229" s="187">
        <f t="shared" si="69"/>
        <v>0</v>
      </c>
      <c r="BL229" s="19" t="s">
        <v>142</v>
      </c>
      <c r="BM229" s="186" t="s">
        <v>1190</v>
      </c>
    </row>
    <row r="230" spans="1:65" s="2" customFormat="1" ht="14.4" customHeight="1">
      <c r="A230" s="36"/>
      <c r="B230" s="37"/>
      <c r="C230" s="175" t="s">
        <v>1093</v>
      </c>
      <c r="D230" s="175" t="s">
        <v>137</v>
      </c>
      <c r="E230" s="176" t="s">
        <v>3383</v>
      </c>
      <c r="F230" s="177" t="s">
        <v>3384</v>
      </c>
      <c r="G230" s="178" t="s">
        <v>169</v>
      </c>
      <c r="H230" s="179">
        <v>15</v>
      </c>
      <c r="I230" s="180"/>
      <c r="J230" s="181">
        <f t="shared" si="60"/>
        <v>0</v>
      </c>
      <c r="K230" s="177" t="s">
        <v>19</v>
      </c>
      <c r="L230" s="41"/>
      <c r="M230" s="182" t="s">
        <v>19</v>
      </c>
      <c r="N230" s="183" t="s">
        <v>44</v>
      </c>
      <c r="O230" s="66"/>
      <c r="P230" s="184">
        <f t="shared" si="61"/>
        <v>0</v>
      </c>
      <c r="Q230" s="184">
        <v>0</v>
      </c>
      <c r="R230" s="184">
        <f t="shared" si="62"/>
        <v>0</v>
      </c>
      <c r="S230" s="184">
        <v>0</v>
      </c>
      <c r="T230" s="185">
        <f t="shared" si="63"/>
        <v>0</v>
      </c>
      <c r="U230" s="36"/>
      <c r="V230" s="36"/>
      <c r="W230" s="36"/>
      <c r="X230" s="36"/>
      <c r="Y230" s="36"/>
      <c r="Z230" s="36"/>
      <c r="AA230" s="36"/>
      <c r="AB230" s="36"/>
      <c r="AC230" s="36"/>
      <c r="AD230" s="36"/>
      <c r="AE230" s="36"/>
      <c r="AR230" s="186" t="s">
        <v>142</v>
      </c>
      <c r="AT230" s="186" t="s">
        <v>137</v>
      </c>
      <c r="AU230" s="186" t="s">
        <v>80</v>
      </c>
      <c r="AY230" s="19" t="s">
        <v>135</v>
      </c>
      <c r="BE230" s="187">
        <f t="shared" si="64"/>
        <v>0</v>
      </c>
      <c r="BF230" s="187">
        <f t="shared" si="65"/>
        <v>0</v>
      </c>
      <c r="BG230" s="187">
        <f t="shared" si="66"/>
        <v>0</v>
      </c>
      <c r="BH230" s="187">
        <f t="shared" si="67"/>
        <v>0</v>
      </c>
      <c r="BI230" s="187">
        <f t="shared" si="68"/>
        <v>0</v>
      </c>
      <c r="BJ230" s="19" t="s">
        <v>143</v>
      </c>
      <c r="BK230" s="187">
        <f t="shared" si="69"/>
        <v>0</v>
      </c>
      <c r="BL230" s="19" t="s">
        <v>142</v>
      </c>
      <c r="BM230" s="186" t="s">
        <v>1195</v>
      </c>
    </row>
    <row r="231" spans="1:65" s="2" customFormat="1" ht="14.4" customHeight="1">
      <c r="A231" s="36"/>
      <c r="B231" s="37"/>
      <c r="C231" s="175" t="s">
        <v>790</v>
      </c>
      <c r="D231" s="175" t="s">
        <v>137</v>
      </c>
      <c r="E231" s="176" t="s">
        <v>3385</v>
      </c>
      <c r="F231" s="177" t="s">
        <v>3386</v>
      </c>
      <c r="G231" s="178" t="s">
        <v>169</v>
      </c>
      <c r="H231" s="179">
        <v>12</v>
      </c>
      <c r="I231" s="180"/>
      <c r="J231" s="181">
        <f t="shared" si="60"/>
        <v>0</v>
      </c>
      <c r="K231" s="177" t="s">
        <v>19</v>
      </c>
      <c r="L231" s="41"/>
      <c r="M231" s="182" t="s">
        <v>19</v>
      </c>
      <c r="N231" s="183" t="s">
        <v>44</v>
      </c>
      <c r="O231" s="66"/>
      <c r="P231" s="184">
        <f t="shared" si="61"/>
        <v>0</v>
      </c>
      <c r="Q231" s="184">
        <v>0</v>
      </c>
      <c r="R231" s="184">
        <f t="shared" si="62"/>
        <v>0</v>
      </c>
      <c r="S231" s="184">
        <v>0</v>
      </c>
      <c r="T231" s="185">
        <f t="shared" si="63"/>
        <v>0</v>
      </c>
      <c r="U231" s="36"/>
      <c r="V231" s="36"/>
      <c r="W231" s="36"/>
      <c r="X231" s="36"/>
      <c r="Y231" s="36"/>
      <c r="Z231" s="36"/>
      <c r="AA231" s="36"/>
      <c r="AB231" s="36"/>
      <c r="AC231" s="36"/>
      <c r="AD231" s="36"/>
      <c r="AE231" s="36"/>
      <c r="AR231" s="186" t="s">
        <v>142</v>
      </c>
      <c r="AT231" s="186" t="s">
        <v>137</v>
      </c>
      <c r="AU231" s="186" t="s">
        <v>80</v>
      </c>
      <c r="AY231" s="19" t="s">
        <v>135</v>
      </c>
      <c r="BE231" s="187">
        <f t="shared" si="64"/>
        <v>0</v>
      </c>
      <c r="BF231" s="187">
        <f t="shared" si="65"/>
        <v>0</v>
      </c>
      <c r="BG231" s="187">
        <f t="shared" si="66"/>
        <v>0</v>
      </c>
      <c r="BH231" s="187">
        <f t="shared" si="67"/>
        <v>0</v>
      </c>
      <c r="BI231" s="187">
        <f t="shared" si="68"/>
        <v>0</v>
      </c>
      <c r="BJ231" s="19" t="s">
        <v>143</v>
      </c>
      <c r="BK231" s="187">
        <f t="shared" si="69"/>
        <v>0</v>
      </c>
      <c r="BL231" s="19" t="s">
        <v>142</v>
      </c>
      <c r="BM231" s="186" t="s">
        <v>1208</v>
      </c>
    </row>
    <row r="232" spans="1:65" s="2" customFormat="1" ht="14.4" customHeight="1">
      <c r="A232" s="36"/>
      <c r="B232" s="37"/>
      <c r="C232" s="175" t="s">
        <v>1105</v>
      </c>
      <c r="D232" s="175" t="s">
        <v>137</v>
      </c>
      <c r="E232" s="176" t="s">
        <v>3387</v>
      </c>
      <c r="F232" s="177" t="s">
        <v>3388</v>
      </c>
      <c r="G232" s="178" t="s">
        <v>169</v>
      </c>
      <c r="H232" s="179">
        <v>12</v>
      </c>
      <c r="I232" s="180"/>
      <c r="J232" s="181">
        <f t="shared" si="60"/>
        <v>0</v>
      </c>
      <c r="K232" s="177" t="s">
        <v>19</v>
      </c>
      <c r="L232" s="41"/>
      <c r="M232" s="182" t="s">
        <v>19</v>
      </c>
      <c r="N232" s="183" t="s">
        <v>44</v>
      </c>
      <c r="O232" s="66"/>
      <c r="P232" s="184">
        <f t="shared" si="61"/>
        <v>0</v>
      </c>
      <c r="Q232" s="184">
        <v>0</v>
      </c>
      <c r="R232" s="184">
        <f t="shared" si="62"/>
        <v>0</v>
      </c>
      <c r="S232" s="184">
        <v>0</v>
      </c>
      <c r="T232" s="185">
        <f t="shared" si="63"/>
        <v>0</v>
      </c>
      <c r="U232" s="36"/>
      <c r="V232" s="36"/>
      <c r="W232" s="36"/>
      <c r="X232" s="36"/>
      <c r="Y232" s="36"/>
      <c r="Z232" s="36"/>
      <c r="AA232" s="36"/>
      <c r="AB232" s="36"/>
      <c r="AC232" s="36"/>
      <c r="AD232" s="36"/>
      <c r="AE232" s="36"/>
      <c r="AR232" s="186" t="s">
        <v>142</v>
      </c>
      <c r="AT232" s="186" t="s">
        <v>137</v>
      </c>
      <c r="AU232" s="186" t="s">
        <v>80</v>
      </c>
      <c r="AY232" s="19" t="s">
        <v>135</v>
      </c>
      <c r="BE232" s="187">
        <f t="shared" si="64"/>
        <v>0</v>
      </c>
      <c r="BF232" s="187">
        <f t="shared" si="65"/>
        <v>0</v>
      </c>
      <c r="BG232" s="187">
        <f t="shared" si="66"/>
        <v>0</v>
      </c>
      <c r="BH232" s="187">
        <f t="shared" si="67"/>
        <v>0</v>
      </c>
      <c r="BI232" s="187">
        <f t="shared" si="68"/>
        <v>0</v>
      </c>
      <c r="BJ232" s="19" t="s">
        <v>143</v>
      </c>
      <c r="BK232" s="187">
        <f t="shared" si="69"/>
        <v>0</v>
      </c>
      <c r="BL232" s="19" t="s">
        <v>142</v>
      </c>
      <c r="BM232" s="186" t="s">
        <v>1211</v>
      </c>
    </row>
    <row r="233" spans="1:65" s="2" customFormat="1" ht="14.4" customHeight="1">
      <c r="A233" s="36"/>
      <c r="B233" s="37"/>
      <c r="C233" s="175" t="s">
        <v>803</v>
      </c>
      <c r="D233" s="175" t="s">
        <v>137</v>
      </c>
      <c r="E233" s="176" t="s">
        <v>3389</v>
      </c>
      <c r="F233" s="177" t="s">
        <v>3390</v>
      </c>
      <c r="G233" s="178" t="s">
        <v>169</v>
      </c>
      <c r="H233" s="179">
        <v>6</v>
      </c>
      <c r="I233" s="180"/>
      <c r="J233" s="181">
        <f t="shared" si="60"/>
        <v>0</v>
      </c>
      <c r="K233" s="177" t="s">
        <v>19</v>
      </c>
      <c r="L233" s="41"/>
      <c r="M233" s="182" t="s">
        <v>19</v>
      </c>
      <c r="N233" s="183" t="s">
        <v>44</v>
      </c>
      <c r="O233" s="66"/>
      <c r="P233" s="184">
        <f t="shared" si="61"/>
        <v>0</v>
      </c>
      <c r="Q233" s="184">
        <v>0</v>
      </c>
      <c r="R233" s="184">
        <f t="shared" si="62"/>
        <v>0</v>
      </c>
      <c r="S233" s="184">
        <v>0</v>
      </c>
      <c r="T233" s="185">
        <f t="shared" si="63"/>
        <v>0</v>
      </c>
      <c r="U233" s="36"/>
      <c r="V233" s="36"/>
      <c r="W233" s="36"/>
      <c r="X233" s="36"/>
      <c r="Y233" s="36"/>
      <c r="Z233" s="36"/>
      <c r="AA233" s="36"/>
      <c r="AB233" s="36"/>
      <c r="AC233" s="36"/>
      <c r="AD233" s="36"/>
      <c r="AE233" s="36"/>
      <c r="AR233" s="186" t="s">
        <v>142</v>
      </c>
      <c r="AT233" s="186" t="s">
        <v>137</v>
      </c>
      <c r="AU233" s="186" t="s">
        <v>80</v>
      </c>
      <c r="AY233" s="19" t="s">
        <v>135</v>
      </c>
      <c r="BE233" s="187">
        <f t="shared" si="64"/>
        <v>0</v>
      </c>
      <c r="BF233" s="187">
        <f t="shared" si="65"/>
        <v>0</v>
      </c>
      <c r="BG233" s="187">
        <f t="shared" si="66"/>
        <v>0</v>
      </c>
      <c r="BH233" s="187">
        <f t="shared" si="67"/>
        <v>0</v>
      </c>
      <c r="BI233" s="187">
        <f t="shared" si="68"/>
        <v>0</v>
      </c>
      <c r="BJ233" s="19" t="s">
        <v>143</v>
      </c>
      <c r="BK233" s="187">
        <f t="shared" si="69"/>
        <v>0</v>
      </c>
      <c r="BL233" s="19" t="s">
        <v>142</v>
      </c>
      <c r="BM233" s="186" t="s">
        <v>1217</v>
      </c>
    </row>
    <row r="234" spans="1:65" s="2" customFormat="1" ht="14.4" customHeight="1">
      <c r="A234" s="36"/>
      <c r="B234" s="37"/>
      <c r="C234" s="175" t="s">
        <v>1112</v>
      </c>
      <c r="D234" s="175" t="s">
        <v>137</v>
      </c>
      <c r="E234" s="176" t="s">
        <v>3391</v>
      </c>
      <c r="F234" s="177" t="s">
        <v>3392</v>
      </c>
      <c r="G234" s="178" t="s">
        <v>169</v>
      </c>
      <c r="H234" s="179">
        <v>76</v>
      </c>
      <c r="I234" s="180"/>
      <c r="J234" s="181">
        <f t="shared" si="60"/>
        <v>0</v>
      </c>
      <c r="K234" s="177" t="s">
        <v>19</v>
      </c>
      <c r="L234" s="41"/>
      <c r="M234" s="182" t="s">
        <v>19</v>
      </c>
      <c r="N234" s="183" t="s">
        <v>44</v>
      </c>
      <c r="O234" s="66"/>
      <c r="P234" s="184">
        <f t="shared" si="61"/>
        <v>0</v>
      </c>
      <c r="Q234" s="184">
        <v>0</v>
      </c>
      <c r="R234" s="184">
        <f t="shared" si="62"/>
        <v>0</v>
      </c>
      <c r="S234" s="184">
        <v>0</v>
      </c>
      <c r="T234" s="185">
        <f t="shared" si="63"/>
        <v>0</v>
      </c>
      <c r="U234" s="36"/>
      <c r="V234" s="36"/>
      <c r="W234" s="36"/>
      <c r="X234" s="36"/>
      <c r="Y234" s="36"/>
      <c r="Z234" s="36"/>
      <c r="AA234" s="36"/>
      <c r="AB234" s="36"/>
      <c r="AC234" s="36"/>
      <c r="AD234" s="36"/>
      <c r="AE234" s="36"/>
      <c r="AR234" s="186" t="s">
        <v>142</v>
      </c>
      <c r="AT234" s="186" t="s">
        <v>137</v>
      </c>
      <c r="AU234" s="186" t="s">
        <v>80</v>
      </c>
      <c r="AY234" s="19" t="s">
        <v>135</v>
      </c>
      <c r="BE234" s="187">
        <f t="shared" si="64"/>
        <v>0</v>
      </c>
      <c r="BF234" s="187">
        <f t="shared" si="65"/>
        <v>0</v>
      </c>
      <c r="BG234" s="187">
        <f t="shared" si="66"/>
        <v>0</v>
      </c>
      <c r="BH234" s="187">
        <f t="shared" si="67"/>
        <v>0</v>
      </c>
      <c r="BI234" s="187">
        <f t="shared" si="68"/>
        <v>0</v>
      </c>
      <c r="BJ234" s="19" t="s">
        <v>143</v>
      </c>
      <c r="BK234" s="187">
        <f t="shared" si="69"/>
        <v>0</v>
      </c>
      <c r="BL234" s="19" t="s">
        <v>142</v>
      </c>
      <c r="BM234" s="186" t="s">
        <v>1238</v>
      </c>
    </row>
    <row r="235" spans="1:65" s="2" customFormat="1" ht="14.4" customHeight="1">
      <c r="A235" s="36"/>
      <c r="B235" s="37"/>
      <c r="C235" s="175" t="s">
        <v>810</v>
      </c>
      <c r="D235" s="175" t="s">
        <v>137</v>
      </c>
      <c r="E235" s="176" t="s">
        <v>3393</v>
      </c>
      <c r="F235" s="177" t="s">
        <v>3394</v>
      </c>
      <c r="G235" s="178" t="s">
        <v>169</v>
      </c>
      <c r="H235" s="179">
        <v>76</v>
      </c>
      <c r="I235" s="180"/>
      <c r="J235" s="181">
        <f t="shared" si="60"/>
        <v>0</v>
      </c>
      <c r="K235" s="177" t="s">
        <v>19</v>
      </c>
      <c r="L235" s="41"/>
      <c r="M235" s="182" t="s">
        <v>19</v>
      </c>
      <c r="N235" s="183" t="s">
        <v>44</v>
      </c>
      <c r="O235" s="66"/>
      <c r="P235" s="184">
        <f t="shared" si="61"/>
        <v>0</v>
      </c>
      <c r="Q235" s="184">
        <v>0</v>
      </c>
      <c r="R235" s="184">
        <f t="shared" si="62"/>
        <v>0</v>
      </c>
      <c r="S235" s="184">
        <v>0</v>
      </c>
      <c r="T235" s="185">
        <f t="shared" si="63"/>
        <v>0</v>
      </c>
      <c r="U235" s="36"/>
      <c r="V235" s="36"/>
      <c r="W235" s="36"/>
      <c r="X235" s="36"/>
      <c r="Y235" s="36"/>
      <c r="Z235" s="36"/>
      <c r="AA235" s="36"/>
      <c r="AB235" s="36"/>
      <c r="AC235" s="36"/>
      <c r="AD235" s="36"/>
      <c r="AE235" s="36"/>
      <c r="AR235" s="186" t="s">
        <v>142</v>
      </c>
      <c r="AT235" s="186" t="s">
        <v>137</v>
      </c>
      <c r="AU235" s="186" t="s">
        <v>80</v>
      </c>
      <c r="AY235" s="19" t="s">
        <v>135</v>
      </c>
      <c r="BE235" s="187">
        <f t="shared" si="64"/>
        <v>0</v>
      </c>
      <c r="BF235" s="187">
        <f t="shared" si="65"/>
        <v>0</v>
      </c>
      <c r="BG235" s="187">
        <f t="shared" si="66"/>
        <v>0</v>
      </c>
      <c r="BH235" s="187">
        <f t="shared" si="67"/>
        <v>0</v>
      </c>
      <c r="BI235" s="187">
        <f t="shared" si="68"/>
        <v>0</v>
      </c>
      <c r="BJ235" s="19" t="s">
        <v>143</v>
      </c>
      <c r="BK235" s="187">
        <f t="shared" si="69"/>
        <v>0</v>
      </c>
      <c r="BL235" s="19" t="s">
        <v>142</v>
      </c>
      <c r="BM235" s="186" t="s">
        <v>1247</v>
      </c>
    </row>
    <row r="236" spans="1:65" s="2" customFormat="1" ht="14.4" customHeight="1">
      <c r="A236" s="36"/>
      <c r="B236" s="37"/>
      <c r="C236" s="175" t="s">
        <v>1123</v>
      </c>
      <c r="D236" s="175" t="s">
        <v>137</v>
      </c>
      <c r="E236" s="176" t="s">
        <v>3395</v>
      </c>
      <c r="F236" s="177" t="s">
        <v>3396</v>
      </c>
      <c r="G236" s="178" t="s">
        <v>169</v>
      </c>
      <c r="H236" s="179">
        <v>30</v>
      </c>
      <c r="I236" s="180"/>
      <c r="J236" s="181">
        <f t="shared" si="60"/>
        <v>0</v>
      </c>
      <c r="K236" s="177" t="s">
        <v>19</v>
      </c>
      <c r="L236" s="41"/>
      <c r="M236" s="182" t="s">
        <v>19</v>
      </c>
      <c r="N236" s="183" t="s">
        <v>44</v>
      </c>
      <c r="O236" s="66"/>
      <c r="P236" s="184">
        <f t="shared" si="61"/>
        <v>0</v>
      </c>
      <c r="Q236" s="184">
        <v>0</v>
      </c>
      <c r="R236" s="184">
        <f t="shared" si="62"/>
        <v>0</v>
      </c>
      <c r="S236" s="184">
        <v>0</v>
      </c>
      <c r="T236" s="185">
        <f t="shared" si="63"/>
        <v>0</v>
      </c>
      <c r="U236" s="36"/>
      <c r="V236" s="36"/>
      <c r="W236" s="36"/>
      <c r="X236" s="36"/>
      <c r="Y236" s="36"/>
      <c r="Z236" s="36"/>
      <c r="AA236" s="36"/>
      <c r="AB236" s="36"/>
      <c r="AC236" s="36"/>
      <c r="AD236" s="36"/>
      <c r="AE236" s="36"/>
      <c r="AR236" s="186" t="s">
        <v>142</v>
      </c>
      <c r="AT236" s="186" t="s">
        <v>137</v>
      </c>
      <c r="AU236" s="186" t="s">
        <v>80</v>
      </c>
      <c r="AY236" s="19" t="s">
        <v>135</v>
      </c>
      <c r="BE236" s="187">
        <f t="shared" si="64"/>
        <v>0</v>
      </c>
      <c r="BF236" s="187">
        <f t="shared" si="65"/>
        <v>0</v>
      </c>
      <c r="BG236" s="187">
        <f t="shared" si="66"/>
        <v>0</v>
      </c>
      <c r="BH236" s="187">
        <f t="shared" si="67"/>
        <v>0</v>
      </c>
      <c r="BI236" s="187">
        <f t="shared" si="68"/>
        <v>0</v>
      </c>
      <c r="BJ236" s="19" t="s">
        <v>143</v>
      </c>
      <c r="BK236" s="187">
        <f t="shared" si="69"/>
        <v>0</v>
      </c>
      <c r="BL236" s="19" t="s">
        <v>142</v>
      </c>
      <c r="BM236" s="186" t="s">
        <v>1253</v>
      </c>
    </row>
    <row r="237" spans="1:65" s="2" customFormat="1" ht="14.4" customHeight="1">
      <c r="A237" s="36"/>
      <c r="B237" s="37"/>
      <c r="C237" s="175" t="s">
        <v>818</v>
      </c>
      <c r="D237" s="175" t="s">
        <v>137</v>
      </c>
      <c r="E237" s="176" t="s">
        <v>3397</v>
      </c>
      <c r="F237" s="177" t="s">
        <v>3398</v>
      </c>
      <c r="G237" s="178" t="s">
        <v>169</v>
      </c>
      <c r="H237" s="179">
        <v>30</v>
      </c>
      <c r="I237" s="180"/>
      <c r="J237" s="181">
        <f t="shared" si="60"/>
        <v>0</v>
      </c>
      <c r="K237" s="177" t="s">
        <v>19</v>
      </c>
      <c r="L237" s="41"/>
      <c r="M237" s="182" t="s">
        <v>19</v>
      </c>
      <c r="N237" s="183" t="s">
        <v>44</v>
      </c>
      <c r="O237" s="66"/>
      <c r="P237" s="184">
        <f t="shared" si="61"/>
        <v>0</v>
      </c>
      <c r="Q237" s="184">
        <v>0</v>
      </c>
      <c r="R237" s="184">
        <f t="shared" si="62"/>
        <v>0</v>
      </c>
      <c r="S237" s="184">
        <v>0</v>
      </c>
      <c r="T237" s="185">
        <f t="shared" si="63"/>
        <v>0</v>
      </c>
      <c r="U237" s="36"/>
      <c r="V237" s="36"/>
      <c r="W237" s="36"/>
      <c r="X237" s="36"/>
      <c r="Y237" s="36"/>
      <c r="Z237" s="36"/>
      <c r="AA237" s="36"/>
      <c r="AB237" s="36"/>
      <c r="AC237" s="36"/>
      <c r="AD237" s="36"/>
      <c r="AE237" s="36"/>
      <c r="AR237" s="186" t="s">
        <v>142</v>
      </c>
      <c r="AT237" s="186" t="s">
        <v>137</v>
      </c>
      <c r="AU237" s="186" t="s">
        <v>80</v>
      </c>
      <c r="AY237" s="19" t="s">
        <v>135</v>
      </c>
      <c r="BE237" s="187">
        <f t="shared" si="64"/>
        <v>0</v>
      </c>
      <c r="BF237" s="187">
        <f t="shared" si="65"/>
        <v>0</v>
      </c>
      <c r="BG237" s="187">
        <f t="shared" si="66"/>
        <v>0</v>
      </c>
      <c r="BH237" s="187">
        <f t="shared" si="67"/>
        <v>0</v>
      </c>
      <c r="BI237" s="187">
        <f t="shared" si="68"/>
        <v>0</v>
      </c>
      <c r="BJ237" s="19" t="s">
        <v>143</v>
      </c>
      <c r="BK237" s="187">
        <f t="shared" si="69"/>
        <v>0</v>
      </c>
      <c r="BL237" s="19" t="s">
        <v>142</v>
      </c>
      <c r="BM237" s="186" t="s">
        <v>1259</v>
      </c>
    </row>
    <row r="238" spans="1:65" s="2" customFormat="1" ht="14.4" customHeight="1">
      <c r="A238" s="36"/>
      <c r="B238" s="37"/>
      <c r="C238" s="175" t="s">
        <v>1133</v>
      </c>
      <c r="D238" s="175" t="s">
        <v>137</v>
      </c>
      <c r="E238" s="176" t="s">
        <v>3399</v>
      </c>
      <c r="F238" s="177" t="s">
        <v>3400</v>
      </c>
      <c r="G238" s="178" t="s">
        <v>169</v>
      </c>
      <c r="H238" s="179">
        <v>106</v>
      </c>
      <c r="I238" s="180"/>
      <c r="J238" s="181">
        <f t="shared" si="60"/>
        <v>0</v>
      </c>
      <c r="K238" s="177" t="s">
        <v>19</v>
      </c>
      <c r="L238" s="41"/>
      <c r="M238" s="182" t="s">
        <v>19</v>
      </c>
      <c r="N238" s="183" t="s">
        <v>44</v>
      </c>
      <c r="O238" s="66"/>
      <c r="P238" s="184">
        <f t="shared" si="61"/>
        <v>0</v>
      </c>
      <c r="Q238" s="184">
        <v>0</v>
      </c>
      <c r="R238" s="184">
        <f t="shared" si="62"/>
        <v>0</v>
      </c>
      <c r="S238" s="184">
        <v>0</v>
      </c>
      <c r="T238" s="185">
        <f t="shared" si="63"/>
        <v>0</v>
      </c>
      <c r="U238" s="36"/>
      <c r="V238" s="36"/>
      <c r="W238" s="36"/>
      <c r="X238" s="36"/>
      <c r="Y238" s="36"/>
      <c r="Z238" s="36"/>
      <c r="AA238" s="36"/>
      <c r="AB238" s="36"/>
      <c r="AC238" s="36"/>
      <c r="AD238" s="36"/>
      <c r="AE238" s="36"/>
      <c r="AR238" s="186" t="s">
        <v>142</v>
      </c>
      <c r="AT238" s="186" t="s">
        <v>137</v>
      </c>
      <c r="AU238" s="186" t="s">
        <v>80</v>
      </c>
      <c r="AY238" s="19" t="s">
        <v>135</v>
      </c>
      <c r="BE238" s="187">
        <f t="shared" si="64"/>
        <v>0</v>
      </c>
      <c r="BF238" s="187">
        <f t="shared" si="65"/>
        <v>0</v>
      </c>
      <c r="BG238" s="187">
        <f t="shared" si="66"/>
        <v>0</v>
      </c>
      <c r="BH238" s="187">
        <f t="shared" si="67"/>
        <v>0</v>
      </c>
      <c r="BI238" s="187">
        <f t="shared" si="68"/>
        <v>0</v>
      </c>
      <c r="BJ238" s="19" t="s">
        <v>143</v>
      </c>
      <c r="BK238" s="187">
        <f t="shared" si="69"/>
        <v>0</v>
      </c>
      <c r="BL238" s="19" t="s">
        <v>142</v>
      </c>
      <c r="BM238" s="186" t="s">
        <v>1282</v>
      </c>
    </row>
    <row r="239" spans="1:65" s="2" customFormat="1" ht="14.4" customHeight="1">
      <c r="A239" s="36"/>
      <c r="B239" s="37"/>
      <c r="C239" s="175" t="s">
        <v>825</v>
      </c>
      <c r="D239" s="175" t="s">
        <v>137</v>
      </c>
      <c r="E239" s="176" t="s">
        <v>3401</v>
      </c>
      <c r="F239" s="177" t="s">
        <v>3402</v>
      </c>
      <c r="G239" s="178" t="s">
        <v>169</v>
      </c>
      <c r="H239" s="179">
        <v>106</v>
      </c>
      <c r="I239" s="180"/>
      <c r="J239" s="181">
        <f t="shared" si="60"/>
        <v>0</v>
      </c>
      <c r="K239" s="177" t="s">
        <v>19</v>
      </c>
      <c r="L239" s="41"/>
      <c r="M239" s="182" t="s">
        <v>19</v>
      </c>
      <c r="N239" s="183" t="s">
        <v>44</v>
      </c>
      <c r="O239" s="66"/>
      <c r="P239" s="184">
        <f t="shared" si="61"/>
        <v>0</v>
      </c>
      <c r="Q239" s="184">
        <v>0</v>
      </c>
      <c r="R239" s="184">
        <f t="shared" si="62"/>
        <v>0</v>
      </c>
      <c r="S239" s="184">
        <v>0</v>
      </c>
      <c r="T239" s="185">
        <f t="shared" si="63"/>
        <v>0</v>
      </c>
      <c r="U239" s="36"/>
      <c r="V239" s="36"/>
      <c r="W239" s="36"/>
      <c r="X239" s="36"/>
      <c r="Y239" s="36"/>
      <c r="Z239" s="36"/>
      <c r="AA239" s="36"/>
      <c r="AB239" s="36"/>
      <c r="AC239" s="36"/>
      <c r="AD239" s="36"/>
      <c r="AE239" s="36"/>
      <c r="AR239" s="186" t="s">
        <v>142</v>
      </c>
      <c r="AT239" s="186" t="s">
        <v>137</v>
      </c>
      <c r="AU239" s="186" t="s">
        <v>80</v>
      </c>
      <c r="AY239" s="19" t="s">
        <v>135</v>
      </c>
      <c r="BE239" s="187">
        <f t="shared" si="64"/>
        <v>0</v>
      </c>
      <c r="BF239" s="187">
        <f t="shared" si="65"/>
        <v>0</v>
      </c>
      <c r="BG239" s="187">
        <f t="shared" si="66"/>
        <v>0</v>
      </c>
      <c r="BH239" s="187">
        <f t="shared" si="67"/>
        <v>0</v>
      </c>
      <c r="BI239" s="187">
        <f t="shared" si="68"/>
        <v>0</v>
      </c>
      <c r="BJ239" s="19" t="s">
        <v>143</v>
      </c>
      <c r="BK239" s="187">
        <f t="shared" si="69"/>
        <v>0</v>
      </c>
      <c r="BL239" s="19" t="s">
        <v>142</v>
      </c>
      <c r="BM239" s="186" t="s">
        <v>1287</v>
      </c>
    </row>
    <row r="240" spans="1:65" s="2" customFormat="1" ht="14.4" customHeight="1">
      <c r="A240" s="36"/>
      <c r="B240" s="37"/>
      <c r="C240" s="175" t="s">
        <v>1142</v>
      </c>
      <c r="D240" s="175" t="s">
        <v>137</v>
      </c>
      <c r="E240" s="176" t="s">
        <v>3403</v>
      </c>
      <c r="F240" s="177" t="s">
        <v>3404</v>
      </c>
      <c r="G240" s="178" t="s">
        <v>169</v>
      </c>
      <c r="H240" s="179">
        <v>26</v>
      </c>
      <c r="I240" s="180"/>
      <c r="J240" s="181">
        <f t="shared" si="60"/>
        <v>0</v>
      </c>
      <c r="K240" s="177" t="s">
        <v>19</v>
      </c>
      <c r="L240" s="41"/>
      <c r="M240" s="182" t="s">
        <v>19</v>
      </c>
      <c r="N240" s="183" t="s">
        <v>44</v>
      </c>
      <c r="O240" s="66"/>
      <c r="P240" s="184">
        <f t="shared" si="61"/>
        <v>0</v>
      </c>
      <c r="Q240" s="184">
        <v>0</v>
      </c>
      <c r="R240" s="184">
        <f t="shared" si="62"/>
        <v>0</v>
      </c>
      <c r="S240" s="184">
        <v>0</v>
      </c>
      <c r="T240" s="185">
        <f t="shared" si="63"/>
        <v>0</v>
      </c>
      <c r="U240" s="36"/>
      <c r="V240" s="36"/>
      <c r="W240" s="36"/>
      <c r="X240" s="36"/>
      <c r="Y240" s="36"/>
      <c r="Z240" s="36"/>
      <c r="AA240" s="36"/>
      <c r="AB240" s="36"/>
      <c r="AC240" s="36"/>
      <c r="AD240" s="36"/>
      <c r="AE240" s="36"/>
      <c r="AR240" s="186" t="s">
        <v>142</v>
      </c>
      <c r="AT240" s="186" t="s">
        <v>137</v>
      </c>
      <c r="AU240" s="186" t="s">
        <v>80</v>
      </c>
      <c r="AY240" s="19" t="s">
        <v>135</v>
      </c>
      <c r="BE240" s="187">
        <f t="shared" si="64"/>
        <v>0</v>
      </c>
      <c r="BF240" s="187">
        <f t="shared" si="65"/>
        <v>0</v>
      </c>
      <c r="BG240" s="187">
        <f t="shared" si="66"/>
        <v>0</v>
      </c>
      <c r="BH240" s="187">
        <f t="shared" si="67"/>
        <v>0</v>
      </c>
      <c r="BI240" s="187">
        <f t="shared" si="68"/>
        <v>0</v>
      </c>
      <c r="BJ240" s="19" t="s">
        <v>143</v>
      </c>
      <c r="BK240" s="187">
        <f t="shared" si="69"/>
        <v>0</v>
      </c>
      <c r="BL240" s="19" t="s">
        <v>142</v>
      </c>
      <c r="BM240" s="186" t="s">
        <v>1290</v>
      </c>
    </row>
    <row r="241" spans="1:65" s="2" customFormat="1" ht="14.4" customHeight="1">
      <c r="A241" s="36"/>
      <c r="B241" s="37"/>
      <c r="C241" s="175" t="s">
        <v>833</v>
      </c>
      <c r="D241" s="175" t="s">
        <v>137</v>
      </c>
      <c r="E241" s="176" t="s">
        <v>3405</v>
      </c>
      <c r="F241" s="177" t="s">
        <v>3406</v>
      </c>
      <c r="G241" s="178" t="s">
        <v>169</v>
      </c>
      <c r="H241" s="179">
        <v>26</v>
      </c>
      <c r="I241" s="180"/>
      <c r="J241" s="181">
        <f t="shared" si="60"/>
        <v>0</v>
      </c>
      <c r="K241" s="177" t="s">
        <v>19</v>
      </c>
      <c r="L241" s="41"/>
      <c r="M241" s="182" t="s">
        <v>19</v>
      </c>
      <c r="N241" s="183" t="s">
        <v>44</v>
      </c>
      <c r="O241" s="66"/>
      <c r="P241" s="184">
        <f t="shared" si="61"/>
        <v>0</v>
      </c>
      <c r="Q241" s="184">
        <v>0</v>
      </c>
      <c r="R241" s="184">
        <f t="shared" si="62"/>
        <v>0</v>
      </c>
      <c r="S241" s="184">
        <v>0</v>
      </c>
      <c r="T241" s="185">
        <f t="shared" si="63"/>
        <v>0</v>
      </c>
      <c r="U241" s="36"/>
      <c r="V241" s="36"/>
      <c r="W241" s="36"/>
      <c r="X241" s="36"/>
      <c r="Y241" s="36"/>
      <c r="Z241" s="36"/>
      <c r="AA241" s="36"/>
      <c r="AB241" s="36"/>
      <c r="AC241" s="36"/>
      <c r="AD241" s="36"/>
      <c r="AE241" s="36"/>
      <c r="AR241" s="186" t="s">
        <v>142</v>
      </c>
      <c r="AT241" s="186" t="s">
        <v>137</v>
      </c>
      <c r="AU241" s="186" t="s">
        <v>80</v>
      </c>
      <c r="AY241" s="19" t="s">
        <v>135</v>
      </c>
      <c r="BE241" s="187">
        <f t="shared" si="64"/>
        <v>0</v>
      </c>
      <c r="BF241" s="187">
        <f t="shared" si="65"/>
        <v>0</v>
      </c>
      <c r="BG241" s="187">
        <f t="shared" si="66"/>
        <v>0</v>
      </c>
      <c r="BH241" s="187">
        <f t="shared" si="67"/>
        <v>0</v>
      </c>
      <c r="BI241" s="187">
        <f t="shared" si="68"/>
        <v>0</v>
      </c>
      <c r="BJ241" s="19" t="s">
        <v>143</v>
      </c>
      <c r="BK241" s="187">
        <f t="shared" si="69"/>
        <v>0</v>
      </c>
      <c r="BL241" s="19" t="s">
        <v>142</v>
      </c>
      <c r="BM241" s="186" t="s">
        <v>1305</v>
      </c>
    </row>
    <row r="242" spans="1:65" s="2" customFormat="1" ht="14.4" customHeight="1">
      <c r="A242" s="36"/>
      <c r="B242" s="37"/>
      <c r="C242" s="175" t="s">
        <v>1155</v>
      </c>
      <c r="D242" s="175" t="s">
        <v>137</v>
      </c>
      <c r="E242" s="176" t="s">
        <v>3407</v>
      </c>
      <c r="F242" s="177" t="s">
        <v>3408</v>
      </c>
      <c r="G242" s="178" t="s">
        <v>169</v>
      </c>
      <c r="H242" s="179">
        <v>20</v>
      </c>
      <c r="I242" s="180"/>
      <c r="J242" s="181">
        <f t="shared" si="60"/>
        <v>0</v>
      </c>
      <c r="K242" s="177" t="s">
        <v>19</v>
      </c>
      <c r="L242" s="41"/>
      <c r="M242" s="182" t="s">
        <v>19</v>
      </c>
      <c r="N242" s="183" t="s">
        <v>44</v>
      </c>
      <c r="O242" s="66"/>
      <c r="P242" s="184">
        <f t="shared" si="61"/>
        <v>0</v>
      </c>
      <c r="Q242" s="184">
        <v>0</v>
      </c>
      <c r="R242" s="184">
        <f t="shared" si="62"/>
        <v>0</v>
      </c>
      <c r="S242" s="184">
        <v>0</v>
      </c>
      <c r="T242" s="185">
        <f t="shared" si="63"/>
        <v>0</v>
      </c>
      <c r="U242" s="36"/>
      <c r="V242" s="36"/>
      <c r="W242" s="36"/>
      <c r="X242" s="36"/>
      <c r="Y242" s="36"/>
      <c r="Z242" s="36"/>
      <c r="AA242" s="36"/>
      <c r="AB242" s="36"/>
      <c r="AC242" s="36"/>
      <c r="AD242" s="36"/>
      <c r="AE242" s="36"/>
      <c r="AR242" s="186" t="s">
        <v>142</v>
      </c>
      <c r="AT242" s="186" t="s">
        <v>137</v>
      </c>
      <c r="AU242" s="186" t="s">
        <v>80</v>
      </c>
      <c r="AY242" s="19" t="s">
        <v>135</v>
      </c>
      <c r="BE242" s="187">
        <f t="shared" si="64"/>
        <v>0</v>
      </c>
      <c r="BF242" s="187">
        <f t="shared" si="65"/>
        <v>0</v>
      </c>
      <c r="BG242" s="187">
        <f t="shared" si="66"/>
        <v>0</v>
      </c>
      <c r="BH242" s="187">
        <f t="shared" si="67"/>
        <v>0</v>
      </c>
      <c r="BI242" s="187">
        <f t="shared" si="68"/>
        <v>0</v>
      </c>
      <c r="BJ242" s="19" t="s">
        <v>143</v>
      </c>
      <c r="BK242" s="187">
        <f t="shared" si="69"/>
        <v>0</v>
      </c>
      <c r="BL242" s="19" t="s">
        <v>142</v>
      </c>
      <c r="BM242" s="186" t="s">
        <v>1309</v>
      </c>
    </row>
    <row r="243" spans="1:65" s="2" customFormat="1" ht="14.4" customHeight="1">
      <c r="A243" s="36"/>
      <c r="B243" s="37"/>
      <c r="C243" s="175" t="s">
        <v>839</v>
      </c>
      <c r="D243" s="175" t="s">
        <v>137</v>
      </c>
      <c r="E243" s="176" t="s">
        <v>3409</v>
      </c>
      <c r="F243" s="177" t="s">
        <v>3410</v>
      </c>
      <c r="G243" s="178" t="s">
        <v>169</v>
      </c>
      <c r="H243" s="179">
        <v>20</v>
      </c>
      <c r="I243" s="180"/>
      <c r="J243" s="181">
        <f t="shared" si="60"/>
        <v>0</v>
      </c>
      <c r="K243" s="177" t="s">
        <v>19</v>
      </c>
      <c r="L243" s="41"/>
      <c r="M243" s="182" t="s">
        <v>19</v>
      </c>
      <c r="N243" s="183" t="s">
        <v>44</v>
      </c>
      <c r="O243" s="66"/>
      <c r="P243" s="184">
        <f t="shared" si="61"/>
        <v>0</v>
      </c>
      <c r="Q243" s="184">
        <v>0</v>
      </c>
      <c r="R243" s="184">
        <f t="shared" si="62"/>
        <v>0</v>
      </c>
      <c r="S243" s="184">
        <v>0</v>
      </c>
      <c r="T243" s="185">
        <f t="shared" si="63"/>
        <v>0</v>
      </c>
      <c r="U243" s="36"/>
      <c r="V243" s="36"/>
      <c r="W243" s="36"/>
      <c r="X243" s="36"/>
      <c r="Y243" s="36"/>
      <c r="Z243" s="36"/>
      <c r="AA243" s="36"/>
      <c r="AB243" s="36"/>
      <c r="AC243" s="36"/>
      <c r="AD243" s="36"/>
      <c r="AE243" s="36"/>
      <c r="AR243" s="186" t="s">
        <v>142</v>
      </c>
      <c r="AT243" s="186" t="s">
        <v>137</v>
      </c>
      <c r="AU243" s="186" t="s">
        <v>80</v>
      </c>
      <c r="AY243" s="19" t="s">
        <v>135</v>
      </c>
      <c r="BE243" s="187">
        <f t="shared" si="64"/>
        <v>0</v>
      </c>
      <c r="BF243" s="187">
        <f t="shared" si="65"/>
        <v>0</v>
      </c>
      <c r="BG243" s="187">
        <f t="shared" si="66"/>
        <v>0</v>
      </c>
      <c r="BH243" s="187">
        <f t="shared" si="67"/>
        <v>0</v>
      </c>
      <c r="BI243" s="187">
        <f t="shared" si="68"/>
        <v>0</v>
      </c>
      <c r="BJ243" s="19" t="s">
        <v>143</v>
      </c>
      <c r="BK243" s="187">
        <f t="shared" si="69"/>
        <v>0</v>
      </c>
      <c r="BL243" s="19" t="s">
        <v>142</v>
      </c>
      <c r="BM243" s="186" t="s">
        <v>1315</v>
      </c>
    </row>
    <row r="244" spans="1:65" s="2" customFormat="1" ht="14.4" customHeight="1">
      <c r="A244" s="36"/>
      <c r="B244" s="37"/>
      <c r="C244" s="175" t="s">
        <v>1166</v>
      </c>
      <c r="D244" s="175" t="s">
        <v>137</v>
      </c>
      <c r="E244" s="176" t="s">
        <v>3411</v>
      </c>
      <c r="F244" s="177" t="s">
        <v>3412</v>
      </c>
      <c r="G244" s="178" t="s">
        <v>169</v>
      </c>
      <c r="H244" s="179">
        <v>16</v>
      </c>
      <c r="I244" s="180"/>
      <c r="J244" s="181">
        <f t="shared" si="60"/>
        <v>0</v>
      </c>
      <c r="K244" s="177" t="s">
        <v>19</v>
      </c>
      <c r="L244" s="41"/>
      <c r="M244" s="182" t="s">
        <v>19</v>
      </c>
      <c r="N244" s="183" t="s">
        <v>44</v>
      </c>
      <c r="O244" s="66"/>
      <c r="P244" s="184">
        <f t="shared" si="61"/>
        <v>0</v>
      </c>
      <c r="Q244" s="184">
        <v>0</v>
      </c>
      <c r="R244" s="184">
        <f t="shared" si="62"/>
        <v>0</v>
      </c>
      <c r="S244" s="184">
        <v>0</v>
      </c>
      <c r="T244" s="185">
        <f t="shared" si="63"/>
        <v>0</v>
      </c>
      <c r="U244" s="36"/>
      <c r="V244" s="36"/>
      <c r="W244" s="36"/>
      <c r="X244" s="36"/>
      <c r="Y244" s="36"/>
      <c r="Z244" s="36"/>
      <c r="AA244" s="36"/>
      <c r="AB244" s="36"/>
      <c r="AC244" s="36"/>
      <c r="AD244" s="36"/>
      <c r="AE244" s="36"/>
      <c r="AR244" s="186" t="s">
        <v>142</v>
      </c>
      <c r="AT244" s="186" t="s">
        <v>137</v>
      </c>
      <c r="AU244" s="186" t="s">
        <v>80</v>
      </c>
      <c r="AY244" s="19" t="s">
        <v>135</v>
      </c>
      <c r="BE244" s="187">
        <f t="shared" si="64"/>
        <v>0</v>
      </c>
      <c r="BF244" s="187">
        <f t="shared" si="65"/>
        <v>0</v>
      </c>
      <c r="BG244" s="187">
        <f t="shared" si="66"/>
        <v>0</v>
      </c>
      <c r="BH244" s="187">
        <f t="shared" si="67"/>
        <v>0</v>
      </c>
      <c r="BI244" s="187">
        <f t="shared" si="68"/>
        <v>0</v>
      </c>
      <c r="BJ244" s="19" t="s">
        <v>143</v>
      </c>
      <c r="BK244" s="187">
        <f t="shared" si="69"/>
        <v>0</v>
      </c>
      <c r="BL244" s="19" t="s">
        <v>142</v>
      </c>
      <c r="BM244" s="186" t="s">
        <v>1318</v>
      </c>
    </row>
    <row r="245" spans="1:65" s="2" customFormat="1" ht="14.4" customHeight="1">
      <c r="A245" s="36"/>
      <c r="B245" s="37"/>
      <c r="C245" s="175" t="s">
        <v>845</v>
      </c>
      <c r="D245" s="175" t="s">
        <v>137</v>
      </c>
      <c r="E245" s="176" t="s">
        <v>3413</v>
      </c>
      <c r="F245" s="177" t="s">
        <v>3414</v>
      </c>
      <c r="G245" s="178" t="s">
        <v>169</v>
      </c>
      <c r="H245" s="179">
        <v>16</v>
      </c>
      <c r="I245" s="180"/>
      <c r="J245" s="181">
        <f t="shared" si="60"/>
        <v>0</v>
      </c>
      <c r="K245" s="177" t="s">
        <v>19</v>
      </c>
      <c r="L245" s="41"/>
      <c r="M245" s="182" t="s">
        <v>19</v>
      </c>
      <c r="N245" s="183" t="s">
        <v>44</v>
      </c>
      <c r="O245" s="66"/>
      <c r="P245" s="184">
        <f t="shared" si="61"/>
        <v>0</v>
      </c>
      <c r="Q245" s="184">
        <v>0</v>
      </c>
      <c r="R245" s="184">
        <f t="shared" si="62"/>
        <v>0</v>
      </c>
      <c r="S245" s="184">
        <v>0</v>
      </c>
      <c r="T245" s="185">
        <f t="shared" si="63"/>
        <v>0</v>
      </c>
      <c r="U245" s="36"/>
      <c r="V245" s="36"/>
      <c r="W245" s="36"/>
      <c r="X245" s="36"/>
      <c r="Y245" s="36"/>
      <c r="Z245" s="36"/>
      <c r="AA245" s="36"/>
      <c r="AB245" s="36"/>
      <c r="AC245" s="36"/>
      <c r="AD245" s="36"/>
      <c r="AE245" s="36"/>
      <c r="AR245" s="186" t="s">
        <v>142</v>
      </c>
      <c r="AT245" s="186" t="s">
        <v>137</v>
      </c>
      <c r="AU245" s="186" t="s">
        <v>80</v>
      </c>
      <c r="AY245" s="19" t="s">
        <v>135</v>
      </c>
      <c r="BE245" s="187">
        <f t="shared" si="64"/>
        <v>0</v>
      </c>
      <c r="BF245" s="187">
        <f t="shared" si="65"/>
        <v>0</v>
      </c>
      <c r="BG245" s="187">
        <f t="shared" si="66"/>
        <v>0</v>
      </c>
      <c r="BH245" s="187">
        <f t="shared" si="67"/>
        <v>0</v>
      </c>
      <c r="BI245" s="187">
        <f t="shared" si="68"/>
        <v>0</v>
      </c>
      <c r="BJ245" s="19" t="s">
        <v>143</v>
      </c>
      <c r="BK245" s="187">
        <f t="shared" si="69"/>
        <v>0</v>
      </c>
      <c r="BL245" s="19" t="s">
        <v>142</v>
      </c>
      <c r="BM245" s="186" t="s">
        <v>1322</v>
      </c>
    </row>
    <row r="246" spans="1:65" s="2" customFormat="1" ht="14.4" customHeight="1">
      <c r="A246" s="36"/>
      <c r="B246" s="37"/>
      <c r="C246" s="175" t="s">
        <v>1173</v>
      </c>
      <c r="D246" s="175" t="s">
        <v>137</v>
      </c>
      <c r="E246" s="176" t="s">
        <v>3321</v>
      </c>
      <c r="F246" s="177" t="s">
        <v>3322</v>
      </c>
      <c r="G246" s="178" t="s">
        <v>382</v>
      </c>
      <c r="H246" s="179">
        <v>4</v>
      </c>
      <c r="I246" s="180"/>
      <c r="J246" s="181">
        <f t="shared" si="60"/>
        <v>0</v>
      </c>
      <c r="K246" s="177" t="s">
        <v>19</v>
      </c>
      <c r="L246" s="41"/>
      <c r="M246" s="182" t="s">
        <v>19</v>
      </c>
      <c r="N246" s="183" t="s">
        <v>44</v>
      </c>
      <c r="O246" s="66"/>
      <c r="P246" s="184">
        <f t="shared" si="61"/>
        <v>0</v>
      </c>
      <c r="Q246" s="184">
        <v>0</v>
      </c>
      <c r="R246" s="184">
        <f t="shared" si="62"/>
        <v>0</v>
      </c>
      <c r="S246" s="184">
        <v>0</v>
      </c>
      <c r="T246" s="185">
        <f t="shared" si="63"/>
        <v>0</v>
      </c>
      <c r="U246" s="36"/>
      <c r="V246" s="36"/>
      <c r="W246" s="36"/>
      <c r="X246" s="36"/>
      <c r="Y246" s="36"/>
      <c r="Z246" s="36"/>
      <c r="AA246" s="36"/>
      <c r="AB246" s="36"/>
      <c r="AC246" s="36"/>
      <c r="AD246" s="36"/>
      <c r="AE246" s="36"/>
      <c r="AR246" s="186" t="s">
        <v>142</v>
      </c>
      <c r="AT246" s="186" t="s">
        <v>137</v>
      </c>
      <c r="AU246" s="186" t="s">
        <v>80</v>
      </c>
      <c r="AY246" s="19" t="s">
        <v>135</v>
      </c>
      <c r="BE246" s="187">
        <f t="shared" si="64"/>
        <v>0</v>
      </c>
      <c r="BF246" s="187">
        <f t="shared" si="65"/>
        <v>0</v>
      </c>
      <c r="BG246" s="187">
        <f t="shared" si="66"/>
        <v>0</v>
      </c>
      <c r="BH246" s="187">
        <f t="shared" si="67"/>
        <v>0</v>
      </c>
      <c r="BI246" s="187">
        <f t="shared" si="68"/>
        <v>0</v>
      </c>
      <c r="BJ246" s="19" t="s">
        <v>143</v>
      </c>
      <c r="BK246" s="187">
        <f t="shared" si="69"/>
        <v>0</v>
      </c>
      <c r="BL246" s="19" t="s">
        <v>142</v>
      </c>
      <c r="BM246" s="186" t="s">
        <v>1326</v>
      </c>
    </row>
    <row r="247" spans="1:65" s="2" customFormat="1" ht="14.4" customHeight="1">
      <c r="A247" s="36"/>
      <c r="B247" s="37"/>
      <c r="C247" s="175" t="s">
        <v>849</v>
      </c>
      <c r="D247" s="175" t="s">
        <v>137</v>
      </c>
      <c r="E247" s="176" t="s">
        <v>3415</v>
      </c>
      <c r="F247" s="177" t="s">
        <v>3416</v>
      </c>
      <c r="G247" s="178" t="s">
        <v>382</v>
      </c>
      <c r="H247" s="179">
        <v>4</v>
      </c>
      <c r="I247" s="180"/>
      <c r="J247" s="181">
        <f t="shared" si="60"/>
        <v>0</v>
      </c>
      <c r="K247" s="177" t="s">
        <v>19</v>
      </c>
      <c r="L247" s="41"/>
      <c r="M247" s="182" t="s">
        <v>19</v>
      </c>
      <c r="N247" s="183" t="s">
        <v>44</v>
      </c>
      <c r="O247" s="66"/>
      <c r="P247" s="184">
        <f t="shared" si="61"/>
        <v>0</v>
      </c>
      <c r="Q247" s="184">
        <v>0</v>
      </c>
      <c r="R247" s="184">
        <f t="shared" si="62"/>
        <v>0</v>
      </c>
      <c r="S247" s="184">
        <v>0</v>
      </c>
      <c r="T247" s="185">
        <f t="shared" si="63"/>
        <v>0</v>
      </c>
      <c r="U247" s="36"/>
      <c r="V247" s="36"/>
      <c r="W247" s="36"/>
      <c r="X247" s="36"/>
      <c r="Y247" s="36"/>
      <c r="Z247" s="36"/>
      <c r="AA247" s="36"/>
      <c r="AB247" s="36"/>
      <c r="AC247" s="36"/>
      <c r="AD247" s="36"/>
      <c r="AE247" s="36"/>
      <c r="AR247" s="186" t="s">
        <v>142</v>
      </c>
      <c r="AT247" s="186" t="s">
        <v>137</v>
      </c>
      <c r="AU247" s="186" t="s">
        <v>80</v>
      </c>
      <c r="AY247" s="19" t="s">
        <v>135</v>
      </c>
      <c r="BE247" s="187">
        <f t="shared" si="64"/>
        <v>0</v>
      </c>
      <c r="BF247" s="187">
        <f t="shared" si="65"/>
        <v>0</v>
      </c>
      <c r="BG247" s="187">
        <f t="shared" si="66"/>
        <v>0</v>
      </c>
      <c r="BH247" s="187">
        <f t="shared" si="67"/>
        <v>0</v>
      </c>
      <c r="BI247" s="187">
        <f t="shared" si="68"/>
        <v>0</v>
      </c>
      <c r="BJ247" s="19" t="s">
        <v>143</v>
      </c>
      <c r="BK247" s="187">
        <f t="shared" si="69"/>
        <v>0</v>
      </c>
      <c r="BL247" s="19" t="s">
        <v>142</v>
      </c>
      <c r="BM247" s="186" t="s">
        <v>1330</v>
      </c>
    </row>
    <row r="248" spans="1:65" s="2" customFormat="1" ht="14.4" customHeight="1">
      <c r="A248" s="36"/>
      <c r="B248" s="37"/>
      <c r="C248" s="175" t="s">
        <v>1182</v>
      </c>
      <c r="D248" s="175" t="s">
        <v>137</v>
      </c>
      <c r="E248" s="176" t="s">
        <v>3417</v>
      </c>
      <c r="F248" s="177" t="s">
        <v>3418</v>
      </c>
      <c r="G248" s="178" t="s">
        <v>382</v>
      </c>
      <c r="H248" s="179">
        <v>8</v>
      </c>
      <c r="I248" s="180"/>
      <c r="J248" s="181">
        <f t="shared" si="60"/>
        <v>0</v>
      </c>
      <c r="K248" s="177" t="s">
        <v>19</v>
      </c>
      <c r="L248" s="41"/>
      <c r="M248" s="182" t="s">
        <v>19</v>
      </c>
      <c r="N248" s="183" t="s">
        <v>44</v>
      </c>
      <c r="O248" s="66"/>
      <c r="P248" s="184">
        <f t="shared" si="61"/>
        <v>0</v>
      </c>
      <c r="Q248" s="184">
        <v>0</v>
      </c>
      <c r="R248" s="184">
        <f t="shared" si="62"/>
        <v>0</v>
      </c>
      <c r="S248" s="184">
        <v>0</v>
      </c>
      <c r="T248" s="185">
        <f t="shared" si="63"/>
        <v>0</v>
      </c>
      <c r="U248" s="36"/>
      <c r="V248" s="36"/>
      <c r="W248" s="36"/>
      <c r="X248" s="36"/>
      <c r="Y248" s="36"/>
      <c r="Z248" s="36"/>
      <c r="AA248" s="36"/>
      <c r="AB248" s="36"/>
      <c r="AC248" s="36"/>
      <c r="AD248" s="36"/>
      <c r="AE248" s="36"/>
      <c r="AR248" s="186" t="s">
        <v>142</v>
      </c>
      <c r="AT248" s="186" t="s">
        <v>137</v>
      </c>
      <c r="AU248" s="186" t="s">
        <v>80</v>
      </c>
      <c r="AY248" s="19" t="s">
        <v>135</v>
      </c>
      <c r="BE248" s="187">
        <f t="shared" si="64"/>
        <v>0</v>
      </c>
      <c r="BF248" s="187">
        <f t="shared" si="65"/>
        <v>0</v>
      </c>
      <c r="BG248" s="187">
        <f t="shared" si="66"/>
        <v>0</v>
      </c>
      <c r="BH248" s="187">
        <f t="shared" si="67"/>
        <v>0</v>
      </c>
      <c r="BI248" s="187">
        <f t="shared" si="68"/>
        <v>0</v>
      </c>
      <c r="BJ248" s="19" t="s">
        <v>143</v>
      </c>
      <c r="BK248" s="187">
        <f t="shared" si="69"/>
        <v>0</v>
      </c>
      <c r="BL248" s="19" t="s">
        <v>142</v>
      </c>
      <c r="BM248" s="186" t="s">
        <v>1333</v>
      </c>
    </row>
    <row r="249" spans="1:65" s="2" customFormat="1" ht="14.4" customHeight="1">
      <c r="A249" s="36"/>
      <c r="B249" s="37"/>
      <c r="C249" s="175" t="s">
        <v>863</v>
      </c>
      <c r="D249" s="175" t="s">
        <v>137</v>
      </c>
      <c r="E249" s="176" t="s">
        <v>3419</v>
      </c>
      <c r="F249" s="177" t="s">
        <v>3420</v>
      </c>
      <c r="G249" s="178" t="s">
        <v>382</v>
      </c>
      <c r="H249" s="179">
        <v>235</v>
      </c>
      <c r="I249" s="180"/>
      <c r="J249" s="181">
        <f t="shared" si="60"/>
        <v>0</v>
      </c>
      <c r="K249" s="177" t="s">
        <v>19</v>
      </c>
      <c r="L249" s="41"/>
      <c r="M249" s="182" t="s">
        <v>19</v>
      </c>
      <c r="N249" s="183" t="s">
        <v>44</v>
      </c>
      <c r="O249" s="66"/>
      <c r="P249" s="184">
        <f t="shared" si="61"/>
        <v>0</v>
      </c>
      <c r="Q249" s="184">
        <v>0</v>
      </c>
      <c r="R249" s="184">
        <f t="shared" si="62"/>
        <v>0</v>
      </c>
      <c r="S249" s="184">
        <v>0</v>
      </c>
      <c r="T249" s="185">
        <f t="shared" si="63"/>
        <v>0</v>
      </c>
      <c r="U249" s="36"/>
      <c r="V249" s="36"/>
      <c r="W249" s="36"/>
      <c r="X249" s="36"/>
      <c r="Y249" s="36"/>
      <c r="Z249" s="36"/>
      <c r="AA249" s="36"/>
      <c r="AB249" s="36"/>
      <c r="AC249" s="36"/>
      <c r="AD249" s="36"/>
      <c r="AE249" s="36"/>
      <c r="AR249" s="186" t="s">
        <v>142</v>
      </c>
      <c r="AT249" s="186" t="s">
        <v>137</v>
      </c>
      <c r="AU249" s="186" t="s">
        <v>80</v>
      </c>
      <c r="AY249" s="19" t="s">
        <v>135</v>
      </c>
      <c r="BE249" s="187">
        <f t="shared" si="64"/>
        <v>0</v>
      </c>
      <c r="BF249" s="187">
        <f t="shared" si="65"/>
        <v>0</v>
      </c>
      <c r="BG249" s="187">
        <f t="shared" si="66"/>
        <v>0</v>
      </c>
      <c r="BH249" s="187">
        <f t="shared" si="67"/>
        <v>0</v>
      </c>
      <c r="BI249" s="187">
        <f t="shared" si="68"/>
        <v>0</v>
      </c>
      <c r="BJ249" s="19" t="s">
        <v>143</v>
      </c>
      <c r="BK249" s="187">
        <f t="shared" si="69"/>
        <v>0</v>
      </c>
      <c r="BL249" s="19" t="s">
        <v>142</v>
      </c>
      <c r="BM249" s="186" t="s">
        <v>1337</v>
      </c>
    </row>
    <row r="250" spans="1:65" s="2" customFormat="1" ht="14.4" customHeight="1">
      <c r="A250" s="36"/>
      <c r="B250" s="37"/>
      <c r="C250" s="175" t="s">
        <v>1193</v>
      </c>
      <c r="D250" s="175" t="s">
        <v>137</v>
      </c>
      <c r="E250" s="176" t="s">
        <v>3421</v>
      </c>
      <c r="F250" s="177" t="s">
        <v>3422</v>
      </c>
      <c r="G250" s="178" t="s">
        <v>382</v>
      </c>
      <c r="H250" s="179">
        <v>235</v>
      </c>
      <c r="I250" s="180"/>
      <c r="J250" s="181">
        <f t="shared" si="60"/>
        <v>0</v>
      </c>
      <c r="K250" s="177" t="s">
        <v>19</v>
      </c>
      <c r="L250" s="41"/>
      <c r="M250" s="182" t="s">
        <v>19</v>
      </c>
      <c r="N250" s="183" t="s">
        <v>44</v>
      </c>
      <c r="O250" s="66"/>
      <c r="P250" s="184">
        <f t="shared" si="61"/>
        <v>0</v>
      </c>
      <c r="Q250" s="184">
        <v>0</v>
      </c>
      <c r="R250" s="184">
        <f t="shared" si="62"/>
        <v>0</v>
      </c>
      <c r="S250" s="184">
        <v>0</v>
      </c>
      <c r="T250" s="185">
        <f t="shared" si="63"/>
        <v>0</v>
      </c>
      <c r="U250" s="36"/>
      <c r="V250" s="36"/>
      <c r="W250" s="36"/>
      <c r="X250" s="36"/>
      <c r="Y250" s="36"/>
      <c r="Z250" s="36"/>
      <c r="AA250" s="36"/>
      <c r="AB250" s="36"/>
      <c r="AC250" s="36"/>
      <c r="AD250" s="36"/>
      <c r="AE250" s="36"/>
      <c r="AR250" s="186" t="s">
        <v>142</v>
      </c>
      <c r="AT250" s="186" t="s">
        <v>137</v>
      </c>
      <c r="AU250" s="186" t="s">
        <v>80</v>
      </c>
      <c r="AY250" s="19" t="s">
        <v>135</v>
      </c>
      <c r="BE250" s="187">
        <f t="shared" si="64"/>
        <v>0</v>
      </c>
      <c r="BF250" s="187">
        <f t="shared" si="65"/>
        <v>0</v>
      </c>
      <c r="BG250" s="187">
        <f t="shared" si="66"/>
        <v>0</v>
      </c>
      <c r="BH250" s="187">
        <f t="shared" si="67"/>
        <v>0</v>
      </c>
      <c r="BI250" s="187">
        <f t="shared" si="68"/>
        <v>0</v>
      </c>
      <c r="BJ250" s="19" t="s">
        <v>143</v>
      </c>
      <c r="BK250" s="187">
        <f t="shared" si="69"/>
        <v>0</v>
      </c>
      <c r="BL250" s="19" t="s">
        <v>142</v>
      </c>
      <c r="BM250" s="186" t="s">
        <v>1340</v>
      </c>
    </row>
    <row r="251" spans="1:65" s="2" customFormat="1" ht="14.4" customHeight="1">
      <c r="A251" s="36"/>
      <c r="B251" s="37"/>
      <c r="C251" s="175" t="s">
        <v>873</v>
      </c>
      <c r="D251" s="175" t="s">
        <v>137</v>
      </c>
      <c r="E251" s="176" t="s">
        <v>3423</v>
      </c>
      <c r="F251" s="177" t="s">
        <v>3424</v>
      </c>
      <c r="G251" s="178" t="s">
        <v>382</v>
      </c>
      <c r="H251" s="179">
        <v>35</v>
      </c>
      <c r="I251" s="180"/>
      <c r="J251" s="181">
        <f t="shared" si="60"/>
        <v>0</v>
      </c>
      <c r="K251" s="177" t="s">
        <v>19</v>
      </c>
      <c r="L251" s="41"/>
      <c r="M251" s="182" t="s">
        <v>19</v>
      </c>
      <c r="N251" s="183" t="s">
        <v>44</v>
      </c>
      <c r="O251" s="66"/>
      <c r="P251" s="184">
        <f t="shared" si="61"/>
        <v>0</v>
      </c>
      <c r="Q251" s="184">
        <v>0</v>
      </c>
      <c r="R251" s="184">
        <f t="shared" si="62"/>
        <v>0</v>
      </c>
      <c r="S251" s="184">
        <v>0</v>
      </c>
      <c r="T251" s="185">
        <f t="shared" si="63"/>
        <v>0</v>
      </c>
      <c r="U251" s="36"/>
      <c r="V251" s="36"/>
      <c r="W251" s="36"/>
      <c r="X251" s="36"/>
      <c r="Y251" s="36"/>
      <c r="Z251" s="36"/>
      <c r="AA251" s="36"/>
      <c r="AB251" s="36"/>
      <c r="AC251" s="36"/>
      <c r="AD251" s="36"/>
      <c r="AE251" s="36"/>
      <c r="AR251" s="186" t="s">
        <v>142</v>
      </c>
      <c r="AT251" s="186" t="s">
        <v>137</v>
      </c>
      <c r="AU251" s="186" t="s">
        <v>80</v>
      </c>
      <c r="AY251" s="19" t="s">
        <v>135</v>
      </c>
      <c r="BE251" s="187">
        <f t="shared" si="64"/>
        <v>0</v>
      </c>
      <c r="BF251" s="187">
        <f t="shared" si="65"/>
        <v>0</v>
      </c>
      <c r="BG251" s="187">
        <f t="shared" si="66"/>
        <v>0</v>
      </c>
      <c r="BH251" s="187">
        <f t="shared" si="67"/>
        <v>0</v>
      </c>
      <c r="BI251" s="187">
        <f t="shared" si="68"/>
        <v>0</v>
      </c>
      <c r="BJ251" s="19" t="s">
        <v>143</v>
      </c>
      <c r="BK251" s="187">
        <f t="shared" si="69"/>
        <v>0</v>
      </c>
      <c r="BL251" s="19" t="s">
        <v>142</v>
      </c>
      <c r="BM251" s="186" t="s">
        <v>1344</v>
      </c>
    </row>
    <row r="252" spans="1:65" s="2" customFormat="1" ht="14.4" customHeight="1">
      <c r="A252" s="36"/>
      <c r="B252" s="37"/>
      <c r="C252" s="175" t="s">
        <v>1205</v>
      </c>
      <c r="D252" s="175" t="s">
        <v>137</v>
      </c>
      <c r="E252" s="176" t="s">
        <v>3425</v>
      </c>
      <c r="F252" s="177" t="s">
        <v>3426</v>
      </c>
      <c r="G252" s="178" t="s">
        <v>382</v>
      </c>
      <c r="H252" s="179">
        <v>35</v>
      </c>
      <c r="I252" s="180"/>
      <c r="J252" s="181">
        <f t="shared" si="60"/>
        <v>0</v>
      </c>
      <c r="K252" s="177" t="s">
        <v>19</v>
      </c>
      <c r="L252" s="41"/>
      <c r="M252" s="182" t="s">
        <v>19</v>
      </c>
      <c r="N252" s="183" t="s">
        <v>44</v>
      </c>
      <c r="O252" s="66"/>
      <c r="P252" s="184">
        <f t="shared" si="61"/>
        <v>0</v>
      </c>
      <c r="Q252" s="184">
        <v>0</v>
      </c>
      <c r="R252" s="184">
        <f t="shared" si="62"/>
        <v>0</v>
      </c>
      <c r="S252" s="184">
        <v>0</v>
      </c>
      <c r="T252" s="185">
        <f t="shared" si="63"/>
        <v>0</v>
      </c>
      <c r="U252" s="36"/>
      <c r="V252" s="36"/>
      <c r="W252" s="36"/>
      <c r="X252" s="36"/>
      <c r="Y252" s="36"/>
      <c r="Z252" s="36"/>
      <c r="AA252" s="36"/>
      <c r="AB252" s="36"/>
      <c r="AC252" s="36"/>
      <c r="AD252" s="36"/>
      <c r="AE252" s="36"/>
      <c r="AR252" s="186" t="s">
        <v>142</v>
      </c>
      <c r="AT252" s="186" t="s">
        <v>137</v>
      </c>
      <c r="AU252" s="186" t="s">
        <v>80</v>
      </c>
      <c r="AY252" s="19" t="s">
        <v>135</v>
      </c>
      <c r="BE252" s="187">
        <f t="shared" si="64"/>
        <v>0</v>
      </c>
      <c r="BF252" s="187">
        <f t="shared" si="65"/>
        <v>0</v>
      </c>
      <c r="BG252" s="187">
        <f t="shared" si="66"/>
        <v>0</v>
      </c>
      <c r="BH252" s="187">
        <f t="shared" si="67"/>
        <v>0</v>
      </c>
      <c r="BI252" s="187">
        <f t="shared" si="68"/>
        <v>0</v>
      </c>
      <c r="BJ252" s="19" t="s">
        <v>143</v>
      </c>
      <c r="BK252" s="187">
        <f t="shared" si="69"/>
        <v>0</v>
      </c>
      <c r="BL252" s="19" t="s">
        <v>142</v>
      </c>
      <c r="BM252" s="186" t="s">
        <v>1350</v>
      </c>
    </row>
    <row r="253" spans="1:65" s="2" customFormat="1" ht="14.4" customHeight="1">
      <c r="A253" s="36"/>
      <c r="B253" s="37"/>
      <c r="C253" s="175" t="s">
        <v>879</v>
      </c>
      <c r="D253" s="175" t="s">
        <v>137</v>
      </c>
      <c r="E253" s="176" t="s">
        <v>3427</v>
      </c>
      <c r="F253" s="177" t="s">
        <v>3428</v>
      </c>
      <c r="G253" s="178" t="s">
        <v>382</v>
      </c>
      <c r="H253" s="179">
        <v>65</v>
      </c>
      <c r="I253" s="180"/>
      <c r="J253" s="181">
        <f t="shared" ref="J253:J284" si="70">ROUND(I253*H253,2)</f>
        <v>0</v>
      </c>
      <c r="K253" s="177" t="s">
        <v>19</v>
      </c>
      <c r="L253" s="41"/>
      <c r="M253" s="182" t="s">
        <v>19</v>
      </c>
      <c r="N253" s="183" t="s">
        <v>44</v>
      </c>
      <c r="O253" s="66"/>
      <c r="P253" s="184">
        <f t="shared" ref="P253:P284" si="71">O253*H253</f>
        <v>0</v>
      </c>
      <c r="Q253" s="184">
        <v>0</v>
      </c>
      <c r="R253" s="184">
        <f t="shared" ref="R253:R284" si="72">Q253*H253</f>
        <v>0</v>
      </c>
      <c r="S253" s="184">
        <v>0</v>
      </c>
      <c r="T253" s="185">
        <f t="shared" ref="T253:T284" si="73">S253*H253</f>
        <v>0</v>
      </c>
      <c r="U253" s="36"/>
      <c r="V253" s="36"/>
      <c r="W253" s="36"/>
      <c r="X253" s="36"/>
      <c r="Y253" s="36"/>
      <c r="Z253" s="36"/>
      <c r="AA253" s="36"/>
      <c r="AB253" s="36"/>
      <c r="AC253" s="36"/>
      <c r="AD253" s="36"/>
      <c r="AE253" s="36"/>
      <c r="AR253" s="186" t="s">
        <v>142</v>
      </c>
      <c r="AT253" s="186" t="s">
        <v>137</v>
      </c>
      <c r="AU253" s="186" t="s">
        <v>80</v>
      </c>
      <c r="AY253" s="19" t="s">
        <v>135</v>
      </c>
      <c r="BE253" s="187">
        <f t="shared" ref="BE253:BE284" si="74">IF(N253="základní",J253,0)</f>
        <v>0</v>
      </c>
      <c r="BF253" s="187">
        <f t="shared" ref="BF253:BF284" si="75">IF(N253="snížená",J253,0)</f>
        <v>0</v>
      </c>
      <c r="BG253" s="187">
        <f t="shared" ref="BG253:BG284" si="76">IF(N253="zákl. přenesená",J253,0)</f>
        <v>0</v>
      </c>
      <c r="BH253" s="187">
        <f t="shared" ref="BH253:BH284" si="77">IF(N253="sníž. přenesená",J253,0)</f>
        <v>0</v>
      </c>
      <c r="BI253" s="187">
        <f t="shared" ref="BI253:BI284" si="78">IF(N253="nulová",J253,0)</f>
        <v>0</v>
      </c>
      <c r="BJ253" s="19" t="s">
        <v>143</v>
      </c>
      <c r="BK253" s="187">
        <f t="shared" ref="BK253:BK284" si="79">ROUND(I253*H253,2)</f>
        <v>0</v>
      </c>
      <c r="BL253" s="19" t="s">
        <v>142</v>
      </c>
      <c r="BM253" s="186" t="s">
        <v>1355</v>
      </c>
    </row>
    <row r="254" spans="1:65" s="2" customFormat="1" ht="14.4" customHeight="1">
      <c r="A254" s="36"/>
      <c r="B254" s="37"/>
      <c r="C254" s="175" t="s">
        <v>1214</v>
      </c>
      <c r="D254" s="175" t="s">
        <v>137</v>
      </c>
      <c r="E254" s="176" t="s">
        <v>3429</v>
      </c>
      <c r="F254" s="177" t="s">
        <v>3430</v>
      </c>
      <c r="G254" s="178" t="s">
        <v>382</v>
      </c>
      <c r="H254" s="179">
        <v>65</v>
      </c>
      <c r="I254" s="180"/>
      <c r="J254" s="181">
        <f t="shared" si="70"/>
        <v>0</v>
      </c>
      <c r="K254" s="177" t="s">
        <v>19</v>
      </c>
      <c r="L254" s="41"/>
      <c r="M254" s="182" t="s">
        <v>19</v>
      </c>
      <c r="N254" s="183" t="s">
        <v>44</v>
      </c>
      <c r="O254" s="66"/>
      <c r="P254" s="184">
        <f t="shared" si="71"/>
        <v>0</v>
      </c>
      <c r="Q254" s="184">
        <v>0</v>
      </c>
      <c r="R254" s="184">
        <f t="shared" si="72"/>
        <v>0</v>
      </c>
      <c r="S254" s="184">
        <v>0</v>
      </c>
      <c r="T254" s="185">
        <f t="shared" si="73"/>
        <v>0</v>
      </c>
      <c r="U254" s="36"/>
      <c r="V254" s="36"/>
      <c r="W254" s="36"/>
      <c r="X254" s="36"/>
      <c r="Y254" s="36"/>
      <c r="Z254" s="36"/>
      <c r="AA254" s="36"/>
      <c r="AB254" s="36"/>
      <c r="AC254" s="36"/>
      <c r="AD254" s="36"/>
      <c r="AE254" s="36"/>
      <c r="AR254" s="186" t="s">
        <v>142</v>
      </c>
      <c r="AT254" s="186" t="s">
        <v>137</v>
      </c>
      <c r="AU254" s="186" t="s">
        <v>80</v>
      </c>
      <c r="AY254" s="19" t="s">
        <v>135</v>
      </c>
      <c r="BE254" s="187">
        <f t="shared" si="74"/>
        <v>0</v>
      </c>
      <c r="BF254" s="187">
        <f t="shared" si="75"/>
        <v>0</v>
      </c>
      <c r="BG254" s="187">
        <f t="shared" si="76"/>
        <v>0</v>
      </c>
      <c r="BH254" s="187">
        <f t="shared" si="77"/>
        <v>0</v>
      </c>
      <c r="BI254" s="187">
        <f t="shared" si="78"/>
        <v>0</v>
      </c>
      <c r="BJ254" s="19" t="s">
        <v>143</v>
      </c>
      <c r="BK254" s="187">
        <f t="shared" si="79"/>
        <v>0</v>
      </c>
      <c r="BL254" s="19" t="s">
        <v>142</v>
      </c>
      <c r="BM254" s="186" t="s">
        <v>1358</v>
      </c>
    </row>
    <row r="255" spans="1:65" s="2" customFormat="1" ht="14.4" customHeight="1">
      <c r="A255" s="36"/>
      <c r="B255" s="37"/>
      <c r="C255" s="175" t="s">
        <v>880</v>
      </c>
      <c r="D255" s="175" t="s">
        <v>137</v>
      </c>
      <c r="E255" s="176" t="s">
        <v>3431</v>
      </c>
      <c r="F255" s="177" t="s">
        <v>3432</v>
      </c>
      <c r="G255" s="178" t="s">
        <v>382</v>
      </c>
      <c r="H255" s="179">
        <v>13</v>
      </c>
      <c r="I255" s="180"/>
      <c r="J255" s="181">
        <f t="shared" si="70"/>
        <v>0</v>
      </c>
      <c r="K255" s="177" t="s">
        <v>19</v>
      </c>
      <c r="L255" s="41"/>
      <c r="M255" s="182" t="s">
        <v>19</v>
      </c>
      <c r="N255" s="183" t="s">
        <v>44</v>
      </c>
      <c r="O255" s="66"/>
      <c r="P255" s="184">
        <f t="shared" si="71"/>
        <v>0</v>
      </c>
      <c r="Q255" s="184">
        <v>0</v>
      </c>
      <c r="R255" s="184">
        <f t="shared" si="72"/>
        <v>0</v>
      </c>
      <c r="S255" s="184">
        <v>0</v>
      </c>
      <c r="T255" s="185">
        <f t="shared" si="73"/>
        <v>0</v>
      </c>
      <c r="U255" s="36"/>
      <c r="V255" s="36"/>
      <c r="W255" s="36"/>
      <c r="X255" s="36"/>
      <c r="Y255" s="36"/>
      <c r="Z255" s="36"/>
      <c r="AA255" s="36"/>
      <c r="AB255" s="36"/>
      <c r="AC255" s="36"/>
      <c r="AD255" s="36"/>
      <c r="AE255" s="36"/>
      <c r="AR255" s="186" t="s">
        <v>142</v>
      </c>
      <c r="AT255" s="186" t="s">
        <v>137</v>
      </c>
      <c r="AU255" s="186" t="s">
        <v>80</v>
      </c>
      <c r="AY255" s="19" t="s">
        <v>135</v>
      </c>
      <c r="BE255" s="187">
        <f t="shared" si="74"/>
        <v>0</v>
      </c>
      <c r="BF255" s="187">
        <f t="shared" si="75"/>
        <v>0</v>
      </c>
      <c r="BG255" s="187">
        <f t="shared" si="76"/>
        <v>0</v>
      </c>
      <c r="BH255" s="187">
        <f t="shared" si="77"/>
        <v>0</v>
      </c>
      <c r="BI255" s="187">
        <f t="shared" si="78"/>
        <v>0</v>
      </c>
      <c r="BJ255" s="19" t="s">
        <v>143</v>
      </c>
      <c r="BK255" s="187">
        <f t="shared" si="79"/>
        <v>0</v>
      </c>
      <c r="BL255" s="19" t="s">
        <v>142</v>
      </c>
      <c r="BM255" s="186" t="s">
        <v>1362</v>
      </c>
    </row>
    <row r="256" spans="1:65" s="2" customFormat="1" ht="14.4" customHeight="1">
      <c r="A256" s="36"/>
      <c r="B256" s="37"/>
      <c r="C256" s="175" t="s">
        <v>1244</v>
      </c>
      <c r="D256" s="175" t="s">
        <v>137</v>
      </c>
      <c r="E256" s="176" t="s">
        <v>3433</v>
      </c>
      <c r="F256" s="177" t="s">
        <v>3434</v>
      </c>
      <c r="G256" s="178" t="s">
        <v>382</v>
      </c>
      <c r="H256" s="179">
        <v>13</v>
      </c>
      <c r="I256" s="180"/>
      <c r="J256" s="181">
        <f t="shared" si="70"/>
        <v>0</v>
      </c>
      <c r="K256" s="177" t="s">
        <v>19</v>
      </c>
      <c r="L256" s="41"/>
      <c r="M256" s="182" t="s">
        <v>19</v>
      </c>
      <c r="N256" s="183" t="s">
        <v>44</v>
      </c>
      <c r="O256" s="66"/>
      <c r="P256" s="184">
        <f t="shared" si="71"/>
        <v>0</v>
      </c>
      <c r="Q256" s="184">
        <v>0</v>
      </c>
      <c r="R256" s="184">
        <f t="shared" si="72"/>
        <v>0</v>
      </c>
      <c r="S256" s="184">
        <v>0</v>
      </c>
      <c r="T256" s="185">
        <f t="shared" si="73"/>
        <v>0</v>
      </c>
      <c r="U256" s="36"/>
      <c r="V256" s="36"/>
      <c r="W256" s="36"/>
      <c r="X256" s="36"/>
      <c r="Y256" s="36"/>
      <c r="Z256" s="36"/>
      <c r="AA256" s="36"/>
      <c r="AB256" s="36"/>
      <c r="AC256" s="36"/>
      <c r="AD256" s="36"/>
      <c r="AE256" s="36"/>
      <c r="AR256" s="186" t="s">
        <v>142</v>
      </c>
      <c r="AT256" s="186" t="s">
        <v>137</v>
      </c>
      <c r="AU256" s="186" t="s">
        <v>80</v>
      </c>
      <c r="AY256" s="19" t="s">
        <v>135</v>
      </c>
      <c r="BE256" s="187">
        <f t="shared" si="74"/>
        <v>0</v>
      </c>
      <c r="BF256" s="187">
        <f t="shared" si="75"/>
        <v>0</v>
      </c>
      <c r="BG256" s="187">
        <f t="shared" si="76"/>
        <v>0</v>
      </c>
      <c r="BH256" s="187">
        <f t="shared" si="77"/>
        <v>0</v>
      </c>
      <c r="BI256" s="187">
        <f t="shared" si="78"/>
        <v>0</v>
      </c>
      <c r="BJ256" s="19" t="s">
        <v>143</v>
      </c>
      <c r="BK256" s="187">
        <f t="shared" si="79"/>
        <v>0</v>
      </c>
      <c r="BL256" s="19" t="s">
        <v>142</v>
      </c>
      <c r="BM256" s="186" t="s">
        <v>1365</v>
      </c>
    </row>
    <row r="257" spans="1:65" s="2" customFormat="1" ht="14.4" customHeight="1">
      <c r="A257" s="36"/>
      <c r="B257" s="37"/>
      <c r="C257" s="175" t="s">
        <v>882</v>
      </c>
      <c r="D257" s="175" t="s">
        <v>137</v>
      </c>
      <c r="E257" s="176" t="s">
        <v>3435</v>
      </c>
      <c r="F257" s="177" t="s">
        <v>3436</v>
      </c>
      <c r="G257" s="178" t="s">
        <v>382</v>
      </c>
      <c r="H257" s="179">
        <v>10</v>
      </c>
      <c r="I257" s="180"/>
      <c r="J257" s="181">
        <f t="shared" si="70"/>
        <v>0</v>
      </c>
      <c r="K257" s="177" t="s">
        <v>19</v>
      </c>
      <c r="L257" s="41"/>
      <c r="M257" s="182" t="s">
        <v>19</v>
      </c>
      <c r="N257" s="183" t="s">
        <v>44</v>
      </c>
      <c r="O257" s="66"/>
      <c r="P257" s="184">
        <f t="shared" si="71"/>
        <v>0</v>
      </c>
      <c r="Q257" s="184">
        <v>0</v>
      </c>
      <c r="R257" s="184">
        <f t="shared" si="72"/>
        <v>0</v>
      </c>
      <c r="S257" s="184">
        <v>0</v>
      </c>
      <c r="T257" s="185">
        <f t="shared" si="73"/>
        <v>0</v>
      </c>
      <c r="U257" s="36"/>
      <c r="V257" s="36"/>
      <c r="W257" s="36"/>
      <c r="X257" s="36"/>
      <c r="Y257" s="36"/>
      <c r="Z257" s="36"/>
      <c r="AA257" s="36"/>
      <c r="AB257" s="36"/>
      <c r="AC257" s="36"/>
      <c r="AD257" s="36"/>
      <c r="AE257" s="36"/>
      <c r="AR257" s="186" t="s">
        <v>142</v>
      </c>
      <c r="AT257" s="186" t="s">
        <v>137</v>
      </c>
      <c r="AU257" s="186" t="s">
        <v>80</v>
      </c>
      <c r="AY257" s="19" t="s">
        <v>135</v>
      </c>
      <c r="BE257" s="187">
        <f t="shared" si="74"/>
        <v>0</v>
      </c>
      <c r="BF257" s="187">
        <f t="shared" si="75"/>
        <v>0</v>
      </c>
      <c r="BG257" s="187">
        <f t="shared" si="76"/>
        <v>0</v>
      </c>
      <c r="BH257" s="187">
        <f t="shared" si="77"/>
        <v>0</v>
      </c>
      <c r="BI257" s="187">
        <f t="shared" si="78"/>
        <v>0</v>
      </c>
      <c r="BJ257" s="19" t="s">
        <v>143</v>
      </c>
      <c r="BK257" s="187">
        <f t="shared" si="79"/>
        <v>0</v>
      </c>
      <c r="BL257" s="19" t="s">
        <v>142</v>
      </c>
      <c r="BM257" s="186" t="s">
        <v>1371</v>
      </c>
    </row>
    <row r="258" spans="1:65" s="2" customFormat="1" ht="14.4" customHeight="1">
      <c r="A258" s="36"/>
      <c r="B258" s="37"/>
      <c r="C258" s="175" t="s">
        <v>1256</v>
      </c>
      <c r="D258" s="175" t="s">
        <v>137</v>
      </c>
      <c r="E258" s="176" t="s">
        <v>3437</v>
      </c>
      <c r="F258" s="177" t="s">
        <v>3438</v>
      </c>
      <c r="G258" s="178" t="s">
        <v>382</v>
      </c>
      <c r="H258" s="179">
        <v>10</v>
      </c>
      <c r="I258" s="180"/>
      <c r="J258" s="181">
        <f t="shared" si="70"/>
        <v>0</v>
      </c>
      <c r="K258" s="177" t="s">
        <v>19</v>
      </c>
      <c r="L258" s="41"/>
      <c r="M258" s="182" t="s">
        <v>19</v>
      </c>
      <c r="N258" s="183" t="s">
        <v>44</v>
      </c>
      <c r="O258" s="66"/>
      <c r="P258" s="184">
        <f t="shared" si="71"/>
        <v>0</v>
      </c>
      <c r="Q258" s="184">
        <v>0</v>
      </c>
      <c r="R258" s="184">
        <f t="shared" si="72"/>
        <v>0</v>
      </c>
      <c r="S258" s="184">
        <v>0</v>
      </c>
      <c r="T258" s="185">
        <f t="shared" si="73"/>
        <v>0</v>
      </c>
      <c r="U258" s="36"/>
      <c r="V258" s="36"/>
      <c r="W258" s="36"/>
      <c r="X258" s="36"/>
      <c r="Y258" s="36"/>
      <c r="Z258" s="36"/>
      <c r="AA258" s="36"/>
      <c r="AB258" s="36"/>
      <c r="AC258" s="36"/>
      <c r="AD258" s="36"/>
      <c r="AE258" s="36"/>
      <c r="AR258" s="186" t="s">
        <v>142</v>
      </c>
      <c r="AT258" s="186" t="s">
        <v>137</v>
      </c>
      <c r="AU258" s="186" t="s">
        <v>80</v>
      </c>
      <c r="AY258" s="19" t="s">
        <v>135</v>
      </c>
      <c r="BE258" s="187">
        <f t="shared" si="74"/>
        <v>0</v>
      </c>
      <c r="BF258" s="187">
        <f t="shared" si="75"/>
        <v>0</v>
      </c>
      <c r="BG258" s="187">
        <f t="shared" si="76"/>
        <v>0</v>
      </c>
      <c r="BH258" s="187">
        <f t="shared" si="77"/>
        <v>0</v>
      </c>
      <c r="BI258" s="187">
        <f t="shared" si="78"/>
        <v>0</v>
      </c>
      <c r="BJ258" s="19" t="s">
        <v>143</v>
      </c>
      <c r="BK258" s="187">
        <f t="shared" si="79"/>
        <v>0</v>
      </c>
      <c r="BL258" s="19" t="s">
        <v>142</v>
      </c>
      <c r="BM258" s="186" t="s">
        <v>1374</v>
      </c>
    </row>
    <row r="259" spans="1:65" s="2" customFormat="1" ht="14.4" customHeight="1">
      <c r="A259" s="36"/>
      <c r="B259" s="37"/>
      <c r="C259" s="175" t="s">
        <v>883</v>
      </c>
      <c r="D259" s="175" t="s">
        <v>137</v>
      </c>
      <c r="E259" s="176" t="s">
        <v>3439</v>
      </c>
      <c r="F259" s="177" t="s">
        <v>3440</v>
      </c>
      <c r="G259" s="178" t="s">
        <v>382</v>
      </c>
      <c r="H259" s="179">
        <v>8</v>
      </c>
      <c r="I259" s="180"/>
      <c r="J259" s="181">
        <f t="shared" si="70"/>
        <v>0</v>
      </c>
      <c r="K259" s="177" t="s">
        <v>19</v>
      </c>
      <c r="L259" s="41"/>
      <c r="M259" s="182" t="s">
        <v>19</v>
      </c>
      <c r="N259" s="183" t="s">
        <v>44</v>
      </c>
      <c r="O259" s="66"/>
      <c r="P259" s="184">
        <f t="shared" si="71"/>
        <v>0</v>
      </c>
      <c r="Q259" s="184">
        <v>0</v>
      </c>
      <c r="R259" s="184">
        <f t="shared" si="72"/>
        <v>0</v>
      </c>
      <c r="S259" s="184">
        <v>0</v>
      </c>
      <c r="T259" s="185">
        <f t="shared" si="73"/>
        <v>0</v>
      </c>
      <c r="U259" s="36"/>
      <c r="V259" s="36"/>
      <c r="W259" s="36"/>
      <c r="X259" s="36"/>
      <c r="Y259" s="36"/>
      <c r="Z259" s="36"/>
      <c r="AA259" s="36"/>
      <c r="AB259" s="36"/>
      <c r="AC259" s="36"/>
      <c r="AD259" s="36"/>
      <c r="AE259" s="36"/>
      <c r="AR259" s="186" t="s">
        <v>142</v>
      </c>
      <c r="AT259" s="186" t="s">
        <v>137</v>
      </c>
      <c r="AU259" s="186" t="s">
        <v>80</v>
      </c>
      <c r="AY259" s="19" t="s">
        <v>135</v>
      </c>
      <c r="BE259" s="187">
        <f t="shared" si="74"/>
        <v>0</v>
      </c>
      <c r="BF259" s="187">
        <f t="shared" si="75"/>
        <v>0</v>
      </c>
      <c r="BG259" s="187">
        <f t="shared" si="76"/>
        <v>0</v>
      </c>
      <c r="BH259" s="187">
        <f t="shared" si="77"/>
        <v>0</v>
      </c>
      <c r="BI259" s="187">
        <f t="shared" si="78"/>
        <v>0</v>
      </c>
      <c r="BJ259" s="19" t="s">
        <v>143</v>
      </c>
      <c r="BK259" s="187">
        <f t="shared" si="79"/>
        <v>0</v>
      </c>
      <c r="BL259" s="19" t="s">
        <v>142</v>
      </c>
      <c r="BM259" s="186" t="s">
        <v>1380</v>
      </c>
    </row>
    <row r="260" spans="1:65" s="2" customFormat="1" ht="14.4" customHeight="1">
      <c r="A260" s="36"/>
      <c r="B260" s="37"/>
      <c r="C260" s="175" t="s">
        <v>1284</v>
      </c>
      <c r="D260" s="175" t="s">
        <v>137</v>
      </c>
      <c r="E260" s="176" t="s">
        <v>3441</v>
      </c>
      <c r="F260" s="177" t="s">
        <v>3442</v>
      </c>
      <c r="G260" s="178" t="s">
        <v>382</v>
      </c>
      <c r="H260" s="179">
        <v>8</v>
      </c>
      <c r="I260" s="180"/>
      <c r="J260" s="181">
        <f t="shared" si="70"/>
        <v>0</v>
      </c>
      <c r="K260" s="177" t="s">
        <v>19</v>
      </c>
      <c r="L260" s="41"/>
      <c r="M260" s="182" t="s">
        <v>19</v>
      </c>
      <c r="N260" s="183" t="s">
        <v>44</v>
      </c>
      <c r="O260" s="66"/>
      <c r="P260" s="184">
        <f t="shared" si="71"/>
        <v>0</v>
      </c>
      <c r="Q260" s="184">
        <v>0</v>
      </c>
      <c r="R260" s="184">
        <f t="shared" si="72"/>
        <v>0</v>
      </c>
      <c r="S260" s="184">
        <v>0</v>
      </c>
      <c r="T260" s="185">
        <f t="shared" si="73"/>
        <v>0</v>
      </c>
      <c r="U260" s="36"/>
      <c r="V260" s="36"/>
      <c r="W260" s="36"/>
      <c r="X260" s="36"/>
      <c r="Y260" s="36"/>
      <c r="Z260" s="36"/>
      <c r="AA260" s="36"/>
      <c r="AB260" s="36"/>
      <c r="AC260" s="36"/>
      <c r="AD260" s="36"/>
      <c r="AE260" s="36"/>
      <c r="AR260" s="186" t="s">
        <v>142</v>
      </c>
      <c r="AT260" s="186" t="s">
        <v>137</v>
      </c>
      <c r="AU260" s="186" t="s">
        <v>80</v>
      </c>
      <c r="AY260" s="19" t="s">
        <v>135</v>
      </c>
      <c r="BE260" s="187">
        <f t="shared" si="74"/>
        <v>0</v>
      </c>
      <c r="BF260" s="187">
        <f t="shared" si="75"/>
        <v>0</v>
      </c>
      <c r="BG260" s="187">
        <f t="shared" si="76"/>
        <v>0</v>
      </c>
      <c r="BH260" s="187">
        <f t="shared" si="77"/>
        <v>0</v>
      </c>
      <c r="BI260" s="187">
        <f t="shared" si="78"/>
        <v>0</v>
      </c>
      <c r="BJ260" s="19" t="s">
        <v>143</v>
      </c>
      <c r="BK260" s="187">
        <f t="shared" si="79"/>
        <v>0</v>
      </c>
      <c r="BL260" s="19" t="s">
        <v>142</v>
      </c>
      <c r="BM260" s="186" t="s">
        <v>1383</v>
      </c>
    </row>
    <row r="261" spans="1:65" s="2" customFormat="1" ht="14.4" customHeight="1">
      <c r="A261" s="36"/>
      <c r="B261" s="37"/>
      <c r="C261" s="175" t="s">
        <v>888</v>
      </c>
      <c r="D261" s="175" t="s">
        <v>137</v>
      </c>
      <c r="E261" s="176" t="s">
        <v>3443</v>
      </c>
      <c r="F261" s="177" t="s">
        <v>3346</v>
      </c>
      <c r="G261" s="178" t="s">
        <v>382</v>
      </c>
      <c r="H261" s="179">
        <v>366</v>
      </c>
      <c r="I261" s="180"/>
      <c r="J261" s="181">
        <f t="shared" si="70"/>
        <v>0</v>
      </c>
      <c r="K261" s="177" t="s">
        <v>19</v>
      </c>
      <c r="L261" s="41"/>
      <c r="M261" s="182" t="s">
        <v>19</v>
      </c>
      <c r="N261" s="183" t="s">
        <v>44</v>
      </c>
      <c r="O261" s="66"/>
      <c r="P261" s="184">
        <f t="shared" si="71"/>
        <v>0</v>
      </c>
      <c r="Q261" s="184">
        <v>0</v>
      </c>
      <c r="R261" s="184">
        <f t="shared" si="72"/>
        <v>0</v>
      </c>
      <c r="S261" s="184">
        <v>0</v>
      </c>
      <c r="T261" s="185">
        <f t="shared" si="73"/>
        <v>0</v>
      </c>
      <c r="U261" s="36"/>
      <c r="V261" s="36"/>
      <c r="W261" s="36"/>
      <c r="X261" s="36"/>
      <c r="Y261" s="36"/>
      <c r="Z261" s="36"/>
      <c r="AA261" s="36"/>
      <c r="AB261" s="36"/>
      <c r="AC261" s="36"/>
      <c r="AD261" s="36"/>
      <c r="AE261" s="36"/>
      <c r="AR261" s="186" t="s">
        <v>142</v>
      </c>
      <c r="AT261" s="186" t="s">
        <v>137</v>
      </c>
      <c r="AU261" s="186" t="s">
        <v>80</v>
      </c>
      <c r="AY261" s="19" t="s">
        <v>135</v>
      </c>
      <c r="BE261" s="187">
        <f t="shared" si="74"/>
        <v>0</v>
      </c>
      <c r="BF261" s="187">
        <f t="shared" si="75"/>
        <v>0</v>
      </c>
      <c r="BG261" s="187">
        <f t="shared" si="76"/>
        <v>0</v>
      </c>
      <c r="BH261" s="187">
        <f t="shared" si="77"/>
        <v>0</v>
      </c>
      <c r="BI261" s="187">
        <f t="shared" si="78"/>
        <v>0</v>
      </c>
      <c r="BJ261" s="19" t="s">
        <v>143</v>
      </c>
      <c r="BK261" s="187">
        <f t="shared" si="79"/>
        <v>0</v>
      </c>
      <c r="BL261" s="19" t="s">
        <v>142</v>
      </c>
      <c r="BM261" s="186" t="s">
        <v>1387</v>
      </c>
    </row>
    <row r="262" spans="1:65" s="2" customFormat="1" ht="14.4" customHeight="1">
      <c r="A262" s="36"/>
      <c r="B262" s="37"/>
      <c r="C262" s="175" t="s">
        <v>1292</v>
      </c>
      <c r="D262" s="175" t="s">
        <v>137</v>
      </c>
      <c r="E262" s="176" t="s">
        <v>3444</v>
      </c>
      <c r="F262" s="177" t="s">
        <v>3348</v>
      </c>
      <c r="G262" s="178" t="s">
        <v>382</v>
      </c>
      <c r="H262" s="179">
        <v>366</v>
      </c>
      <c r="I262" s="180"/>
      <c r="J262" s="181">
        <f t="shared" si="70"/>
        <v>0</v>
      </c>
      <c r="K262" s="177" t="s">
        <v>19</v>
      </c>
      <c r="L262" s="41"/>
      <c r="M262" s="182" t="s">
        <v>19</v>
      </c>
      <c r="N262" s="183" t="s">
        <v>44</v>
      </c>
      <c r="O262" s="66"/>
      <c r="P262" s="184">
        <f t="shared" si="71"/>
        <v>0</v>
      </c>
      <c r="Q262" s="184">
        <v>0</v>
      </c>
      <c r="R262" s="184">
        <f t="shared" si="72"/>
        <v>0</v>
      </c>
      <c r="S262" s="184">
        <v>0</v>
      </c>
      <c r="T262" s="185">
        <f t="shared" si="73"/>
        <v>0</v>
      </c>
      <c r="U262" s="36"/>
      <c r="V262" s="36"/>
      <c r="W262" s="36"/>
      <c r="X262" s="36"/>
      <c r="Y262" s="36"/>
      <c r="Z262" s="36"/>
      <c r="AA262" s="36"/>
      <c r="AB262" s="36"/>
      <c r="AC262" s="36"/>
      <c r="AD262" s="36"/>
      <c r="AE262" s="36"/>
      <c r="AR262" s="186" t="s">
        <v>142</v>
      </c>
      <c r="AT262" s="186" t="s">
        <v>137</v>
      </c>
      <c r="AU262" s="186" t="s">
        <v>80</v>
      </c>
      <c r="AY262" s="19" t="s">
        <v>135</v>
      </c>
      <c r="BE262" s="187">
        <f t="shared" si="74"/>
        <v>0</v>
      </c>
      <c r="BF262" s="187">
        <f t="shared" si="75"/>
        <v>0</v>
      </c>
      <c r="BG262" s="187">
        <f t="shared" si="76"/>
        <v>0</v>
      </c>
      <c r="BH262" s="187">
        <f t="shared" si="77"/>
        <v>0</v>
      </c>
      <c r="BI262" s="187">
        <f t="shared" si="78"/>
        <v>0</v>
      </c>
      <c r="BJ262" s="19" t="s">
        <v>143</v>
      </c>
      <c r="BK262" s="187">
        <f t="shared" si="79"/>
        <v>0</v>
      </c>
      <c r="BL262" s="19" t="s">
        <v>142</v>
      </c>
      <c r="BM262" s="186" t="s">
        <v>1390</v>
      </c>
    </row>
    <row r="263" spans="1:65" s="2" customFormat="1" ht="14.4" customHeight="1">
      <c r="A263" s="36"/>
      <c r="B263" s="37"/>
      <c r="C263" s="175" t="s">
        <v>889</v>
      </c>
      <c r="D263" s="175" t="s">
        <v>137</v>
      </c>
      <c r="E263" s="176" t="s">
        <v>3445</v>
      </c>
      <c r="F263" s="177" t="s">
        <v>3446</v>
      </c>
      <c r="G263" s="178" t="s">
        <v>1103</v>
      </c>
      <c r="H263" s="179">
        <v>11</v>
      </c>
      <c r="I263" s="180"/>
      <c r="J263" s="181">
        <f t="shared" si="70"/>
        <v>0</v>
      </c>
      <c r="K263" s="177" t="s">
        <v>19</v>
      </c>
      <c r="L263" s="41"/>
      <c r="M263" s="182" t="s">
        <v>19</v>
      </c>
      <c r="N263" s="183" t="s">
        <v>44</v>
      </c>
      <c r="O263" s="66"/>
      <c r="P263" s="184">
        <f t="shared" si="71"/>
        <v>0</v>
      </c>
      <c r="Q263" s="184">
        <v>0</v>
      </c>
      <c r="R263" s="184">
        <f t="shared" si="72"/>
        <v>0</v>
      </c>
      <c r="S263" s="184">
        <v>0</v>
      </c>
      <c r="T263" s="185">
        <f t="shared" si="73"/>
        <v>0</v>
      </c>
      <c r="U263" s="36"/>
      <c r="V263" s="36"/>
      <c r="W263" s="36"/>
      <c r="X263" s="36"/>
      <c r="Y263" s="36"/>
      <c r="Z263" s="36"/>
      <c r="AA263" s="36"/>
      <c r="AB263" s="36"/>
      <c r="AC263" s="36"/>
      <c r="AD263" s="36"/>
      <c r="AE263" s="36"/>
      <c r="AR263" s="186" t="s">
        <v>142</v>
      </c>
      <c r="AT263" s="186" t="s">
        <v>137</v>
      </c>
      <c r="AU263" s="186" t="s">
        <v>80</v>
      </c>
      <c r="AY263" s="19" t="s">
        <v>135</v>
      </c>
      <c r="BE263" s="187">
        <f t="shared" si="74"/>
        <v>0</v>
      </c>
      <c r="BF263" s="187">
        <f t="shared" si="75"/>
        <v>0</v>
      </c>
      <c r="BG263" s="187">
        <f t="shared" si="76"/>
        <v>0</v>
      </c>
      <c r="BH263" s="187">
        <f t="shared" si="77"/>
        <v>0</v>
      </c>
      <c r="BI263" s="187">
        <f t="shared" si="78"/>
        <v>0</v>
      </c>
      <c r="BJ263" s="19" t="s">
        <v>143</v>
      </c>
      <c r="BK263" s="187">
        <f t="shared" si="79"/>
        <v>0</v>
      </c>
      <c r="BL263" s="19" t="s">
        <v>142</v>
      </c>
      <c r="BM263" s="186" t="s">
        <v>1395</v>
      </c>
    </row>
    <row r="264" spans="1:65" s="2" customFormat="1" ht="14.4" customHeight="1">
      <c r="A264" s="36"/>
      <c r="B264" s="37"/>
      <c r="C264" s="175" t="s">
        <v>1302</v>
      </c>
      <c r="D264" s="175" t="s">
        <v>137</v>
      </c>
      <c r="E264" s="176" t="s">
        <v>3447</v>
      </c>
      <c r="F264" s="177" t="s">
        <v>3448</v>
      </c>
      <c r="G264" s="178" t="s">
        <v>382</v>
      </c>
      <c r="H264" s="179">
        <v>11</v>
      </c>
      <c r="I264" s="180"/>
      <c r="J264" s="181">
        <f t="shared" si="70"/>
        <v>0</v>
      </c>
      <c r="K264" s="177" t="s">
        <v>19</v>
      </c>
      <c r="L264" s="41"/>
      <c r="M264" s="182" t="s">
        <v>19</v>
      </c>
      <c r="N264" s="183" t="s">
        <v>44</v>
      </c>
      <c r="O264" s="66"/>
      <c r="P264" s="184">
        <f t="shared" si="71"/>
        <v>0</v>
      </c>
      <c r="Q264" s="184">
        <v>0</v>
      </c>
      <c r="R264" s="184">
        <f t="shared" si="72"/>
        <v>0</v>
      </c>
      <c r="S264" s="184">
        <v>0</v>
      </c>
      <c r="T264" s="185">
        <f t="shared" si="73"/>
        <v>0</v>
      </c>
      <c r="U264" s="36"/>
      <c r="V264" s="36"/>
      <c r="W264" s="36"/>
      <c r="X264" s="36"/>
      <c r="Y264" s="36"/>
      <c r="Z264" s="36"/>
      <c r="AA264" s="36"/>
      <c r="AB264" s="36"/>
      <c r="AC264" s="36"/>
      <c r="AD264" s="36"/>
      <c r="AE264" s="36"/>
      <c r="AR264" s="186" t="s">
        <v>142</v>
      </c>
      <c r="AT264" s="186" t="s">
        <v>137</v>
      </c>
      <c r="AU264" s="186" t="s">
        <v>80</v>
      </c>
      <c r="AY264" s="19" t="s">
        <v>135</v>
      </c>
      <c r="BE264" s="187">
        <f t="shared" si="74"/>
        <v>0</v>
      </c>
      <c r="BF264" s="187">
        <f t="shared" si="75"/>
        <v>0</v>
      </c>
      <c r="BG264" s="187">
        <f t="shared" si="76"/>
        <v>0</v>
      </c>
      <c r="BH264" s="187">
        <f t="shared" si="77"/>
        <v>0</v>
      </c>
      <c r="BI264" s="187">
        <f t="shared" si="78"/>
        <v>0</v>
      </c>
      <c r="BJ264" s="19" t="s">
        <v>143</v>
      </c>
      <c r="BK264" s="187">
        <f t="shared" si="79"/>
        <v>0</v>
      </c>
      <c r="BL264" s="19" t="s">
        <v>142</v>
      </c>
      <c r="BM264" s="186" t="s">
        <v>1407</v>
      </c>
    </row>
    <row r="265" spans="1:65" s="2" customFormat="1" ht="14.4" customHeight="1">
      <c r="A265" s="36"/>
      <c r="B265" s="37"/>
      <c r="C265" s="175" t="s">
        <v>896</v>
      </c>
      <c r="D265" s="175" t="s">
        <v>137</v>
      </c>
      <c r="E265" s="176" t="s">
        <v>3449</v>
      </c>
      <c r="F265" s="177" t="s">
        <v>3450</v>
      </c>
      <c r="G265" s="178" t="s">
        <v>382</v>
      </c>
      <c r="H265" s="179">
        <v>11</v>
      </c>
      <c r="I265" s="180"/>
      <c r="J265" s="181">
        <f t="shared" si="70"/>
        <v>0</v>
      </c>
      <c r="K265" s="177" t="s">
        <v>19</v>
      </c>
      <c r="L265" s="41"/>
      <c r="M265" s="182" t="s">
        <v>19</v>
      </c>
      <c r="N265" s="183" t="s">
        <v>44</v>
      </c>
      <c r="O265" s="66"/>
      <c r="P265" s="184">
        <f t="shared" si="71"/>
        <v>0</v>
      </c>
      <c r="Q265" s="184">
        <v>0</v>
      </c>
      <c r="R265" s="184">
        <f t="shared" si="72"/>
        <v>0</v>
      </c>
      <c r="S265" s="184">
        <v>0</v>
      </c>
      <c r="T265" s="185">
        <f t="shared" si="73"/>
        <v>0</v>
      </c>
      <c r="U265" s="36"/>
      <c r="V265" s="36"/>
      <c r="W265" s="36"/>
      <c r="X265" s="36"/>
      <c r="Y265" s="36"/>
      <c r="Z265" s="36"/>
      <c r="AA265" s="36"/>
      <c r="AB265" s="36"/>
      <c r="AC265" s="36"/>
      <c r="AD265" s="36"/>
      <c r="AE265" s="36"/>
      <c r="AR265" s="186" t="s">
        <v>142</v>
      </c>
      <c r="AT265" s="186" t="s">
        <v>137</v>
      </c>
      <c r="AU265" s="186" t="s">
        <v>80</v>
      </c>
      <c r="AY265" s="19" t="s">
        <v>135</v>
      </c>
      <c r="BE265" s="187">
        <f t="shared" si="74"/>
        <v>0</v>
      </c>
      <c r="BF265" s="187">
        <f t="shared" si="75"/>
        <v>0</v>
      </c>
      <c r="BG265" s="187">
        <f t="shared" si="76"/>
        <v>0</v>
      </c>
      <c r="BH265" s="187">
        <f t="shared" si="77"/>
        <v>0</v>
      </c>
      <c r="BI265" s="187">
        <f t="shared" si="78"/>
        <v>0</v>
      </c>
      <c r="BJ265" s="19" t="s">
        <v>143</v>
      </c>
      <c r="BK265" s="187">
        <f t="shared" si="79"/>
        <v>0</v>
      </c>
      <c r="BL265" s="19" t="s">
        <v>142</v>
      </c>
      <c r="BM265" s="186" t="s">
        <v>2043</v>
      </c>
    </row>
    <row r="266" spans="1:65" s="2" customFormat="1" ht="14.4" customHeight="1">
      <c r="A266" s="36"/>
      <c r="B266" s="37"/>
      <c r="C266" s="175" t="s">
        <v>1312</v>
      </c>
      <c r="D266" s="175" t="s">
        <v>137</v>
      </c>
      <c r="E266" s="176" t="s">
        <v>3451</v>
      </c>
      <c r="F266" s="177" t="s">
        <v>3452</v>
      </c>
      <c r="G266" s="178" t="s">
        <v>382</v>
      </c>
      <c r="H266" s="179">
        <v>11</v>
      </c>
      <c r="I266" s="180"/>
      <c r="J266" s="181">
        <f t="shared" si="70"/>
        <v>0</v>
      </c>
      <c r="K266" s="177" t="s">
        <v>19</v>
      </c>
      <c r="L266" s="41"/>
      <c r="M266" s="182" t="s">
        <v>19</v>
      </c>
      <c r="N266" s="183" t="s">
        <v>44</v>
      </c>
      <c r="O266" s="66"/>
      <c r="P266" s="184">
        <f t="shared" si="71"/>
        <v>0</v>
      </c>
      <c r="Q266" s="184">
        <v>0</v>
      </c>
      <c r="R266" s="184">
        <f t="shared" si="72"/>
        <v>0</v>
      </c>
      <c r="S266" s="184">
        <v>0</v>
      </c>
      <c r="T266" s="185">
        <f t="shared" si="73"/>
        <v>0</v>
      </c>
      <c r="U266" s="36"/>
      <c r="V266" s="36"/>
      <c r="W266" s="36"/>
      <c r="X266" s="36"/>
      <c r="Y266" s="36"/>
      <c r="Z266" s="36"/>
      <c r="AA266" s="36"/>
      <c r="AB266" s="36"/>
      <c r="AC266" s="36"/>
      <c r="AD266" s="36"/>
      <c r="AE266" s="36"/>
      <c r="AR266" s="186" t="s">
        <v>142</v>
      </c>
      <c r="AT266" s="186" t="s">
        <v>137</v>
      </c>
      <c r="AU266" s="186" t="s">
        <v>80</v>
      </c>
      <c r="AY266" s="19" t="s">
        <v>135</v>
      </c>
      <c r="BE266" s="187">
        <f t="shared" si="74"/>
        <v>0</v>
      </c>
      <c r="BF266" s="187">
        <f t="shared" si="75"/>
        <v>0</v>
      </c>
      <c r="BG266" s="187">
        <f t="shared" si="76"/>
        <v>0</v>
      </c>
      <c r="BH266" s="187">
        <f t="shared" si="77"/>
        <v>0</v>
      </c>
      <c r="BI266" s="187">
        <f t="shared" si="78"/>
        <v>0</v>
      </c>
      <c r="BJ266" s="19" t="s">
        <v>143</v>
      </c>
      <c r="BK266" s="187">
        <f t="shared" si="79"/>
        <v>0</v>
      </c>
      <c r="BL266" s="19" t="s">
        <v>142</v>
      </c>
      <c r="BM266" s="186" t="s">
        <v>1413</v>
      </c>
    </row>
    <row r="267" spans="1:65" s="2" customFormat="1" ht="14.4" customHeight="1">
      <c r="A267" s="36"/>
      <c r="B267" s="37"/>
      <c r="C267" s="175" t="s">
        <v>907</v>
      </c>
      <c r="D267" s="175" t="s">
        <v>137</v>
      </c>
      <c r="E267" s="176" t="s">
        <v>3453</v>
      </c>
      <c r="F267" s="177" t="s">
        <v>3454</v>
      </c>
      <c r="G267" s="178" t="s">
        <v>382</v>
      </c>
      <c r="H267" s="179">
        <v>11</v>
      </c>
      <c r="I267" s="180"/>
      <c r="J267" s="181">
        <f t="shared" si="70"/>
        <v>0</v>
      </c>
      <c r="K267" s="177" t="s">
        <v>19</v>
      </c>
      <c r="L267" s="41"/>
      <c r="M267" s="182" t="s">
        <v>19</v>
      </c>
      <c r="N267" s="183" t="s">
        <v>44</v>
      </c>
      <c r="O267" s="66"/>
      <c r="P267" s="184">
        <f t="shared" si="71"/>
        <v>0</v>
      </c>
      <c r="Q267" s="184">
        <v>0</v>
      </c>
      <c r="R267" s="184">
        <f t="shared" si="72"/>
        <v>0</v>
      </c>
      <c r="S267" s="184">
        <v>0</v>
      </c>
      <c r="T267" s="185">
        <f t="shared" si="73"/>
        <v>0</v>
      </c>
      <c r="U267" s="36"/>
      <c r="V267" s="36"/>
      <c r="W267" s="36"/>
      <c r="X267" s="36"/>
      <c r="Y267" s="36"/>
      <c r="Z267" s="36"/>
      <c r="AA267" s="36"/>
      <c r="AB267" s="36"/>
      <c r="AC267" s="36"/>
      <c r="AD267" s="36"/>
      <c r="AE267" s="36"/>
      <c r="AR267" s="186" t="s">
        <v>142</v>
      </c>
      <c r="AT267" s="186" t="s">
        <v>137</v>
      </c>
      <c r="AU267" s="186" t="s">
        <v>80</v>
      </c>
      <c r="AY267" s="19" t="s">
        <v>135</v>
      </c>
      <c r="BE267" s="187">
        <f t="shared" si="74"/>
        <v>0</v>
      </c>
      <c r="BF267" s="187">
        <f t="shared" si="75"/>
        <v>0</v>
      </c>
      <c r="BG267" s="187">
        <f t="shared" si="76"/>
        <v>0</v>
      </c>
      <c r="BH267" s="187">
        <f t="shared" si="77"/>
        <v>0</v>
      </c>
      <c r="BI267" s="187">
        <f t="shared" si="78"/>
        <v>0</v>
      </c>
      <c r="BJ267" s="19" t="s">
        <v>143</v>
      </c>
      <c r="BK267" s="187">
        <f t="shared" si="79"/>
        <v>0</v>
      </c>
      <c r="BL267" s="19" t="s">
        <v>142</v>
      </c>
      <c r="BM267" s="186" t="s">
        <v>1416</v>
      </c>
    </row>
    <row r="268" spans="1:65" s="2" customFormat="1" ht="14.4" customHeight="1">
      <c r="A268" s="36"/>
      <c r="B268" s="37"/>
      <c r="C268" s="175" t="s">
        <v>1319</v>
      </c>
      <c r="D268" s="175" t="s">
        <v>137</v>
      </c>
      <c r="E268" s="176" t="s">
        <v>3455</v>
      </c>
      <c r="F268" s="177" t="s">
        <v>3456</v>
      </c>
      <c r="G268" s="178" t="s">
        <v>382</v>
      </c>
      <c r="H268" s="179">
        <v>11</v>
      </c>
      <c r="I268" s="180"/>
      <c r="J268" s="181">
        <f t="shared" si="70"/>
        <v>0</v>
      </c>
      <c r="K268" s="177" t="s">
        <v>19</v>
      </c>
      <c r="L268" s="41"/>
      <c r="M268" s="182" t="s">
        <v>19</v>
      </c>
      <c r="N268" s="183" t="s">
        <v>44</v>
      </c>
      <c r="O268" s="66"/>
      <c r="P268" s="184">
        <f t="shared" si="71"/>
        <v>0</v>
      </c>
      <c r="Q268" s="184">
        <v>0</v>
      </c>
      <c r="R268" s="184">
        <f t="shared" si="72"/>
        <v>0</v>
      </c>
      <c r="S268" s="184">
        <v>0</v>
      </c>
      <c r="T268" s="185">
        <f t="shared" si="73"/>
        <v>0</v>
      </c>
      <c r="U268" s="36"/>
      <c r="V268" s="36"/>
      <c r="W268" s="36"/>
      <c r="X268" s="36"/>
      <c r="Y268" s="36"/>
      <c r="Z268" s="36"/>
      <c r="AA268" s="36"/>
      <c r="AB268" s="36"/>
      <c r="AC268" s="36"/>
      <c r="AD268" s="36"/>
      <c r="AE268" s="36"/>
      <c r="AR268" s="186" t="s">
        <v>142</v>
      </c>
      <c r="AT268" s="186" t="s">
        <v>137</v>
      </c>
      <c r="AU268" s="186" t="s">
        <v>80</v>
      </c>
      <c r="AY268" s="19" t="s">
        <v>135</v>
      </c>
      <c r="BE268" s="187">
        <f t="shared" si="74"/>
        <v>0</v>
      </c>
      <c r="BF268" s="187">
        <f t="shared" si="75"/>
        <v>0</v>
      </c>
      <c r="BG268" s="187">
        <f t="shared" si="76"/>
        <v>0</v>
      </c>
      <c r="BH268" s="187">
        <f t="shared" si="77"/>
        <v>0</v>
      </c>
      <c r="BI268" s="187">
        <f t="shared" si="78"/>
        <v>0</v>
      </c>
      <c r="BJ268" s="19" t="s">
        <v>143</v>
      </c>
      <c r="BK268" s="187">
        <f t="shared" si="79"/>
        <v>0</v>
      </c>
      <c r="BL268" s="19" t="s">
        <v>142</v>
      </c>
      <c r="BM268" s="186" t="s">
        <v>1423</v>
      </c>
    </row>
    <row r="269" spans="1:65" s="2" customFormat="1" ht="14.4" customHeight="1">
      <c r="A269" s="36"/>
      <c r="B269" s="37"/>
      <c r="C269" s="175" t="s">
        <v>911</v>
      </c>
      <c r="D269" s="175" t="s">
        <v>137</v>
      </c>
      <c r="E269" s="176" t="s">
        <v>3457</v>
      </c>
      <c r="F269" s="177" t="s">
        <v>3458</v>
      </c>
      <c r="G269" s="178" t="s">
        <v>382</v>
      </c>
      <c r="H269" s="179">
        <v>1</v>
      </c>
      <c r="I269" s="180"/>
      <c r="J269" s="181">
        <f t="shared" si="70"/>
        <v>0</v>
      </c>
      <c r="K269" s="177" t="s">
        <v>19</v>
      </c>
      <c r="L269" s="41"/>
      <c r="M269" s="182" t="s">
        <v>19</v>
      </c>
      <c r="N269" s="183" t="s">
        <v>44</v>
      </c>
      <c r="O269" s="66"/>
      <c r="P269" s="184">
        <f t="shared" si="71"/>
        <v>0</v>
      </c>
      <c r="Q269" s="184">
        <v>0</v>
      </c>
      <c r="R269" s="184">
        <f t="shared" si="72"/>
        <v>0</v>
      </c>
      <c r="S269" s="184">
        <v>0</v>
      </c>
      <c r="T269" s="185">
        <f t="shared" si="73"/>
        <v>0</v>
      </c>
      <c r="U269" s="36"/>
      <c r="V269" s="36"/>
      <c r="W269" s="36"/>
      <c r="X269" s="36"/>
      <c r="Y269" s="36"/>
      <c r="Z269" s="36"/>
      <c r="AA269" s="36"/>
      <c r="AB269" s="36"/>
      <c r="AC269" s="36"/>
      <c r="AD269" s="36"/>
      <c r="AE269" s="36"/>
      <c r="AR269" s="186" t="s">
        <v>142</v>
      </c>
      <c r="AT269" s="186" t="s">
        <v>137</v>
      </c>
      <c r="AU269" s="186" t="s">
        <v>80</v>
      </c>
      <c r="AY269" s="19" t="s">
        <v>135</v>
      </c>
      <c r="BE269" s="187">
        <f t="shared" si="74"/>
        <v>0</v>
      </c>
      <c r="BF269" s="187">
        <f t="shared" si="75"/>
        <v>0</v>
      </c>
      <c r="BG269" s="187">
        <f t="shared" si="76"/>
        <v>0</v>
      </c>
      <c r="BH269" s="187">
        <f t="shared" si="77"/>
        <v>0</v>
      </c>
      <c r="BI269" s="187">
        <f t="shared" si="78"/>
        <v>0</v>
      </c>
      <c r="BJ269" s="19" t="s">
        <v>143</v>
      </c>
      <c r="BK269" s="187">
        <f t="shared" si="79"/>
        <v>0</v>
      </c>
      <c r="BL269" s="19" t="s">
        <v>142</v>
      </c>
      <c r="BM269" s="186" t="s">
        <v>1426</v>
      </c>
    </row>
    <row r="270" spans="1:65" s="2" customFormat="1" ht="14.4" customHeight="1">
      <c r="A270" s="36"/>
      <c r="B270" s="37"/>
      <c r="C270" s="175" t="s">
        <v>1327</v>
      </c>
      <c r="D270" s="175" t="s">
        <v>137</v>
      </c>
      <c r="E270" s="176" t="s">
        <v>3459</v>
      </c>
      <c r="F270" s="177" t="s">
        <v>3460</v>
      </c>
      <c r="G270" s="178" t="s">
        <v>382</v>
      </c>
      <c r="H270" s="179">
        <v>1</v>
      </c>
      <c r="I270" s="180"/>
      <c r="J270" s="181">
        <f t="shared" si="70"/>
        <v>0</v>
      </c>
      <c r="K270" s="177" t="s">
        <v>19</v>
      </c>
      <c r="L270" s="41"/>
      <c r="M270" s="182" t="s">
        <v>19</v>
      </c>
      <c r="N270" s="183" t="s">
        <v>44</v>
      </c>
      <c r="O270" s="66"/>
      <c r="P270" s="184">
        <f t="shared" si="71"/>
        <v>0</v>
      </c>
      <c r="Q270" s="184">
        <v>0</v>
      </c>
      <c r="R270" s="184">
        <f t="shared" si="72"/>
        <v>0</v>
      </c>
      <c r="S270" s="184">
        <v>0</v>
      </c>
      <c r="T270" s="185">
        <f t="shared" si="73"/>
        <v>0</v>
      </c>
      <c r="U270" s="36"/>
      <c r="V270" s="36"/>
      <c r="W270" s="36"/>
      <c r="X270" s="36"/>
      <c r="Y270" s="36"/>
      <c r="Z270" s="36"/>
      <c r="AA270" s="36"/>
      <c r="AB270" s="36"/>
      <c r="AC270" s="36"/>
      <c r="AD270" s="36"/>
      <c r="AE270" s="36"/>
      <c r="AR270" s="186" t="s">
        <v>142</v>
      </c>
      <c r="AT270" s="186" t="s">
        <v>137</v>
      </c>
      <c r="AU270" s="186" t="s">
        <v>80</v>
      </c>
      <c r="AY270" s="19" t="s">
        <v>135</v>
      </c>
      <c r="BE270" s="187">
        <f t="shared" si="74"/>
        <v>0</v>
      </c>
      <c r="BF270" s="187">
        <f t="shared" si="75"/>
        <v>0</v>
      </c>
      <c r="BG270" s="187">
        <f t="shared" si="76"/>
        <v>0</v>
      </c>
      <c r="BH270" s="187">
        <f t="shared" si="77"/>
        <v>0</v>
      </c>
      <c r="BI270" s="187">
        <f t="shared" si="78"/>
        <v>0</v>
      </c>
      <c r="BJ270" s="19" t="s">
        <v>143</v>
      </c>
      <c r="BK270" s="187">
        <f t="shared" si="79"/>
        <v>0</v>
      </c>
      <c r="BL270" s="19" t="s">
        <v>142</v>
      </c>
      <c r="BM270" s="186" t="s">
        <v>1433</v>
      </c>
    </row>
    <row r="271" spans="1:65" s="2" customFormat="1" ht="14.4" customHeight="1">
      <c r="A271" s="36"/>
      <c r="B271" s="37"/>
      <c r="C271" s="175" t="s">
        <v>916</v>
      </c>
      <c r="D271" s="175" t="s">
        <v>137</v>
      </c>
      <c r="E271" s="176" t="s">
        <v>3461</v>
      </c>
      <c r="F271" s="177" t="s">
        <v>3462</v>
      </c>
      <c r="G271" s="178" t="s">
        <v>382</v>
      </c>
      <c r="H271" s="179">
        <v>2</v>
      </c>
      <c r="I271" s="180"/>
      <c r="J271" s="181">
        <f t="shared" si="70"/>
        <v>0</v>
      </c>
      <c r="K271" s="177" t="s">
        <v>19</v>
      </c>
      <c r="L271" s="41"/>
      <c r="M271" s="182" t="s">
        <v>19</v>
      </c>
      <c r="N271" s="183" t="s">
        <v>44</v>
      </c>
      <c r="O271" s="66"/>
      <c r="P271" s="184">
        <f t="shared" si="71"/>
        <v>0</v>
      </c>
      <c r="Q271" s="184">
        <v>0</v>
      </c>
      <c r="R271" s="184">
        <f t="shared" si="72"/>
        <v>0</v>
      </c>
      <c r="S271" s="184">
        <v>0</v>
      </c>
      <c r="T271" s="185">
        <f t="shared" si="73"/>
        <v>0</v>
      </c>
      <c r="U271" s="36"/>
      <c r="V271" s="36"/>
      <c r="W271" s="36"/>
      <c r="X271" s="36"/>
      <c r="Y271" s="36"/>
      <c r="Z271" s="36"/>
      <c r="AA271" s="36"/>
      <c r="AB271" s="36"/>
      <c r="AC271" s="36"/>
      <c r="AD271" s="36"/>
      <c r="AE271" s="36"/>
      <c r="AR271" s="186" t="s">
        <v>142</v>
      </c>
      <c r="AT271" s="186" t="s">
        <v>137</v>
      </c>
      <c r="AU271" s="186" t="s">
        <v>80</v>
      </c>
      <c r="AY271" s="19" t="s">
        <v>135</v>
      </c>
      <c r="BE271" s="187">
        <f t="shared" si="74"/>
        <v>0</v>
      </c>
      <c r="BF271" s="187">
        <f t="shared" si="75"/>
        <v>0</v>
      </c>
      <c r="BG271" s="187">
        <f t="shared" si="76"/>
        <v>0</v>
      </c>
      <c r="BH271" s="187">
        <f t="shared" si="77"/>
        <v>0</v>
      </c>
      <c r="BI271" s="187">
        <f t="shared" si="78"/>
        <v>0</v>
      </c>
      <c r="BJ271" s="19" t="s">
        <v>143</v>
      </c>
      <c r="BK271" s="187">
        <f t="shared" si="79"/>
        <v>0</v>
      </c>
      <c r="BL271" s="19" t="s">
        <v>142</v>
      </c>
      <c r="BM271" s="186" t="s">
        <v>1436</v>
      </c>
    </row>
    <row r="272" spans="1:65" s="2" customFormat="1" ht="14.4" customHeight="1">
      <c r="A272" s="36"/>
      <c r="B272" s="37"/>
      <c r="C272" s="175" t="s">
        <v>1334</v>
      </c>
      <c r="D272" s="175" t="s">
        <v>137</v>
      </c>
      <c r="E272" s="176" t="s">
        <v>3463</v>
      </c>
      <c r="F272" s="177" t="s">
        <v>3464</v>
      </c>
      <c r="G272" s="178" t="s">
        <v>382</v>
      </c>
      <c r="H272" s="179">
        <v>2</v>
      </c>
      <c r="I272" s="180"/>
      <c r="J272" s="181">
        <f t="shared" si="70"/>
        <v>0</v>
      </c>
      <c r="K272" s="177" t="s">
        <v>19</v>
      </c>
      <c r="L272" s="41"/>
      <c r="M272" s="182" t="s">
        <v>19</v>
      </c>
      <c r="N272" s="183" t="s">
        <v>44</v>
      </c>
      <c r="O272" s="66"/>
      <c r="P272" s="184">
        <f t="shared" si="71"/>
        <v>0</v>
      </c>
      <c r="Q272" s="184">
        <v>0</v>
      </c>
      <c r="R272" s="184">
        <f t="shared" si="72"/>
        <v>0</v>
      </c>
      <c r="S272" s="184">
        <v>0</v>
      </c>
      <c r="T272" s="185">
        <f t="shared" si="73"/>
        <v>0</v>
      </c>
      <c r="U272" s="36"/>
      <c r="V272" s="36"/>
      <c r="W272" s="36"/>
      <c r="X272" s="36"/>
      <c r="Y272" s="36"/>
      <c r="Z272" s="36"/>
      <c r="AA272" s="36"/>
      <c r="AB272" s="36"/>
      <c r="AC272" s="36"/>
      <c r="AD272" s="36"/>
      <c r="AE272" s="36"/>
      <c r="AR272" s="186" t="s">
        <v>142</v>
      </c>
      <c r="AT272" s="186" t="s">
        <v>137</v>
      </c>
      <c r="AU272" s="186" t="s">
        <v>80</v>
      </c>
      <c r="AY272" s="19" t="s">
        <v>135</v>
      </c>
      <c r="BE272" s="187">
        <f t="shared" si="74"/>
        <v>0</v>
      </c>
      <c r="BF272" s="187">
        <f t="shared" si="75"/>
        <v>0</v>
      </c>
      <c r="BG272" s="187">
        <f t="shared" si="76"/>
        <v>0</v>
      </c>
      <c r="BH272" s="187">
        <f t="shared" si="77"/>
        <v>0</v>
      </c>
      <c r="BI272" s="187">
        <f t="shared" si="78"/>
        <v>0</v>
      </c>
      <c r="BJ272" s="19" t="s">
        <v>143</v>
      </c>
      <c r="BK272" s="187">
        <f t="shared" si="79"/>
        <v>0</v>
      </c>
      <c r="BL272" s="19" t="s">
        <v>142</v>
      </c>
      <c r="BM272" s="186" t="s">
        <v>1440</v>
      </c>
    </row>
    <row r="273" spans="1:65" s="2" customFormat="1" ht="14.4" customHeight="1">
      <c r="A273" s="36"/>
      <c r="B273" s="37"/>
      <c r="C273" s="175" t="s">
        <v>950</v>
      </c>
      <c r="D273" s="175" t="s">
        <v>137</v>
      </c>
      <c r="E273" s="176" t="s">
        <v>3461</v>
      </c>
      <c r="F273" s="177" t="s">
        <v>3462</v>
      </c>
      <c r="G273" s="178" t="s">
        <v>382</v>
      </c>
      <c r="H273" s="179">
        <v>1</v>
      </c>
      <c r="I273" s="180"/>
      <c r="J273" s="181">
        <f t="shared" si="70"/>
        <v>0</v>
      </c>
      <c r="K273" s="177" t="s">
        <v>19</v>
      </c>
      <c r="L273" s="41"/>
      <c r="M273" s="182" t="s">
        <v>19</v>
      </c>
      <c r="N273" s="183" t="s">
        <v>44</v>
      </c>
      <c r="O273" s="66"/>
      <c r="P273" s="184">
        <f t="shared" si="71"/>
        <v>0</v>
      </c>
      <c r="Q273" s="184">
        <v>0</v>
      </c>
      <c r="R273" s="184">
        <f t="shared" si="72"/>
        <v>0</v>
      </c>
      <c r="S273" s="184">
        <v>0</v>
      </c>
      <c r="T273" s="185">
        <f t="shared" si="73"/>
        <v>0</v>
      </c>
      <c r="U273" s="36"/>
      <c r="V273" s="36"/>
      <c r="W273" s="36"/>
      <c r="X273" s="36"/>
      <c r="Y273" s="36"/>
      <c r="Z273" s="36"/>
      <c r="AA273" s="36"/>
      <c r="AB273" s="36"/>
      <c r="AC273" s="36"/>
      <c r="AD273" s="36"/>
      <c r="AE273" s="36"/>
      <c r="AR273" s="186" t="s">
        <v>142</v>
      </c>
      <c r="AT273" s="186" t="s">
        <v>137</v>
      </c>
      <c r="AU273" s="186" t="s">
        <v>80</v>
      </c>
      <c r="AY273" s="19" t="s">
        <v>135</v>
      </c>
      <c r="BE273" s="187">
        <f t="shared" si="74"/>
        <v>0</v>
      </c>
      <c r="BF273" s="187">
        <f t="shared" si="75"/>
        <v>0</v>
      </c>
      <c r="BG273" s="187">
        <f t="shared" si="76"/>
        <v>0</v>
      </c>
      <c r="BH273" s="187">
        <f t="shared" si="77"/>
        <v>0</v>
      </c>
      <c r="BI273" s="187">
        <f t="shared" si="78"/>
        <v>0</v>
      </c>
      <c r="BJ273" s="19" t="s">
        <v>143</v>
      </c>
      <c r="BK273" s="187">
        <f t="shared" si="79"/>
        <v>0</v>
      </c>
      <c r="BL273" s="19" t="s">
        <v>142</v>
      </c>
      <c r="BM273" s="186" t="s">
        <v>1443</v>
      </c>
    </row>
    <row r="274" spans="1:65" s="2" customFormat="1" ht="14.4" customHeight="1">
      <c r="A274" s="36"/>
      <c r="B274" s="37"/>
      <c r="C274" s="175" t="s">
        <v>1341</v>
      </c>
      <c r="D274" s="175" t="s">
        <v>137</v>
      </c>
      <c r="E274" s="176" t="s">
        <v>3465</v>
      </c>
      <c r="F274" s="177" t="s">
        <v>3466</v>
      </c>
      <c r="G274" s="178" t="s">
        <v>382</v>
      </c>
      <c r="H274" s="179">
        <v>1</v>
      </c>
      <c r="I274" s="180"/>
      <c r="J274" s="181">
        <f t="shared" si="70"/>
        <v>0</v>
      </c>
      <c r="K274" s="177" t="s">
        <v>19</v>
      </c>
      <c r="L274" s="41"/>
      <c r="M274" s="182" t="s">
        <v>19</v>
      </c>
      <c r="N274" s="183" t="s">
        <v>44</v>
      </c>
      <c r="O274" s="66"/>
      <c r="P274" s="184">
        <f t="shared" si="71"/>
        <v>0</v>
      </c>
      <c r="Q274" s="184">
        <v>0</v>
      </c>
      <c r="R274" s="184">
        <f t="shared" si="72"/>
        <v>0</v>
      </c>
      <c r="S274" s="184">
        <v>0</v>
      </c>
      <c r="T274" s="185">
        <f t="shared" si="73"/>
        <v>0</v>
      </c>
      <c r="U274" s="36"/>
      <c r="V274" s="36"/>
      <c r="W274" s="36"/>
      <c r="X274" s="36"/>
      <c r="Y274" s="36"/>
      <c r="Z274" s="36"/>
      <c r="AA274" s="36"/>
      <c r="AB274" s="36"/>
      <c r="AC274" s="36"/>
      <c r="AD274" s="36"/>
      <c r="AE274" s="36"/>
      <c r="AR274" s="186" t="s">
        <v>142</v>
      </c>
      <c r="AT274" s="186" t="s">
        <v>137</v>
      </c>
      <c r="AU274" s="186" t="s">
        <v>80</v>
      </c>
      <c r="AY274" s="19" t="s">
        <v>135</v>
      </c>
      <c r="BE274" s="187">
        <f t="shared" si="74"/>
        <v>0</v>
      </c>
      <c r="BF274" s="187">
        <f t="shared" si="75"/>
        <v>0</v>
      </c>
      <c r="BG274" s="187">
        <f t="shared" si="76"/>
        <v>0</v>
      </c>
      <c r="BH274" s="187">
        <f t="shared" si="77"/>
        <v>0</v>
      </c>
      <c r="BI274" s="187">
        <f t="shared" si="78"/>
        <v>0</v>
      </c>
      <c r="BJ274" s="19" t="s">
        <v>143</v>
      </c>
      <c r="BK274" s="187">
        <f t="shared" si="79"/>
        <v>0</v>
      </c>
      <c r="BL274" s="19" t="s">
        <v>142</v>
      </c>
      <c r="BM274" s="186" t="s">
        <v>1447</v>
      </c>
    </row>
    <row r="275" spans="1:65" s="2" customFormat="1" ht="14.4" customHeight="1">
      <c r="A275" s="36"/>
      <c r="B275" s="37"/>
      <c r="C275" s="175" t="s">
        <v>954</v>
      </c>
      <c r="D275" s="175" t="s">
        <v>137</v>
      </c>
      <c r="E275" s="176" t="s">
        <v>3467</v>
      </c>
      <c r="F275" s="177" t="s">
        <v>3468</v>
      </c>
      <c r="G275" s="178" t="s">
        <v>382</v>
      </c>
      <c r="H275" s="179">
        <v>2</v>
      </c>
      <c r="I275" s="180"/>
      <c r="J275" s="181">
        <f t="shared" si="70"/>
        <v>0</v>
      </c>
      <c r="K275" s="177" t="s">
        <v>19</v>
      </c>
      <c r="L275" s="41"/>
      <c r="M275" s="182" t="s">
        <v>19</v>
      </c>
      <c r="N275" s="183" t="s">
        <v>44</v>
      </c>
      <c r="O275" s="66"/>
      <c r="P275" s="184">
        <f t="shared" si="71"/>
        <v>0</v>
      </c>
      <c r="Q275" s="184">
        <v>0</v>
      </c>
      <c r="R275" s="184">
        <f t="shared" si="72"/>
        <v>0</v>
      </c>
      <c r="S275" s="184">
        <v>0</v>
      </c>
      <c r="T275" s="185">
        <f t="shared" si="73"/>
        <v>0</v>
      </c>
      <c r="U275" s="36"/>
      <c r="V275" s="36"/>
      <c r="W275" s="36"/>
      <c r="X275" s="36"/>
      <c r="Y275" s="36"/>
      <c r="Z275" s="36"/>
      <c r="AA275" s="36"/>
      <c r="AB275" s="36"/>
      <c r="AC275" s="36"/>
      <c r="AD275" s="36"/>
      <c r="AE275" s="36"/>
      <c r="AR275" s="186" t="s">
        <v>142</v>
      </c>
      <c r="AT275" s="186" t="s">
        <v>137</v>
      </c>
      <c r="AU275" s="186" t="s">
        <v>80</v>
      </c>
      <c r="AY275" s="19" t="s">
        <v>135</v>
      </c>
      <c r="BE275" s="187">
        <f t="shared" si="74"/>
        <v>0</v>
      </c>
      <c r="BF275" s="187">
        <f t="shared" si="75"/>
        <v>0</v>
      </c>
      <c r="BG275" s="187">
        <f t="shared" si="76"/>
        <v>0</v>
      </c>
      <c r="BH275" s="187">
        <f t="shared" si="77"/>
        <v>0</v>
      </c>
      <c r="BI275" s="187">
        <f t="shared" si="78"/>
        <v>0</v>
      </c>
      <c r="BJ275" s="19" t="s">
        <v>143</v>
      </c>
      <c r="BK275" s="187">
        <f t="shared" si="79"/>
        <v>0</v>
      </c>
      <c r="BL275" s="19" t="s">
        <v>142</v>
      </c>
      <c r="BM275" s="186" t="s">
        <v>1450</v>
      </c>
    </row>
    <row r="276" spans="1:65" s="2" customFormat="1" ht="14.4" customHeight="1">
      <c r="A276" s="36"/>
      <c r="B276" s="37"/>
      <c r="C276" s="175" t="s">
        <v>1352</v>
      </c>
      <c r="D276" s="175" t="s">
        <v>137</v>
      </c>
      <c r="E276" s="176" t="s">
        <v>3469</v>
      </c>
      <c r="F276" s="177" t="s">
        <v>3470</v>
      </c>
      <c r="G276" s="178" t="s">
        <v>382</v>
      </c>
      <c r="H276" s="179">
        <v>2</v>
      </c>
      <c r="I276" s="180"/>
      <c r="J276" s="181">
        <f t="shared" si="70"/>
        <v>0</v>
      </c>
      <c r="K276" s="177" t="s">
        <v>19</v>
      </c>
      <c r="L276" s="41"/>
      <c r="M276" s="182" t="s">
        <v>19</v>
      </c>
      <c r="N276" s="183" t="s">
        <v>44</v>
      </c>
      <c r="O276" s="66"/>
      <c r="P276" s="184">
        <f t="shared" si="71"/>
        <v>0</v>
      </c>
      <c r="Q276" s="184">
        <v>0</v>
      </c>
      <c r="R276" s="184">
        <f t="shared" si="72"/>
        <v>0</v>
      </c>
      <c r="S276" s="184">
        <v>0</v>
      </c>
      <c r="T276" s="185">
        <f t="shared" si="73"/>
        <v>0</v>
      </c>
      <c r="U276" s="36"/>
      <c r="V276" s="36"/>
      <c r="W276" s="36"/>
      <c r="X276" s="36"/>
      <c r="Y276" s="36"/>
      <c r="Z276" s="36"/>
      <c r="AA276" s="36"/>
      <c r="AB276" s="36"/>
      <c r="AC276" s="36"/>
      <c r="AD276" s="36"/>
      <c r="AE276" s="36"/>
      <c r="AR276" s="186" t="s">
        <v>142</v>
      </c>
      <c r="AT276" s="186" t="s">
        <v>137</v>
      </c>
      <c r="AU276" s="186" t="s">
        <v>80</v>
      </c>
      <c r="AY276" s="19" t="s">
        <v>135</v>
      </c>
      <c r="BE276" s="187">
        <f t="shared" si="74"/>
        <v>0</v>
      </c>
      <c r="BF276" s="187">
        <f t="shared" si="75"/>
        <v>0</v>
      </c>
      <c r="BG276" s="187">
        <f t="shared" si="76"/>
        <v>0</v>
      </c>
      <c r="BH276" s="187">
        <f t="shared" si="77"/>
        <v>0</v>
      </c>
      <c r="BI276" s="187">
        <f t="shared" si="78"/>
        <v>0</v>
      </c>
      <c r="BJ276" s="19" t="s">
        <v>143</v>
      </c>
      <c r="BK276" s="187">
        <f t="shared" si="79"/>
        <v>0</v>
      </c>
      <c r="BL276" s="19" t="s">
        <v>142</v>
      </c>
      <c r="BM276" s="186" t="s">
        <v>1454</v>
      </c>
    </row>
    <row r="277" spans="1:65" s="2" customFormat="1" ht="14.4" customHeight="1">
      <c r="A277" s="36"/>
      <c r="B277" s="37"/>
      <c r="C277" s="175" t="s">
        <v>959</v>
      </c>
      <c r="D277" s="175" t="s">
        <v>137</v>
      </c>
      <c r="E277" s="176" t="s">
        <v>3471</v>
      </c>
      <c r="F277" s="177" t="s">
        <v>3472</v>
      </c>
      <c r="G277" s="178" t="s">
        <v>382</v>
      </c>
      <c r="H277" s="179">
        <v>315</v>
      </c>
      <c r="I277" s="180"/>
      <c r="J277" s="181">
        <f t="shared" si="70"/>
        <v>0</v>
      </c>
      <c r="K277" s="177" t="s">
        <v>19</v>
      </c>
      <c r="L277" s="41"/>
      <c r="M277" s="182" t="s">
        <v>19</v>
      </c>
      <c r="N277" s="183" t="s">
        <v>44</v>
      </c>
      <c r="O277" s="66"/>
      <c r="P277" s="184">
        <f t="shared" si="71"/>
        <v>0</v>
      </c>
      <c r="Q277" s="184">
        <v>0</v>
      </c>
      <c r="R277" s="184">
        <f t="shared" si="72"/>
        <v>0</v>
      </c>
      <c r="S277" s="184">
        <v>0</v>
      </c>
      <c r="T277" s="185">
        <f t="shared" si="73"/>
        <v>0</v>
      </c>
      <c r="U277" s="36"/>
      <c r="V277" s="36"/>
      <c r="W277" s="36"/>
      <c r="X277" s="36"/>
      <c r="Y277" s="36"/>
      <c r="Z277" s="36"/>
      <c r="AA277" s="36"/>
      <c r="AB277" s="36"/>
      <c r="AC277" s="36"/>
      <c r="AD277" s="36"/>
      <c r="AE277" s="36"/>
      <c r="AR277" s="186" t="s">
        <v>142</v>
      </c>
      <c r="AT277" s="186" t="s">
        <v>137</v>
      </c>
      <c r="AU277" s="186" t="s">
        <v>80</v>
      </c>
      <c r="AY277" s="19" t="s">
        <v>135</v>
      </c>
      <c r="BE277" s="187">
        <f t="shared" si="74"/>
        <v>0</v>
      </c>
      <c r="BF277" s="187">
        <f t="shared" si="75"/>
        <v>0</v>
      </c>
      <c r="BG277" s="187">
        <f t="shared" si="76"/>
        <v>0</v>
      </c>
      <c r="BH277" s="187">
        <f t="shared" si="77"/>
        <v>0</v>
      </c>
      <c r="BI277" s="187">
        <f t="shared" si="78"/>
        <v>0</v>
      </c>
      <c r="BJ277" s="19" t="s">
        <v>143</v>
      </c>
      <c r="BK277" s="187">
        <f t="shared" si="79"/>
        <v>0</v>
      </c>
      <c r="BL277" s="19" t="s">
        <v>142</v>
      </c>
      <c r="BM277" s="186" t="s">
        <v>1457</v>
      </c>
    </row>
    <row r="278" spans="1:65" s="2" customFormat="1" ht="14.4" customHeight="1">
      <c r="A278" s="36"/>
      <c r="B278" s="37"/>
      <c r="C278" s="175" t="s">
        <v>1359</v>
      </c>
      <c r="D278" s="175" t="s">
        <v>137</v>
      </c>
      <c r="E278" s="176" t="s">
        <v>3473</v>
      </c>
      <c r="F278" s="177" t="s">
        <v>3474</v>
      </c>
      <c r="G278" s="178" t="s">
        <v>382</v>
      </c>
      <c r="H278" s="179">
        <v>315</v>
      </c>
      <c r="I278" s="180"/>
      <c r="J278" s="181">
        <f t="shared" si="70"/>
        <v>0</v>
      </c>
      <c r="K278" s="177" t="s">
        <v>19</v>
      </c>
      <c r="L278" s="41"/>
      <c r="M278" s="182" t="s">
        <v>19</v>
      </c>
      <c r="N278" s="183" t="s">
        <v>44</v>
      </c>
      <c r="O278" s="66"/>
      <c r="P278" s="184">
        <f t="shared" si="71"/>
        <v>0</v>
      </c>
      <c r="Q278" s="184">
        <v>0</v>
      </c>
      <c r="R278" s="184">
        <f t="shared" si="72"/>
        <v>0</v>
      </c>
      <c r="S278" s="184">
        <v>0</v>
      </c>
      <c r="T278" s="185">
        <f t="shared" si="73"/>
        <v>0</v>
      </c>
      <c r="U278" s="36"/>
      <c r="V278" s="36"/>
      <c r="W278" s="36"/>
      <c r="X278" s="36"/>
      <c r="Y278" s="36"/>
      <c r="Z278" s="36"/>
      <c r="AA278" s="36"/>
      <c r="AB278" s="36"/>
      <c r="AC278" s="36"/>
      <c r="AD278" s="36"/>
      <c r="AE278" s="36"/>
      <c r="AR278" s="186" t="s">
        <v>142</v>
      </c>
      <c r="AT278" s="186" t="s">
        <v>137</v>
      </c>
      <c r="AU278" s="186" t="s">
        <v>80</v>
      </c>
      <c r="AY278" s="19" t="s">
        <v>135</v>
      </c>
      <c r="BE278" s="187">
        <f t="shared" si="74"/>
        <v>0</v>
      </c>
      <c r="BF278" s="187">
        <f t="shared" si="75"/>
        <v>0</v>
      </c>
      <c r="BG278" s="187">
        <f t="shared" si="76"/>
        <v>0</v>
      </c>
      <c r="BH278" s="187">
        <f t="shared" si="77"/>
        <v>0</v>
      </c>
      <c r="BI278" s="187">
        <f t="shared" si="78"/>
        <v>0</v>
      </c>
      <c r="BJ278" s="19" t="s">
        <v>143</v>
      </c>
      <c r="BK278" s="187">
        <f t="shared" si="79"/>
        <v>0</v>
      </c>
      <c r="BL278" s="19" t="s">
        <v>142</v>
      </c>
      <c r="BM278" s="186" t="s">
        <v>1461</v>
      </c>
    </row>
    <row r="279" spans="1:65" s="2" customFormat="1" ht="14.4" customHeight="1">
      <c r="A279" s="36"/>
      <c r="B279" s="37"/>
      <c r="C279" s="175" t="s">
        <v>962</v>
      </c>
      <c r="D279" s="175" t="s">
        <v>137</v>
      </c>
      <c r="E279" s="176" t="s">
        <v>3457</v>
      </c>
      <c r="F279" s="177" t="s">
        <v>3458</v>
      </c>
      <c r="G279" s="178" t="s">
        <v>382</v>
      </c>
      <c r="H279" s="179">
        <v>1</v>
      </c>
      <c r="I279" s="180"/>
      <c r="J279" s="181">
        <f t="shared" si="70"/>
        <v>0</v>
      </c>
      <c r="K279" s="177" t="s">
        <v>19</v>
      </c>
      <c r="L279" s="41"/>
      <c r="M279" s="182" t="s">
        <v>19</v>
      </c>
      <c r="N279" s="183" t="s">
        <v>44</v>
      </c>
      <c r="O279" s="66"/>
      <c r="P279" s="184">
        <f t="shared" si="71"/>
        <v>0</v>
      </c>
      <c r="Q279" s="184">
        <v>0</v>
      </c>
      <c r="R279" s="184">
        <f t="shared" si="72"/>
        <v>0</v>
      </c>
      <c r="S279" s="184">
        <v>0</v>
      </c>
      <c r="T279" s="185">
        <f t="shared" si="73"/>
        <v>0</v>
      </c>
      <c r="U279" s="36"/>
      <c r="V279" s="36"/>
      <c r="W279" s="36"/>
      <c r="X279" s="36"/>
      <c r="Y279" s="36"/>
      <c r="Z279" s="36"/>
      <c r="AA279" s="36"/>
      <c r="AB279" s="36"/>
      <c r="AC279" s="36"/>
      <c r="AD279" s="36"/>
      <c r="AE279" s="36"/>
      <c r="AR279" s="186" t="s">
        <v>142</v>
      </c>
      <c r="AT279" s="186" t="s">
        <v>137</v>
      </c>
      <c r="AU279" s="186" t="s">
        <v>80</v>
      </c>
      <c r="AY279" s="19" t="s">
        <v>135</v>
      </c>
      <c r="BE279" s="187">
        <f t="shared" si="74"/>
        <v>0</v>
      </c>
      <c r="BF279" s="187">
        <f t="shared" si="75"/>
        <v>0</v>
      </c>
      <c r="BG279" s="187">
        <f t="shared" si="76"/>
        <v>0</v>
      </c>
      <c r="BH279" s="187">
        <f t="shared" si="77"/>
        <v>0</v>
      </c>
      <c r="BI279" s="187">
        <f t="shared" si="78"/>
        <v>0</v>
      </c>
      <c r="BJ279" s="19" t="s">
        <v>143</v>
      </c>
      <c r="BK279" s="187">
        <f t="shared" si="79"/>
        <v>0</v>
      </c>
      <c r="BL279" s="19" t="s">
        <v>142</v>
      </c>
      <c r="BM279" s="186" t="s">
        <v>1465</v>
      </c>
    </row>
    <row r="280" spans="1:65" s="2" customFormat="1" ht="14.4" customHeight="1">
      <c r="A280" s="36"/>
      <c r="B280" s="37"/>
      <c r="C280" s="175" t="s">
        <v>1367</v>
      </c>
      <c r="D280" s="175" t="s">
        <v>137</v>
      </c>
      <c r="E280" s="176" t="s">
        <v>3459</v>
      </c>
      <c r="F280" s="177" t="s">
        <v>3460</v>
      </c>
      <c r="G280" s="178" t="s">
        <v>382</v>
      </c>
      <c r="H280" s="179">
        <v>1</v>
      </c>
      <c r="I280" s="180"/>
      <c r="J280" s="181">
        <f t="shared" si="70"/>
        <v>0</v>
      </c>
      <c r="K280" s="177" t="s">
        <v>19</v>
      </c>
      <c r="L280" s="41"/>
      <c r="M280" s="182" t="s">
        <v>19</v>
      </c>
      <c r="N280" s="183" t="s">
        <v>44</v>
      </c>
      <c r="O280" s="66"/>
      <c r="P280" s="184">
        <f t="shared" si="71"/>
        <v>0</v>
      </c>
      <c r="Q280" s="184">
        <v>0</v>
      </c>
      <c r="R280" s="184">
        <f t="shared" si="72"/>
        <v>0</v>
      </c>
      <c r="S280" s="184">
        <v>0</v>
      </c>
      <c r="T280" s="185">
        <f t="shared" si="73"/>
        <v>0</v>
      </c>
      <c r="U280" s="36"/>
      <c r="V280" s="36"/>
      <c r="W280" s="36"/>
      <c r="X280" s="36"/>
      <c r="Y280" s="36"/>
      <c r="Z280" s="36"/>
      <c r="AA280" s="36"/>
      <c r="AB280" s="36"/>
      <c r="AC280" s="36"/>
      <c r="AD280" s="36"/>
      <c r="AE280" s="36"/>
      <c r="AR280" s="186" t="s">
        <v>142</v>
      </c>
      <c r="AT280" s="186" t="s">
        <v>137</v>
      </c>
      <c r="AU280" s="186" t="s">
        <v>80</v>
      </c>
      <c r="AY280" s="19" t="s">
        <v>135</v>
      </c>
      <c r="BE280" s="187">
        <f t="shared" si="74"/>
        <v>0</v>
      </c>
      <c r="BF280" s="187">
        <f t="shared" si="75"/>
        <v>0</v>
      </c>
      <c r="BG280" s="187">
        <f t="shared" si="76"/>
        <v>0</v>
      </c>
      <c r="BH280" s="187">
        <f t="shared" si="77"/>
        <v>0</v>
      </c>
      <c r="BI280" s="187">
        <f t="shared" si="78"/>
        <v>0</v>
      </c>
      <c r="BJ280" s="19" t="s">
        <v>143</v>
      </c>
      <c r="BK280" s="187">
        <f t="shared" si="79"/>
        <v>0</v>
      </c>
      <c r="BL280" s="19" t="s">
        <v>142</v>
      </c>
      <c r="BM280" s="186" t="s">
        <v>1471</v>
      </c>
    </row>
    <row r="281" spans="1:65" s="2" customFormat="1" ht="14.4" customHeight="1">
      <c r="A281" s="36"/>
      <c r="B281" s="37"/>
      <c r="C281" s="175" t="s">
        <v>968</v>
      </c>
      <c r="D281" s="175" t="s">
        <v>137</v>
      </c>
      <c r="E281" s="176" t="s">
        <v>3461</v>
      </c>
      <c r="F281" s="177" t="s">
        <v>3462</v>
      </c>
      <c r="G281" s="178" t="s">
        <v>382</v>
      </c>
      <c r="H281" s="179">
        <v>82</v>
      </c>
      <c r="I281" s="180"/>
      <c r="J281" s="181">
        <f t="shared" si="70"/>
        <v>0</v>
      </c>
      <c r="K281" s="177" t="s">
        <v>19</v>
      </c>
      <c r="L281" s="41"/>
      <c r="M281" s="182" t="s">
        <v>19</v>
      </c>
      <c r="N281" s="183" t="s">
        <v>44</v>
      </c>
      <c r="O281" s="66"/>
      <c r="P281" s="184">
        <f t="shared" si="71"/>
        <v>0</v>
      </c>
      <c r="Q281" s="184">
        <v>0</v>
      </c>
      <c r="R281" s="184">
        <f t="shared" si="72"/>
        <v>0</v>
      </c>
      <c r="S281" s="184">
        <v>0</v>
      </c>
      <c r="T281" s="185">
        <f t="shared" si="73"/>
        <v>0</v>
      </c>
      <c r="U281" s="36"/>
      <c r="V281" s="36"/>
      <c r="W281" s="36"/>
      <c r="X281" s="36"/>
      <c r="Y281" s="36"/>
      <c r="Z281" s="36"/>
      <c r="AA281" s="36"/>
      <c r="AB281" s="36"/>
      <c r="AC281" s="36"/>
      <c r="AD281" s="36"/>
      <c r="AE281" s="36"/>
      <c r="AR281" s="186" t="s">
        <v>142</v>
      </c>
      <c r="AT281" s="186" t="s">
        <v>137</v>
      </c>
      <c r="AU281" s="186" t="s">
        <v>80</v>
      </c>
      <c r="AY281" s="19" t="s">
        <v>135</v>
      </c>
      <c r="BE281" s="187">
        <f t="shared" si="74"/>
        <v>0</v>
      </c>
      <c r="BF281" s="187">
        <f t="shared" si="75"/>
        <v>0</v>
      </c>
      <c r="BG281" s="187">
        <f t="shared" si="76"/>
        <v>0</v>
      </c>
      <c r="BH281" s="187">
        <f t="shared" si="77"/>
        <v>0</v>
      </c>
      <c r="BI281" s="187">
        <f t="shared" si="78"/>
        <v>0</v>
      </c>
      <c r="BJ281" s="19" t="s">
        <v>143</v>
      </c>
      <c r="BK281" s="187">
        <f t="shared" si="79"/>
        <v>0</v>
      </c>
      <c r="BL281" s="19" t="s">
        <v>142</v>
      </c>
      <c r="BM281" s="186" t="s">
        <v>1474</v>
      </c>
    </row>
    <row r="282" spans="1:65" s="2" customFormat="1" ht="14.4" customHeight="1">
      <c r="A282" s="36"/>
      <c r="B282" s="37"/>
      <c r="C282" s="175" t="s">
        <v>1377</v>
      </c>
      <c r="D282" s="175" t="s">
        <v>137</v>
      </c>
      <c r="E282" s="176" t="s">
        <v>3463</v>
      </c>
      <c r="F282" s="177" t="s">
        <v>3464</v>
      </c>
      <c r="G282" s="178" t="s">
        <v>382</v>
      </c>
      <c r="H282" s="179">
        <v>82</v>
      </c>
      <c r="I282" s="180"/>
      <c r="J282" s="181">
        <f t="shared" si="70"/>
        <v>0</v>
      </c>
      <c r="K282" s="177" t="s">
        <v>19</v>
      </c>
      <c r="L282" s="41"/>
      <c r="M282" s="182" t="s">
        <v>19</v>
      </c>
      <c r="N282" s="183" t="s">
        <v>44</v>
      </c>
      <c r="O282" s="66"/>
      <c r="P282" s="184">
        <f t="shared" si="71"/>
        <v>0</v>
      </c>
      <c r="Q282" s="184">
        <v>0</v>
      </c>
      <c r="R282" s="184">
        <f t="shared" si="72"/>
        <v>0</v>
      </c>
      <c r="S282" s="184">
        <v>0</v>
      </c>
      <c r="T282" s="185">
        <f t="shared" si="73"/>
        <v>0</v>
      </c>
      <c r="U282" s="36"/>
      <c r="V282" s="36"/>
      <c r="W282" s="36"/>
      <c r="X282" s="36"/>
      <c r="Y282" s="36"/>
      <c r="Z282" s="36"/>
      <c r="AA282" s="36"/>
      <c r="AB282" s="36"/>
      <c r="AC282" s="36"/>
      <c r="AD282" s="36"/>
      <c r="AE282" s="36"/>
      <c r="AR282" s="186" t="s">
        <v>142</v>
      </c>
      <c r="AT282" s="186" t="s">
        <v>137</v>
      </c>
      <c r="AU282" s="186" t="s">
        <v>80</v>
      </c>
      <c r="AY282" s="19" t="s">
        <v>135</v>
      </c>
      <c r="BE282" s="187">
        <f t="shared" si="74"/>
        <v>0</v>
      </c>
      <c r="BF282" s="187">
        <f t="shared" si="75"/>
        <v>0</v>
      </c>
      <c r="BG282" s="187">
        <f t="shared" si="76"/>
        <v>0</v>
      </c>
      <c r="BH282" s="187">
        <f t="shared" si="77"/>
        <v>0</v>
      </c>
      <c r="BI282" s="187">
        <f t="shared" si="78"/>
        <v>0</v>
      </c>
      <c r="BJ282" s="19" t="s">
        <v>143</v>
      </c>
      <c r="BK282" s="187">
        <f t="shared" si="79"/>
        <v>0</v>
      </c>
      <c r="BL282" s="19" t="s">
        <v>142</v>
      </c>
      <c r="BM282" s="186" t="s">
        <v>1479</v>
      </c>
    </row>
    <row r="283" spans="1:65" s="2" customFormat="1" ht="14.4" customHeight="1">
      <c r="A283" s="36"/>
      <c r="B283" s="37"/>
      <c r="C283" s="175" t="s">
        <v>972</v>
      </c>
      <c r="D283" s="175" t="s">
        <v>137</v>
      </c>
      <c r="E283" s="176" t="s">
        <v>3461</v>
      </c>
      <c r="F283" s="177" t="s">
        <v>3462</v>
      </c>
      <c r="G283" s="178" t="s">
        <v>382</v>
      </c>
      <c r="H283" s="179">
        <v>41</v>
      </c>
      <c r="I283" s="180"/>
      <c r="J283" s="181">
        <f t="shared" si="70"/>
        <v>0</v>
      </c>
      <c r="K283" s="177" t="s">
        <v>19</v>
      </c>
      <c r="L283" s="41"/>
      <c r="M283" s="182" t="s">
        <v>19</v>
      </c>
      <c r="N283" s="183" t="s">
        <v>44</v>
      </c>
      <c r="O283" s="66"/>
      <c r="P283" s="184">
        <f t="shared" si="71"/>
        <v>0</v>
      </c>
      <c r="Q283" s="184">
        <v>0</v>
      </c>
      <c r="R283" s="184">
        <f t="shared" si="72"/>
        <v>0</v>
      </c>
      <c r="S283" s="184">
        <v>0</v>
      </c>
      <c r="T283" s="185">
        <f t="shared" si="73"/>
        <v>0</v>
      </c>
      <c r="U283" s="36"/>
      <c r="V283" s="36"/>
      <c r="W283" s="36"/>
      <c r="X283" s="36"/>
      <c r="Y283" s="36"/>
      <c r="Z283" s="36"/>
      <c r="AA283" s="36"/>
      <c r="AB283" s="36"/>
      <c r="AC283" s="36"/>
      <c r="AD283" s="36"/>
      <c r="AE283" s="36"/>
      <c r="AR283" s="186" t="s">
        <v>142</v>
      </c>
      <c r="AT283" s="186" t="s">
        <v>137</v>
      </c>
      <c r="AU283" s="186" t="s">
        <v>80</v>
      </c>
      <c r="AY283" s="19" t="s">
        <v>135</v>
      </c>
      <c r="BE283" s="187">
        <f t="shared" si="74"/>
        <v>0</v>
      </c>
      <c r="BF283" s="187">
        <f t="shared" si="75"/>
        <v>0</v>
      </c>
      <c r="BG283" s="187">
        <f t="shared" si="76"/>
        <v>0</v>
      </c>
      <c r="BH283" s="187">
        <f t="shared" si="77"/>
        <v>0</v>
      </c>
      <c r="BI283" s="187">
        <f t="shared" si="78"/>
        <v>0</v>
      </c>
      <c r="BJ283" s="19" t="s">
        <v>143</v>
      </c>
      <c r="BK283" s="187">
        <f t="shared" si="79"/>
        <v>0</v>
      </c>
      <c r="BL283" s="19" t="s">
        <v>142</v>
      </c>
      <c r="BM283" s="186" t="s">
        <v>1483</v>
      </c>
    </row>
    <row r="284" spans="1:65" s="2" customFormat="1" ht="14.4" customHeight="1">
      <c r="A284" s="36"/>
      <c r="B284" s="37"/>
      <c r="C284" s="175" t="s">
        <v>1384</v>
      </c>
      <c r="D284" s="175" t="s">
        <v>137</v>
      </c>
      <c r="E284" s="176" t="s">
        <v>3465</v>
      </c>
      <c r="F284" s="177" t="s">
        <v>3466</v>
      </c>
      <c r="G284" s="178" t="s">
        <v>382</v>
      </c>
      <c r="H284" s="179">
        <v>41</v>
      </c>
      <c r="I284" s="180"/>
      <c r="J284" s="181">
        <f t="shared" si="70"/>
        <v>0</v>
      </c>
      <c r="K284" s="177" t="s">
        <v>19</v>
      </c>
      <c r="L284" s="41"/>
      <c r="M284" s="182" t="s">
        <v>19</v>
      </c>
      <c r="N284" s="183" t="s">
        <v>44</v>
      </c>
      <c r="O284" s="66"/>
      <c r="P284" s="184">
        <f t="shared" si="71"/>
        <v>0</v>
      </c>
      <c r="Q284" s="184">
        <v>0</v>
      </c>
      <c r="R284" s="184">
        <f t="shared" si="72"/>
        <v>0</v>
      </c>
      <c r="S284" s="184">
        <v>0</v>
      </c>
      <c r="T284" s="185">
        <f t="shared" si="73"/>
        <v>0</v>
      </c>
      <c r="U284" s="36"/>
      <c r="V284" s="36"/>
      <c r="W284" s="36"/>
      <c r="X284" s="36"/>
      <c r="Y284" s="36"/>
      <c r="Z284" s="36"/>
      <c r="AA284" s="36"/>
      <c r="AB284" s="36"/>
      <c r="AC284" s="36"/>
      <c r="AD284" s="36"/>
      <c r="AE284" s="36"/>
      <c r="AR284" s="186" t="s">
        <v>142</v>
      </c>
      <c r="AT284" s="186" t="s">
        <v>137</v>
      </c>
      <c r="AU284" s="186" t="s">
        <v>80</v>
      </c>
      <c r="AY284" s="19" t="s">
        <v>135</v>
      </c>
      <c r="BE284" s="187">
        <f t="shared" si="74"/>
        <v>0</v>
      </c>
      <c r="BF284" s="187">
        <f t="shared" si="75"/>
        <v>0</v>
      </c>
      <c r="BG284" s="187">
        <f t="shared" si="76"/>
        <v>0</v>
      </c>
      <c r="BH284" s="187">
        <f t="shared" si="77"/>
        <v>0</v>
      </c>
      <c r="BI284" s="187">
        <f t="shared" si="78"/>
        <v>0</v>
      </c>
      <c r="BJ284" s="19" t="s">
        <v>143</v>
      </c>
      <c r="BK284" s="187">
        <f t="shared" si="79"/>
        <v>0</v>
      </c>
      <c r="BL284" s="19" t="s">
        <v>142</v>
      </c>
      <c r="BM284" s="186" t="s">
        <v>1487</v>
      </c>
    </row>
    <row r="285" spans="1:65" s="2" customFormat="1" ht="14.4" customHeight="1">
      <c r="A285" s="36"/>
      <c r="B285" s="37"/>
      <c r="C285" s="175" t="s">
        <v>980</v>
      </c>
      <c r="D285" s="175" t="s">
        <v>137</v>
      </c>
      <c r="E285" s="176" t="s">
        <v>3467</v>
      </c>
      <c r="F285" s="177" t="s">
        <v>3468</v>
      </c>
      <c r="G285" s="178" t="s">
        <v>382</v>
      </c>
      <c r="H285" s="179">
        <v>82</v>
      </c>
      <c r="I285" s="180"/>
      <c r="J285" s="181">
        <f t="shared" ref="J285:J316" si="80">ROUND(I285*H285,2)</f>
        <v>0</v>
      </c>
      <c r="K285" s="177" t="s">
        <v>19</v>
      </c>
      <c r="L285" s="41"/>
      <c r="M285" s="182" t="s">
        <v>19</v>
      </c>
      <c r="N285" s="183" t="s">
        <v>44</v>
      </c>
      <c r="O285" s="66"/>
      <c r="P285" s="184">
        <f t="shared" ref="P285:P316" si="81">O285*H285</f>
        <v>0</v>
      </c>
      <c r="Q285" s="184">
        <v>0</v>
      </c>
      <c r="R285" s="184">
        <f t="shared" ref="R285:R316" si="82">Q285*H285</f>
        <v>0</v>
      </c>
      <c r="S285" s="184">
        <v>0</v>
      </c>
      <c r="T285" s="185">
        <f t="shared" ref="T285:T316" si="83">S285*H285</f>
        <v>0</v>
      </c>
      <c r="U285" s="36"/>
      <c r="V285" s="36"/>
      <c r="W285" s="36"/>
      <c r="X285" s="36"/>
      <c r="Y285" s="36"/>
      <c r="Z285" s="36"/>
      <c r="AA285" s="36"/>
      <c r="AB285" s="36"/>
      <c r="AC285" s="36"/>
      <c r="AD285" s="36"/>
      <c r="AE285" s="36"/>
      <c r="AR285" s="186" t="s">
        <v>142</v>
      </c>
      <c r="AT285" s="186" t="s">
        <v>137</v>
      </c>
      <c r="AU285" s="186" t="s">
        <v>80</v>
      </c>
      <c r="AY285" s="19" t="s">
        <v>135</v>
      </c>
      <c r="BE285" s="187">
        <f t="shared" ref="BE285:BE316" si="84">IF(N285="základní",J285,0)</f>
        <v>0</v>
      </c>
      <c r="BF285" s="187">
        <f t="shared" ref="BF285:BF316" si="85">IF(N285="snížená",J285,0)</f>
        <v>0</v>
      </c>
      <c r="BG285" s="187">
        <f t="shared" ref="BG285:BG316" si="86">IF(N285="zákl. přenesená",J285,0)</f>
        <v>0</v>
      </c>
      <c r="BH285" s="187">
        <f t="shared" ref="BH285:BH316" si="87">IF(N285="sníž. přenesená",J285,0)</f>
        <v>0</v>
      </c>
      <c r="BI285" s="187">
        <f t="shared" ref="BI285:BI316" si="88">IF(N285="nulová",J285,0)</f>
        <v>0</v>
      </c>
      <c r="BJ285" s="19" t="s">
        <v>143</v>
      </c>
      <c r="BK285" s="187">
        <f t="shared" ref="BK285:BK316" si="89">ROUND(I285*H285,2)</f>
        <v>0</v>
      </c>
      <c r="BL285" s="19" t="s">
        <v>142</v>
      </c>
      <c r="BM285" s="186" t="s">
        <v>1490</v>
      </c>
    </row>
    <row r="286" spans="1:65" s="2" customFormat="1" ht="14.4" customHeight="1">
      <c r="A286" s="36"/>
      <c r="B286" s="37"/>
      <c r="C286" s="175" t="s">
        <v>1392</v>
      </c>
      <c r="D286" s="175" t="s">
        <v>137</v>
      </c>
      <c r="E286" s="176" t="s">
        <v>3469</v>
      </c>
      <c r="F286" s="177" t="s">
        <v>3470</v>
      </c>
      <c r="G286" s="178" t="s">
        <v>382</v>
      </c>
      <c r="H286" s="179">
        <v>82</v>
      </c>
      <c r="I286" s="180"/>
      <c r="J286" s="181">
        <f t="shared" si="80"/>
        <v>0</v>
      </c>
      <c r="K286" s="177" t="s">
        <v>19</v>
      </c>
      <c r="L286" s="41"/>
      <c r="M286" s="182" t="s">
        <v>19</v>
      </c>
      <c r="N286" s="183" t="s">
        <v>44</v>
      </c>
      <c r="O286" s="66"/>
      <c r="P286" s="184">
        <f t="shared" si="81"/>
        <v>0</v>
      </c>
      <c r="Q286" s="184">
        <v>0</v>
      </c>
      <c r="R286" s="184">
        <f t="shared" si="82"/>
        <v>0</v>
      </c>
      <c r="S286" s="184">
        <v>0</v>
      </c>
      <c r="T286" s="185">
        <f t="shared" si="83"/>
        <v>0</v>
      </c>
      <c r="U286" s="36"/>
      <c r="V286" s="36"/>
      <c r="W286" s="36"/>
      <c r="X286" s="36"/>
      <c r="Y286" s="36"/>
      <c r="Z286" s="36"/>
      <c r="AA286" s="36"/>
      <c r="AB286" s="36"/>
      <c r="AC286" s="36"/>
      <c r="AD286" s="36"/>
      <c r="AE286" s="36"/>
      <c r="AR286" s="186" t="s">
        <v>142</v>
      </c>
      <c r="AT286" s="186" t="s">
        <v>137</v>
      </c>
      <c r="AU286" s="186" t="s">
        <v>80</v>
      </c>
      <c r="AY286" s="19" t="s">
        <v>135</v>
      </c>
      <c r="BE286" s="187">
        <f t="shared" si="84"/>
        <v>0</v>
      </c>
      <c r="BF286" s="187">
        <f t="shared" si="85"/>
        <v>0</v>
      </c>
      <c r="BG286" s="187">
        <f t="shared" si="86"/>
        <v>0</v>
      </c>
      <c r="BH286" s="187">
        <f t="shared" si="87"/>
        <v>0</v>
      </c>
      <c r="BI286" s="187">
        <f t="shared" si="88"/>
        <v>0</v>
      </c>
      <c r="BJ286" s="19" t="s">
        <v>143</v>
      </c>
      <c r="BK286" s="187">
        <f t="shared" si="89"/>
        <v>0</v>
      </c>
      <c r="BL286" s="19" t="s">
        <v>142</v>
      </c>
      <c r="BM286" s="186" t="s">
        <v>1494</v>
      </c>
    </row>
    <row r="287" spans="1:65" s="2" customFormat="1" ht="14.4" customHeight="1">
      <c r="A287" s="36"/>
      <c r="B287" s="37"/>
      <c r="C287" s="175" t="s">
        <v>984</v>
      </c>
      <c r="D287" s="175" t="s">
        <v>137</v>
      </c>
      <c r="E287" s="176" t="s">
        <v>3457</v>
      </c>
      <c r="F287" s="177" t="s">
        <v>3458</v>
      </c>
      <c r="G287" s="178" t="s">
        <v>382</v>
      </c>
      <c r="H287" s="179">
        <v>1</v>
      </c>
      <c r="I287" s="180"/>
      <c r="J287" s="181">
        <f t="shared" si="80"/>
        <v>0</v>
      </c>
      <c r="K287" s="177" t="s">
        <v>19</v>
      </c>
      <c r="L287" s="41"/>
      <c r="M287" s="182" t="s">
        <v>19</v>
      </c>
      <c r="N287" s="183" t="s">
        <v>44</v>
      </c>
      <c r="O287" s="66"/>
      <c r="P287" s="184">
        <f t="shared" si="81"/>
        <v>0</v>
      </c>
      <c r="Q287" s="184">
        <v>0</v>
      </c>
      <c r="R287" s="184">
        <f t="shared" si="82"/>
        <v>0</v>
      </c>
      <c r="S287" s="184">
        <v>0</v>
      </c>
      <c r="T287" s="185">
        <f t="shared" si="83"/>
        <v>0</v>
      </c>
      <c r="U287" s="36"/>
      <c r="V287" s="36"/>
      <c r="W287" s="36"/>
      <c r="X287" s="36"/>
      <c r="Y287" s="36"/>
      <c r="Z287" s="36"/>
      <c r="AA287" s="36"/>
      <c r="AB287" s="36"/>
      <c r="AC287" s="36"/>
      <c r="AD287" s="36"/>
      <c r="AE287" s="36"/>
      <c r="AR287" s="186" t="s">
        <v>142</v>
      </c>
      <c r="AT287" s="186" t="s">
        <v>137</v>
      </c>
      <c r="AU287" s="186" t="s">
        <v>80</v>
      </c>
      <c r="AY287" s="19" t="s">
        <v>135</v>
      </c>
      <c r="BE287" s="187">
        <f t="shared" si="84"/>
        <v>0</v>
      </c>
      <c r="BF287" s="187">
        <f t="shared" si="85"/>
        <v>0</v>
      </c>
      <c r="BG287" s="187">
        <f t="shared" si="86"/>
        <v>0</v>
      </c>
      <c r="BH287" s="187">
        <f t="shared" si="87"/>
        <v>0</v>
      </c>
      <c r="BI287" s="187">
        <f t="shared" si="88"/>
        <v>0</v>
      </c>
      <c r="BJ287" s="19" t="s">
        <v>143</v>
      </c>
      <c r="BK287" s="187">
        <f t="shared" si="89"/>
        <v>0</v>
      </c>
      <c r="BL287" s="19" t="s">
        <v>142</v>
      </c>
      <c r="BM287" s="186" t="s">
        <v>1510</v>
      </c>
    </row>
    <row r="288" spans="1:65" s="2" customFormat="1" ht="14.4" customHeight="1">
      <c r="A288" s="36"/>
      <c r="B288" s="37"/>
      <c r="C288" s="175" t="s">
        <v>1410</v>
      </c>
      <c r="D288" s="175" t="s">
        <v>137</v>
      </c>
      <c r="E288" s="176" t="s">
        <v>3459</v>
      </c>
      <c r="F288" s="177" t="s">
        <v>3460</v>
      </c>
      <c r="G288" s="178" t="s">
        <v>382</v>
      </c>
      <c r="H288" s="179">
        <v>1</v>
      </c>
      <c r="I288" s="180"/>
      <c r="J288" s="181">
        <f t="shared" si="80"/>
        <v>0</v>
      </c>
      <c r="K288" s="177" t="s">
        <v>19</v>
      </c>
      <c r="L288" s="41"/>
      <c r="M288" s="182" t="s">
        <v>19</v>
      </c>
      <c r="N288" s="183" t="s">
        <v>44</v>
      </c>
      <c r="O288" s="66"/>
      <c r="P288" s="184">
        <f t="shared" si="81"/>
        <v>0</v>
      </c>
      <c r="Q288" s="184">
        <v>0</v>
      </c>
      <c r="R288" s="184">
        <f t="shared" si="82"/>
        <v>0</v>
      </c>
      <c r="S288" s="184">
        <v>0</v>
      </c>
      <c r="T288" s="185">
        <f t="shared" si="83"/>
        <v>0</v>
      </c>
      <c r="U288" s="36"/>
      <c r="V288" s="36"/>
      <c r="W288" s="36"/>
      <c r="X288" s="36"/>
      <c r="Y288" s="36"/>
      <c r="Z288" s="36"/>
      <c r="AA288" s="36"/>
      <c r="AB288" s="36"/>
      <c r="AC288" s="36"/>
      <c r="AD288" s="36"/>
      <c r="AE288" s="36"/>
      <c r="AR288" s="186" t="s">
        <v>142</v>
      </c>
      <c r="AT288" s="186" t="s">
        <v>137</v>
      </c>
      <c r="AU288" s="186" t="s">
        <v>80</v>
      </c>
      <c r="AY288" s="19" t="s">
        <v>135</v>
      </c>
      <c r="BE288" s="187">
        <f t="shared" si="84"/>
        <v>0</v>
      </c>
      <c r="BF288" s="187">
        <f t="shared" si="85"/>
        <v>0</v>
      </c>
      <c r="BG288" s="187">
        <f t="shared" si="86"/>
        <v>0</v>
      </c>
      <c r="BH288" s="187">
        <f t="shared" si="87"/>
        <v>0</v>
      </c>
      <c r="BI288" s="187">
        <f t="shared" si="88"/>
        <v>0</v>
      </c>
      <c r="BJ288" s="19" t="s">
        <v>143</v>
      </c>
      <c r="BK288" s="187">
        <f t="shared" si="89"/>
        <v>0</v>
      </c>
      <c r="BL288" s="19" t="s">
        <v>142</v>
      </c>
      <c r="BM288" s="186" t="s">
        <v>1514</v>
      </c>
    </row>
    <row r="289" spans="1:65" s="2" customFormat="1" ht="14.4" customHeight="1">
      <c r="A289" s="36"/>
      <c r="B289" s="37"/>
      <c r="C289" s="175" t="s">
        <v>989</v>
      </c>
      <c r="D289" s="175" t="s">
        <v>137</v>
      </c>
      <c r="E289" s="176" t="s">
        <v>3475</v>
      </c>
      <c r="F289" s="177" t="s">
        <v>3476</v>
      </c>
      <c r="G289" s="178" t="s">
        <v>382</v>
      </c>
      <c r="H289" s="179">
        <v>1</v>
      </c>
      <c r="I289" s="180"/>
      <c r="J289" s="181">
        <f t="shared" si="80"/>
        <v>0</v>
      </c>
      <c r="K289" s="177" t="s">
        <v>19</v>
      </c>
      <c r="L289" s="41"/>
      <c r="M289" s="182" t="s">
        <v>19</v>
      </c>
      <c r="N289" s="183" t="s">
        <v>44</v>
      </c>
      <c r="O289" s="66"/>
      <c r="P289" s="184">
        <f t="shared" si="81"/>
        <v>0</v>
      </c>
      <c r="Q289" s="184">
        <v>0</v>
      </c>
      <c r="R289" s="184">
        <f t="shared" si="82"/>
        <v>0</v>
      </c>
      <c r="S289" s="184">
        <v>0</v>
      </c>
      <c r="T289" s="185">
        <f t="shared" si="83"/>
        <v>0</v>
      </c>
      <c r="U289" s="36"/>
      <c r="V289" s="36"/>
      <c r="W289" s="36"/>
      <c r="X289" s="36"/>
      <c r="Y289" s="36"/>
      <c r="Z289" s="36"/>
      <c r="AA289" s="36"/>
      <c r="AB289" s="36"/>
      <c r="AC289" s="36"/>
      <c r="AD289" s="36"/>
      <c r="AE289" s="36"/>
      <c r="AR289" s="186" t="s">
        <v>142</v>
      </c>
      <c r="AT289" s="186" t="s">
        <v>137</v>
      </c>
      <c r="AU289" s="186" t="s">
        <v>80</v>
      </c>
      <c r="AY289" s="19" t="s">
        <v>135</v>
      </c>
      <c r="BE289" s="187">
        <f t="shared" si="84"/>
        <v>0</v>
      </c>
      <c r="BF289" s="187">
        <f t="shared" si="85"/>
        <v>0</v>
      </c>
      <c r="BG289" s="187">
        <f t="shared" si="86"/>
        <v>0</v>
      </c>
      <c r="BH289" s="187">
        <f t="shared" si="87"/>
        <v>0</v>
      </c>
      <c r="BI289" s="187">
        <f t="shared" si="88"/>
        <v>0</v>
      </c>
      <c r="BJ289" s="19" t="s">
        <v>143</v>
      </c>
      <c r="BK289" s="187">
        <f t="shared" si="89"/>
        <v>0</v>
      </c>
      <c r="BL289" s="19" t="s">
        <v>142</v>
      </c>
      <c r="BM289" s="186" t="s">
        <v>1518</v>
      </c>
    </row>
    <row r="290" spans="1:65" s="2" customFormat="1" ht="14.4" customHeight="1">
      <c r="A290" s="36"/>
      <c r="B290" s="37"/>
      <c r="C290" s="175" t="s">
        <v>1420</v>
      </c>
      <c r="D290" s="175" t="s">
        <v>137</v>
      </c>
      <c r="E290" s="176" t="s">
        <v>3477</v>
      </c>
      <c r="F290" s="177" t="s">
        <v>3478</v>
      </c>
      <c r="G290" s="178" t="s">
        <v>382</v>
      </c>
      <c r="H290" s="179">
        <v>1</v>
      </c>
      <c r="I290" s="180"/>
      <c r="J290" s="181">
        <f t="shared" si="80"/>
        <v>0</v>
      </c>
      <c r="K290" s="177" t="s">
        <v>19</v>
      </c>
      <c r="L290" s="41"/>
      <c r="M290" s="182" t="s">
        <v>19</v>
      </c>
      <c r="N290" s="183" t="s">
        <v>44</v>
      </c>
      <c r="O290" s="66"/>
      <c r="P290" s="184">
        <f t="shared" si="81"/>
        <v>0</v>
      </c>
      <c r="Q290" s="184">
        <v>0</v>
      </c>
      <c r="R290" s="184">
        <f t="shared" si="82"/>
        <v>0</v>
      </c>
      <c r="S290" s="184">
        <v>0</v>
      </c>
      <c r="T290" s="185">
        <f t="shared" si="83"/>
        <v>0</v>
      </c>
      <c r="U290" s="36"/>
      <c r="V290" s="36"/>
      <c r="W290" s="36"/>
      <c r="X290" s="36"/>
      <c r="Y290" s="36"/>
      <c r="Z290" s="36"/>
      <c r="AA290" s="36"/>
      <c r="AB290" s="36"/>
      <c r="AC290" s="36"/>
      <c r="AD290" s="36"/>
      <c r="AE290" s="36"/>
      <c r="AR290" s="186" t="s">
        <v>142</v>
      </c>
      <c r="AT290" s="186" t="s">
        <v>137</v>
      </c>
      <c r="AU290" s="186" t="s">
        <v>80</v>
      </c>
      <c r="AY290" s="19" t="s">
        <v>135</v>
      </c>
      <c r="BE290" s="187">
        <f t="shared" si="84"/>
        <v>0</v>
      </c>
      <c r="BF290" s="187">
        <f t="shared" si="85"/>
        <v>0</v>
      </c>
      <c r="BG290" s="187">
        <f t="shared" si="86"/>
        <v>0</v>
      </c>
      <c r="BH290" s="187">
        <f t="shared" si="87"/>
        <v>0</v>
      </c>
      <c r="BI290" s="187">
        <f t="shared" si="88"/>
        <v>0</v>
      </c>
      <c r="BJ290" s="19" t="s">
        <v>143</v>
      </c>
      <c r="BK290" s="187">
        <f t="shared" si="89"/>
        <v>0</v>
      </c>
      <c r="BL290" s="19" t="s">
        <v>142</v>
      </c>
      <c r="BM290" s="186" t="s">
        <v>1521</v>
      </c>
    </row>
    <row r="291" spans="1:65" s="2" customFormat="1" ht="14.4" customHeight="1">
      <c r="A291" s="36"/>
      <c r="B291" s="37"/>
      <c r="C291" s="175" t="s">
        <v>992</v>
      </c>
      <c r="D291" s="175" t="s">
        <v>137</v>
      </c>
      <c r="E291" s="176" t="s">
        <v>3479</v>
      </c>
      <c r="F291" s="177" t="s">
        <v>3480</v>
      </c>
      <c r="G291" s="178" t="s">
        <v>382</v>
      </c>
      <c r="H291" s="179">
        <v>1</v>
      </c>
      <c r="I291" s="180"/>
      <c r="J291" s="181">
        <f t="shared" si="80"/>
        <v>0</v>
      </c>
      <c r="K291" s="177" t="s">
        <v>19</v>
      </c>
      <c r="L291" s="41"/>
      <c r="M291" s="182" t="s">
        <v>19</v>
      </c>
      <c r="N291" s="183" t="s">
        <v>44</v>
      </c>
      <c r="O291" s="66"/>
      <c r="P291" s="184">
        <f t="shared" si="81"/>
        <v>0</v>
      </c>
      <c r="Q291" s="184">
        <v>0</v>
      </c>
      <c r="R291" s="184">
        <f t="shared" si="82"/>
        <v>0</v>
      </c>
      <c r="S291" s="184">
        <v>0</v>
      </c>
      <c r="T291" s="185">
        <f t="shared" si="83"/>
        <v>0</v>
      </c>
      <c r="U291" s="36"/>
      <c r="V291" s="36"/>
      <c r="W291" s="36"/>
      <c r="X291" s="36"/>
      <c r="Y291" s="36"/>
      <c r="Z291" s="36"/>
      <c r="AA291" s="36"/>
      <c r="AB291" s="36"/>
      <c r="AC291" s="36"/>
      <c r="AD291" s="36"/>
      <c r="AE291" s="36"/>
      <c r="AR291" s="186" t="s">
        <v>142</v>
      </c>
      <c r="AT291" s="186" t="s">
        <v>137</v>
      </c>
      <c r="AU291" s="186" t="s">
        <v>80</v>
      </c>
      <c r="AY291" s="19" t="s">
        <v>135</v>
      </c>
      <c r="BE291" s="187">
        <f t="shared" si="84"/>
        <v>0</v>
      </c>
      <c r="BF291" s="187">
        <f t="shared" si="85"/>
        <v>0</v>
      </c>
      <c r="BG291" s="187">
        <f t="shared" si="86"/>
        <v>0</v>
      </c>
      <c r="BH291" s="187">
        <f t="shared" si="87"/>
        <v>0</v>
      </c>
      <c r="BI291" s="187">
        <f t="shared" si="88"/>
        <v>0</v>
      </c>
      <c r="BJ291" s="19" t="s">
        <v>143</v>
      </c>
      <c r="BK291" s="187">
        <f t="shared" si="89"/>
        <v>0</v>
      </c>
      <c r="BL291" s="19" t="s">
        <v>142</v>
      </c>
      <c r="BM291" s="186" t="s">
        <v>1525</v>
      </c>
    </row>
    <row r="292" spans="1:65" s="2" customFormat="1" ht="14.4" customHeight="1">
      <c r="A292" s="36"/>
      <c r="B292" s="37"/>
      <c r="C292" s="175" t="s">
        <v>1430</v>
      </c>
      <c r="D292" s="175" t="s">
        <v>137</v>
      </c>
      <c r="E292" s="176" t="s">
        <v>3481</v>
      </c>
      <c r="F292" s="177" t="s">
        <v>3482</v>
      </c>
      <c r="G292" s="178" t="s">
        <v>382</v>
      </c>
      <c r="H292" s="179">
        <v>1</v>
      </c>
      <c r="I292" s="180"/>
      <c r="J292" s="181">
        <f t="shared" si="80"/>
        <v>0</v>
      </c>
      <c r="K292" s="177" t="s">
        <v>19</v>
      </c>
      <c r="L292" s="41"/>
      <c r="M292" s="182" t="s">
        <v>19</v>
      </c>
      <c r="N292" s="183" t="s">
        <v>44</v>
      </c>
      <c r="O292" s="66"/>
      <c r="P292" s="184">
        <f t="shared" si="81"/>
        <v>0</v>
      </c>
      <c r="Q292" s="184">
        <v>0</v>
      </c>
      <c r="R292" s="184">
        <f t="shared" si="82"/>
        <v>0</v>
      </c>
      <c r="S292" s="184">
        <v>0</v>
      </c>
      <c r="T292" s="185">
        <f t="shared" si="83"/>
        <v>0</v>
      </c>
      <c r="U292" s="36"/>
      <c r="V292" s="36"/>
      <c r="W292" s="36"/>
      <c r="X292" s="36"/>
      <c r="Y292" s="36"/>
      <c r="Z292" s="36"/>
      <c r="AA292" s="36"/>
      <c r="AB292" s="36"/>
      <c r="AC292" s="36"/>
      <c r="AD292" s="36"/>
      <c r="AE292" s="36"/>
      <c r="AR292" s="186" t="s">
        <v>142</v>
      </c>
      <c r="AT292" s="186" t="s">
        <v>137</v>
      </c>
      <c r="AU292" s="186" t="s">
        <v>80</v>
      </c>
      <c r="AY292" s="19" t="s">
        <v>135</v>
      </c>
      <c r="BE292" s="187">
        <f t="shared" si="84"/>
        <v>0</v>
      </c>
      <c r="BF292" s="187">
        <f t="shared" si="85"/>
        <v>0</v>
      </c>
      <c r="BG292" s="187">
        <f t="shared" si="86"/>
        <v>0</v>
      </c>
      <c r="BH292" s="187">
        <f t="shared" si="87"/>
        <v>0</v>
      </c>
      <c r="BI292" s="187">
        <f t="shared" si="88"/>
        <v>0</v>
      </c>
      <c r="BJ292" s="19" t="s">
        <v>143</v>
      </c>
      <c r="BK292" s="187">
        <f t="shared" si="89"/>
        <v>0</v>
      </c>
      <c r="BL292" s="19" t="s">
        <v>142</v>
      </c>
      <c r="BM292" s="186" t="s">
        <v>1530</v>
      </c>
    </row>
    <row r="293" spans="1:65" s="2" customFormat="1" ht="14.4" customHeight="1">
      <c r="A293" s="36"/>
      <c r="B293" s="37"/>
      <c r="C293" s="175" t="s">
        <v>997</v>
      </c>
      <c r="D293" s="175" t="s">
        <v>137</v>
      </c>
      <c r="E293" s="176" t="s">
        <v>3467</v>
      </c>
      <c r="F293" s="177" t="s">
        <v>3468</v>
      </c>
      <c r="G293" s="178" t="s">
        <v>382</v>
      </c>
      <c r="H293" s="179">
        <v>1</v>
      </c>
      <c r="I293" s="180"/>
      <c r="J293" s="181">
        <f t="shared" si="80"/>
        <v>0</v>
      </c>
      <c r="K293" s="177" t="s">
        <v>19</v>
      </c>
      <c r="L293" s="41"/>
      <c r="M293" s="182" t="s">
        <v>19</v>
      </c>
      <c r="N293" s="183" t="s">
        <v>44</v>
      </c>
      <c r="O293" s="66"/>
      <c r="P293" s="184">
        <f t="shared" si="81"/>
        <v>0</v>
      </c>
      <c r="Q293" s="184">
        <v>0</v>
      </c>
      <c r="R293" s="184">
        <f t="shared" si="82"/>
        <v>0</v>
      </c>
      <c r="S293" s="184">
        <v>0</v>
      </c>
      <c r="T293" s="185">
        <f t="shared" si="83"/>
        <v>0</v>
      </c>
      <c r="U293" s="36"/>
      <c r="V293" s="36"/>
      <c r="W293" s="36"/>
      <c r="X293" s="36"/>
      <c r="Y293" s="36"/>
      <c r="Z293" s="36"/>
      <c r="AA293" s="36"/>
      <c r="AB293" s="36"/>
      <c r="AC293" s="36"/>
      <c r="AD293" s="36"/>
      <c r="AE293" s="36"/>
      <c r="AR293" s="186" t="s">
        <v>142</v>
      </c>
      <c r="AT293" s="186" t="s">
        <v>137</v>
      </c>
      <c r="AU293" s="186" t="s">
        <v>80</v>
      </c>
      <c r="AY293" s="19" t="s">
        <v>135</v>
      </c>
      <c r="BE293" s="187">
        <f t="shared" si="84"/>
        <v>0</v>
      </c>
      <c r="BF293" s="187">
        <f t="shared" si="85"/>
        <v>0</v>
      </c>
      <c r="BG293" s="187">
        <f t="shared" si="86"/>
        <v>0</v>
      </c>
      <c r="BH293" s="187">
        <f t="shared" si="87"/>
        <v>0</v>
      </c>
      <c r="BI293" s="187">
        <f t="shared" si="88"/>
        <v>0</v>
      </c>
      <c r="BJ293" s="19" t="s">
        <v>143</v>
      </c>
      <c r="BK293" s="187">
        <f t="shared" si="89"/>
        <v>0</v>
      </c>
      <c r="BL293" s="19" t="s">
        <v>142</v>
      </c>
      <c r="BM293" s="186" t="s">
        <v>1534</v>
      </c>
    </row>
    <row r="294" spans="1:65" s="2" customFormat="1" ht="14.4" customHeight="1">
      <c r="A294" s="36"/>
      <c r="B294" s="37"/>
      <c r="C294" s="175" t="s">
        <v>1437</v>
      </c>
      <c r="D294" s="175" t="s">
        <v>137</v>
      </c>
      <c r="E294" s="176" t="s">
        <v>3483</v>
      </c>
      <c r="F294" s="177" t="s">
        <v>3484</v>
      </c>
      <c r="G294" s="178" t="s">
        <v>382</v>
      </c>
      <c r="H294" s="179">
        <v>1</v>
      </c>
      <c r="I294" s="180"/>
      <c r="J294" s="181">
        <f t="shared" si="80"/>
        <v>0</v>
      </c>
      <c r="K294" s="177" t="s">
        <v>19</v>
      </c>
      <c r="L294" s="41"/>
      <c r="M294" s="182" t="s">
        <v>19</v>
      </c>
      <c r="N294" s="183" t="s">
        <v>44</v>
      </c>
      <c r="O294" s="66"/>
      <c r="P294" s="184">
        <f t="shared" si="81"/>
        <v>0</v>
      </c>
      <c r="Q294" s="184">
        <v>0</v>
      </c>
      <c r="R294" s="184">
        <f t="shared" si="82"/>
        <v>0</v>
      </c>
      <c r="S294" s="184">
        <v>0</v>
      </c>
      <c r="T294" s="185">
        <f t="shared" si="83"/>
        <v>0</v>
      </c>
      <c r="U294" s="36"/>
      <c r="V294" s="36"/>
      <c r="W294" s="36"/>
      <c r="X294" s="36"/>
      <c r="Y294" s="36"/>
      <c r="Z294" s="36"/>
      <c r="AA294" s="36"/>
      <c r="AB294" s="36"/>
      <c r="AC294" s="36"/>
      <c r="AD294" s="36"/>
      <c r="AE294" s="36"/>
      <c r="AR294" s="186" t="s">
        <v>142</v>
      </c>
      <c r="AT294" s="186" t="s">
        <v>137</v>
      </c>
      <c r="AU294" s="186" t="s">
        <v>80</v>
      </c>
      <c r="AY294" s="19" t="s">
        <v>135</v>
      </c>
      <c r="BE294" s="187">
        <f t="shared" si="84"/>
        <v>0</v>
      </c>
      <c r="BF294" s="187">
        <f t="shared" si="85"/>
        <v>0</v>
      </c>
      <c r="BG294" s="187">
        <f t="shared" si="86"/>
        <v>0</v>
      </c>
      <c r="BH294" s="187">
        <f t="shared" si="87"/>
        <v>0</v>
      </c>
      <c r="BI294" s="187">
        <f t="shared" si="88"/>
        <v>0</v>
      </c>
      <c r="BJ294" s="19" t="s">
        <v>143</v>
      </c>
      <c r="BK294" s="187">
        <f t="shared" si="89"/>
        <v>0</v>
      </c>
      <c r="BL294" s="19" t="s">
        <v>142</v>
      </c>
      <c r="BM294" s="186" t="s">
        <v>1537</v>
      </c>
    </row>
    <row r="295" spans="1:65" s="2" customFormat="1" ht="14.4" customHeight="1">
      <c r="A295" s="36"/>
      <c r="B295" s="37"/>
      <c r="C295" s="175" t="s">
        <v>1016</v>
      </c>
      <c r="D295" s="175" t="s">
        <v>137</v>
      </c>
      <c r="E295" s="176" t="s">
        <v>3461</v>
      </c>
      <c r="F295" s="177" t="s">
        <v>3462</v>
      </c>
      <c r="G295" s="178" t="s">
        <v>382</v>
      </c>
      <c r="H295" s="179">
        <v>1</v>
      </c>
      <c r="I295" s="180"/>
      <c r="J295" s="181">
        <f t="shared" si="80"/>
        <v>0</v>
      </c>
      <c r="K295" s="177" t="s">
        <v>19</v>
      </c>
      <c r="L295" s="41"/>
      <c r="M295" s="182" t="s">
        <v>19</v>
      </c>
      <c r="N295" s="183" t="s">
        <v>44</v>
      </c>
      <c r="O295" s="66"/>
      <c r="P295" s="184">
        <f t="shared" si="81"/>
        <v>0</v>
      </c>
      <c r="Q295" s="184">
        <v>0</v>
      </c>
      <c r="R295" s="184">
        <f t="shared" si="82"/>
        <v>0</v>
      </c>
      <c r="S295" s="184">
        <v>0</v>
      </c>
      <c r="T295" s="185">
        <f t="shared" si="83"/>
        <v>0</v>
      </c>
      <c r="U295" s="36"/>
      <c r="V295" s="36"/>
      <c r="W295" s="36"/>
      <c r="X295" s="36"/>
      <c r="Y295" s="36"/>
      <c r="Z295" s="36"/>
      <c r="AA295" s="36"/>
      <c r="AB295" s="36"/>
      <c r="AC295" s="36"/>
      <c r="AD295" s="36"/>
      <c r="AE295" s="36"/>
      <c r="AR295" s="186" t="s">
        <v>142</v>
      </c>
      <c r="AT295" s="186" t="s">
        <v>137</v>
      </c>
      <c r="AU295" s="186" t="s">
        <v>80</v>
      </c>
      <c r="AY295" s="19" t="s">
        <v>135</v>
      </c>
      <c r="BE295" s="187">
        <f t="shared" si="84"/>
        <v>0</v>
      </c>
      <c r="BF295" s="187">
        <f t="shared" si="85"/>
        <v>0</v>
      </c>
      <c r="BG295" s="187">
        <f t="shared" si="86"/>
        <v>0</v>
      </c>
      <c r="BH295" s="187">
        <f t="shared" si="87"/>
        <v>0</v>
      </c>
      <c r="BI295" s="187">
        <f t="shared" si="88"/>
        <v>0</v>
      </c>
      <c r="BJ295" s="19" t="s">
        <v>143</v>
      </c>
      <c r="BK295" s="187">
        <f t="shared" si="89"/>
        <v>0</v>
      </c>
      <c r="BL295" s="19" t="s">
        <v>142</v>
      </c>
      <c r="BM295" s="186" t="s">
        <v>1542</v>
      </c>
    </row>
    <row r="296" spans="1:65" s="2" customFormat="1" ht="14.4" customHeight="1">
      <c r="A296" s="36"/>
      <c r="B296" s="37"/>
      <c r="C296" s="175" t="s">
        <v>1444</v>
      </c>
      <c r="D296" s="175" t="s">
        <v>137</v>
      </c>
      <c r="E296" s="176" t="s">
        <v>3485</v>
      </c>
      <c r="F296" s="177" t="s">
        <v>3486</v>
      </c>
      <c r="G296" s="178" t="s">
        <v>382</v>
      </c>
      <c r="H296" s="179">
        <v>1</v>
      </c>
      <c r="I296" s="180"/>
      <c r="J296" s="181">
        <f t="shared" si="80"/>
        <v>0</v>
      </c>
      <c r="K296" s="177" t="s">
        <v>19</v>
      </c>
      <c r="L296" s="41"/>
      <c r="M296" s="182" t="s">
        <v>19</v>
      </c>
      <c r="N296" s="183" t="s">
        <v>44</v>
      </c>
      <c r="O296" s="66"/>
      <c r="P296" s="184">
        <f t="shared" si="81"/>
        <v>0</v>
      </c>
      <c r="Q296" s="184">
        <v>0</v>
      </c>
      <c r="R296" s="184">
        <f t="shared" si="82"/>
        <v>0</v>
      </c>
      <c r="S296" s="184">
        <v>0</v>
      </c>
      <c r="T296" s="185">
        <f t="shared" si="83"/>
        <v>0</v>
      </c>
      <c r="U296" s="36"/>
      <c r="V296" s="36"/>
      <c r="W296" s="36"/>
      <c r="X296" s="36"/>
      <c r="Y296" s="36"/>
      <c r="Z296" s="36"/>
      <c r="AA296" s="36"/>
      <c r="AB296" s="36"/>
      <c r="AC296" s="36"/>
      <c r="AD296" s="36"/>
      <c r="AE296" s="36"/>
      <c r="AR296" s="186" t="s">
        <v>142</v>
      </c>
      <c r="AT296" s="186" t="s">
        <v>137</v>
      </c>
      <c r="AU296" s="186" t="s">
        <v>80</v>
      </c>
      <c r="AY296" s="19" t="s">
        <v>135</v>
      </c>
      <c r="BE296" s="187">
        <f t="shared" si="84"/>
        <v>0</v>
      </c>
      <c r="BF296" s="187">
        <f t="shared" si="85"/>
        <v>0</v>
      </c>
      <c r="BG296" s="187">
        <f t="shared" si="86"/>
        <v>0</v>
      </c>
      <c r="BH296" s="187">
        <f t="shared" si="87"/>
        <v>0</v>
      </c>
      <c r="BI296" s="187">
        <f t="shared" si="88"/>
        <v>0</v>
      </c>
      <c r="BJ296" s="19" t="s">
        <v>143</v>
      </c>
      <c r="BK296" s="187">
        <f t="shared" si="89"/>
        <v>0</v>
      </c>
      <c r="BL296" s="19" t="s">
        <v>142</v>
      </c>
      <c r="BM296" s="186" t="s">
        <v>1545</v>
      </c>
    </row>
    <row r="297" spans="1:65" s="2" customFormat="1" ht="14.4" customHeight="1">
      <c r="A297" s="36"/>
      <c r="B297" s="37"/>
      <c r="C297" s="175" t="s">
        <v>1019</v>
      </c>
      <c r="D297" s="175" t="s">
        <v>137</v>
      </c>
      <c r="E297" s="176" t="s">
        <v>3467</v>
      </c>
      <c r="F297" s="177" t="s">
        <v>3468</v>
      </c>
      <c r="G297" s="178" t="s">
        <v>382</v>
      </c>
      <c r="H297" s="179">
        <v>1</v>
      </c>
      <c r="I297" s="180"/>
      <c r="J297" s="181">
        <f t="shared" si="80"/>
        <v>0</v>
      </c>
      <c r="K297" s="177" t="s">
        <v>19</v>
      </c>
      <c r="L297" s="41"/>
      <c r="M297" s="182" t="s">
        <v>19</v>
      </c>
      <c r="N297" s="183" t="s">
        <v>44</v>
      </c>
      <c r="O297" s="66"/>
      <c r="P297" s="184">
        <f t="shared" si="81"/>
        <v>0</v>
      </c>
      <c r="Q297" s="184">
        <v>0</v>
      </c>
      <c r="R297" s="184">
        <f t="shared" si="82"/>
        <v>0</v>
      </c>
      <c r="S297" s="184">
        <v>0</v>
      </c>
      <c r="T297" s="185">
        <f t="shared" si="83"/>
        <v>0</v>
      </c>
      <c r="U297" s="36"/>
      <c r="V297" s="36"/>
      <c r="W297" s="36"/>
      <c r="X297" s="36"/>
      <c r="Y297" s="36"/>
      <c r="Z297" s="36"/>
      <c r="AA297" s="36"/>
      <c r="AB297" s="36"/>
      <c r="AC297" s="36"/>
      <c r="AD297" s="36"/>
      <c r="AE297" s="36"/>
      <c r="AR297" s="186" t="s">
        <v>142</v>
      </c>
      <c r="AT297" s="186" t="s">
        <v>137</v>
      </c>
      <c r="AU297" s="186" t="s">
        <v>80</v>
      </c>
      <c r="AY297" s="19" t="s">
        <v>135</v>
      </c>
      <c r="BE297" s="187">
        <f t="shared" si="84"/>
        <v>0</v>
      </c>
      <c r="BF297" s="187">
        <f t="shared" si="85"/>
        <v>0</v>
      </c>
      <c r="BG297" s="187">
        <f t="shared" si="86"/>
        <v>0</v>
      </c>
      <c r="BH297" s="187">
        <f t="shared" si="87"/>
        <v>0</v>
      </c>
      <c r="BI297" s="187">
        <f t="shared" si="88"/>
        <v>0</v>
      </c>
      <c r="BJ297" s="19" t="s">
        <v>143</v>
      </c>
      <c r="BK297" s="187">
        <f t="shared" si="89"/>
        <v>0</v>
      </c>
      <c r="BL297" s="19" t="s">
        <v>142</v>
      </c>
      <c r="BM297" s="186" t="s">
        <v>1550</v>
      </c>
    </row>
    <row r="298" spans="1:65" s="2" customFormat="1" ht="14.4" customHeight="1">
      <c r="A298" s="36"/>
      <c r="B298" s="37"/>
      <c r="C298" s="175" t="s">
        <v>1451</v>
      </c>
      <c r="D298" s="175" t="s">
        <v>137</v>
      </c>
      <c r="E298" s="176" t="s">
        <v>3487</v>
      </c>
      <c r="F298" s="177" t="s">
        <v>3470</v>
      </c>
      <c r="G298" s="178" t="s">
        <v>382</v>
      </c>
      <c r="H298" s="179">
        <v>1</v>
      </c>
      <c r="I298" s="180"/>
      <c r="J298" s="181">
        <f t="shared" si="80"/>
        <v>0</v>
      </c>
      <c r="K298" s="177" t="s">
        <v>19</v>
      </c>
      <c r="L298" s="41"/>
      <c r="M298" s="182" t="s">
        <v>19</v>
      </c>
      <c r="N298" s="183" t="s">
        <v>44</v>
      </c>
      <c r="O298" s="66"/>
      <c r="P298" s="184">
        <f t="shared" si="81"/>
        <v>0</v>
      </c>
      <c r="Q298" s="184">
        <v>0</v>
      </c>
      <c r="R298" s="184">
        <f t="shared" si="82"/>
        <v>0</v>
      </c>
      <c r="S298" s="184">
        <v>0</v>
      </c>
      <c r="T298" s="185">
        <f t="shared" si="83"/>
        <v>0</v>
      </c>
      <c r="U298" s="36"/>
      <c r="V298" s="36"/>
      <c r="W298" s="36"/>
      <c r="X298" s="36"/>
      <c r="Y298" s="36"/>
      <c r="Z298" s="36"/>
      <c r="AA298" s="36"/>
      <c r="AB298" s="36"/>
      <c r="AC298" s="36"/>
      <c r="AD298" s="36"/>
      <c r="AE298" s="36"/>
      <c r="AR298" s="186" t="s">
        <v>142</v>
      </c>
      <c r="AT298" s="186" t="s">
        <v>137</v>
      </c>
      <c r="AU298" s="186" t="s">
        <v>80</v>
      </c>
      <c r="AY298" s="19" t="s">
        <v>135</v>
      </c>
      <c r="BE298" s="187">
        <f t="shared" si="84"/>
        <v>0</v>
      </c>
      <c r="BF298" s="187">
        <f t="shared" si="85"/>
        <v>0</v>
      </c>
      <c r="BG298" s="187">
        <f t="shared" si="86"/>
        <v>0</v>
      </c>
      <c r="BH298" s="187">
        <f t="shared" si="87"/>
        <v>0</v>
      </c>
      <c r="BI298" s="187">
        <f t="shared" si="88"/>
        <v>0</v>
      </c>
      <c r="BJ298" s="19" t="s">
        <v>143</v>
      </c>
      <c r="BK298" s="187">
        <f t="shared" si="89"/>
        <v>0</v>
      </c>
      <c r="BL298" s="19" t="s">
        <v>142</v>
      </c>
      <c r="BM298" s="186" t="s">
        <v>1553</v>
      </c>
    </row>
    <row r="299" spans="1:65" s="2" customFormat="1" ht="14.4" customHeight="1">
      <c r="A299" s="36"/>
      <c r="B299" s="37"/>
      <c r="C299" s="175" t="s">
        <v>1024</v>
      </c>
      <c r="D299" s="175" t="s">
        <v>137</v>
      </c>
      <c r="E299" s="176" t="s">
        <v>3488</v>
      </c>
      <c r="F299" s="177" t="s">
        <v>3489</v>
      </c>
      <c r="G299" s="178" t="s">
        <v>382</v>
      </c>
      <c r="H299" s="179">
        <v>11</v>
      </c>
      <c r="I299" s="180"/>
      <c r="J299" s="181">
        <f t="shared" si="80"/>
        <v>0</v>
      </c>
      <c r="K299" s="177" t="s">
        <v>19</v>
      </c>
      <c r="L299" s="41"/>
      <c r="M299" s="182" t="s">
        <v>19</v>
      </c>
      <c r="N299" s="183" t="s">
        <v>44</v>
      </c>
      <c r="O299" s="66"/>
      <c r="P299" s="184">
        <f t="shared" si="81"/>
        <v>0</v>
      </c>
      <c r="Q299" s="184">
        <v>0</v>
      </c>
      <c r="R299" s="184">
        <f t="shared" si="82"/>
        <v>0</v>
      </c>
      <c r="S299" s="184">
        <v>0</v>
      </c>
      <c r="T299" s="185">
        <f t="shared" si="83"/>
        <v>0</v>
      </c>
      <c r="U299" s="36"/>
      <c r="V299" s="36"/>
      <c r="W299" s="36"/>
      <c r="X299" s="36"/>
      <c r="Y299" s="36"/>
      <c r="Z299" s="36"/>
      <c r="AA299" s="36"/>
      <c r="AB299" s="36"/>
      <c r="AC299" s="36"/>
      <c r="AD299" s="36"/>
      <c r="AE299" s="36"/>
      <c r="AR299" s="186" t="s">
        <v>142</v>
      </c>
      <c r="AT299" s="186" t="s">
        <v>137</v>
      </c>
      <c r="AU299" s="186" t="s">
        <v>80</v>
      </c>
      <c r="AY299" s="19" t="s">
        <v>135</v>
      </c>
      <c r="BE299" s="187">
        <f t="shared" si="84"/>
        <v>0</v>
      </c>
      <c r="BF299" s="187">
        <f t="shared" si="85"/>
        <v>0</v>
      </c>
      <c r="BG299" s="187">
        <f t="shared" si="86"/>
        <v>0</v>
      </c>
      <c r="BH299" s="187">
        <f t="shared" si="87"/>
        <v>0</v>
      </c>
      <c r="BI299" s="187">
        <f t="shared" si="88"/>
        <v>0</v>
      </c>
      <c r="BJ299" s="19" t="s">
        <v>143</v>
      </c>
      <c r="BK299" s="187">
        <f t="shared" si="89"/>
        <v>0</v>
      </c>
      <c r="BL299" s="19" t="s">
        <v>142</v>
      </c>
      <c r="BM299" s="186" t="s">
        <v>1557</v>
      </c>
    </row>
    <row r="300" spans="1:65" s="2" customFormat="1" ht="14.4" customHeight="1">
      <c r="A300" s="36"/>
      <c r="B300" s="37"/>
      <c r="C300" s="175" t="s">
        <v>1458</v>
      </c>
      <c r="D300" s="175" t="s">
        <v>137</v>
      </c>
      <c r="E300" s="176" t="s">
        <v>3490</v>
      </c>
      <c r="F300" s="177" t="s">
        <v>3491</v>
      </c>
      <c r="G300" s="178" t="s">
        <v>382</v>
      </c>
      <c r="H300" s="179">
        <v>11</v>
      </c>
      <c r="I300" s="180"/>
      <c r="J300" s="181">
        <f t="shared" si="80"/>
        <v>0</v>
      </c>
      <c r="K300" s="177" t="s">
        <v>19</v>
      </c>
      <c r="L300" s="41"/>
      <c r="M300" s="182" t="s">
        <v>19</v>
      </c>
      <c r="N300" s="183" t="s">
        <v>44</v>
      </c>
      <c r="O300" s="66"/>
      <c r="P300" s="184">
        <f t="shared" si="81"/>
        <v>0</v>
      </c>
      <c r="Q300" s="184">
        <v>0</v>
      </c>
      <c r="R300" s="184">
        <f t="shared" si="82"/>
        <v>0</v>
      </c>
      <c r="S300" s="184">
        <v>0</v>
      </c>
      <c r="T300" s="185">
        <f t="shared" si="83"/>
        <v>0</v>
      </c>
      <c r="U300" s="36"/>
      <c r="V300" s="36"/>
      <c r="W300" s="36"/>
      <c r="X300" s="36"/>
      <c r="Y300" s="36"/>
      <c r="Z300" s="36"/>
      <c r="AA300" s="36"/>
      <c r="AB300" s="36"/>
      <c r="AC300" s="36"/>
      <c r="AD300" s="36"/>
      <c r="AE300" s="36"/>
      <c r="AR300" s="186" t="s">
        <v>142</v>
      </c>
      <c r="AT300" s="186" t="s">
        <v>137</v>
      </c>
      <c r="AU300" s="186" t="s">
        <v>80</v>
      </c>
      <c r="AY300" s="19" t="s">
        <v>135</v>
      </c>
      <c r="BE300" s="187">
        <f t="shared" si="84"/>
        <v>0</v>
      </c>
      <c r="BF300" s="187">
        <f t="shared" si="85"/>
        <v>0</v>
      </c>
      <c r="BG300" s="187">
        <f t="shared" si="86"/>
        <v>0</v>
      </c>
      <c r="BH300" s="187">
        <f t="shared" si="87"/>
        <v>0</v>
      </c>
      <c r="BI300" s="187">
        <f t="shared" si="88"/>
        <v>0</v>
      </c>
      <c r="BJ300" s="19" t="s">
        <v>143</v>
      </c>
      <c r="BK300" s="187">
        <f t="shared" si="89"/>
        <v>0</v>
      </c>
      <c r="BL300" s="19" t="s">
        <v>142</v>
      </c>
      <c r="BM300" s="186" t="s">
        <v>1560</v>
      </c>
    </row>
    <row r="301" spans="1:65" s="2" customFormat="1" ht="14.4" customHeight="1">
      <c r="A301" s="36"/>
      <c r="B301" s="37"/>
      <c r="C301" s="175" t="s">
        <v>1029</v>
      </c>
      <c r="D301" s="175" t="s">
        <v>137</v>
      </c>
      <c r="E301" s="176" t="s">
        <v>3492</v>
      </c>
      <c r="F301" s="177" t="s">
        <v>3462</v>
      </c>
      <c r="G301" s="178" t="s">
        <v>382</v>
      </c>
      <c r="H301" s="179">
        <v>22</v>
      </c>
      <c r="I301" s="180"/>
      <c r="J301" s="181">
        <f t="shared" si="80"/>
        <v>0</v>
      </c>
      <c r="K301" s="177" t="s">
        <v>19</v>
      </c>
      <c r="L301" s="41"/>
      <c r="M301" s="182" t="s">
        <v>19</v>
      </c>
      <c r="N301" s="183" t="s">
        <v>44</v>
      </c>
      <c r="O301" s="66"/>
      <c r="P301" s="184">
        <f t="shared" si="81"/>
        <v>0</v>
      </c>
      <c r="Q301" s="184">
        <v>0</v>
      </c>
      <c r="R301" s="184">
        <f t="shared" si="82"/>
        <v>0</v>
      </c>
      <c r="S301" s="184">
        <v>0</v>
      </c>
      <c r="T301" s="185">
        <f t="shared" si="83"/>
        <v>0</v>
      </c>
      <c r="U301" s="36"/>
      <c r="V301" s="36"/>
      <c r="W301" s="36"/>
      <c r="X301" s="36"/>
      <c r="Y301" s="36"/>
      <c r="Z301" s="36"/>
      <c r="AA301" s="36"/>
      <c r="AB301" s="36"/>
      <c r="AC301" s="36"/>
      <c r="AD301" s="36"/>
      <c r="AE301" s="36"/>
      <c r="AR301" s="186" t="s">
        <v>142</v>
      </c>
      <c r="AT301" s="186" t="s">
        <v>137</v>
      </c>
      <c r="AU301" s="186" t="s">
        <v>80</v>
      </c>
      <c r="AY301" s="19" t="s">
        <v>135</v>
      </c>
      <c r="BE301" s="187">
        <f t="shared" si="84"/>
        <v>0</v>
      </c>
      <c r="BF301" s="187">
        <f t="shared" si="85"/>
        <v>0</v>
      </c>
      <c r="BG301" s="187">
        <f t="shared" si="86"/>
        <v>0</v>
      </c>
      <c r="BH301" s="187">
        <f t="shared" si="87"/>
        <v>0</v>
      </c>
      <c r="BI301" s="187">
        <f t="shared" si="88"/>
        <v>0</v>
      </c>
      <c r="BJ301" s="19" t="s">
        <v>143</v>
      </c>
      <c r="BK301" s="187">
        <f t="shared" si="89"/>
        <v>0</v>
      </c>
      <c r="BL301" s="19" t="s">
        <v>142</v>
      </c>
      <c r="BM301" s="186" t="s">
        <v>1565</v>
      </c>
    </row>
    <row r="302" spans="1:65" s="2" customFormat="1" ht="14.4" customHeight="1">
      <c r="A302" s="36"/>
      <c r="B302" s="37"/>
      <c r="C302" s="175" t="s">
        <v>1468</v>
      </c>
      <c r="D302" s="175" t="s">
        <v>137</v>
      </c>
      <c r="E302" s="176" t="s">
        <v>3493</v>
      </c>
      <c r="F302" s="177" t="s">
        <v>3494</v>
      </c>
      <c r="G302" s="178" t="s">
        <v>382</v>
      </c>
      <c r="H302" s="179">
        <v>22</v>
      </c>
      <c r="I302" s="180"/>
      <c r="J302" s="181">
        <f t="shared" si="80"/>
        <v>0</v>
      </c>
      <c r="K302" s="177" t="s">
        <v>19</v>
      </c>
      <c r="L302" s="41"/>
      <c r="M302" s="182" t="s">
        <v>19</v>
      </c>
      <c r="N302" s="183" t="s">
        <v>44</v>
      </c>
      <c r="O302" s="66"/>
      <c r="P302" s="184">
        <f t="shared" si="81"/>
        <v>0</v>
      </c>
      <c r="Q302" s="184">
        <v>0</v>
      </c>
      <c r="R302" s="184">
        <f t="shared" si="82"/>
        <v>0</v>
      </c>
      <c r="S302" s="184">
        <v>0</v>
      </c>
      <c r="T302" s="185">
        <f t="shared" si="83"/>
        <v>0</v>
      </c>
      <c r="U302" s="36"/>
      <c r="V302" s="36"/>
      <c r="W302" s="36"/>
      <c r="X302" s="36"/>
      <c r="Y302" s="36"/>
      <c r="Z302" s="36"/>
      <c r="AA302" s="36"/>
      <c r="AB302" s="36"/>
      <c r="AC302" s="36"/>
      <c r="AD302" s="36"/>
      <c r="AE302" s="36"/>
      <c r="AR302" s="186" t="s">
        <v>142</v>
      </c>
      <c r="AT302" s="186" t="s">
        <v>137</v>
      </c>
      <c r="AU302" s="186" t="s">
        <v>80</v>
      </c>
      <c r="AY302" s="19" t="s">
        <v>135</v>
      </c>
      <c r="BE302" s="187">
        <f t="shared" si="84"/>
        <v>0</v>
      </c>
      <c r="BF302" s="187">
        <f t="shared" si="85"/>
        <v>0</v>
      </c>
      <c r="BG302" s="187">
        <f t="shared" si="86"/>
        <v>0</v>
      </c>
      <c r="BH302" s="187">
        <f t="shared" si="87"/>
        <v>0</v>
      </c>
      <c r="BI302" s="187">
        <f t="shared" si="88"/>
        <v>0</v>
      </c>
      <c r="BJ302" s="19" t="s">
        <v>143</v>
      </c>
      <c r="BK302" s="187">
        <f t="shared" si="89"/>
        <v>0</v>
      </c>
      <c r="BL302" s="19" t="s">
        <v>142</v>
      </c>
      <c r="BM302" s="186" t="s">
        <v>1568</v>
      </c>
    </row>
    <row r="303" spans="1:65" s="2" customFormat="1" ht="14.4" customHeight="1">
      <c r="A303" s="36"/>
      <c r="B303" s="37"/>
      <c r="C303" s="175" t="s">
        <v>1032</v>
      </c>
      <c r="D303" s="175" t="s">
        <v>137</v>
      </c>
      <c r="E303" s="176" t="s">
        <v>3495</v>
      </c>
      <c r="F303" s="177" t="s">
        <v>3496</v>
      </c>
      <c r="G303" s="178" t="s">
        <v>169</v>
      </c>
      <c r="H303" s="179">
        <v>4</v>
      </c>
      <c r="I303" s="180"/>
      <c r="J303" s="181">
        <f t="shared" si="80"/>
        <v>0</v>
      </c>
      <c r="K303" s="177" t="s">
        <v>19</v>
      </c>
      <c r="L303" s="41"/>
      <c r="M303" s="182" t="s">
        <v>19</v>
      </c>
      <c r="N303" s="183" t="s">
        <v>44</v>
      </c>
      <c r="O303" s="66"/>
      <c r="P303" s="184">
        <f t="shared" si="81"/>
        <v>0</v>
      </c>
      <c r="Q303" s="184">
        <v>0</v>
      </c>
      <c r="R303" s="184">
        <f t="shared" si="82"/>
        <v>0</v>
      </c>
      <c r="S303" s="184">
        <v>0</v>
      </c>
      <c r="T303" s="185">
        <f t="shared" si="83"/>
        <v>0</v>
      </c>
      <c r="U303" s="36"/>
      <c r="V303" s="36"/>
      <c r="W303" s="36"/>
      <c r="X303" s="36"/>
      <c r="Y303" s="36"/>
      <c r="Z303" s="36"/>
      <c r="AA303" s="36"/>
      <c r="AB303" s="36"/>
      <c r="AC303" s="36"/>
      <c r="AD303" s="36"/>
      <c r="AE303" s="36"/>
      <c r="AR303" s="186" t="s">
        <v>142</v>
      </c>
      <c r="AT303" s="186" t="s">
        <v>137</v>
      </c>
      <c r="AU303" s="186" t="s">
        <v>80</v>
      </c>
      <c r="AY303" s="19" t="s">
        <v>135</v>
      </c>
      <c r="BE303" s="187">
        <f t="shared" si="84"/>
        <v>0</v>
      </c>
      <c r="BF303" s="187">
        <f t="shared" si="85"/>
        <v>0</v>
      </c>
      <c r="BG303" s="187">
        <f t="shared" si="86"/>
        <v>0</v>
      </c>
      <c r="BH303" s="187">
        <f t="shared" si="87"/>
        <v>0</v>
      </c>
      <c r="BI303" s="187">
        <f t="shared" si="88"/>
        <v>0</v>
      </c>
      <c r="BJ303" s="19" t="s">
        <v>143</v>
      </c>
      <c r="BK303" s="187">
        <f t="shared" si="89"/>
        <v>0</v>
      </c>
      <c r="BL303" s="19" t="s">
        <v>142</v>
      </c>
      <c r="BM303" s="186" t="s">
        <v>1572</v>
      </c>
    </row>
    <row r="304" spans="1:65" s="2" customFormat="1" ht="14.4" customHeight="1">
      <c r="A304" s="36"/>
      <c r="B304" s="37"/>
      <c r="C304" s="175" t="s">
        <v>1476</v>
      </c>
      <c r="D304" s="175" t="s">
        <v>137</v>
      </c>
      <c r="E304" s="176" t="s">
        <v>3497</v>
      </c>
      <c r="F304" s="177" t="s">
        <v>3498</v>
      </c>
      <c r="G304" s="178" t="s">
        <v>169</v>
      </c>
      <c r="H304" s="179">
        <v>4</v>
      </c>
      <c r="I304" s="180"/>
      <c r="J304" s="181">
        <f t="shared" si="80"/>
        <v>0</v>
      </c>
      <c r="K304" s="177" t="s">
        <v>19</v>
      </c>
      <c r="L304" s="41"/>
      <c r="M304" s="182" t="s">
        <v>19</v>
      </c>
      <c r="N304" s="183" t="s">
        <v>44</v>
      </c>
      <c r="O304" s="66"/>
      <c r="P304" s="184">
        <f t="shared" si="81"/>
        <v>0</v>
      </c>
      <c r="Q304" s="184">
        <v>0</v>
      </c>
      <c r="R304" s="184">
        <f t="shared" si="82"/>
        <v>0</v>
      </c>
      <c r="S304" s="184">
        <v>0</v>
      </c>
      <c r="T304" s="185">
        <f t="shared" si="83"/>
        <v>0</v>
      </c>
      <c r="U304" s="36"/>
      <c r="V304" s="36"/>
      <c r="W304" s="36"/>
      <c r="X304" s="36"/>
      <c r="Y304" s="36"/>
      <c r="Z304" s="36"/>
      <c r="AA304" s="36"/>
      <c r="AB304" s="36"/>
      <c r="AC304" s="36"/>
      <c r="AD304" s="36"/>
      <c r="AE304" s="36"/>
      <c r="AR304" s="186" t="s">
        <v>142</v>
      </c>
      <c r="AT304" s="186" t="s">
        <v>137</v>
      </c>
      <c r="AU304" s="186" t="s">
        <v>80</v>
      </c>
      <c r="AY304" s="19" t="s">
        <v>135</v>
      </c>
      <c r="BE304" s="187">
        <f t="shared" si="84"/>
        <v>0</v>
      </c>
      <c r="BF304" s="187">
        <f t="shared" si="85"/>
        <v>0</v>
      </c>
      <c r="BG304" s="187">
        <f t="shared" si="86"/>
        <v>0</v>
      </c>
      <c r="BH304" s="187">
        <f t="shared" si="87"/>
        <v>0</v>
      </c>
      <c r="BI304" s="187">
        <f t="shared" si="88"/>
        <v>0</v>
      </c>
      <c r="BJ304" s="19" t="s">
        <v>143</v>
      </c>
      <c r="BK304" s="187">
        <f t="shared" si="89"/>
        <v>0</v>
      </c>
      <c r="BL304" s="19" t="s">
        <v>142</v>
      </c>
      <c r="BM304" s="186" t="s">
        <v>1576</v>
      </c>
    </row>
    <row r="305" spans="1:65" s="2" customFormat="1" ht="14.4" customHeight="1">
      <c r="A305" s="36"/>
      <c r="B305" s="37"/>
      <c r="C305" s="175" t="s">
        <v>1036</v>
      </c>
      <c r="D305" s="175" t="s">
        <v>137</v>
      </c>
      <c r="E305" s="176" t="s">
        <v>3499</v>
      </c>
      <c r="F305" s="177" t="s">
        <v>3500</v>
      </c>
      <c r="G305" s="178" t="s">
        <v>169</v>
      </c>
      <c r="H305" s="179">
        <v>8</v>
      </c>
      <c r="I305" s="180"/>
      <c r="J305" s="181">
        <f t="shared" si="80"/>
        <v>0</v>
      </c>
      <c r="K305" s="177" t="s">
        <v>19</v>
      </c>
      <c r="L305" s="41"/>
      <c r="M305" s="182" t="s">
        <v>19</v>
      </c>
      <c r="N305" s="183" t="s">
        <v>44</v>
      </c>
      <c r="O305" s="66"/>
      <c r="P305" s="184">
        <f t="shared" si="81"/>
        <v>0</v>
      </c>
      <c r="Q305" s="184">
        <v>0</v>
      </c>
      <c r="R305" s="184">
        <f t="shared" si="82"/>
        <v>0</v>
      </c>
      <c r="S305" s="184">
        <v>0</v>
      </c>
      <c r="T305" s="185">
        <f t="shared" si="83"/>
        <v>0</v>
      </c>
      <c r="U305" s="36"/>
      <c r="V305" s="36"/>
      <c r="W305" s="36"/>
      <c r="X305" s="36"/>
      <c r="Y305" s="36"/>
      <c r="Z305" s="36"/>
      <c r="AA305" s="36"/>
      <c r="AB305" s="36"/>
      <c r="AC305" s="36"/>
      <c r="AD305" s="36"/>
      <c r="AE305" s="36"/>
      <c r="AR305" s="186" t="s">
        <v>142</v>
      </c>
      <c r="AT305" s="186" t="s">
        <v>137</v>
      </c>
      <c r="AU305" s="186" t="s">
        <v>80</v>
      </c>
      <c r="AY305" s="19" t="s">
        <v>135</v>
      </c>
      <c r="BE305" s="187">
        <f t="shared" si="84"/>
        <v>0</v>
      </c>
      <c r="BF305" s="187">
        <f t="shared" si="85"/>
        <v>0</v>
      </c>
      <c r="BG305" s="187">
        <f t="shared" si="86"/>
        <v>0</v>
      </c>
      <c r="BH305" s="187">
        <f t="shared" si="87"/>
        <v>0</v>
      </c>
      <c r="BI305" s="187">
        <f t="shared" si="88"/>
        <v>0</v>
      </c>
      <c r="BJ305" s="19" t="s">
        <v>143</v>
      </c>
      <c r="BK305" s="187">
        <f t="shared" si="89"/>
        <v>0</v>
      </c>
      <c r="BL305" s="19" t="s">
        <v>142</v>
      </c>
      <c r="BM305" s="186" t="s">
        <v>1580</v>
      </c>
    </row>
    <row r="306" spans="1:65" s="2" customFormat="1" ht="14.4" customHeight="1">
      <c r="A306" s="36"/>
      <c r="B306" s="37"/>
      <c r="C306" s="175" t="s">
        <v>1484</v>
      </c>
      <c r="D306" s="175" t="s">
        <v>137</v>
      </c>
      <c r="E306" s="176" t="s">
        <v>3501</v>
      </c>
      <c r="F306" s="177" t="s">
        <v>3502</v>
      </c>
      <c r="G306" s="178" t="s">
        <v>169</v>
      </c>
      <c r="H306" s="179">
        <v>8</v>
      </c>
      <c r="I306" s="180"/>
      <c r="J306" s="181">
        <f t="shared" si="80"/>
        <v>0</v>
      </c>
      <c r="K306" s="177" t="s">
        <v>19</v>
      </c>
      <c r="L306" s="41"/>
      <c r="M306" s="182" t="s">
        <v>19</v>
      </c>
      <c r="N306" s="183" t="s">
        <v>44</v>
      </c>
      <c r="O306" s="66"/>
      <c r="P306" s="184">
        <f t="shared" si="81"/>
        <v>0</v>
      </c>
      <c r="Q306" s="184">
        <v>0</v>
      </c>
      <c r="R306" s="184">
        <f t="shared" si="82"/>
        <v>0</v>
      </c>
      <c r="S306" s="184">
        <v>0</v>
      </c>
      <c r="T306" s="185">
        <f t="shared" si="83"/>
        <v>0</v>
      </c>
      <c r="U306" s="36"/>
      <c r="V306" s="36"/>
      <c r="W306" s="36"/>
      <c r="X306" s="36"/>
      <c r="Y306" s="36"/>
      <c r="Z306" s="36"/>
      <c r="AA306" s="36"/>
      <c r="AB306" s="36"/>
      <c r="AC306" s="36"/>
      <c r="AD306" s="36"/>
      <c r="AE306" s="36"/>
      <c r="AR306" s="186" t="s">
        <v>142</v>
      </c>
      <c r="AT306" s="186" t="s">
        <v>137</v>
      </c>
      <c r="AU306" s="186" t="s">
        <v>80</v>
      </c>
      <c r="AY306" s="19" t="s">
        <v>135</v>
      </c>
      <c r="BE306" s="187">
        <f t="shared" si="84"/>
        <v>0</v>
      </c>
      <c r="BF306" s="187">
        <f t="shared" si="85"/>
        <v>0</v>
      </c>
      <c r="BG306" s="187">
        <f t="shared" si="86"/>
        <v>0</v>
      </c>
      <c r="BH306" s="187">
        <f t="shared" si="87"/>
        <v>0</v>
      </c>
      <c r="BI306" s="187">
        <f t="shared" si="88"/>
        <v>0</v>
      </c>
      <c r="BJ306" s="19" t="s">
        <v>143</v>
      </c>
      <c r="BK306" s="187">
        <f t="shared" si="89"/>
        <v>0</v>
      </c>
      <c r="BL306" s="19" t="s">
        <v>142</v>
      </c>
      <c r="BM306" s="186" t="s">
        <v>1583</v>
      </c>
    </row>
    <row r="307" spans="1:65" s="2" customFormat="1" ht="14.4" customHeight="1">
      <c r="A307" s="36"/>
      <c r="B307" s="37"/>
      <c r="C307" s="175" t="s">
        <v>1039</v>
      </c>
      <c r="D307" s="175" t="s">
        <v>137</v>
      </c>
      <c r="E307" s="176" t="s">
        <v>3503</v>
      </c>
      <c r="F307" s="177" t="s">
        <v>3504</v>
      </c>
      <c r="G307" s="178" t="s">
        <v>169</v>
      </c>
      <c r="H307" s="179">
        <v>12</v>
      </c>
      <c r="I307" s="180"/>
      <c r="J307" s="181">
        <f t="shared" si="80"/>
        <v>0</v>
      </c>
      <c r="K307" s="177" t="s">
        <v>19</v>
      </c>
      <c r="L307" s="41"/>
      <c r="M307" s="182" t="s">
        <v>19</v>
      </c>
      <c r="N307" s="183" t="s">
        <v>44</v>
      </c>
      <c r="O307" s="66"/>
      <c r="P307" s="184">
        <f t="shared" si="81"/>
        <v>0</v>
      </c>
      <c r="Q307" s="184">
        <v>0</v>
      </c>
      <c r="R307" s="184">
        <f t="shared" si="82"/>
        <v>0</v>
      </c>
      <c r="S307" s="184">
        <v>0</v>
      </c>
      <c r="T307" s="185">
        <f t="shared" si="83"/>
        <v>0</v>
      </c>
      <c r="U307" s="36"/>
      <c r="V307" s="36"/>
      <c r="W307" s="36"/>
      <c r="X307" s="36"/>
      <c r="Y307" s="36"/>
      <c r="Z307" s="36"/>
      <c r="AA307" s="36"/>
      <c r="AB307" s="36"/>
      <c r="AC307" s="36"/>
      <c r="AD307" s="36"/>
      <c r="AE307" s="36"/>
      <c r="AR307" s="186" t="s">
        <v>142</v>
      </c>
      <c r="AT307" s="186" t="s">
        <v>137</v>
      </c>
      <c r="AU307" s="186" t="s">
        <v>80</v>
      </c>
      <c r="AY307" s="19" t="s">
        <v>135</v>
      </c>
      <c r="BE307" s="187">
        <f t="shared" si="84"/>
        <v>0</v>
      </c>
      <c r="BF307" s="187">
        <f t="shared" si="85"/>
        <v>0</v>
      </c>
      <c r="BG307" s="187">
        <f t="shared" si="86"/>
        <v>0</v>
      </c>
      <c r="BH307" s="187">
        <f t="shared" si="87"/>
        <v>0</v>
      </c>
      <c r="BI307" s="187">
        <f t="shared" si="88"/>
        <v>0</v>
      </c>
      <c r="BJ307" s="19" t="s">
        <v>143</v>
      </c>
      <c r="BK307" s="187">
        <f t="shared" si="89"/>
        <v>0</v>
      </c>
      <c r="BL307" s="19" t="s">
        <v>142</v>
      </c>
      <c r="BM307" s="186" t="s">
        <v>1587</v>
      </c>
    </row>
    <row r="308" spans="1:65" s="2" customFormat="1" ht="14.4" customHeight="1">
      <c r="A308" s="36"/>
      <c r="B308" s="37"/>
      <c r="C308" s="175" t="s">
        <v>1491</v>
      </c>
      <c r="D308" s="175" t="s">
        <v>137</v>
      </c>
      <c r="E308" s="176" t="s">
        <v>3505</v>
      </c>
      <c r="F308" s="177" t="s">
        <v>3506</v>
      </c>
      <c r="G308" s="178" t="s">
        <v>169</v>
      </c>
      <c r="H308" s="179">
        <v>12</v>
      </c>
      <c r="I308" s="180"/>
      <c r="J308" s="181">
        <f t="shared" si="80"/>
        <v>0</v>
      </c>
      <c r="K308" s="177" t="s">
        <v>19</v>
      </c>
      <c r="L308" s="41"/>
      <c r="M308" s="182" t="s">
        <v>19</v>
      </c>
      <c r="N308" s="183" t="s">
        <v>44</v>
      </c>
      <c r="O308" s="66"/>
      <c r="P308" s="184">
        <f t="shared" si="81"/>
        <v>0</v>
      </c>
      <c r="Q308" s="184">
        <v>0</v>
      </c>
      <c r="R308" s="184">
        <f t="shared" si="82"/>
        <v>0</v>
      </c>
      <c r="S308" s="184">
        <v>0</v>
      </c>
      <c r="T308" s="185">
        <f t="shared" si="83"/>
        <v>0</v>
      </c>
      <c r="U308" s="36"/>
      <c r="V308" s="36"/>
      <c r="W308" s="36"/>
      <c r="X308" s="36"/>
      <c r="Y308" s="36"/>
      <c r="Z308" s="36"/>
      <c r="AA308" s="36"/>
      <c r="AB308" s="36"/>
      <c r="AC308" s="36"/>
      <c r="AD308" s="36"/>
      <c r="AE308" s="36"/>
      <c r="AR308" s="186" t="s">
        <v>142</v>
      </c>
      <c r="AT308" s="186" t="s">
        <v>137</v>
      </c>
      <c r="AU308" s="186" t="s">
        <v>80</v>
      </c>
      <c r="AY308" s="19" t="s">
        <v>135</v>
      </c>
      <c r="BE308" s="187">
        <f t="shared" si="84"/>
        <v>0</v>
      </c>
      <c r="BF308" s="187">
        <f t="shared" si="85"/>
        <v>0</v>
      </c>
      <c r="BG308" s="187">
        <f t="shared" si="86"/>
        <v>0</v>
      </c>
      <c r="BH308" s="187">
        <f t="shared" si="87"/>
        <v>0</v>
      </c>
      <c r="BI308" s="187">
        <f t="shared" si="88"/>
        <v>0</v>
      </c>
      <c r="BJ308" s="19" t="s">
        <v>143</v>
      </c>
      <c r="BK308" s="187">
        <f t="shared" si="89"/>
        <v>0</v>
      </c>
      <c r="BL308" s="19" t="s">
        <v>142</v>
      </c>
      <c r="BM308" s="186" t="s">
        <v>1590</v>
      </c>
    </row>
    <row r="309" spans="1:65" s="2" customFormat="1" ht="14.4" customHeight="1">
      <c r="A309" s="36"/>
      <c r="B309" s="37"/>
      <c r="C309" s="175" t="s">
        <v>1043</v>
      </c>
      <c r="D309" s="175" t="s">
        <v>137</v>
      </c>
      <c r="E309" s="176" t="s">
        <v>3507</v>
      </c>
      <c r="F309" s="177" t="s">
        <v>3508</v>
      </c>
      <c r="G309" s="178" t="s">
        <v>169</v>
      </c>
      <c r="H309" s="179">
        <v>6</v>
      </c>
      <c r="I309" s="180"/>
      <c r="J309" s="181">
        <f t="shared" si="80"/>
        <v>0</v>
      </c>
      <c r="K309" s="177" t="s">
        <v>19</v>
      </c>
      <c r="L309" s="41"/>
      <c r="M309" s="182" t="s">
        <v>19</v>
      </c>
      <c r="N309" s="183" t="s">
        <v>44</v>
      </c>
      <c r="O309" s="66"/>
      <c r="P309" s="184">
        <f t="shared" si="81"/>
        <v>0</v>
      </c>
      <c r="Q309" s="184">
        <v>0</v>
      </c>
      <c r="R309" s="184">
        <f t="shared" si="82"/>
        <v>0</v>
      </c>
      <c r="S309" s="184">
        <v>0</v>
      </c>
      <c r="T309" s="185">
        <f t="shared" si="83"/>
        <v>0</v>
      </c>
      <c r="U309" s="36"/>
      <c r="V309" s="36"/>
      <c r="W309" s="36"/>
      <c r="X309" s="36"/>
      <c r="Y309" s="36"/>
      <c r="Z309" s="36"/>
      <c r="AA309" s="36"/>
      <c r="AB309" s="36"/>
      <c r="AC309" s="36"/>
      <c r="AD309" s="36"/>
      <c r="AE309" s="36"/>
      <c r="AR309" s="186" t="s">
        <v>142</v>
      </c>
      <c r="AT309" s="186" t="s">
        <v>137</v>
      </c>
      <c r="AU309" s="186" t="s">
        <v>80</v>
      </c>
      <c r="AY309" s="19" t="s">
        <v>135</v>
      </c>
      <c r="BE309" s="187">
        <f t="shared" si="84"/>
        <v>0</v>
      </c>
      <c r="BF309" s="187">
        <f t="shared" si="85"/>
        <v>0</v>
      </c>
      <c r="BG309" s="187">
        <f t="shared" si="86"/>
        <v>0</v>
      </c>
      <c r="BH309" s="187">
        <f t="shared" si="87"/>
        <v>0</v>
      </c>
      <c r="BI309" s="187">
        <f t="shared" si="88"/>
        <v>0</v>
      </c>
      <c r="BJ309" s="19" t="s">
        <v>143</v>
      </c>
      <c r="BK309" s="187">
        <f t="shared" si="89"/>
        <v>0</v>
      </c>
      <c r="BL309" s="19" t="s">
        <v>142</v>
      </c>
      <c r="BM309" s="186" t="s">
        <v>1595</v>
      </c>
    </row>
    <row r="310" spans="1:65" s="2" customFormat="1" ht="14.4" customHeight="1">
      <c r="A310" s="36"/>
      <c r="B310" s="37"/>
      <c r="C310" s="175" t="s">
        <v>1507</v>
      </c>
      <c r="D310" s="175" t="s">
        <v>137</v>
      </c>
      <c r="E310" s="176" t="s">
        <v>3509</v>
      </c>
      <c r="F310" s="177" t="s">
        <v>3510</v>
      </c>
      <c r="G310" s="178" t="s">
        <v>169</v>
      </c>
      <c r="H310" s="179">
        <v>6</v>
      </c>
      <c r="I310" s="180"/>
      <c r="J310" s="181">
        <f t="shared" si="80"/>
        <v>0</v>
      </c>
      <c r="K310" s="177" t="s">
        <v>19</v>
      </c>
      <c r="L310" s="41"/>
      <c r="M310" s="182" t="s">
        <v>19</v>
      </c>
      <c r="N310" s="183" t="s">
        <v>44</v>
      </c>
      <c r="O310" s="66"/>
      <c r="P310" s="184">
        <f t="shared" si="81"/>
        <v>0</v>
      </c>
      <c r="Q310" s="184">
        <v>0</v>
      </c>
      <c r="R310" s="184">
        <f t="shared" si="82"/>
        <v>0</v>
      </c>
      <c r="S310" s="184">
        <v>0</v>
      </c>
      <c r="T310" s="185">
        <f t="shared" si="83"/>
        <v>0</v>
      </c>
      <c r="U310" s="36"/>
      <c r="V310" s="36"/>
      <c r="W310" s="36"/>
      <c r="X310" s="36"/>
      <c r="Y310" s="36"/>
      <c r="Z310" s="36"/>
      <c r="AA310" s="36"/>
      <c r="AB310" s="36"/>
      <c r="AC310" s="36"/>
      <c r="AD310" s="36"/>
      <c r="AE310" s="36"/>
      <c r="AR310" s="186" t="s">
        <v>142</v>
      </c>
      <c r="AT310" s="186" t="s">
        <v>137</v>
      </c>
      <c r="AU310" s="186" t="s">
        <v>80</v>
      </c>
      <c r="AY310" s="19" t="s">
        <v>135</v>
      </c>
      <c r="BE310" s="187">
        <f t="shared" si="84"/>
        <v>0</v>
      </c>
      <c r="BF310" s="187">
        <f t="shared" si="85"/>
        <v>0</v>
      </c>
      <c r="BG310" s="187">
        <f t="shared" si="86"/>
        <v>0</v>
      </c>
      <c r="BH310" s="187">
        <f t="shared" si="87"/>
        <v>0</v>
      </c>
      <c r="BI310" s="187">
        <f t="shared" si="88"/>
        <v>0</v>
      </c>
      <c r="BJ310" s="19" t="s">
        <v>143</v>
      </c>
      <c r="BK310" s="187">
        <f t="shared" si="89"/>
        <v>0</v>
      </c>
      <c r="BL310" s="19" t="s">
        <v>142</v>
      </c>
      <c r="BM310" s="186" t="s">
        <v>1600</v>
      </c>
    </row>
    <row r="311" spans="1:65" s="2" customFormat="1" ht="14.4" customHeight="1">
      <c r="A311" s="36"/>
      <c r="B311" s="37"/>
      <c r="C311" s="175" t="s">
        <v>1048</v>
      </c>
      <c r="D311" s="175" t="s">
        <v>137</v>
      </c>
      <c r="E311" s="176" t="s">
        <v>3511</v>
      </c>
      <c r="F311" s="177" t="s">
        <v>3512</v>
      </c>
      <c r="G311" s="178" t="s">
        <v>382</v>
      </c>
      <c r="H311" s="179">
        <v>3</v>
      </c>
      <c r="I311" s="180"/>
      <c r="J311" s="181">
        <f t="shared" si="80"/>
        <v>0</v>
      </c>
      <c r="K311" s="177" t="s">
        <v>19</v>
      </c>
      <c r="L311" s="41"/>
      <c r="M311" s="182" t="s">
        <v>19</v>
      </c>
      <c r="N311" s="183" t="s">
        <v>44</v>
      </c>
      <c r="O311" s="66"/>
      <c r="P311" s="184">
        <f t="shared" si="81"/>
        <v>0</v>
      </c>
      <c r="Q311" s="184">
        <v>0</v>
      </c>
      <c r="R311" s="184">
        <f t="shared" si="82"/>
        <v>0</v>
      </c>
      <c r="S311" s="184">
        <v>0</v>
      </c>
      <c r="T311" s="185">
        <f t="shared" si="83"/>
        <v>0</v>
      </c>
      <c r="U311" s="36"/>
      <c r="V311" s="36"/>
      <c r="W311" s="36"/>
      <c r="X311" s="36"/>
      <c r="Y311" s="36"/>
      <c r="Z311" s="36"/>
      <c r="AA311" s="36"/>
      <c r="AB311" s="36"/>
      <c r="AC311" s="36"/>
      <c r="AD311" s="36"/>
      <c r="AE311" s="36"/>
      <c r="AR311" s="186" t="s">
        <v>142</v>
      </c>
      <c r="AT311" s="186" t="s">
        <v>137</v>
      </c>
      <c r="AU311" s="186" t="s">
        <v>80</v>
      </c>
      <c r="AY311" s="19" t="s">
        <v>135</v>
      </c>
      <c r="BE311" s="187">
        <f t="shared" si="84"/>
        <v>0</v>
      </c>
      <c r="BF311" s="187">
        <f t="shared" si="85"/>
        <v>0</v>
      </c>
      <c r="BG311" s="187">
        <f t="shared" si="86"/>
        <v>0</v>
      </c>
      <c r="BH311" s="187">
        <f t="shared" si="87"/>
        <v>0</v>
      </c>
      <c r="BI311" s="187">
        <f t="shared" si="88"/>
        <v>0</v>
      </c>
      <c r="BJ311" s="19" t="s">
        <v>143</v>
      </c>
      <c r="BK311" s="187">
        <f t="shared" si="89"/>
        <v>0</v>
      </c>
      <c r="BL311" s="19" t="s">
        <v>142</v>
      </c>
      <c r="BM311" s="186" t="s">
        <v>1604</v>
      </c>
    </row>
    <row r="312" spans="1:65" s="2" customFormat="1" ht="14.4" customHeight="1">
      <c r="A312" s="36"/>
      <c r="B312" s="37"/>
      <c r="C312" s="175" t="s">
        <v>1515</v>
      </c>
      <c r="D312" s="175" t="s">
        <v>137</v>
      </c>
      <c r="E312" s="176" t="s">
        <v>3513</v>
      </c>
      <c r="F312" s="177" t="s">
        <v>3514</v>
      </c>
      <c r="G312" s="178" t="s">
        <v>382</v>
      </c>
      <c r="H312" s="179">
        <v>3</v>
      </c>
      <c r="I312" s="180"/>
      <c r="J312" s="181">
        <f t="shared" si="80"/>
        <v>0</v>
      </c>
      <c r="K312" s="177" t="s">
        <v>19</v>
      </c>
      <c r="L312" s="41"/>
      <c r="M312" s="182" t="s">
        <v>19</v>
      </c>
      <c r="N312" s="183" t="s">
        <v>44</v>
      </c>
      <c r="O312" s="66"/>
      <c r="P312" s="184">
        <f t="shared" si="81"/>
        <v>0</v>
      </c>
      <c r="Q312" s="184">
        <v>0</v>
      </c>
      <c r="R312" s="184">
        <f t="shared" si="82"/>
        <v>0</v>
      </c>
      <c r="S312" s="184">
        <v>0</v>
      </c>
      <c r="T312" s="185">
        <f t="shared" si="83"/>
        <v>0</v>
      </c>
      <c r="U312" s="36"/>
      <c r="V312" s="36"/>
      <c r="W312" s="36"/>
      <c r="X312" s="36"/>
      <c r="Y312" s="36"/>
      <c r="Z312" s="36"/>
      <c r="AA312" s="36"/>
      <c r="AB312" s="36"/>
      <c r="AC312" s="36"/>
      <c r="AD312" s="36"/>
      <c r="AE312" s="36"/>
      <c r="AR312" s="186" t="s">
        <v>142</v>
      </c>
      <c r="AT312" s="186" t="s">
        <v>137</v>
      </c>
      <c r="AU312" s="186" t="s">
        <v>80</v>
      </c>
      <c r="AY312" s="19" t="s">
        <v>135</v>
      </c>
      <c r="BE312" s="187">
        <f t="shared" si="84"/>
        <v>0</v>
      </c>
      <c r="BF312" s="187">
        <f t="shared" si="85"/>
        <v>0</v>
      </c>
      <c r="BG312" s="187">
        <f t="shared" si="86"/>
        <v>0</v>
      </c>
      <c r="BH312" s="187">
        <f t="shared" si="87"/>
        <v>0</v>
      </c>
      <c r="BI312" s="187">
        <f t="shared" si="88"/>
        <v>0</v>
      </c>
      <c r="BJ312" s="19" t="s">
        <v>143</v>
      </c>
      <c r="BK312" s="187">
        <f t="shared" si="89"/>
        <v>0</v>
      </c>
      <c r="BL312" s="19" t="s">
        <v>142</v>
      </c>
      <c r="BM312" s="186" t="s">
        <v>1605</v>
      </c>
    </row>
    <row r="313" spans="1:65" s="2" customFormat="1" ht="14.4" customHeight="1">
      <c r="A313" s="36"/>
      <c r="B313" s="37"/>
      <c r="C313" s="175" t="s">
        <v>1051</v>
      </c>
      <c r="D313" s="175" t="s">
        <v>137</v>
      </c>
      <c r="E313" s="176" t="s">
        <v>3515</v>
      </c>
      <c r="F313" s="177" t="s">
        <v>3516</v>
      </c>
      <c r="G313" s="178" t="s">
        <v>382</v>
      </c>
      <c r="H313" s="179">
        <v>6</v>
      </c>
      <c r="I313" s="180"/>
      <c r="J313" s="181">
        <f t="shared" si="80"/>
        <v>0</v>
      </c>
      <c r="K313" s="177" t="s">
        <v>19</v>
      </c>
      <c r="L313" s="41"/>
      <c r="M313" s="182" t="s">
        <v>19</v>
      </c>
      <c r="N313" s="183" t="s">
        <v>44</v>
      </c>
      <c r="O313" s="66"/>
      <c r="P313" s="184">
        <f t="shared" si="81"/>
        <v>0</v>
      </c>
      <c r="Q313" s="184">
        <v>0</v>
      </c>
      <c r="R313" s="184">
        <f t="shared" si="82"/>
        <v>0</v>
      </c>
      <c r="S313" s="184">
        <v>0</v>
      </c>
      <c r="T313" s="185">
        <f t="shared" si="83"/>
        <v>0</v>
      </c>
      <c r="U313" s="36"/>
      <c r="V313" s="36"/>
      <c r="W313" s="36"/>
      <c r="X313" s="36"/>
      <c r="Y313" s="36"/>
      <c r="Z313" s="36"/>
      <c r="AA313" s="36"/>
      <c r="AB313" s="36"/>
      <c r="AC313" s="36"/>
      <c r="AD313" s="36"/>
      <c r="AE313" s="36"/>
      <c r="AR313" s="186" t="s">
        <v>142</v>
      </c>
      <c r="AT313" s="186" t="s">
        <v>137</v>
      </c>
      <c r="AU313" s="186" t="s">
        <v>80</v>
      </c>
      <c r="AY313" s="19" t="s">
        <v>135</v>
      </c>
      <c r="BE313" s="187">
        <f t="shared" si="84"/>
        <v>0</v>
      </c>
      <c r="BF313" s="187">
        <f t="shared" si="85"/>
        <v>0</v>
      </c>
      <c r="BG313" s="187">
        <f t="shared" si="86"/>
        <v>0</v>
      </c>
      <c r="BH313" s="187">
        <f t="shared" si="87"/>
        <v>0</v>
      </c>
      <c r="BI313" s="187">
        <f t="shared" si="88"/>
        <v>0</v>
      </c>
      <c r="BJ313" s="19" t="s">
        <v>143</v>
      </c>
      <c r="BK313" s="187">
        <f t="shared" si="89"/>
        <v>0</v>
      </c>
      <c r="BL313" s="19" t="s">
        <v>142</v>
      </c>
      <c r="BM313" s="186" t="s">
        <v>1609</v>
      </c>
    </row>
    <row r="314" spans="1:65" s="2" customFormat="1" ht="14.4" customHeight="1">
      <c r="A314" s="36"/>
      <c r="B314" s="37"/>
      <c r="C314" s="175" t="s">
        <v>1522</v>
      </c>
      <c r="D314" s="175" t="s">
        <v>137</v>
      </c>
      <c r="E314" s="176" t="s">
        <v>3517</v>
      </c>
      <c r="F314" s="177" t="s">
        <v>3518</v>
      </c>
      <c r="G314" s="178" t="s">
        <v>382</v>
      </c>
      <c r="H314" s="179">
        <v>6</v>
      </c>
      <c r="I314" s="180"/>
      <c r="J314" s="181">
        <f t="shared" si="80"/>
        <v>0</v>
      </c>
      <c r="K314" s="177" t="s">
        <v>19</v>
      </c>
      <c r="L314" s="41"/>
      <c r="M314" s="182" t="s">
        <v>19</v>
      </c>
      <c r="N314" s="183" t="s">
        <v>44</v>
      </c>
      <c r="O314" s="66"/>
      <c r="P314" s="184">
        <f t="shared" si="81"/>
        <v>0</v>
      </c>
      <c r="Q314" s="184">
        <v>0</v>
      </c>
      <c r="R314" s="184">
        <f t="shared" si="82"/>
        <v>0</v>
      </c>
      <c r="S314" s="184">
        <v>0</v>
      </c>
      <c r="T314" s="185">
        <f t="shared" si="83"/>
        <v>0</v>
      </c>
      <c r="U314" s="36"/>
      <c r="V314" s="36"/>
      <c r="W314" s="36"/>
      <c r="X314" s="36"/>
      <c r="Y314" s="36"/>
      <c r="Z314" s="36"/>
      <c r="AA314" s="36"/>
      <c r="AB314" s="36"/>
      <c r="AC314" s="36"/>
      <c r="AD314" s="36"/>
      <c r="AE314" s="36"/>
      <c r="AR314" s="186" t="s">
        <v>142</v>
      </c>
      <c r="AT314" s="186" t="s">
        <v>137</v>
      </c>
      <c r="AU314" s="186" t="s">
        <v>80</v>
      </c>
      <c r="AY314" s="19" t="s">
        <v>135</v>
      </c>
      <c r="BE314" s="187">
        <f t="shared" si="84"/>
        <v>0</v>
      </c>
      <c r="BF314" s="187">
        <f t="shared" si="85"/>
        <v>0</v>
      </c>
      <c r="BG314" s="187">
        <f t="shared" si="86"/>
        <v>0</v>
      </c>
      <c r="BH314" s="187">
        <f t="shared" si="87"/>
        <v>0</v>
      </c>
      <c r="BI314" s="187">
        <f t="shared" si="88"/>
        <v>0</v>
      </c>
      <c r="BJ314" s="19" t="s">
        <v>143</v>
      </c>
      <c r="BK314" s="187">
        <f t="shared" si="89"/>
        <v>0</v>
      </c>
      <c r="BL314" s="19" t="s">
        <v>142</v>
      </c>
      <c r="BM314" s="186" t="s">
        <v>1612</v>
      </c>
    </row>
    <row r="315" spans="1:65" s="2" customFormat="1" ht="14.4" customHeight="1">
      <c r="A315" s="36"/>
      <c r="B315" s="37"/>
      <c r="C315" s="175" t="s">
        <v>1056</v>
      </c>
      <c r="D315" s="175" t="s">
        <v>137</v>
      </c>
      <c r="E315" s="176" t="s">
        <v>3519</v>
      </c>
      <c r="F315" s="177" t="s">
        <v>3520</v>
      </c>
      <c r="G315" s="178" t="s">
        <v>382</v>
      </c>
      <c r="H315" s="179">
        <v>9</v>
      </c>
      <c r="I315" s="180"/>
      <c r="J315" s="181">
        <f t="shared" si="80"/>
        <v>0</v>
      </c>
      <c r="K315" s="177" t="s">
        <v>19</v>
      </c>
      <c r="L315" s="41"/>
      <c r="M315" s="182" t="s">
        <v>19</v>
      </c>
      <c r="N315" s="183" t="s">
        <v>44</v>
      </c>
      <c r="O315" s="66"/>
      <c r="P315" s="184">
        <f t="shared" si="81"/>
        <v>0</v>
      </c>
      <c r="Q315" s="184">
        <v>0</v>
      </c>
      <c r="R315" s="184">
        <f t="shared" si="82"/>
        <v>0</v>
      </c>
      <c r="S315" s="184">
        <v>0</v>
      </c>
      <c r="T315" s="185">
        <f t="shared" si="83"/>
        <v>0</v>
      </c>
      <c r="U315" s="36"/>
      <c r="V315" s="36"/>
      <c r="W315" s="36"/>
      <c r="X315" s="36"/>
      <c r="Y315" s="36"/>
      <c r="Z315" s="36"/>
      <c r="AA315" s="36"/>
      <c r="AB315" s="36"/>
      <c r="AC315" s="36"/>
      <c r="AD315" s="36"/>
      <c r="AE315" s="36"/>
      <c r="AR315" s="186" t="s">
        <v>142</v>
      </c>
      <c r="AT315" s="186" t="s">
        <v>137</v>
      </c>
      <c r="AU315" s="186" t="s">
        <v>80</v>
      </c>
      <c r="AY315" s="19" t="s">
        <v>135</v>
      </c>
      <c r="BE315" s="187">
        <f t="shared" si="84"/>
        <v>0</v>
      </c>
      <c r="BF315" s="187">
        <f t="shared" si="85"/>
        <v>0</v>
      </c>
      <c r="BG315" s="187">
        <f t="shared" si="86"/>
        <v>0</v>
      </c>
      <c r="BH315" s="187">
        <f t="shared" si="87"/>
        <v>0</v>
      </c>
      <c r="BI315" s="187">
        <f t="shared" si="88"/>
        <v>0</v>
      </c>
      <c r="BJ315" s="19" t="s">
        <v>143</v>
      </c>
      <c r="BK315" s="187">
        <f t="shared" si="89"/>
        <v>0</v>
      </c>
      <c r="BL315" s="19" t="s">
        <v>142</v>
      </c>
      <c r="BM315" s="186" t="s">
        <v>1620</v>
      </c>
    </row>
    <row r="316" spans="1:65" s="2" customFormat="1" ht="14.4" customHeight="1">
      <c r="A316" s="36"/>
      <c r="B316" s="37"/>
      <c r="C316" s="175" t="s">
        <v>1532</v>
      </c>
      <c r="D316" s="175" t="s">
        <v>137</v>
      </c>
      <c r="E316" s="176" t="s">
        <v>3521</v>
      </c>
      <c r="F316" s="177" t="s">
        <v>3522</v>
      </c>
      <c r="G316" s="178" t="s">
        <v>382</v>
      </c>
      <c r="H316" s="179">
        <v>9</v>
      </c>
      <c r="I316" s="180"/>
      <c r="J316" s="181">
        <f t="shared" si="80"/>
        <v>0</v>
      </c>
      <c r="K316" s="177" t="s">
        <v>19</v>
      </c>
      <c r="L316" s="41"/>
      <c r="M316" s="182" t="s">
        <v>19</v>
      </c>
      <c r="N316" s="183" t="s">
        <v>44</v>
      </c>
      <c r="O316" s="66"/>
      <c r="P316" s="184">
        <f t="shared" si="81"/>
        <v>0</v>
      </c>
      <c r="Q316" s="184">
        <v>0</v>
      </c>
      <c r="R316" s="184">
        <f t="shared" si="82"/>
        <v>0</v>
      </c>
      <c r="S316" s="184">
        <v>0</v>
      </c>
      <c r="T316" s="185">
        <f t="shared" si="83"/>
        <v>0</v>
      </c>
      <c r="U316" s="36"/>
      <c r="V316" s="36"/>
      <c r="W316" s="36"/>
      <c r="X316" s="36"/>
      <c r="Y316" s="36"/>
      <c r="Z316" s="36"/>
      <c r="AA316" s="36"/>
      <c r="AB316" s="36"/>
      <c r="AC316" s="36"/>
      <c r="AD316" s="36"/>
      <c r="AE316" s="36"/>
      <c r="AR316" s="186" t="s">
        <v>142</v>
      </c>
      <c r="AT316" s="186" t="s">
        <v>137</v>
      </c>
      <c r="AU316" s="186" t="s">
        <v>80</v>
      </c>
      <c r="AY316" s="19" t="s">
        <v>135</v>
      </c>
      <c r="BE316" s="187">
        <f t="shared" si="84"/>
        <v>0</v>
      </c>
      <c r="BF316" s="187">
        <f t="shared" si="85"/>
        <v>0</v>
      </c>
      <c r="BG316" s="187">
        <f t="shared" si="86"/>
        <v>0</v>
      </c>
      <c r="BH316" s="187">
        <f t="shared" si="87"/>
        <v>0</v>
      </c>
      <c r="BI316" s="187">
        <f t="shared" si="88"/>
        <v>0</v>
      </c>
      <c r="BJ316" s="19" t="s">
        <v>143</v>
      </c>
      <c r="BK316" s="187">
        <f t="shared" si="89"/>
        <v>0</v>
      </c>
      <c r="BL316" s="19" t="s">
        <v>142</v>
      </c>
      <c r="BM316" s="186" t="s">
        <v>1621</v>
      </c>
    </row>
    <row r="317" spans="1:65" s="2" customFormat="1" ht="14.4" customHeight="1">
      <c r="A317" s="36"/>
      <c r="B317" s="37"/>
      <c r="C317" s="175" t="s">
        <v>1059</v>
      </c>
      <c r="D317" s="175" t="s">
        <v>137</v>
      </c>
      <c r="E317" s="176" t="s">
        <v>3523</v>
      </c>
      <c r="F317" s="177" t="s">
        <v>3524</v>
      </c>
      <c r="G317" s="178" t="s">
        <v>382</v>
      </c>
      <c r="H317" s="179">
        <v>2</v>
      </c>
      <c r="I317" s="180"/>
      <c r="J317" s="181">
        <f t="shared" ref="J317:J348" si="90">ROUND(I317*H317,2)</f>
        <v>0</v>
      </c>
      <c r="K317" s="177" t="s">
        <v>19</v>
      </c>
      <c r="L317" s="41"/>
      <c r="M317" s="182" t="s">
        <v>19</v>
      </c>
      <c r="N317" s="183" t="s">
        <v>44</v>
      </c>
      <c r="O317" s="66"/>
      <c r="P317" s="184">
        <f t="shared" ref="P317:P348" si="91">O317*H317</f>
        <v>0</v>
      </c>
      <c r="Q317" s="184">
        <v>0</v>
      </c>
      <c r="R317" s="184">
        <f t="shared" ref="R317:R348" si="92">Q317*H317</f>
        <v>0</v>
      </c>
      <c r="S317" s="184">
        <v>0</v>
      </c>
      <c r="T317" s="185">
        <f t="shared" ref="T317:T348" si="93">S317*H317</f>
        <v>0</v>
      </c>
      <c r="U317" s="36"/>
      <c r="V317" s="36"/>
      <c r="W317" s="36"/>
      <c r="X317" s="36"/>
      <c r="Y317" s="36"/>
      <c r="Z317" s="36"/>
      <c r="AA317" s="36"/>
      <c r="AB317" s="36"/>
      <c r="AC317" s="36"/>
      <c r="AD317" s="36"/>
      <c r="AE317" s="36"/>
      <c r="AR317" s="186" t="s">
        <v>142</v>
      </c>
      <c r="AT317" s="186" t="s">
        <v>137</v>
      </c>
      <c r="AU317" s="186" t="s">
        <v>80</v>
      </c>
      <c r="AY317" s="19" t="s">
        <v>135</v>
      </c>
      <c r="BE317" s="187">
        <f t="shared" ref="BE317:BE340" si="94">IF(N317="základní",J317,0)</f>
        <v>0</v>
      </c>
      <c r="BF317" s="187">
        <f t="shared" ref="BF317:BF340" si="95">IF(N317="snížená",J317,0)</f>
        <v>0</v>
      </c>
      <c r="BG317" s="187">
        <f t="shared" ref="BG317:BG340" si="96">IF(N317="zákl. přenesená",J317,0)</f>
        <v>0</v>
      </c>
      <c r="BH317" s="187">
        <f t="shared" ref="BH317:BH340" si="97">IF(N317="sníž. přenesená",J317,0)</f>
        <v>0</v>
      </c>
      <c r="BI317" s="187">
        <f t="shared" ref="BI317:BI340" si="98">IF(N317="nulová",J317,0)</f>
        <v>0</v>
      </c>
      <c r="BJ317" s="19" t="s">
        <v>143</v>
      </c>
      <c r="BK317" s="187">
        <f t="shared" ref="BK317:BK340" si="99">ROUND(I317*H317,2)</f>
        <v>0</v>
      </c>
      <c r="BL317" s="19" t="s">
        <v>142</v>
      </c>
      <c r="BM317" s="186" t="s">
        <v>1626</v>
      </c>
    </row>
    <row r="318" spans="1:65" s="2" customFormat="1" ht="14.4" customHeight="1">
      <c r="A318" s="36"/>
      <c r="B318" s="37"/>
      <c r="C318" s="175" t="s">
        <v>1539</v>
      </c>
      <c r="D318" s="175" t="s">
        <v>137</v>
      </c>
      <c r="E318" s="176" t="s">
        <v>3525</v>
      </c>
      <c r="F318" s="177" t="s">
        <v>3526</v>
      </c>
      <c r="G318" s="178" t="s">
        <v>382</v>
      </c>
      <c r="H318" s="179">
        <v>2</v>
      </c>
      <c r="I318" s="180"/>
      <c r="J318" s="181">
        <f t="shared" si="90"/>
        <v>0</v>
      </c>
      <c r="K318" s="177" t="s">
        <v>19</v>
      </c>
      <c r="L318" s="41"/>
      <c r="M318" s="182" t="s">
        <v>19</v>
      </c>
      <c r="N318" s="183" t="s">
        <v>44</v>
      </c>
      <c r="O318" s="66"/>
      <c r="P318" s="184">
        <f t="shared" si="91"/>
        <v>0</v>
      </c>
      <c r="Q318" s="184">
        <v>0</v>
      </c>
      <c r="R318" s="184">
        <f t="shared" si="92"/>
        <v>0</v>
      </c>
      <c r="S318" s="184">
        <v>0</v>
      </c>
      <c r="T318" s="185">
        <f t="shared" si="93"/>
        <v>0</v>
      </c>
      <c r="U318" s="36"/>
      <c r="V318" s="36"/>
      <c r="W318" s="36"/>
      <c r="X318" s="36"/>
      <c r="Y318" s="36"/>
      <c r="Z318" s="36"/>
      <c r="AA318" s="36"/>
      <c r="AB318" s="36"/>
      <c r="AC318" s="36"/>
      <c r="AD318" s="36"/>
      <c r="AE318" s="36"/>
      <c r="AR318" s="186" t="s">
        <v>142</v>
      </c>
      <c r="AT318" s="186" t="s">
        <v>137</v>
      </c>
      <c r="AU318" s="186" t="s">
        <v>80</v>
      </c>
      <c r="AY318" s="19" t="s">
        <v>135</v>
      </c>
      <c r="BE318" s="187">
        <f t="shared" si="94"/>
        <v>0</v>
      </c>
      <c r="BF318" s="187">
        <f t="shared" si="95"/>
        <v>0</v>
      </c>
      <c r="BG318" s="187">
        <f t="shared" si="96"/>
        <v>0</v>
      </c>
      <c r="BH318" s="187">
        <f t="shared" si="97"/>
        <v>0</v>
      </c>
      <c r="BI318" s="187">
        <f t="shared" si="98"/>
        <v>0</v>
      </c>
      <c r="BJ318" s="19" t="s">
        <v>143</v>
      </c>
      <c r="BK318" s="187">
        <f t="shared" si="99"/>
        <v>0</v>
      </c>
      <c r="BL318" s="19" t="s">
        <v>142</v>
      </c>
      <c r="BM318" s="186" t="s">
        <v>1631</v>
      </c>
    </row>
    <row r="319" spans="1:65" s="2" customFormat="1" ht="14.4" customHeight="1">
      <c r="A319" s="36"/>
      <c r="B319" s="37"/>
      <c r="C319" s="175" t="s">
        <v>1063</v>
      </c>
      <c r="D319" s="175" t="s">
        <v>137</v>
      </c>
      <c r="E319" s="176" t="s">
        <v>3527</v>
      </c>
      <c r="F319" s="177" t="s">
        <v>3480</v>
      </c>
      <c r="G319" s="178" t="s">
        <v>382</v>
      </c>
      <c r="H319" s="179">
        <v>16</v>
      </c>
      <c r="I319" s="180"/>
      <c r="J319" s="181">
        <f t="shared" si="90"/>
        <v>0</v>
      </c>
      <c r="K319" s="177" t="s">
        <v>19</v>
      </c>
      <c r="L319" s="41"/>
      <c r="M319" s="182" t="s">
        <v>19</v>
      </c>
      <c r="N319" s="183" t="s">
        <v>44</v>
      </c>
      <c r="O319" s="66"/>
      <c r="P319" s="184">
        <f t="shared" si="91"/>
        <v>0</v>
      </c>
      <c r="Q319" s="184">
        <v>0</v>
      </c>
      <c r="R319" s="184">
        <f t="shared" si="92"/>
        <v>0</v>
      </c>
      <c r="S319" s="184">
        <v>0</v>
      </c>
      <c r="T319" s="185">
        <f t="shared" si="93"/>
        <v>0</v>
      </c>
      <c r="U319" s="36"/>
      <c r="V319" s="36"/>
      <c r="W319" s="36"/>
      <c r="X319" s="36"/>
      <c r="Y319" s="36"/>
      <c r="Z319" s="36"/>
      <c r="AA319" s="36"/>
      <c r="AB319" s="36"/>
      <c r="AC319" s="36"/>
      <c r="AD319" s="36"/>
      <c r="AE319" s="36"/>
      <c r="AR319" s="186" t="s">
        <v>142</v>
      </c>
      <c r="AT319" s="186" t="s">
        <v>137</v>
      </c>
      <c r="AU319" s="186" t="s">
        <v>80</v>
      </c>
      <c r="AY319" s="19" t="s">
        <v>135</v>
      </c>
      <c r="BE319" s="187">
        <f t="shared" si="94"/>
        <v>0</v>
      </c>
      <c r="BF319" s="187">
        <f t="shared" si="95"/>
        <v>0</v>
      </c>
      <c r="BG319" s="187">
        <f t="shared" si="96"/>
        <v>0</v>
      </c>
      <c r="BH319" s="187">
        <f t="shared" si="97"/>
        <v>0</v>
      </c>
      <c r="BI319" s="187">
        <f t="shared" si="98"/>
        <v>0</v>
      </c>
      <c r="BJ319" s="19" t="s">
        <v>143</v>
      </c>
      <c r="BK319" s="187">
        <f t="shared" si="99"/>
        <v>0</v>
      </c>
      <c r="BL319" s="19" t="s">
        <v>142</v>
      </c>
      <c r="BM319" s="186" t="s">
        <v>1638</v>
      </c>
    </row>
    <row r="320" spans="1:65" s="2" customFormat="1" ht="14.4" customHeight="1">
      <c r="A320" s="36"/>
      <c r="B320" s="37"/>
      <c r="C320" s="175" t="s">
        <v>1547</v>
      </c>
      <c r="D320" s="175" t="s">
        <v>137</v>
      </c>
      <c r="E320" s="176" t="s">
        <v>3528</v>
      </c>
      <c r="F320" s="177" t="s">
        <v>3529</v>
      </c>
      <c r="G320" s="178" t="s">
        <v>382</v>
      </c>
      <c r="H320" s="179">
        <v>16</v>
      </c>
      <c r="I320" s="180"/>
      <c r="J320" s="181">
        <f t="shared" si="90"/>
        <v>0</v>
      </c>
      <c r="K320" s="177" t="s">
        <v>19</v>
      </c>
      <c r="L320" s="41"/>
      <c r="M320" s="182" t="s">
        <v>19</v>
      </c>
      <c r="N320" s="183" t="s">
        <v>44</v>
      </c>
      <c r="O320" s="66"/>
      <c r="P320" s="184">
        <f t="shared" si="91"/>
        <v>0</v>
      </c>
      <c r="Q320" s="184">
        <v>0</v>
      </c>
      <c r="R320" s="184">
        <f t="shared" si="92"/>
        <v>0</v>
      </c>
      <c r="S320" s="184">
        <v>0</v>
      </c>
      <c r="T320" s="185">
        <f t="shared" si="93"/>
        <v>0</v>
      </c>
      <c r="U320" s="36"/>
      <c r="V320" s="36"/>
      <c r="W320" s="36"/>
      <c r="X320" s="36"/>
      <c r="Y320" s="36"/>
      <c r="Z320" s="36"/>
      <c r="AA320" s="36"/>
      <c r="AB320" s="36"/>
      <c r="AC320" s="36"/>
      <c r="AD320" s="36"/>
      <c r="AE320" s="36"/>
      <c r="AR320" s="186" t="s">
        <v>142</v>
      </c>
      <c r="AT320" s="186" t="s">
        <v>137</v>
      </c>
      <c r="AU320" s="186" t="s">
        <v>80</v>
      </c>
      <c r="AY320" s="19" t="s">
        <v>135</v>
      </c>
      <c r="BE320" s="187">
        <f t="shared" si="94"/>
        <v>0</v>
      </c>
      <c r="BF320" s="187">
        <f t="shared" si="95"/>
        <v>0</v>
      </c>
      <c r="BG320" s="187">
        <f t="shared" si="96"/>
        <v>0</v>
      </c>
      <c r="BH320" s="187">
        <f t="shared" si="97"/>
        <v>0</v>
      </c>
      <c r="BI320" s="187">
        <f t="shared" si="98"/>
        <v>0</v>
      </c>
      <c r="BJ320" s="19" t="s">
        <v>143</v>
      </c>
      <c r="BK320" s="187">
        <f t="shared" si="99"/>
        <v>0</v>
      </c>
      <c r="BL320" s="19" t="s">
        <v>142</v>
      </c>
      <c r="BM320" s="186" t="s">
        <v>1641</v>
      </c>
    </row>
    <row r="321" spans="1:65" s="2" customFormat="1" ht="14.4" customHeight="1">
      <c r="A321" s="36"/>
      <c r="B321" s="37"/>
      <c r="C321" s="175" t="s">
        <v>1067</v>
      </c>
      <c r="D321" s="175" t="s">
        <v>137</v>
      </c>
      <c r="E321" s="176" t="s">
        <v>3461</v>
      </c>
      <c r="F321" s="177" t="s">
        <v>3462</v>
      </c>
      <c r="G321" s="178" t="s">
        <v>382</v>
      </c>
      <c r="H321" s="179">
        <v>6</v>
      </c>
      <c r="I321" s="180"/>
      <c r="J321" s="181">
        <f t="shared" si="90"/>
        <v>0</v>
      </c>
      <c r="K321" s="177" t="s">
        <v>19</v>
      </c>
      <c r="L321" s="41"/>
      <c r="M321" s="182" t="s">
        <v>19</v>
      </c>
      <c r="N321" s="183" t="s">
        <v>44</v>
      </c>
      <c r="O321" s="66"/>
      <c r="P321" s="184">
        <f t="shared" si="91"/>
        <v>0</v>
      </c>
      <c r="Q321" s="184">
        <v>0</v>
      </c>
      <c r="R321" s="184">
        <f t="shared" si="92"/>
        <v>0</v>
      </c>
      <c r="S321" s="184">
        <v>0</v>
      </c>
      <c r="T321" s="185">
        <f t="shared" si="93"/>
        <v>0</v>
      </c>
      <c r="U321" s="36"/>
      <c r="V321" s="36"/>
      <c r="W321" s="36"/>
      <c r="X321" s="36"/>
      <c r="Y321" s="36"/>
      <c r="Z321" s="36"/>
      <c r="AA321" s="36"/>
      <c r="AB321" s="36"/>
      <c r="AC321" s="36"/>
      <c r="AD321" s="36"/>
      <c r="AE321" s="36"/>
      <c r="AR321" s="186" t="s">
        <v>142</v>
      </c>
      <c r="AT321" s="186" t="s">
        <v>137</v>
      </c>
      <c r="AU321" s="186" t="s">
        <v>80</v>
      </c>
      <c r="AY321" s="19" t="s">
        <v>135</v>
      </c>
      <c r="BE321" s="187">
        <f t="shared" si="94"/>
        <v>0</v>
      </c>
      <c r="BF321" s="187">
        <f t="shared" si="95"/>
        <v>0</v>
      </c>
      <c r="BG321" s="187">
        <f t="shared" si="96"/>
        <v>0</v>
      </c>
      <c r="BH321" s="187">
        <f t="shared" si="97"/>
        <v>0</v>
      </c>
      <c r="BI321" s="187">
        <f t="shared" si="98"/>
        <v>0</v>
      </c>
      <c r="BJ321" s="19" t="s">
        <v>143</v>
      </c>
      <c r="BK321" s="187">
        <f t="shared" si="99"/>
        <v>0</v>
      </c>
      <c r="BL321" s="19" t="s">
        <v>142</v>
      </c>
      <c r="BM321" s="186" t="s">
        <v>1647</v>
      </c>
    </row>
    <row r="322" spans="1:65" s="2" customFormat="1" ht="14.4" customHeight="1">
      <c r="A322" s="36"/>
      <c r="B322" s="37"/>
      <c r="C322" s="175" t="s">
        <v>1554</v>
      </c>
      <c r="D322" s="175" t="s">
        <v>137</v>
      </c>
      <c r="E322" s="176" t="s">
        <v>3530</v>
      </c>
      <c r="F322" s="177" t="s">
        <v>3531</v>
      </c>
      <c r="G322" s="178" t="s">
        <v>382</v>
      </c>
      <c r="H322" s="179">
        <v>6</v>
      </c>
      <c r="I322" s="180"/>
      <c r="J322" s="181">
        <f t="shared" si="90"/>
        <v>0</v>
      </c>
      <c r="K322" s="177" t="s">
        <v>19</v>
      </c>
      <c r="L322" s="41"/>
      <c r="M322" s="182" t="s">
        <v>19</v>
      </c>
      <c r="N322" s="183" t="s">
        <v>44</v>
      </c>
      <c r="O322" s="66"/>
      <c r="P322" s="184">
        <f t="shared" si="91"/>
        <v>0</v>
      </c>
      <c r="Q322" s="184">
        <v>0</v>
      </c>
      <c r="R322" s="184">
        <f t="shared" si="92"/>
        <v>0</v>
      </c>
      <c r="S322" s="184">
        <v>0</v>
      </c>
      <c r="T322" s="185">
        <f t="shared" si="93"/>
        <v>0</v>
      </c>
      <c r="U322" s="36"/>
      <c r="V322" s="36"/>
      <c r="W322" s="36"/>
      <c r="X322" s="36"/>
      <c r="Y322" s="36"/>
      <c r="Z322" s="36"/>
      <c r="AA322" s="36"/>
      <c r="AB322" s="36"/>
      <c r="AC322" s="36"/>
      <c r="AD322" s="36"/>
      <c r="AE322" s="36"/>
      <c r="AR322" s="186" t="s">
        <v>142</v>
      </c>
      <c r="AT322" s="186" t="s">
        <v>137</v>
      </c>
      <c r="AU322" s="186" t="s">
        <v>80</v>
      </c>
      <c r="AY322" s="19" t="s">
        <v>135</v>
      </c>
      <c r="BE322" s="187">
        <f t="shared" si="94"/>
        <v>0</v>
      </c>
      <c r="BF322" s="187">
        <f t="shared" si="95"/>
        <v>0</v>
      </c>
      <c r="BG322" s="187">
        <f t="shared" si="96"/>
        <v>0</v>
      </c>
      <c r="BH322" s="187">
        <f t="shared" si="97"/>
        <v>0</v>
      </c>
      <c r="BI322" s="187">
        <f t="shared" si="98"/>
        <v>0</v>
      </c>
      <c r="BJ322" s="19" t="s">
        <v>143</v>
      </c>
      <c r="BK322" s="187">
        <f t="shared" si="99"/>
        <v>0</v>
      </c>
      <c r="BL322" s="19" t="s">
        <v>142</v>
      </c>
      <c r="BM322" s="186" t="s">
        <v>1652</v>
      </c>
    </row>
    <row r="323" spans="1:65" s="2" customFormat="1" ht="14.4" customHeight="1">
      <c r="A323" s="36"/>
      <c r="B323" s="37"/>
      <c r="C323" s="175" t="s">
        <v>1071</v>
      </c>
      <c r="D323" s="175" t="s">
        <v>137</v>
      </c>
      <c r="E323" s="176" t="s">
        <v>3515</v>
      </c>
      <c r="F323" s="177" t="s">
        <v>3516</v>
      </c>
      <c r="G323" s="178" t="s">
        <v>382</v>
      </c>
      <c r="H323" s="179">
        <v>3</v>
      </c>
      <c r="I323" s="180"/>
      <c r="J323" s="181">
        <f t="shared" si="90"/>
        <v>0</v>
      </c>
      <c r="K323" s="177" t="s">
        <v>19</v>
      </c>
      <c r="L323" s="41"/>
      <c r="M323" s="182" t="s">
        <v>19</v>
      </c>
      <c r="N323" s="183" t="s">
        <v>44</v>
      </c>
      <c r="O323" s="66"/>
      <c r="P323" s="184">
        <f t="shared" si="91"/>
        <v>0</v>
      </c>
      <c r="Q323" s="184">
        <v>0</v>
      </c>
      <c r="R323" s="184">
        <f t="shared" si="92"/>
        <v>0</v>
      </c>
      <c r="S323" s="184">
        <v>0</v>
      </c>
      <c r="T323" s="185">
        <f t="shared" si="93"/>
        <v>0</v>
      </c>
      <c r="U323" s="36"/>
      <c r="V323" s="36"/>
      <c r="W323" s="36"/>
      <c r="X323" s="36"/>
      <c r="Y323" s="36"/>
      <c r="Z323" s="36"/>
      <c r="AA323" s="36"/>
      <c r="AB323" s="36"/>
      <c r="AC323" s="36"/>
      <c r="AD323" s="36"/>
      <c r="AE323" s="36"/>
      <c r="AR323" s="186" t="s">
        <v>142</v>
      </c>
      <c r="AT323" s="186" t="s">
        <v>137</v>
      </c>
      <c r="AU323" s="186" t="s">
        <v>80</v>
      </c>
      <c r="AY323" s="19" t="s">
        <v>135</v>
      </c>
      <c r="BE323" s="187">
        <f t="shared" si="94"/>
        <v>0</v>
      </c>
      <c r="BF323" s="187">
        <f t="shared" si="95"/>
        <v>0</v>
      </c>
      <c r="BG323" s="187">
        <f t="shared" si="96"/>
        <v>0</v>
      </c>
      <c r="BH323" s="187">
        <f t="shared" si="97"/>
        <v>0</v>
      </c>
      <c r="BI323" s="187">
        <f t="shared" si="98"/>
        <v>0</v>
      </c>
      <c r="BJ323" s="19" t="s">
        <v>143</v>
      </c>
      <c r="BK323" s="187">
        <f t="shared" si="99"/>
        <v>0</v>
      </c>
      <c r="BL323" s="19" t="s">
        <v>142</v>
      </c>
      <c r="BM323" s="186" t="s">
        <v>1655</v>
      </c>
    </row>
    <row r="324" spans="1:65" s="2" customFormat="1" ht="14.4" customHeight="1">
      <c r="A324" s="36"/>
      <c r="B324" s="37"/>
      <c r="C324" s="175" t="s">
        <v>1562</v>
      </c>
      <c r="D324" s="175" t="s">
        <v>137</v>
      </c>
      <c r="E324" s="176" t="s">
        <v>3532</v>
      </c>
      <c r="F324" s="177" t="s">
        <v>3533</v>
      </c>
      <c r="G324" s="178" t="s">
        <v>382</v>
      </c>
      <c r="H324" s="179">
        <v>3</v>
      </c>
      <c r="I324" s="180"/>
      <c r="J324" s="181">
        <f t="shared" si="90"/>
        <v>0</v>
      </c>
      <c r="K324" s="177" t="s">
        <v>19</v>
      </c>
      <c r="L324" s="41"/>
      <c r="M324" s="182" t="s">
        <v>19</v>
      </c>
      <c r="N324" s="183" t="s">
        <v>44</v>
      </c>
      <c r="O324" s="66"/>
      <c r="P324" s="184">
        <f t="shared" si="91"/>
        <v>0</v>
      </c>
      <c r="Q324" s="184">
        <v>0</v>
      </c>
      <c r="R324" s="184">
        <f t="shared" si="92"/>
        <v>0</v>
      </c>
      <c r="S324" s="184">
        <v>0</v>
      </c>
      <c r="T324" s="185">
        <f t="shared" si="93"/>
        <v>0</v>
      </c>
      <c r="U324" s="36"/>
      <c r="V324" s="36"/>
      <c r="W324" s="36"/>
      <c r="X324" s="36"/>
      <c r="Y324" s="36"/>
      <c r="Z324" s="36"/>
      <c r="AA324" s="36"/>
      <c r="AB324" s="36"/>
      <c r="AC324" s="36"/>
      <c r="AD324" s="36"/>
      <c r="AE324" s="36"/>
      <c r="AR324" s="186" t="s">
        <v>142</v>
      </c>
      <c r="AT324" s="186" t="s">
        <v>137</v>
      </c>
      <c r="AU324" s="186" t="s">
        <v>80</v>
      </c>
      <c r="AY324" s="19" t="s">
        <v>135</v>
      </c>
      <c r="BE324" s="187">
        <f t="shared" si="94"/>
        <v>0</v>
      </c>
      <c r="BF324" s="187">
        <f t="shared" si="95"/>
        <v>0</v>
      </c>
      <c r="BG324" s="187">
        <f t="shared" si="96"/>
        <v>0</v>
      </c>
      <c r="BH324" s="187">
        <f t="shared" si="97"/>
        <v>0</v>
      </c>
      <c r="BI324" s="187">
        <f t="shared" si="98"/>
        <v>0</v>
      </c>
      <c r="BJ324" s="19" t="s">
        <v>143</v>
      </c>
      <c r="BK324" s="187">
        <f t="shared" si="99"/>
        <v>0</v>
      </c>
      <c r="BL324" s="19" t="s">
        <v>142</v>
      </c>
      <c r="BM324" s="186" t="s">
        <v>1658</v>
      </c>
    </row>
    <row r="325" spans="1:65" s="2" customFormat="1" ht="14.4" customHeight="1">
      <c r="A325" s="36"/>
      <c r="B325" s="37"/>
      <c r="C325" s="175" t="s">
        <v>1074</v>
      </c>
      <c r="D325" s="175" t="s">
        <v>137</v>
      </c>
      <c r="E325" s="176" t="s">
        <v>3519</v>
      </c>
      <c r="F325" s="177" t="s">
        <v>3520</v>
      </c>
      <c r="G325" s="178" t="s">
        <v>382</v>
      </c>
      <c r="H325" s="179">
        <v>6</v>
      </c>
      <c r="I325" s="180"/>
      <c r="J325" s="181">
        <f t="shared" si="90"/>
        <v>0</v>
      </c>
      <c r="K325" s="177" t="s">
        <v>19</v>
      </c>
      <c r="L325" s="41"/>
      <c r="M325" s="182" t="s">
        <v>19</v>
      </c>
      <c r="N325" s="183" t="s">
        <v>44</v>
      </c>
      <c r="O325" s="66"/>
      <c r="P325" s="184">
        <f t="shared" si="91"/>
        <v>0</v>
      </c>
      <c r="Q325" s="184">
        <v>0</v>
      </c>
      <c r="R325" s="184">
        <f t="shared" si="92"/>
        <v>0</v>
      </c>
      <c r="S325" s="184">
        <v>0</v>
      </c>
      <c r="T325" s="185">
        <f t="shared" si="93"/>
        <v>0</v>
      </c>
      <c r="U325" s="36"/>
      <c r="V325" s="36"/>
      <c r="W325" s="36"/>
      <c r="X325" s="36"/>
      <c r="Y325" s="36"/>
      <c r="Z325" s="36"/>
      <c r="AA325" s="36"/>
      <c r="AB325" s="36"/>
      <c r="AC325" s="36"/>
      <c r="AD325" s="36"/>
      <c r="AE325" s="36"/>
      <c r="AR325" s="186" t="s">
        <v>142</v>
      </c>
      <c r="AT325" s="186" t="s">
        <v>137</v>
      </c>
      <c r="AU325" s="186" t="s">
        <v>80</v>
      </c>
      <c r="AY325" s="19" t="s">
        <v>135</v>
      </c>
      <c r="BE325" s="187">
        <f t="shared" si="94"/>
        <v>0</v>
      </c>
      <c r="BF325" s="187">
        <f t="shared" si="95"/>
        <v>0</v>
      </c>
      <c r="BG325" s="187">
        <f t="shared" si="96"/>
        <v>0</v>
      </c>
      <c r="BH325" s="187">
        <f t="shared" si="97"/>
        <v>0</v>
      </c>
      <c r="BI325" s="187">
        <f t="shared" si="98"/>
        <v>0</v>
      </c>
      <c r="BJ325" s="19" t="s">
        <v>143</v>
      </c>
      <c r="BK325" s="187">
        <f t="shared" si="99"/>
        <v>0</v>
      </c>
      <c r="BL325" s="19" t="s">
        <v>142</v>
      </c>
      <c r="BM325" s="186" t="s">
        <v>1662</v>
      </c>
    </row>
    <row r="326" spans="1:65" s="2" customFormat="1" ht="14.4" customHeight="1">
      <c r="A326" s="36"/>
      <c r="B326" s="37"/>
      <c r="C326" s="175" t="s">
        <v>1569</v>
      </c>
      <c r="D326" s="175" t="s">
        <v>137</v>
      </c>
      <c r="E326" s="176" t="s">
        <v>3534</v>
      </c>
      <c r="F326" s="177" t="s">
        <v>3535</v>
      </c>
      <c r="G326" s="178" t="s">
        <v>382</v>
      </c>
      <c r="H326" s="179">
        <v>6</v>
      </c>
      <c r="I326" s="180"/>
      <c r="J326" s="181">
        <f t="shared" si="90"/>
        <v>0</v>
      </c>
      <c r="K326" s="177" t="s">
        <v>19</v>
      </c>
      <c r="L326" s="41"/>
      <c r="M326" s="182" t="s">
        <v>19</v>
      </c>
      <c r="N326" s="183" t="s">
        <v>44</v>
      </c>
      <c r="O326" s="66"/>
      <c r="P326" s="184">
        <f t="shared" si="91"/>
        <v>0</v>
      </c>
      <c r="Q326" s="184">
        <v>0</v>
      </c>
      <c r="R326" s="184">
        <f t="shared" si="92"/>
        <v>0</v>
      </c>
      <c r="S326" s="184">
        <v>0</v>
      </c>
      <c r="T326" s="185">
        <f t="shared" si="93"/>
        <v>0</v>
      </c>
      <c r="U326" s="36"/>
      <c r="V326" s="36"/>
      <c r="W326" s="36"/>
      <c r="X326" s="36"/>
      <c r="Y326" s="36"/>
      <c r="Z326" s="36"/>
      <c r="AA326" s="36"/>
      <c r="AB326" s="36"/>
      <c r="AC326" s="36"/>
      <c r="AD326" s="36"/>
      <c r="AE326" s="36"/>
      <c r="AR326" s="186" t="s">
        <v>142</v>
      </c>
      <c r="AT326" s="186" t="s">
        <v>137</v>
      </c>
      <c r="AU326" s="186" t="s">
        <v>80</v>
      </c>
      <c r="AY326" s="19" t="s">
        <v>135</v>
      </c>
      <c r="BE326" s="187">
        <f t="shared" si="94"/>
        <v>0</v>
      </c>
      <c r="BF326" s="187">
        <f t="shared" si="95"/>
        <v>0</v>
      </c>
      <c r="BG326" s="187">
        <f t="shared" si="96"/>
        <v>0</v>
      </c>
      <c r="BH326" s="187">
        <f t="shared" si="97"/>
        <v>0</v>
      </c>
      <c r="BI326" s="187">
        <f t="shared" si="98"/>
        <v>0</v>
      </c>
      <c r="BJ326" s="19" t="s">
        <v>143</v>
      </c>
      <c r="BK326" s="187">
        <f t="shared" si="99"/>
        <v>0</v>
      </c>
      <c r="BL326" s="19" t="s">
        <v>142</v>
      </c>
      <c r="BM326" s="186" t="s">
        <v>1671</v>
      </c>
    </row>
    <row r="327" spans="1:65" s="2" customFormat="1" ht="14.4" customHeight="1">
      <c r="A327" s="36"/>
      <c r="B327" s="37"/>
      <c r="C327" s="175" t="s">
        <v>1078</v>
      </c>
      <c r="D327" s="175" t="s">
        <v>137</v>
      </c>
      <c r="E327" s="176" t="s">
        <v>3523</v>
      </c>
      <c r="F327" s="177" t="s">
        <v>3524</v>
      </c>
      <c r="G327" s="178" t="s">
        <v>382</v>
      </c>
      <c r="H327" s="179">
        <v>2</v>
      </c>
      <c r="I327" s="180"/>
      <c r="J327" s="181">
        <f t="shared" si="90"/>
        <v>0</v>
      </c>
      <c r="K327" s="177" t="s">
        <v>19</v>
      </c>
      <c r="L327" s="41"/>
      <c r="M327" s="182" t="s">
        <v>19</v>
      </c>
      <c r="N327" s="183" t="s">
        <v>44</v>
      </c>
      <c r="O327" s="66"/>
      <c r="P327" s="184">
        <f t="shared" si="91"/>
        <v>0</v>
      </c>
      <c r="Q327" s="184">
        <v>0</v>
      </c>
      <c r="R327" s="184">
        <f t="shared" si="92"/>
        <v>0</v>
      </c>
      <c r="S327" s="184">
        <v>0</v>
      </c>
      <c r="T327" s="185">
        <f t="shared" si="93"/>
        <v>0</v>
      </c>
      <c r="U327" s="36"/>
      <c r="V327" s="36"/>
      <c r="W327" s="36"/>
      <c r="X327" s="36"/>
      <c r="Y327" s="36"/>
      <c r="Z327" s="36"/>
      <c r="AA327" s="36"/>
      <c r="AB327" s="36"/>
      <c r="AC327" s="36"/>
      <c r="AD327" s="36"/>
      <c r="AE327" s="36"/>
      <c r="AR327" s="186" t="s">
        <v>142</v>
      </c>
      <c r="AT327" s="186" t="s">
        <v>137</v>
      </c>
      <c r="AU327" s="186" t="s">
        <v>80</v>
      </c>
      <c r="AY327" s="19" t="s">
        <v>135</v>
      </c>
      <c r="BE327" s="187">
        <f t="shared" si="94"/>
        <v>0</v>
      </c>
      <c r="BF327" s="187">
        <f t="shared" si="95"/>
        <v>0</v>
      </c>
      <c r="BG327" s="187">
        <f t="shared" si="96"/>
        <v>0</v>
      </c>
      <c r="BH327" s="187">
        <f t="shared" si="97"/>
        <v>0</v>
      </c>
      <c r="BI327" s="187">
        <f t="shared" si="98"/>
        <v>0</v>
      </c>
      <c r="BJ327" s="19" t="s">
        <v>143</v>
      </c>
      <c r="BK327" s="187">
        <f t="shared" si="99"/>
        <v>0</v>
      </c>
      <c r="BL327" s="19" t="s">
        <v>142</v>
      </c>
      <c r="BM327" s="186" t="s">
        <v>1675</v>
      </c>
    </row>
    <row r="328" spans="1:65" s="2" customFormat="1" ht="14.4" customHeight="1">
      <c r="A328" s="36"/>
      <c r="B328" s="37"/>
      <c r="C328" s="175" t="s">
        <v>1577</v>
      </c>
      <c r="D328" s="175" t="s">
        <v>137</v>
      </c>
      <c r="E328" s="176" t="s">
        <v>3536</v>
      </c>
      <c r="F328" s="177" t="s">
        <v>3537</v>
      </c>
      <c r="G328" s="178" t="s">
        <v>382</v>
      </c>
      <c r="H328" s="179">
        <v>2</v>
      </c>
      <c r="I328" s="180"/>
      <c r="J328" s="181">
        <f t="shared" si="90"/>
        <v>0</v>
      </c>
      <c r="K328" s="177" t="s">
        <v>19</v>
      </c>
      <c r="L328" s="41"/>
      <c r="M328" s="182" t="s">
        <v>19</v>
      </c>
      <c r="N328" s="183" t="s">
        <v>44</v>
      </c>
      <c r="O328" s="66"/>
      <c r="P328" s="184">
        <f t="shared" si="91"/>
        <v>0</v>
      </c>
      <c r="Q328" s="184">
        <v>0</v>
      </c>
      <c r="R328" s="184">
        <f t="shared" si="92"/>
        <v>0</v>
      </c>
      <c r="S328" s="184">
        <v>0</v>
      </c>
      <c r="T328" s="185">
        <f t="shared" si="93"/>
        <v>0</v>
      </c>
      <c r="U328" s="36"/>
      <c r="V328" s="36"/>
      <c r="W328" s="36"/>
      <c r="X328" s="36"/>
      <c r="Y328" s="36"/>
      <c r="Z328" s="36"/>
      <c r="AA328" s="36"/>
      <c r="AB328" s="36"/>
      <c r="AC328" s="36"/>
      <c r="AD328" s="36"/>
      <c r="AE328" s="36"/>
      <c r="AR328" s="186" t="s">
        <v>142</v>
      </c>
      <c r="AT328" s="186" t="s">
        <v>137</v>
      </c>
      <c r="AU328" s="186" t="s">
        <v>80</v>
      </c>
      <c r="AY328" s="19" t="s">
        <v>135</v>
      </c>
      <c r="BE328" s="187">
        <f t="shared" si="94"/>
        <v>0</v>
      </c>
      <c r="BF328" s="187">
        <f t="shared" si="95"/>
        <v>0</v>
      </c>
      <c r="BG328" s="187">
        <f t="shared" si="96"/>
        <v>0</v>
      </c>
      <c r="BH328" s="187">
        <f t="shared" si="97"/>
        <v>0</v>
      </c>
      <c r="BI328" s="187">
        <f t="shared" si="98"/>
        <v>0</v>
      </c>
      <c r="BJ328" s="19" t="s">
        <v>143</v>
      </c>
      <c r="BK328" s="187">
        <f t="shared" si="99"/>
        <v>0</v>
      </c>
      <c r="BL328" s="19" t="s">
        <v>142</v>
      </c>
      <c r="BM328" s="186" t="s">
        <v>1711</v>
      </c>
    </row>
    <row r="329" spans="1:65" s="2" customFormat="1" ht="14.4" customHeight="1">
      <c r="A329" s="36"/>
      <c r="B329" s="37"/>
      <c r="C329" s="175" t="s">
        <v>1082</v>
      </c>
      <c r="D329" s="175" t="s">
        <v>137</v>
      </c>
      <c r="E329" s="176" t="s">
        <v>3301</v>
      </c>
      <c r="F329" s="177" t="s">
        <v>3302</v>
      </c>
      <c r="G329" s="178" t="s">
        <v>382</v>
      </c>
      <c r="H329" s="179">
        <v>1</v>
      </c>
      <c r="I329" s="180"/>
      <c r="J329" s="181">
        <f t="shared" si="90"/>
        <v>0</v>
      </c>
      <c r="K329" s="177" t="s">
        <v>19</v>
      </c>
      <c r="L329" s="41"/>
      <c r="M329" s="182" t="s">
        <v>19</v>
      </c>
      <c r="N329" s="183" t="s">
        <v>44</v>
      </c>
      <c r="O329" s="66"/>
      <c r="P329" s="184">
        <f t="shared" si="91"/>
        <v>0</v>
      </c>
      <c r="Q329" s="184">
        <v>0</v>
      </c>
      <c r="R329" s="184">
        <f t="shared" si="92"/>
        <v>0</v>
      </c>
      <c r="S329" s="184">
        <v>0</v>
      </c>
      <c r="T329" s="185">
        <f t="shared" si="93"/>
        <v>0</v>
      </c>
      <c r="U329" s="36"/>
      <c r="V329" s="36"/>
      <c r="W329" s="36"/>
      <c r="X329" s="36"/>
      <c r="Y329" s="36"/>
      <c r="Z329" s="36"/>
      <c r="AA329" s="36"/>
      <c r="AB329" s="36"/>
      <c r="AC329" s="36"/>
      <c r="AD329" s="36"/>
      <c r="AE329" s="36"/>
      <c r="AR329" s="186" t="s">
        <v>142</v>
      </c>
      <c r="AT329" s="186" t="s">
        <v>137</v>
      </c>
      <c r="AU329" s="186" t="s">
        <v>80</v>
      </c>
      <c r="AY329" s="19" t="s">
        <v>135</v>
      </c>
      <c r="BE329" s="187">
        <f t="shared" si="94"/>
        <v>0</v>
      </c>
      <c r="BF329" s="187">
        <f t="shared" si="95"/>
        <v>0</v>
      </c>
      <c r="BG329" s="187">
        <f t="shared" si="96"/>
        <v>0</v>
      </c>
      <c r="BH329" s="187">
        <f t="shared" si="97"/>
        <v>0</v>
      </c>
      <c r="BI329" s="187">
        <f t="shared" si="98"/>
        <v>0</v>
      </c>
      <c r="BJ329" s="19" t="s">
        <v>143</v>
      </c>
      <c r="BK329" s="187">
        <f t="shared" si="99"/>
        <v>0</v>
      </c>
      <c r="BL329" s="19" t="s">
        <v>142</v>
      </c>
      <c r="BM329" s="186" t="s">
        <v>1714</v>
      </c>
    </row>
    <row r="330" spans="1:65" s="2" customFormat="1" ht="14.4" customHeight="1">
      <c r="A330" s="36"/>
      <c r="B330" s="37"/>
      <c r="C330" s="175" t="s">
        <v>1584</v>
      </c>
      <c r="D330" s="175" t="s">
        <v>137</v>
      </c>
      <c r="E330" s="176" t="s">
        <v>3538</v>
      </c>
      <c r="F330" s="177" t="s">
        <v>3539</v>
      </c>
      <c r="G330" s="178" t="s">
        <v>382</v>
      </c>
      <c r="H330" s="179">
        <v>1</v>
      </c>
      <c r="I330" s="180"/>
      <c r="J330" s="181">
        <f t="shared" si="90"/>
        <v>0</v>
      </c>
      <c r="K330" s="177" t="s">
        <v>19</v>
      </c>
      <c r="L330" s="41"/>
      <c r="M330" s="182" t="s">
        <v>19</v>
      </c>
      <c r="N330" s="183" t="s">
        <v>44</v>
      </c>
      <c r="O330" s="66"/>
      <c r="P330" s="184">
        <f t="shared" si="91"/>
        <v>0</v>
      </c>
      <c r="Q330" s="184">
        <v>0</v>
      </c>
      <c r="R330" s="184">
        <f t="shared" si="92"/>
        <v>0</v>
      </c>
      <c r="S330" s="184">
        <v>0</v>
      </c>
      <c r="T330" s="185">
        <f t="shared" si="93"/>
        <v>0</v>
      </c>
      <c r="U330" s="36"/>
      <c r="V330" s="36"/>
      <c r="W330" s="36"/>
      <c r="X330" s="36"/>
      <c r="Y330" s="36"/>
      <c r="Z330" s="36"/>
      <c r="AA330" s="36"/>
      <c r="AB330" s="36"/>
      <c r="AC330" s="36"/>
      <c r="AD330" s="36"/>
      <c r="AE330" s="36"/>
      <c r="AR330" s="186" t="s">
        <v>142</v>
      </c>
      <c r="AT330" s="186" t="s">
        <v>137</v>
      </c>
      <c r="AU330" s="186" t="s">
        <v>80</v>
      </c>
      <c r="AY330" s="19" t="s">
        <v>135</v>
      </c>
      <c r="BE330" s="187">
        <f t="shared" si="94"/>
        <v>0</v>
      </c>
      <c r="BF330" s="187">
        <f t="shared" si="95"/>
        <v>0</v>
      </c>
      <c r="BG330" s="187">
        <f t="shared" si="96"/>
        <v>0</v>
      </c>
      <c r="BH330" s="187">
        <f t="shared" si="97"/>
        <v>0</v>
      </c>
      <c r="BI330" s="187">
        <f t="shared" si="98"/>
        <v>0</v>
      </c>
      <c r="BJ330" s="19" t="s">
        <v>143</v>
      </c>
      <c r="BK330" s="187">
        <f t="shared" si="99"/>
        <v>0</v>
      </c>
      <c r="BL330" s="19" t="s">
        <v>142</v>
      </c>
      <c r="BM330" s="186" t="s">
        <v>1720</v>
      </c>
    </row>
    <row r="331" spans="1:65" s="2" customFormat="1" ht="24.15" customHeight="1">
      <c r="A331" s="36"/>
      <c r="B331" s="37"/>
      <c r="C331" s="175" t="s">
        <v>1087</v>
      </c>
      <c r="D331" s="175" t="s">
        <v>137</v>
      </c>
      <c r="E331" s="176" t="s">
        <v>3540</v>
      </c>
      <c r="F331" s="177" t="s">
        <v>3541</v>
      </c>
      <c r="G331" s="178" t="s">
        <v>382</v>
      </c>
      <c r="H331" s="179">
        <v>1</v>
      </c>
      <c r="I331" s="180"/>
      <c r="J331" s="181">
        <f t="shared" si="90"/>
        <v>0</v>
      </c>
      <c r="K331" s="177" t="s">
        <v>19</v>
      </c>
      <c r="L331" s="41"/>
      <c r="M331" s="182" t="s">
        <v>19</v>
      </c>
      <c r="N331" s="183" t="s">
        <v>44</v>
      </c>
      <c r="O331" s="66"/>
      <c r="P331" s="184">
        <f t="shared" si="91"/>
        <v>0</v>
      </c>
      <c r="Q331" s="184">
        <v>0</v>
      </c>
      <c r="R331" s="184">
        <f t="shared" si="92"/>
        <v>0</v>
      </c>
      <c r="S331" s="184">
        <v>0</v>
      </c>
      <c r="T331" s="185">
        <f t="shared" si="93"/>
        <v>0</v>
      </c>
      <c r="U331" s="36"/>
      <c r="V331" s="36"/>
      <c r="W331" s="36"/>
      <c r="X331" s="36"/>
      <c r="Y331" s="36"/>
      <c r="Z331" s="36"/>
      <c r="AA331" s="36"/>
      <c r="AB331" s="36"/>
      <c r="AC331" s="36"/>
      <c r="AD331" s="36"/>
      <c r="AE331" s="36"/>
      <c r="AR331" s="186" t="s">
        <v>142</v>
      </c>
      <c r="AT331" s="186" t="s">
        <v>137</v>
      </c>
      <c r="AU331" s="186" t="s">
        <v>80</v>
      </c>
      <c r="AY331" s="19" t="s">
        <v>135</v>
      </c>
      <c r="BE331" s="187">
        <f t="shared" si="94"/>
        <v>0</v>
      </c>
      <c r="BF331" s="187">
        <f t="shared" si="95"/>
        <v>0</v>
      </c>
      <c r="BG331" s="187">
        <f t="shared" si="96"/>
        <v>0</v>
      </c>
      <c r="BH331" s="187">
        <f t="shared" si="97"/>
        <v>0</v>
      </c>
      <c r="BI331" s="187">
        <f t="shared" si="98"/>
        <v>0</v>
      </c>
      <c r="BJ331" s="19" t="s">
        <v>143</v>
      </c>
      <c r="BK331" s="187">
        <f t="shared" si="99"/>
        <v>0</v>
      </c>
      <c r="BL331" s="19" t="s">
        <v>142</v>
      </c>
      <c r="BM331" s="186" t="s">
        <v>1733</v>
      </c>
    </row>
    <row r="332" spans="1:65" s="2" customFormat="1" ht="14.4" customHeight="1">
      <c r="A332" s="36"/>
      <c r="B332" s="37"/>
      <c r="C332" s="175" t="s">
        <v>1591</v>
      </c>
      <c r="D332" s="175" t="s">
        <v>137</v>
      </c>
      <c r="E332" s="176" t="s">
        <v>3542</v>
      </c>
      <c r="F332" s="177" t="s">
        <v>3543</v>
      </c>
      <c r="G332" s="178" t="s">
        <v>382</v>
      </c>
      <c r="H332" s="179">
        <v>1</v>
      </c>
      <c r="I332" s="180"/>
      <c r="J332" s="181">
        <f t="shared" si="90"/>
        <v>0</v>
      </c>
      <c r="K332" s="177" t="s">
        <v>19</v>
      </c>
      <c r="L332" s="41"/>
      <c r="M332" s="182" t="s">
        <v>19</v>
      </c>
      <c r="N332" s="183" t="s">
        <v>44</v>
      </c>
      <c r="O332" s="66"/>
      <c r="P332" s="184">
        <f t="shared" si="91"/>
        <v>0</v>
      </c>
      <c r="Q332" s="184">
        <v>0</v>
      </c>
      <c r="R332" s="184">
        <f t="shared" si="92"/>
        <v>0</v>
      </c>
      <c r="S332" s="184">
        <v>0</v>
      </c>
      <c r="T332" s="185">
        <f t="shared" si="93"/>
        <v>0</v>
      </c>
      <c r="U332" s="36"/>
      <c r="V332" s="36"/>
      <c r="W332" s="36"/>
      <c r="X332" s="36"/>
      <c r="Y332" s="36"/>
      <c r="Z332" s="36"/>
      <c r="AA332" s="36"/>
      <c r="AB332" s="36"/>
      <c r="AC332" s="36"/>
      <c r="AD332" s="36"/>
      <c r="AE332" s="36"/>
      <c r="AR332" s="186" t="s">
        <v>142</v>
      </c>
      <c r="AT332" s="186" t="s">
        <v>137</v>
      </c>
      <c r="AU332" s="186" t="s">
        <v>80</v>
      </c>
      <c r="AY332" s="19" t="s">
        <v>135</v>
      </c>
      <c r="BE332" s="187">
        <f t="shared" si="94"/>
        <v>0</v>
      </c>
      <c r="BF332" s="187">
        <f t="shared" si="95"/>
        <v>0</v>
      </c>
      <c r="BG332" s="187">
        <f t="shared" si="96"/>
        <v>0</v>
      </c>
      <c r="BH332" s="187">
        <f t="shared" si="97"/>
        <v>0</v>
      </c>
      <c r="BI332" s="187">
        <f t="shared" si="98"/>
        <v>0</v>
      </c>
      <c r="BJ332" s="19" t="s">
        <v>143</v>
      </c>
      <c r="BK332" s="187">
        <f t="shared" si="99"/>
        <v>0</v>
      </c>
      <c r="BL332" s="19" t="s">
        <v>142</v>
      </c>
      <c r="BM332" s="186" t="s">
        <v>1738</v>
      </c>
    </row>
    <row r="333" spans="1:65" s="2" customFormat="1" ht="14.4" customHeight="1">
      <c r="A333" s="36"/>
      <c r="B333" s="37"/>
      <c r="C333" s="175" t="s">
        <v>1092</v>
      </c>
      <c r="D333" s="175" t="s">
        <v>137</v>
      </c>
      <c r="E333" s="176" t="s">
        <v>3544</v>
      </c>
      <c r="F333" s="177" t="s">
        <v>3545</v>
      </c>
      <c r="G333" s="178" t="s">
        <v>382</v>
      </c>
      <c r="H333" s="179">
        <v>34</v>
      </c>
      <c r="I333" s="180"/>
      <c r="J333" s="181">
        <f t="shared" si="90"/>
        <v>0</v>
      </c>
      <c r="K333" s="177" t="s">
        <v>19</v>
      </c>
      <c r="L333" s="41"/>
      <c r="M333" s="182" t="s">
        <v>19</v>
      </c>
      <c r="N333" s="183" t="s">
        <v>44</v>
      </c>
      <c r="O333" s="66"/>
      <c r="P333" s="184">
        <f t="shared" si="91"/>
        <v>0</v>
      </c>
      <c r="Q333" s="184">
        <v>0</v>
      </c>
      <c r="R333" s="184">
        <f t="shared" si="92"/>
        <v>0</v>
      </c>
      <c r="S333" s="184">
        <v>0</v>
      </c>
      <c r="T333" s="185">
        <f t="shared" si="93"/>
        <v>0</v>
      </c>
      <c r="U333" s="36"/>
      <c r="V333" s="36"/>
      <c r="W333" s="36"/>
      <c r="X333" s="36"/>
      <c r="Y333" s="36"/>
      <c r="Z333" s="36"/>
      <c r="AA333" s="36"/>
      <c r="AB333" s="36"/>
      <c r="AC333" s="36"/>
      <c r="AD333" s="36"/>
      <c r="AE333" s="36"/>
      <c r="AR333" s="186" t="s">
        <v>142</v>
      </c>
      <c r="AT333" s="186" t="s">
        <v>137</v>
      </c>
      <c r="AU333" s="186" t="s">
        <v>80</v>
      </c>
      <c r="AY333" s="19" t="s">
        <v>135</v>
      </c>
      <c r="BE333" s="187">
        <f t="shared" si="94"/>
        <v>0</v>
      </c>
      <c r="BF333" s="187">
        <f t="shared" si="95"/>
        <v>0</v>
      </c>
      <c r="BG333" s="187">
        <f t="shared" si="96"/>
        <v>0</v>
      </c>
      <c r="BH333" s="187">
        <f t="shared" si="97"/>
        <v>0</v>
      </c>
      <c r="BI333" s="187">
        <f t="shared" si="98"/>
        <v>0</v>
      </c>
      <c r="BJ333" s="19" t="s">
        <v>143</v>
      </c>
      <c r="BK333" s="187">
        <f t="shared" si="99"/>
        <v>0</v>
      </c>
      <c r="BL333" s="19" t="s">
        <v>142</v>
      </c>
      <c r="BM333" s="186" t="s">
        <v>1742</v>
      </c>
    </row>
    <row r="334" spans="1:65" s="2" customFormat="1" ht="14.4" customHeight="1">
      <c r="A334" s="36"/>
      <c r="B334" s="37"/>
      <c r="C334" s="175" t="s">
        <v>1601</v>
      </c>
      <c r="D334" s="175" t="s">
        <v>137</v>
      </c>
      <c r="E334" s="176" t="s">
        <v>3546</v>
      </c>
      <c r="F334" s="177" t="s">
        <v>3547</v>
      </c>
      <c r="G334" s="178" t="s">
        <v>382</v>
      </c>
      <c r="H334" s="179">
        <v>34</v>
      </c>
      <c r="I334" s="180"/>
      <c r="J334" s="181">
        <f t="shared" si="90"/>
        <v>0</v>
      </c>
      <c r="K334" s="177" t="s">
        <v>19</v>
      </c>
      <c r="L334" s="41"/>
      <c r="M334" s="182" t="s">
        <v>19</v>
      </c>
      <c r="N334" s="183" t="s">
        <v>44</v>
      </c>
      <c r="O334" s="66"/>
      <c r="P334" s="184">
        <f t="shared" si="91"/>
        <v>0</v>
      </c>
      <c r="Q334" s="184">
        <v>0</v>
      </c>
      <c r="R334" s="184">
        <f t="shared" si="92"/>
        <v>0</v>
      </c>
      <c r="S334" s="184">
        <v>0</v>
      </c>
      <c r="T334" s="185">
        <f t="shared" si="93"/>
        <v>0</v>
      </c>
      <c r="U334" s="36"/>
      <c r="V334" s="36"/>
      <c r="W334" s="36"/>
      <c r="X334" s="36"/>
      <c r="Y334" s="36"/>
      <c r="Z334" s="36"/>
      <c r="AA334" s="36"/>
      <c r="AB334" s="36"/>
      <c r="AC334" s="36"/>
      <c r="AD334" s="36"/>
      <c r="AE334" s="36"/>
      <c r="AR334" s="186" t="s">
        <v>142</v>
      </c>
      <c r="AT334" s="186" t="s">
        <v>137</v>
      </c>
      <c r="AU334" s="186" t="s">
        <v>80</v>
      </c>
      <c r="AY334" s="19" t="s">
        <v>135</v>
      </c>
      <c r="BE334" s="187">
        <f t="shared" si="94"/>
        <v>0</v>
      </c>
      <c r="BF334" s="187">
        <f t="shared" si="95"/>
        <v>0</v>
      </c>
      <c r="BG334" s="187">
        <f t="shared" si="96"/>
        <v>0</v>
      </c>
      <c r="BH334" s="187">
        <f t="shared" si="97"/>
        <v>0</v>
      </c>
      <c r="BI334" s="187">
        <f t="shared" si="98"/>
        <v>0</v>
      </c>
      <c r="BJ334" s="19" t="s">
        <v>143</v>
      </c>
      <c r="BK334" s="187">
        <f t="shared" si="99"/>
        <v>0</v>
      </c>
      <c r="BL334" s="19" t="s">
        <v>142</v>
      </c>
      <c r="BM334" s="186" t="s">
        <v>1747</v>
      </c>
    </row>
    <row r="335" spans="1:65" s="2" customFormat="1" ht="14.4" customHeight="1">
      <c r="A335" s="36"/>
      <c r="B335" s="37"/>
      <c r="C335" s="175" t="s">
        <v>1096</v>
      </c>
      <c r="D335" s="175" t="s">
        <v>137</v>
      </c>
      <c r="E335" s="176" t="s">
        <v>3548</v>
      </c>
      <c r="F335" s="177" t="s">
        <v>3549</v>
      </c>
      <c r="G335" s="178" t="s">
        <v>382</v>
      </c>
      <c r="H335" s="179">
        <v>2</v>
      </c>
      <c r="I335" s="180"/>
      <c r="J335" s="181">
        <f t="shared" si="90"/>
        <v>0</v>
      </c>
      <c r="K335" s="177" t="s">
        <v>19</v>
      </c>
      <c r="L335" s="41"/>
      <c r="M335" s="182" t="s">
        <v>19</v>
      </c>
      <c r="N335" s="183" t="s">
        <v>44</v>
      </c>
      <c r="O335" s="66"/>
      <c r="P335" s="184">
        <f t="shared" si="91"/>
        <v>0</v>
      </c>
      <c r="Q335" s="184">
        <v>0</v>
      </c>
      <c r="R335" s="184">
        <f t="shared" si="92"/>
        <v>0</v>
      </c>
      <c r="S335" s="184">
        <v>0</v>
      </c>
      <c r="T335" s="185">
        <f t="shared" si="93"/>
        <v>0</v>
      </c>
      <c r="U335" s="36"/>
      <c r="V335" s="36"/>
      <c r="W335" s="36"/>
      <c r="X335" s="36"/>
      <c r="Y335" s="36"/>
      <c r="Z335" s="36"/>
      <c r="AA335" s="36"/>
      <c r="AB335" s="36"/>
      <c r="AC335" s="36"/>
      <c r="AD335" s="36"/>
      <c r="AE335" s="36"/>
      <c r="AR335" s="186" t="s">
        <v>142</v>
      </c>
      <c r="AT335" s="186" t="s">
        <v>137</v>
      </c>
      <c r="AU335" s="186" t="s">
        <v>80</v>
      </c>
      <c r="AY335" s="19" t="s">
        <v>135</v>
      </c>
      <c r="BE335" s="187">
        <f t="shared" si="94"/>
        <v>0</v>
      </c>
      <c r="BF335" s="187">
        <f t="shared" si="95"/>
        <v>0</v>
      </c>
      <c r="BG335" s="187">
        <f t="shared" si="96"/>
        <v>0</v>
      </c>
      <c r="BH335" s="187">
        <f t="shared" si="97"/>
        <v>0</v>
      </c>
      <c r="BI335" s="187">
        <f t="shared" si="98"/>
        <v>0</v>
      </c>
      <c r="BJ335" s="19" t="s">
        <v>143</v>
      </c>
      <c r="BK335" s="187">
        <f t="shared" si="99"/>
        <v>0</v>
      </c>
      <c r="BL335" s="19" t="s">
        <v>142</v>
      </c>
      <c r="BM335" s="186" t="s">
        <v>1750</v>
      </c>
    </row>
    <row r="336" spans="1:65" s="2" customFormat="1" ht="14.4" customHeight="1">
      <c r="A336" s="36"/>
      <c r="B336" s="37"/>
      <c r="C336" s="175" t="s">
        <v>1606</v>
      </c>
      <c r="D336" s="175" t="s">
        <v>137</v>
      </c>
      <c r="E336" s="176" t="s">
        <v>3550</v>
      </c>
      <c r="F336" s="177" t="s">
        <v>3551</v>
      </c>
      <c r="G336" s="178" t="s">
        <v>382</v>
      </c>
      <c r="H336" s="179">
        <v>2</v>
      </c>
      <c r="I336" s="180"/>
      <c r="J336" s="181">
        <f t="shared" si="90"/>
        <v>0</v>
      </c>
      <c r="K336" s="177" t="s">
        <v>19</v>
      </c>
      <c r="L336" s="41"/>
      <c r="M336" s="182" t="s">
        <v>19</v>
      </c>
      <c r="N336" s="183" t="s">
        <v>44</v>
      </c>
      <c r="O336" s="66"/>
      <c r="P336" s="184">
        <f t="shared" si="91"/>
        <v>0</v>
      </c>
      <c r="Q336" s="184">
        <v>0</v>
      </c>
      <c r="R336" s="184">
        <f t="shared" si="92"/>
        <v>0</v>
      </c>
      <c r="S336" s="184">
        <v>0</v>
      </c>
      <c r="T336" s="185">
        <f t="shared" si="93"/>
        <v>0</v>
      </c>
      <c r="U336" s="36"/>
      <c r="V336" s="36"/>
      <c r="W336" s="36"/>
      <c r="X336" s="36"/>
      <c r="Y336" s="36"/>
      <c r="Z336" s="36"/>
      <c r="AA336" s="36"/>
      <c r="AB336" s="36"/>
      <c r="AC336" s="36"/>
      <c r="AD336" s="36"/>
      <c r="AE336" s="36"/>
      <c r="AR336" s="186" t="s">
        <v>142</v>
      </c>
      <c r="AT336" s="186" t="s">
        <v>137</v>
      </c>
      <c r="AU336" s="186" t="s">
        <v>80</v>
      </c>
      <c r="AY336" s="19" t="s">
        <v>135</v>
      </c>
      <c r="BE336" s="187">
        <f t="shared" si="94"/>
        <v>0</v>
      </c>
      <c r="BF336" s="187">
        <f t="shared" si="95"/>
        <v>0</v>
      </c>
      <c r="BG336" s="187">
        <f t="shared" si="96"/>
        <v>0</v>
      </c>
      <c r="BH336" s="187">
        <f t="shared" si="97"/>
        <v>0</v>
      </c>
      <c r="BI336" s="187">
        <f t="shared" si="98"/>
        <v>0</v>
      </c>
      <c r="BJ336" s="19" t="s">
        <v>143</v>
      </c>
      <c r="BK336" s="187">
        <f t="shared" si="99"/>
        <v>0</v>
      </c>
      <c r="BL336" s="19" t="s">
        <v>142</v>
      </c>
      <c r="BM336" s="186" t="s">
        <v>1764</v>
      </c>
    </row>
    <row r="337" spans="1:65" s="2" customFormat="1" ht="14.4" customHeight="1">
      <c r="A337" s="36"/>
      <c r="B337" s="37"/>
      <c r="C337" s="175" t="s">
        <v>1104</v>
      </c>
      <c r="D337" s="175" t="s">
        <v>137</v>
      </c>
      <c r="E337" s="176" t="s">
        <v>3552</v>
      </c>
      <c r="F337" s="177" t="s">
        <v>3553</v>
      </c>
      <c r="G337" s="178" t="s">
        <v>382</v>
      </c>
      <c r="H337" s="179">
        <v>1</v>
      </c>
      <c r="I337" s="180"/>
      <c r="J337" s="181">
        <f t="shared" si="90"/>
        <v>0</v>
      </c>
      <c r="K337" s="177" t="s">
        <v>19</v>
      </c>
      <c r="L337" s="41"/>
      <c r="M337" s="182" t="s">
        <v>19</v>
      </c>
      <c r="N337" s="183" t="s">
        <v>44</v>
      </c>
      <c r="O337" s="66"/>
      <c r="P337" s="184">
        <f t="shared" si="91"/>
        <v>0</v>
      </c>
      <c r="Q337" s="184">
        <v>0</v>
      </c>
      <c r="R337" s="184">
        <f t="shared" si="92"/>
        <v>0</v>
      </c>
      <c r="S337" s="184">
        <v>0</v>
      </c>
      <c r="T337" s="185">
        <f t="shared" si="93"/>
        <v>0</v>
      </c>
      <c r="U337" s="36"/>
      <c r="V337" s="36"/>
      <c r="W337" s="36"/>
      <c r="X337" s="36"/>
      <c r="Y337" s="36"/>
      <c r="Z337" s="36"/>
      <c r="AA337" s="36"/>
      <c r="AB337" s="36"/>
      <c r="AC337" s="36"/>
      <c r="AD337" s="36"/>
      <c r="AE337" s="36"/>
      <c r="AR337" s="186" t="s">
        <v>142</v>
      </c>
      <c r="AT337" s="186" t="s">
        <v>137</v>
      </c>
      <c r="AU337" s="186" t="s">
        <v>80</v>
      </c>
      <c r="AY337" s="19" t="s">
        <v>135</v>
      </c>
      <c r="BE337" s="187">
        <f t="shared" si="94"/>
        <v>0</v>
      </c>
      <c r="BF337" s="187">
        <f t="shared" si="95"/>
        <v>0</v>
      </c>
      <c r="BG337" s="187">
        <f t="shared" si="96"/>
        <v>0</v>
      </c>
      <c r="BH337" s="187">
        <f t="shared" si="97"/>
        <v>0</v>
      </c>
      <c r="BI337" s="187">
        <f t="shared" si="98"/>
        <v>0</v>
      </c>
      <c r="BJ337" s="19" t="s">
        <v>143</v>
      </c>
      <c r="BK337" s="187">
        <f t="shared" si="99"/>
        <v>0</v>
      </c>
      <c r="BL337" s="19" t="s">
        <v>142</v>
      </c>
      <c r="BM337" s="186" t="s">
        <v>1767</v>
      </c>
    </row>
    <row r="338" spans="1:65" s="2" customFormat="1" ht="14.4" customHeight="1">
      <c r="A338" s="36"/>
      <c r="B338" s="37"/>
      <c r="C338" s="175" t="s">
        <v>1613</v>
      </c>
      <c r="D338" s="175" t="s">
        <v>137</v>
      </c>
      <c r="E338" s="176" t="s">
        <v>3554</v>
      </c>
      <c r="F338" s="177" t="s">
        <v>3555</v>
      </c>
      <c r="G338" s="178" t="s">
        <v>382</v>
      </c>
      <c r="H338" s="179">
        <v>1</v>
      </c>
      <c r="I338" s="180"/>
      <c r="J338" s="181">
        <f t="shared" si="90"/>
        <v>0</v>
      </c>
      <c r="K338" s="177" t="s">
        <v>19</v>
      </c>
      <c r="L338" s="41"/>
      <c r="M338" s="182" t="s">
        <v>19</v>
      </c>
      <c r="N338" s="183" t="s">
        <v>44</v>
      </c>
      <c r="O338" s="66"/>
      <c r="P338" s="184">
        <f t="shared" si="91"/>
        <v>0</v>
      </c>
      <c r="Q338" s="184">
        <v>0</v>
      </c>
      <c r="R338" s="184">
        <f t="shared" si="92"/>
        <v>0</v>
      </c>
      <c r="S338" s="184">
        <v>0</v>
      </c>
      <c r="T338" s="185">
        <f t="shared" si="93"/>
        <v>0</v>
      </c>
      <c r="U338" s="36"/>
      <c r="V338" s="36"/>
      <c r="W338" s="36"/>
      <c r="X338" s="36"/>
      <c r="Y338" s="36"/>
      <c r="Z338" s="36"/>
      <c r="AA338" s="36"/>
      <c r="AB338" s="36"/>
      <c r="AC338" s="36"/>
      <c r="AD338" s="36"/>
      <c r="AE338" s="36"/>
      <c r="AR338" s="186" t="s">
        <v>142</v>
      </c>
      <c r="AT338" s="186" t="s">
        <v>137</v>
      </c>
      <c r="AU338" s="186" t="s">
        <v>80</v>
      </c>
      <c r="AY338" s="19" t="s">
        <v>135</v>
      </c>
      <c r="BE338" s="187">
        <f t="shared" si="94"/>
        <v>0</v>
      </c>
      <c r="BF338" s="187">
        <f t="shared" si="95"/>
        <v>0</v>
      </c>
      <c r="BG338" s="187">
        <f t="shared" si="96"/>
        <v>0</v>
      </c>
      <c r="BH338" s="187">
        <f t="shared" si="97"/>
        <v>0</v>
      </c>
      <c r="BI338" s="187">
        <f t="shared" si="98"/>
        <v>0</v>
      </c>
      <c r="BJ338" s="19" t="s">
        <v>143</v>
      </c>
      <c r="BK338" s="187">
        <f t="shared" si="99"/>
        <v>0</v>
      </c>
      <c r="BL338" s="19" t="s">
        <v>142</v>
      </c>
      <c r="BM338" s="186" t="s">
        <v>1788</v>
      </c>
    </row>
    <row r="339" spans="1:65" s="2" customFormat="1" ht="14.4" customHeight="1">
      <c r="A339" s="36"/>
      <c r="B339" s="37"/>
      <c r="C339" s="175" t="s">
        <v>1108</v>
      </c>
      <c r="D339" s="175" t="s">
        <v>137</v>
      </c>
      <c r="E339" s="176" t="s">
        <v>3556</v>
      </c>
      <c r="F339" s="177" t="s">
        <v>3557</v>
      </c>
      <c r="G339" s="178" t="s">
        <v>382</v>
      </c>
      <c r="H339" s="179">
        <v>10</v>
      </c>
      <c r="I339" s="180"/>
      <c r="J339" s="181">
        <f t="shared" si="90"/>
        <v>0</v>
      </c>
      <c r="K339" s="177" t="s">
        <v>19</v>
      </c>
      <c r="L339" s="41"/>
      <c r="M339" s="182" t="s">
        <v>19</v>
      </c>
      <c r="N339" s="183" t="s">
        <v>44</v>
      </c>
      <c r="O339" s="66"/>
      <c r="P339" s="184">
        <f t="shared" si="91"/>
        <v>0</v>
      </c>
      <c r="Q339" s="184">
        <v>0</v>
      </c>
      <c r="R339" s="184">
        <f t="shared" si="92"/>
        <v>0</v>
      </c>
      <c r="S339" s="184">
        <v>0</v>
      </c>
      <c r="T339" s="185">
        <f t="shared" si="93"/>
        <v>0</v>
      </c>
      <c r="U339" s="36"/>
      <c r="V339" s="36"/>
      <c r="W339" s="36"/>
      <c r="X339" s="36"/>
      <c r="Y339" s="36"/>
      <c r="Z339" s="36"/>
      <c r="AA339" s="36"/>
      <c r="AB339" s="36"/>
      <c r="AC339" s="36"/>
      <c r="AD339" s="36"/>
      <c r="AE339" s="36"/>
      <c r="AR339" s="186" t="s">
        <v>142</v>
      </c>
      <c r="AT339" s="186" t="s">
        <v>137</v>
      </c>
      <c r="AU339" s="186" t="s">
        <v>80</v>
      </c>
      <c r="AY339" s="19" t="s">
        <v>135</v>
      </c>
      <c r="BE339" s="187">
        <f t="shared" si="94"/>
        <v>0</v>
      </c>
      <c r="BF339" s="187">
        <f t="shared" si="95"/>
        <v>0</v>
      </c>
      <c r="BG339" s="187">
        <f t="shared" si="96"/>
        <v>0</v>
      </c>
      <c r="BH339" s="187">
        <f t="shared" si="97"/>
        <v>0</v>
      </c>
      <c r="BI339" s="187">
        <f t="shared" si="98"/>
        <v>0</v>
      </c>
      <c r="BJ339" s="19" t="s">
        <v>143</v>
      </c>
      <c r="BK339" s="187">
        <f t="shared" si="99"/>
        <v>0</v>
      </c>
      <c r="BL339" s="19" t="s">
        <v>142</v>
      </c>
      <c r="BM339" s="186" t="s">
        <v>1797</v>
      </c>
    </row>
    <row r="340" spans="1:65" s="2" customFormat="1" ht="14.4" customHeight="1">
      <c r="A340" s="36"/>
      <c r="B340" s="37"/>
      <c r="C340" s="175" t="s">
        <v>1619</v>
      </c>
      <c r="D340" s="175" t="s">
        <v>137</v>
      </c>
      <c r="E340" s="176" t="s">
        <v>3558</v>
      </c>
      <c r="F340" s="177" t="s">
        <v>3559</v>
      </c>
      <c r="G340" s="178" t="s">
        <v>382</v>
      </c>
      <c r="H340" s="179">
        <v>10</v>
      </c>
      <c r="I340" s="180"/>
      <c r="J340" s="181">
        <f t="shared" si="90"/>
        <v>0</v>
      </c>
      <c r="K340" s="177" t="s">
        <v>19</v>
      </c>
      <c r="L340" s="41"/>
      <c r="M340" s="182" t="s">
        <v>19</v>
      </c>
      <c r="N340" s="183" t="s">
        <v>44</v>
      </c>
      <c r="O340" s="66"/>
      <c r="P340" s="184">
        <f t="shared" si="91"/>
        <v>0</v>
      </c>
      <c r="Q340" s="184">
        <v>0</v>
      </c>
      <c r="R340" s="184">
        <f t="shared" si="92"/>
        <v>0</v>
      </c>
      <c r="S340" s="184">
        <v>0</v>
      </c>
      <c r="T340" s="185">
        <f t="shared" si="93"/>
        <v>0</v>
      </c>
      <c r="U340" s="36"/>
      <c r="V340" s="36"/>
      <c r="W340" s="36"/>
      <c r="X340" s="36"/>
      <c r="Y340" s="36"/>
      <c r="Z340" s="36"/>
      <c r="AA340" s="36"/>
      <c r="AB340" s="36"/>
      <c r="AC340" s="36"/>
      <c r="AD340" s="36"/>
      <c r="AE340" s="36"/>
      <c r="AR340" s="186" t="s">
        <v>142</v>
      </c>
      <c r="AT340" s="186" t="s">
        <v>137</v>
      </c>
      <c r="AU340" s="186" t="s">
        <v>80</v>
      </c>
      <c r="AY340" s="19" t="s">
        <v>135</v>
      </c>
      <c r="BE340" s="187">
        <f t="shared" si="94"/>
        <v>0</v>
      </c>
      <c r="BF340" s="187">
        <f t="shared" si="95"/>
        <v>0</v>
      </c>
      <c r="BG340" s="187">
        <f t="shared" si="96"/>
        <v>0</v>
      </c>
      <c r="BH340" s="187">
        <f t="shared" si="97"/>
        <v>0</v>
      </c>
      <c r="BI340" s="187">
        <f t="shared" si="98"/>
        <v>0</v>
      </c>
      <c r="BJ340" s="19" t="s">
        <v>143</v>
      </c>
      <c r="BK340" s="187">
        <f t="shared" si="99"/>
        <v>0</v>
      </c>
      <c r="BL340" s="19" t="s">
        <v>142</v>
      </c>
      <c r="BM340" s="186" t="s">
        <v>1800</v>
      </c>
    </row>
    <row r="341" spans="1:65" s="12" customFormat="1" ht="25.9" customHeight="1">
      <c r="B341" s="159"/>
      <c r="C341" s="160"/>
      <c r="D341" s="161" t="s">
        <v>71</v>
      </c>
      <c r="E341" s="162" t="s">
        <v>3560</v>
      </c>
      <c r="F341" s="162" t="s">
        <v>3561</v>
      </c>
      <c r="G341" s="160"/>
      <c r="H341" s="160"/>
      <c r="I341" s="163"/>
      <c r="J341" s="164">
        <f>BK341</f>
        <v>0</v>
      </c>
      <c r="K341" s="160"/>
      <c r="L341" s="165"/>
      <c r="M341" s="166"/>
      <c r="N341" s="167"/>
      <c r="O341" s="167"/>
      <c r="P341" s="168">
        <f>P342</f>
        <v>0</v>
      </c>
      <c r="Q341" s="167"/>
      <c r="R341" s="168">
        <f>R342</f>
        <v>0</v>
      </c>
      <c r="S341" s="167"/>
      <c r="T341" s="169">
        <f>T342</f>
        <v>0</v>
      </c>
      <c r="AR341" s="170" t="s">
        <v>80</v>
      </c>
      <c r="AT341" s="171" t="s">
        <v>71</v>
      </c>
      <c r="AU341" s="171" t="s">
        <v>72</v>
      </c>
      <c r="AY341" s="170" t="s">
        <v>135</v>
      </c>
      <c r="BK341" s="172">
        <f>BK342</f>
        <v>0</v>
      </c>
    </row>
    <row r="342" spans="1:65" s="2" customFormat="1" ht="24.15" customHeight="1">
      <c r="A342" s="36"/>
      <c r="B342" s="37"/>
      <c r="C342" s="175" t="s">
        <v>1111</v>
      </c>
      <c r="D342" s="175" t="s">
        <v>137</v>
      </c>
      <c r="E342" s="176" t="s">
        <v>3562</v>
      </c>
      <c r="F342" s="177" t="s">
        <v>3563</v>
      </c>
      <c r="G342" s="178" t="s">
        <v>3564</v>
      </c>
      <c r="H342" s="179">
        <v>1</v>
      </c>
      <c r="I342" s="180"/>
      <c r="J342" s="181">
        <f>ROUND(I342*H342,2)</f>
        <v>0</v>
      </c>
      <c r="K342" s="177" t="s">
        <v>19</v>
      </c>
      <c r="L342" s="41"/>
      <c r="M342" s="182" t="s">
        <v>19</v>
      </c>
      <c r="N342" s="183" t="s">
        <v>44</v>
      </c>
      <c r="O342" s="66"/>
      <c r="P342" s="184">
        <f>O342*H342</f>
        <v>0</v>
      </c>
      <c r="Q342" s="184">
        <v>0</v>
      </c>
      <c r="R342" s="184">
        <f>Q342*H342</f>
        <v>0</v>
      </c>
      <c r="S342" s="184">
        <v>0</v>
      </c>
      <c r="T342" s="185">
        <f>S342*H342</f>
        <v>0</v>
      </c>
      <c r="U342" s="36"/>
      <c r="V342" s="36"/>
      <c r="W342" s="36"/>
      <c r="X342" s="36"/>
      <c r="Y342" s="36"/>
      <c r="Z342" s="36"/>
      <c r="AA342" s="36"/>
      <c r="AB342" s="36"/>
      <c r="AC342" s="36"/>
      <c r="AD342" s="36"/>
      <c r="AE342" s="36"/>
      <c r="AR342" s="186" t="s">
        <v>142</v>
      </c>
      <c r="AT342" s="186" t="s">
        <v>137</v>
      </c>
      <c r="AU342" s="186" t="s">
        <v>80</v>
      </c>
      <c r="AY342" s="19" t="s">
        <v>135</v>
      </c>
      <c r="BE342" s="187">
        <f>IF(N342="základní",J342,0)</f>
        <v>0</v>
      </c>
      <c r="BF342" s="187">
        <f>IF(N342="snížená",J342,0)</f>
        <v>0</v>
      </c>
      <c r="BG342" s="187">
        <f>IF(N342="zákl. přenesená",J342,0)</f>
        <v>0</v>
      </c>
      <c r="BH342" s="187">
        <f>IF(N342="sníž. přenesená",J342,0)</f>
        <v>0</v>
      </c>
      <c r="BI342" s="187">
        <f>IF(N342="nulová",J342,0)</f>
        <v>0</v>
      </c>
      <c r="BJ342" s="19" t="s">
        <v>143</v>
      </c>
      <c r="BK342" s="187">
        <f>ROUND(I342*H342,2)</f>
        <v>0</v>
      </c>
      <c r="BL342" s="19" t="s">
        <v>142</v>
      </c>
      <c r="BM342" s="186" t="s">
        <v>1810</v>
      </c>
    </row>
    <row r="343" spans="1:65" s="12" customFormat="1" ht="25.9" customHeight="1">
      <c r="B343" s="159"/>
      <c r="C343" s="160"/>
      <c r="D343" s="161" t="s">
        <v>71</v>
      </c>
      <c r="E343" s="162" t="s">
        <v>3565</v>
      </c>
      <c r="F343" s="162" t="s">
        <v>3566</v>
      </c>
      <c r="G343" s="160"/>
      <c r="H343" s="160"/>
      <c r="I343" s="163"/>
      <c r="J343" s="164">
        <f>BK343</f>
        <v>0</v>
      </c>
      <c r="K343" s="160"/>
      <c r="L343" s="165"/>
      <c r="M343" s="166"/>
      <c r="N343" s="167"/>
      <c r="O343" s="167"/>
      <c r="P343" s="168">
        <f>P344</f>
        <v>0</v>
      </c>
      <c r="Q343" s="167"/>
      <c r="R343" s="168">
        <f>R344</f>
        <v>0</v>
      </c>
      <c r="S343" s="167"/>
      <c r="T343" s="169">
        <f>T344</f>
        <v>0</v>
      </c>
      <c r="AR343" s="170" t="s">
        <v>80</v>
      </c>
      <c r="AT343" s="171" t="s">
        <v>71</v>
      </c>
      <c r="AU343" s="171" t="s">
        <v>72</v>
      </c>
      <c r="AY343" s="170" t="s">
        <v>135</v>
      </c>
      <c r="BK343" s="172">
        <f>BK344</f>
        <v>0</v>
      </c>
    </row>
    <row r="344" spans="1:65" s="2" customFormat="1" ht="24.15" customHeight="1">
      <c r="A344" s="36"/>
      <c r="B344" s="37"/>
      <c r="C344" s="175" t="s">
        <v>1623</v>
      </c>
      <c r="D344" s="175" t="s">
        <v>137</v>
      </c>
      <c r="E344" s="176" t="s">
        <v>3567</v>
      </c>
      <c r="F344" s="177" t="s">
        <v>3568</v>
      </c>
      <c r="G344" s="178" t="s">
        <v>3564</v>
      </c>
      <c r="H344" s="179">
        <v>1</v>
      </c>
      <c r="I344" s="180"/>
      <c r="J344" s="181">
        <f>ROUND(I344*H344,2)</f>
        <v>0</v>
      </c>
      <c r="K344" s="177" t="s">
        <v>19</v>
      </c>
      <c r="L344" s="41"/>
      <c r="M344" s="182" t="s">
        <v>19</v>
      </c>
      <c r="N344" s="183" t="s">
        <v>44</v>
      </c>
      <c r="O344" s="66"/>
      <c r="P344" s="184">
        <f>O344*H344</f>
        <v>0</v>
      </c>
      <c r="Q344" s="184">
        <v>0</v>
      </c>
      <c r="R344" s="184">
        <f>Q344*H344</f>
        <v>0</v>
      </c>
      <c r="S344" s="184">
        <v>0</v>
      </c>
      <c r="T344" s="185">
        <f>S344*H344</f>
        <v>0</v>
      </c>
      <c r="U344" s="36"/>
      <c r="V344" s="36"/>
      <c r="W344" s="36"/>
      <c r="X344" s="36"/>
      <c r="Y344" s="36"/>
      <c r="Z344" s="36"/>
      <c r="AA344" s="36"/>
      <c r="AB344" s="36"/>
      <c r="AC344" s="36"/>
      <c r="AD344" s="36"/>
      <c r="AE344" s="36"/>
      <c r="AR344" s="186" t="s">
        <v>142</v>
      </c>
      <c r="AT344" s="186" t="s">
        <v>137</v>
      </c>
      <c r="AU344" s="186" t="s">
        <v>80</v>
      </c>
      <c r="AY344" s="19" t="s">
        <v>135</v>
      </c>
      <c r="BE344" s="187">
        <f>IF(N344="základní",J344,0)</f>
        <v>0</v>
      </c>
      <c r="BF344" s="187">
        <f>IF(N344="snížená",J344,0)</f>
        <v>0</v>
      </c>
      <c r="BG344" s="187">
        <f>IF(N344="zákl. přenesená",J344,0)</f>
        <v>0</v>
      </c>
      <c r="BH344" s="187">
        <f>IF(N344="sníž. přenesená",J344,0)</f>
        <v>0</v>
      </c>
      <c r="BI344" s="187">
        <f>IF(N344="nulová",J344,0)</f>
        <v>0</v>
      </c>
      <c r="BJ344" s="19" t="s">
        <v>143</v>
      </c>
      <c r="BK344" s="187">
        <f>ROUND(I344*H344,2)</f>
        <v>0</v>
      </c>
      <c r="BL344" s="19" t="s">
        <v>142</v>
      </c>
      <c r="BM344" s="186" t="s">
        <v>1817</v>
      </c>
    </row>
    <row r="345" spans="1:65" s="12" customFormat="1" ht="25.9" customHeight="1">
      <c r="B345" s="159"/>
      <c r="C345" s="160"/>
      <c r="D345" s="161" t="s">
        <v>71</v>
      </c>
      <c r="E345" s="162" t="s">
        <v>3569</v>
      </c>
      <c r="F345" s="162" t="s">
        <v>3569</v>
      </c>
      <c r="G345" s="160"/>
      <c r="H345" s="160"/>
      <c r="I345" s="163"/>
      <c r="J345" s="164">
        <f>BK345</f>
        <v>0</v>
      </c>
      <c r="K345" s="160"/>
      <c r="L345" s="165"/>
      <c r="M345" s="257"/>
      <c r="N345" s="258"/>
      <c r="O345" s="258"/>
      <c r="P345" s="259">
        <v>0</v>
      </c>
      <c r="Q345" s="258"/>
      <c r="R345" s="259">
        <v>0</v>
      </c>
      <c r="S345" s="258"/>
      <c r="T345" s="260">
        <v>0</v>
      </c>
      <c r="AR345" s="170" t="s">
        <v>80</v>
      </c>
      <c r="AT345" s="171" t="s">
        <v>71</v>
      </c>
      <c r="AU345" s="171" t="s">
        <v>72</v>
      </c>
      <c r="AY345" s="170" t="s">
        <v>135</v>
      </c>
      <c r="BK345" s="172">
        <v>0</v>
      </c>
    </row>
    <row r="346" spans="1:65" s="2" customFormat="1" ht="7" customHeight="1">
      <c r="A346" s="36"/>
      <c r="B346" s="49"/>
      <c r="C346" s="50"/>
      <c r="D346" s="50"/>
      <c r="E346" s="50"/>
      <c r="F346" s="50"/>
      <c r="G346" s="50"/>
      <c r="H346" s="50"/>
      <c r="I346" s="50"/>
      <c r="J346" s="50"/>
      <c r="K346" s="50"/>
      <c r="L346" s="41"/>
      <c r="M346" s="36"/>
      <c r="O346" s="36"/>
      <c r="P346" s="36"/>
      <c r="Q346" s="36"/>
      <c r="R346" s="36"/>
      <c r="S346" s="36"/>
      <c r="T346" s="36"/>
      <c r="U346" s="36"/>
      <c r="V346" s="36"/>
      <c r="W346" s="36"/>
      <c r="X346" s="36"/>
      <c r="Y346" s="36"/>
      <c r="Z346" s="36"/>
      <c r="AA346" s="36"/>
      <c r="AB346" s="36"/>
      <c r="AC346" s="36"/>
      <c r="AD346" s="36"/>
      <c r="AE346" s="36"/>
    </row>
  </sheetData>
  <sheetProtection algorithmName="SHA-512" hashValue="q1axeKGV/Ub3w3BbxOfGAoxNXcw3v1D/ZSqmbHGDTsq/2KDWETuIvV+cx4NWmqGDjyPdWy7DODyQeFXWZxhiow==" saltValue="uxo4IG2/ay/yP3K/MyUjUSBoGtmzZQxG5b8wp25T3sEE/z3GZHkWl+CVR6NWAXFVFKG68GpD6YDj4AQUF+VXNw==" spinCount="100000" sheet="1" objects="1" scenarios="1" formatColumns="0" formatRows="0" autoFilter="0"/>
  <autoFilter ref="C87:K345"/>
  <mergeCells count="9">
    <mergeCell ref="E50:H50"/>
    <mergeCell ref="E78:H78"/>
    <mergeCell ref="E80:H80"/>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07"/>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1.44140625" style="1" customWidth="1"/>
    <col min="9"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82"/>
      <c r="M2" s="382"/>
      <c r="N2" s="382"/>
      <c r="O2" s="382"/>
      <c r="P2" s="382"/>
      <c r="Q2" s="382"/>
      <c r="R2" s="382"/>
      <c r="S2" s="382"/>
      <c r="T2" s="382"/>
      <c r="U2" s="382"/>
      <c r="V2" s="382"/>
      <c r="AT2" s="19" t="s">
        <v>99</v>
      </c>
    </row>
    <row r="3" spans="1:46" s="1" customFormat="1" ht="7" customHeight="1">
      <c r="B3" s="103"/>
      <c r="C3" s="104"/>
      <c r="D3" s="104"/>
      <c r="E3" s="104"/>
      <c r="F3" s="104"/>
      <c r="G3" s="104"/>
      <c r="H3" s="104"/>
      <c r="I3" s="104"/>
      <c r="J3" s="104"/>
      <c r="K3" s="104"/>
      <c r="L3" s="22"/>
      <c r="AT3" s="19" t="s">
        <v>80</v>
      </c>
    </row>
    <row r="4" spans="1:46" s="1" customFormat="1" ht="25" customHeight="1">
      <c r="B4" s="22"/>
      <c r="D4" s="105" t="s">
        <v>100</v>
      </c>
      <c r="L4" s="22"/>
      <c r="M4" s="106" t="s">
        <v>10</v>
      </c>
      <c r="AT4" s="19" t="s">
        <v>4</v>
      </c>
    </row>
    <row r="5" spans="1:46" s="1" customFormat="1" ht="7" customHeight="1">
      <c r="B5" s="22"/>
      <c r="L5" s="22"/>
    </row>
    <row r="6" spans="1:46" s="1" customFormat="1" ht="12" customHeight="1">
      <c r="B6" s="22"/>
      <c r="D6" s="107" t="s">
        <v>16</v>
      </c>
      <c r="L6" s="22"/>
    </row>
    <row r="7" spans="1:46" s="1" customFormat="1" ht="16.5" customHeight="1">
      <c r="B7" s="22"/>
      <c r="E7" s="383" t="str">
        <f>'Rekapitulace zakázky'!K6</f>
        <v>ROZPOČET RPD - Rekonstrukce objektu bývalé MŠ na sociál. bydlení č.p. 765, ul. Nám. Republiky, Lom 10.9.</v>
      </c>
      <c r="F7" s="384"/>
      <c r="G7" s="384"/>
      <c r="H7" s="384"/>
      <c r="L7" s="22"/>
    </row>
    <row r="8" spans="1:46" s="2" customFormat="1" ht="12" customHeight="1">
      <c r="A8" s="36"/>
      <c r="B8" s="41"/>
      <c r="C8" s="36"/>
      <c r="D8" s="107" t="s">
        <v>101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85" t="s">
        <v>3570</v>
      </c>
      <c r="F9" s="386"/>
      <c r="G9" s="386"/>
      <c r="H9" s="38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19</v>
      </c>
      <c r="G11" s="36"/>
      <c r="H11" s="36"/>
      <c r="I11" s="107" t="s">
        <v>20</v>
      </c>
      <c r="J11" s="109" t="s">
        <v>19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21</v>
      </c>
      <c r="E12" s="36"/>
      <c r="F12" s="109" t="s">
        <v>22</v>
      </c>
      <c r="G12" s="36"/>
      <c r="H12" s="36"/>
      <c r="I12" s="107" t="s">
        <v>23</v>
      </c>
      <c r="J12" s="110" t="str">
        <f>'Rekapitulace zakázky'!AN8</f>
        <v>16. 10. 2020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25</v>
      </c>
      <c r="E14" s="36"/>
      <c r="F14" s="36"/>
      <c r="G14" s="36"/>
      <c r="H14" s="36"/>
      <c r="I14" s="107" t="s">
        <v>26</v>
      </c>
      <c r="J14" s="109" t="str">
        <f>IF('Rekapitulace zakázky'!AN10="","",'Rekapitulace zakázky'!AN10)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zakázky'!E11="","",'Rekapitulace zakázky'!E11)</f>
        <v xml:space="preserve"> </v>
      </c>
      <c r="F15" s="36"/>
      <c r="G15" s="36"/>
      <c r="H15" s="36"/>
      <c r="I15" s="107" t="s">
        <v>27</v>
      </c>
      <c r="J15" s="109" t="str">
        <f>IF('Rekapitulace zakázky'!AN11="","",'Rekapitulace zakázky'!AN11)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28</v>
      </c>
      <c r="E17" s="36"/>
      <c r="F17" s="36"/>
      <c r="G17" s="36"/>
      <c r="H17" s="36"/>
      <c r="I17" s="107" t="s">
        <v>26</v>
      </c>
      <c r="J17" s="32" t="str">
        <f>'Rekapitulace zakázky'!AN13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87" t="str">
        <f>'Rekapitulace zakázky'!E14</f>
        <v>Vyplň údaj</v>
      </c>
      <c r="F18" s="388"/>
      <c r="G18" s="388"/>
      <c r="H18" s="388"/>
      <c r="I18" s="107" t="s">
        <v>27</v>
      </c>
      <c r="J18" s="32" t="str">
        <f>'Rekapitulace zakázky'!AN14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30</v>
      </c>
      <c r="E20" s="36"/>
      <c r="F20" s="36"/>
      <c r="G20" s="36"/>
      <c r="H20" s="36"/>
      <c r="I20" s="107" t="s">
        <v>26</v>
      </c>
      <c r="J20" s="109" t="str">
        <f>IF('Rekapitulace zakázky'!AN16="","",'Rekapitulace zakázky'!AN16)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zakázky'!E17="","",'Rekapitulace zakázky'!E17)</f>
        <v xml:space="preserve"> </v>
      </c>
      <c r="F21" s="36"/>
      <c r="G21" s="36"/>
      <c r="H21" s="36"/>
      <c r="I21" s="107" t="s">
        <v>27</v>
      </c>
      <c r="J21" s="109" t="str">
        <f>IF('Rekapitulace zakázky'!AN17="","",'Rekapitulace zakázky'!AN17)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32</v>
      </c>
      <c r="E23" s="36"/>
      <c r="F23" s="36"/>
      <c r="G23" s="36"/>
      <c r="H23" s="36"/>
      <c r="I23" s="107" t="s">
        <v>26</v>
      </c>
      <c r="J23" s="109" t="str">
        <f>IF('Rekapitulace zakázky'!AN19="","",'Rekapitulace zakázky'!AN19)</f>
        <v>07036167</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zakázky'!E20="","",'Rekapitulace zakázky'!E20)</f>
        <v>STAVEBNÍ ROZPOČTY s.r.o.</v>
      </c>
      <c r="F24" s="36"/>
      <c r="G24" s="36"/>
      <c r="H24" s="36"/>
      <c r="I24" s="107" t="s">
        <v>27</v>
      </c>
      <c r="J24" s="109" t="str">
        <f>IF('Rekapitulace zakázky'!AN20="","",'Rekapitulace zakázky'!AN20)</f>
        <v>CZ07036167</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89" t="s">
        <v>19</v>
      </c>
      <c r="F27" s="389"/>
      <c r="G27" s="389"/>
      <c r="H27" s="38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ROUND(J85,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ROUND((SUM(BE85:BE106)),  2)</f>
        <v>0</v>
      </c>
      <c r="G33" s="36"/>
      <c r="H33" s="36"/>
      <c r="I33" s="120">
        <v>0.21</v>
      </c>
      <c r="J33" s="119">
        <f>ROUND(((SUM(BE85:BE106))*I33),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ROUND((SUM(BF85:BF106)),  2)</f>
        <v>0</v>
      </c>
      <c r="G34" s="36"/>
      <c r="H34" s="36"/>
      <c r="I34" s="120">
        <v>0.15</v>
      </c>
      <c r="J34" s="119">
        <f>ROUND(((SUM(BF85:BF106))*I34),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ROUND((SUM(BG85:BG106)),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ROUND((SUM(BH85:BH106)),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ROUND((SUM(BI85:BI106)),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103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90" t="str">
        <f>E7</f>
        <v>ROZPOČET RPD - Rekonstrukce objektu bývalé MŠ na sociál. bydlení č.p. 765, ul. Nám. Republiky, Lom 10.9.</v>
      </c>
      <c r="F48" s="391"/>
      <c r="G48" s="391"/>
      <c r="H48" s="39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101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43" t="str">
        <f>E9</f>
        <v>VRN - Vedlejší rozpočtové...</v>
      </c>
      <c r="F50" s="392"/>
      <c r="G50" s="392"/>
      <c r="H50" s="39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16. 10. 2020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08"/>
      <c r="S54" s="36"/>
      <c r="T54" s="36"/>
      <c r="U54" s="36"/>
      <c r="V54" s="36"/>
      <c r="W54" s="36"/>
      <c r="X54" s="36"/>
      <c r="Y54" s="36"/>
      <c r="Z54" s="36"/>
      <c r="AA54" s="36"/>
      <c r="AB54" s="36"/>
      <c r="AC54" s="36"/>
      <c r="AD54" s="36"/>
      <c r="AE54" s="36"/>
    </row>
    <row r="55" spans="1:47" s="2" customFormat="1" ht="25.65" customHeight="1">
      <c r="A55" s="36"/>
      <c r="B55" s="37"/>
      <c r="C55" s="31" t="s">
        <v>28</v>
      </c>
      <c r="D55" s="38"/>
      <c r="E55" s="38"/>
      <c r="F55" s="29" t="str">
        <f>IF(E18="","",E18)</f>
        <v>Vyplň údaj</v>
      </c>
      <c r="G55" s="38"/>
      <c r="H55" s="38"/>
      <c r="I55" s="31" t="s">
        <v>32</v>
      </c>
      <c r="J55" s="34" t="str">
        <f>E24</f>
        <v>STAVEBNÍ ROZPOČTY s.r.o.</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104</v>
      </c>
      <c r="D57" s="133"/>
      <c r="E57" s="133"/>
      <c r="F57" s="133"/>
      <c r="G57" s="133"/>
      <c r="H57" s="133"/>
      <c r="I57" s="133"/>
      <c r="J57" s="134" t="s">
        <v>105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J85</f>
        <v>0</v>
      </c>
      <c r="K59" s="38"/>
      <c r="L59" s="108"/>
      <c r="S59" s="36"/>
      <c r="T59" s="36"/>
      <c r="U59" s="36"/>
      <c r="V59" s="36"/>
      <c r="W59" s="36"/>
      <c r="X59" s="36"/>
      <c r="Y59" s="36"/>
      <c r="Z59" s="36"/>
      <c r="AA59" s="36"/>
      <c r="AB59" s="36"/>
      <c r="AC59" s="36"/>
      <c r="AD59" s="36"/>
      <c r="AE59" s="36"/>
      <c r="AU59" s="19" t="s">
        <v>106</v>
      </c>
    </row>
    <row r="60" spans="1:47" s="9" customFormat="1" ht="25" customHeight="1">
      <c r="B60" s="136"/>
      <c r="C60" s="137"/>
      <c r="D60" s="138" t="s">
        <v>2994</v>
      </c>
      <c r="E60" s="139"/>
      <c r="F60" s="139"/>
      <c r="G60" s="139"/>
      <c r="H60" s="139"/>
      <c r="I60" s="139"/>
      <c r="J60" s="140">
        <f>J86</f>
        <v>0</v>
      </c>
      <c r="K60" s="137"/>
      <c r="L60" s="141"/>
    </row>
    <row r="61" spans="1:47" s="10" customFormat="1" ht="19.899999999999999" customHeight="1">
      <c r="B61" s="142"/>
      <c r="C61" s="143"/>
      <c r="D61" s="144" t="s">
        <v>3571</v>
      </c>
      <c r="E61" s="145"/>
      <c r="F61" s="145"/>
      <c r="G61" s="145"/>
      <c r="H61" s="145"/>
      <c r="I61" s="145"/>
      <c r="J61" s="146">
        <f>J87</f>
        <v>0</v>
      </c>
      <c r="K61" s="143"/>
      <c r="L61" s="147"/>
    </row>
    <row r="62" spans="1:47" s="10" customFormat="1" ht="19.899999999999999" customHeight="1">
      <c r="B62" s="142"/>
      <c r="C62" s="143"/>
      <c r="D62" s="144" t="s">
        <v>3572</v>
      </c>
      <c r="E62" s="145"/>
      <c r="F62" s="145"/>
      <c r="G62" s="145"/>
      <c r="H62" s="145"/>
      <c r="I62" s="145"/>
      <c r="J62" s="146">
        <f>J90</f>
        <v>0</v>
      </c>
      <c r="K62" s="143"/>
      <c r="L62" s="147"/>
    </row>
    <row r="63" spans="1:47" s="10" customFormat="1" ht="19.899999999999999" customHeight="1">
      <c r="B63" s="142"/>
      <c r="C63" s="143"/>
      <c r="D63" s="144" t="s">
        <v>2995</v>
      </c>
      <c r="E63" s="145"/>
      <c r="F63" s="145"/>
      <c r="G63" s="145"/>
      <c r="H63" s="145"/>
      <c r="I63" s="145"/>
      <c r="J63" s="146">
        <f>J94</f>
        <v>0</v>
      </c>
      <c r="K63" s="143"/>
      <c r="L63" s="147"/>
    </row>
    <row r="64" spans="1:47" s="10" customFormat="1" ht="19.899999999999999" customHeight="1">
      <c r="B64" s="142"/>
      <c r="C64" s="143"/>
      <c r="D64" s="144" t="s">
        <v>2996</v>
      </c>
      <c r="E64" s="145"/>
      <c r="F64" s="145"/>
      <c r="G64" s="145"/>
      <c r="H64" s="145"/>
      <c r="I64" s="145"/>
      <c r="J64" s="146">
        <f>J99</f>
        <v>0</v>
      </c>
      <c r="K64" s="143"/>
      <c r="L64" s="147"/>
    </row>
    <row r="65" spans="1:31" s="10" customFormat="1" ht="19.899999999999999" customHeight="1">
      <c r="B65" s="142"/>
      <c r="C65" s="143"/>
      <c r="D65" s="144" t="s">
        <v>3573</v>
      </c>
      <c r="E65" s="145"/>
      <c r="F65" s="145"/>
      <c r="G65" s="145"/>
      <c r="H65" s="145"/>
      <c r="I65" s="145"/>
      <c r="J65" s="146">
        <f>J103</f>
        <v>0</v>
      </c>
      <c r="K65" s="143"/>
      <c r="L65" s="147"/>
    </row>
    <row r="66" spans="1:31" s="2" customFormat="1" ht="21.75" customHeight="1">
      <c r="A66" s="36"/>
      <c r="B66" s="37"/>
      <c r="C66" s="38"/>
      <c r="D66" s="38"/>
      <c r="E66" s="38"/>
      <c r="F66" s="38"/>
      <c r="G66" s="38"/>
      <c r="H66" s="38"/>
      <c r="I66" s="38"/>
      <c r="J66" s="38"/>
      <c r="K66" s="38"/>
      <c r="L66" s="108"/>
      <c r="S66" s="36"/>
      <c r="T66" s="36"/>
      <c r="U66" s="36"/>
      <c r="V66" s="36"/>
      <c r="W66" s="36"/>
      <c r="X66" s="36"/>
      <c r="Y66" s="36"/>
      <c r="Z66" s="36"/>
      <c r="AA66" s="36"/>
      <c r="AB66" s="36"/>
      <c r="AC66" s="36"/>
      <c r="AD66" s="36"/>
      <c r="AE66" s="36"/>
    </row>
    <row r="67" spans="1:31" s="2" customFormat="1" ht="7" customHeight="1">
      <c r="A67" s="36"/>
      <c r="B67" s="49"/>
      <c r="C67" s="50"/>
      <c r="D67" s="50"/>
      <c r="E67" s="50"/>
      <c r="F67" s="50"/>
      <c r="G67" s="50"/>
      <c r="H67" s="50"/>
      <c r="I67" s="50"/>
      <c r="J67" s="50"/>
      <c r="K67" s="50"/>
      <c r="L67" s="108"/>
      <c r="S67" s="36"/>
      <c r="T67" s="36"/>
      <c r="U67" s="36"/>
      <c r="V67" s="36"/>
      <c r="W67" s="36"/>
      <c r="X67" s="36"/>
      <c r="Y67" s="36"/>
      <c r="Z67" s="36"/>
      <c r="AA67" s="36"/>
      <c r="AB67" s="36"/>
      <c r="AC67" s="36"/>
      <c r="AD67" s="36"/>
      <c r="AE67" s="36"/>
    </row>
    <row r="71" spans="1:31" s="2" customFormat="1" ht="7" customHeight="1">
      <c r="A71" s="36"/>
      <c r="B71" s="51"/>
      <c r="C71" s="52"/>
      <c r="D71" s="52"/>
      <c r="E71" s="52"/>
      <c r="F71" s="52"/>
      <c r="G71" s="52"/>
      <c r="H71" s="52"/>
      <c r="I71" s="52"/>
      <c r="J71" s="52"/>
      <c r="K71" s="52"/>
      <c r="L71" s="108"/>
      <c r="S71" s="36"/>
      <c r="T71" s="36"/>
      <c r="U71" s="36"/>
      <c r="V71" s="36"/>
      <c r="W71" s="36"/>
      <c r="X71" s="36"/>
      <c r="Y71" s="36"/>
      <c r="Z71" s="36"/>
      <c r="AA71" s="36"/>
      <c r="AB71" s="36"/>
      <c r="AC71" s="36"/>
      <c r="AD71" s="36"/>
      <c r="AE71" s="36"/>
    </row>
    <row r="72" spans="1:31" s="2" customFormat="1" ht="25" customHeight="1">
      <c r="A72" s="36"/>
      <c r="B72" s="37"/>
      <c r="C72" s="25" t="s">
        <v>120</v>
      </c>
      <c r="D72" s="38"/>
      <c r="E72" s="38"/>
      <c r="F72" s="38"/>
      <c r="G72" s="38"/>
      <c r="H72" s="38"/>
      <c r="I72" s="38"/>
      <c r="J72" s="38"/>
      <c r="K72" s="38"/>
      <c r="L72" s="108"/>
      <c r="S72" s="36"/>
      <c r="T72" s="36"/>
      <c r="U72" s="36"/>
      <c r="V72" s="36"/>
      <c r="W72" s="36"/>
      <c r="X72" s="36"/>
      <c r="Y72" s="36"/>
      <c r="Z72" s="36"/>
      <c r="AA72" s="36"/>
      <c r="AB72" s="36"/>
      <c r="AC72" s="36"/>
      <c r="AD72" s="36"/>
      <c r="AE72" s="36"/>
    </row>
    <row r="73" spans="1:31" s="2" customFormat="1" ht="7" customHeight="1">
      <c r="A73" s="36"/>
      <c r="B73" s="37"/>
      <c r="C73" s="38"/>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08"/>
      <c r="S74" s="36"/>
      <c r="T74" s="36"/>
      <c r="U74" s="36"/>
      <c r="V74" s="36"/>
      <c r="W74" s="36"/>
      <c r="X74" s="36"/>
      <c r="Y74" s="36"/>
      <c r="Z74" s="36"/>
      <c r="AA74" s="36"/>
      <c r="AB74" s="36"/>
      <c r="AC74" s="36"/>
      <c r="AD74" s="36"/>
      <c r="AE74" s="36"/>
    </row>
    <row r="75" spans="1:31" s="2" customFormat="1" ht="16.5" customHeight="1">
      <c r="A75" s="36"/>
      <c r="B75" s="37"/>
      <c r="C75" s="38"/>
      <c r="D75" s="38"/>
      <c r="E75" s="390" t="str">
        <f>E7</f>
        <v>ROZPOČET RPD - Rekonstrukce objektu bývalé MŠ na sociál. bydlení č.p. 765, ul. Nám. Republiky, Lom 10.9.</v>
      </c>
      <c r="F75" s="391"/>
      <c r="G75" s="391"/>
      <c r="H75" s="391"/>
      <c r="I75" s="38"/>
      <c r="J75" s="38"/>
      <c r="K75" s="38"/>
      <c r="L75" s="108"/>
      <c r="S75" s="36"/>
      <c r="T75" s="36"/>
      <c r="U75" s="36"/>
      <c r="V75" s="36"/>
      <c r="W75" s="36"/>
      <c r="X75" s="36"/>
      <c r="Y75" s="36"/>
      <c r="Z75" s="36"/>
      <c r="AA75" s="36"/>
      <c r="AB75" s="36"/>
      <c r="AC75" s="36"/>
      <c r="AD75" s="36"/>
      <c r="AE75" s="36"/>
    </row>
    <row r="76" spans="1:31" s="2" customFormat="1" ht="12" customHeight="1">
      <c r="A76" s="36"/>
      <c r="B76" s="37"/>
      <c r="C76" s="31" t="s">
        <v>101</v>
      </c>
      <c r="D76" s="38"/>
      <c r="E76" s="38"/>
      <c r="F76" s="38"/>
      <c r="G76" s="38"/>
      <c r="H76" s="38"/>
      <c r="I76" s="38"/>
      <c r="J76" s="38"/>
      <c r="K76" s="38"/>
      <c r="L76" s="108"/>
      <c r="S76" s="36"/>
      <c r="T76" s="36"/>
      <c r="U76" s="36"/>
      <c r="V76" s="36"/>
      <c r="W76" s="36"/>
      <c r="X76" s="36"/>
      <c r="Y76" s="36"/>
      <c r="Z76" s="36"/>
      <c r="AA76" s="36"/>
      <c r="AB76" s="36"/>
      <c r="AC76" s="36"/>
      <c r="AD76" s="36"/>
      <c r="AE76" s="36"/>
    </row>
    <row r="77" spans="1:31" s="2" customFormat="1" ht="16.5" customHeight="1">
      <c r="A77" s="36"/>
      <c r="B77" s="37"/>
      <c r="C77" s="38"/>
      <c r="D77" s="38"/>
      <c r="E77" s="343" t="str">
        <f>E9</f>
        <v>VRN - Vedlejší rozpočtové...</v>
      </c>
      <c r="F77" s="392"/>
      <c r="G77" s="392"/>
      <c r="H77" s="392"/>
      <c r="I77" s="38"/>
      <c r="J77" s="38"/>
      <c r="K77" s="38"/>
      <c r="L77" s="108"/>
      <c r="S77" s="36"/>
      <c r="T77" s="36"/>
      <c r="U77" s="36"/>
      <c r="V77" s="36"/>
      <c r="W77" s="36"/>
      <c r="X77" s="36"/>
      <c r="Y77" s="36"/>
      <c r="Z77" s="36"/>
      <c r="AA77" s="36"/>
      <c r="AB77" s="36"/>
      <c r="AC77" s="36"/>
      <c r="AD77" s="36"/>
      <c r="AE77" s="36"/>
    </row>
    <row r="78" spans="1:31" s="2" customFormat="1" ht="7" customHeight="1">
      <c r="A78" s="36"/>
      <c r="B78" s="37"/>
      <c r="C78" s="38"/>
      <c r="D78" s="38"/>
      <c r="E78" s="38"/>
      <c r="F78" s="38"/>
      <c r="G78" s="38"/>
      <c r="H78" s="38"/>
      <c r="I78" s="38"/>
      <c r="J78" s="38"/>
      <c r="K78" s="38"/>
      <c r="L78" s="108"/>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16. 10. 2020</v>
      </c>
      <c r="K79" s="38"/>
      <c r="L79" s="108"/>
      <c r="S79" s="36"/>
      <c r="T79" s="36"/>
      <c r="U79" s="36"/>
      <c r="V79" s="36"/>
      <c r="W79" s="36"/>
      <c r="X79" s="36"/>
      <c r="Y79" s="36"/>
      <c r="Z79" s="36"/>
      <c r="AA79" s="36"/>
      <c r="AB79" s="36"/>
      <c r="AC79" s="36"/>
      <c r="AD79" s="36"/>
      <c r="AE79" s="36"/>
    </row>
    <row r="80" spans="1:31" s="2" customFormat="1" ht="7" customHeight="1">
      <c r="A80" s="36"/>
      <c r="B80" s="37"/>
      <c r="C80" s="38"/>
      <c r="D80" s="38"/>
      <c r="E80" s="38"/>
      <c r="F80" s="38"/>
      <c r="G80" s="38"/>
      <c r="H80" s="38"/>
      <c r="I80" s="38"/>
      <c r="J80" s="38"/>
      <c r="K80" s="38"/>
      <c r="L80" s="108"/>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08"/>
      <c r="S81" s="36"/>
      <c r="T81" s="36"/>
      <c r="U81" s="36"/>
      <c r="V81" s="36"/>
      <c r="W81" s="36"/>
      <c r="X81" s="36"/>
      <c r="Y81" s="36"/>
      <c r="Z81" s="36"/>
      <c r="AA81" s="36"/>
      <c r="AB81" s="36"/>
      <c r="AC81" s="36"/>
      <c r="AD81" s="36"/>
      <c r="AE81" s="36"/>
    </row>
    <row r="82" spans="1:65" s="2" customFormat="1" ht="25.65" customHeight="1">
      <c r="A82" s="36"/>
      <c r="B82" s="37"/>
      <c r="C82" s="31" t="s">
        <v>28</v>
      </c>
      <c r="D82" s="38"/>
      <c r="E82" s="38"/>
      <c r="F82" s="29" t="str">
        <f>IF(E18="","",E18)</f>
        <v>Vyplň údaj</v>
      </c>
      <c r="G82" s="38"/>
      <c r="H82" s="38"/>
      <c r="I82" s="31" t="s">
        <v>32</v>
      </c>
      <c r="J82" s="34" t="str">
        <f>E24</f>
        <v>STAVEBNÍ ROZPOČTY s.r.o.</v>
      </c>
      <c r="K82" s="38"/>
      <c r="L82" s="108"/>
      <c r="S82" s="36"/>
      <c r="T82" s="36"/>
      <c r="U82" s="36"/>
      <c r="V82" s="36"/>
      <c r="W82" s="36"/>
      <c r="X82" s="36"/>
      <c r="Y82" s="36"/>
      <c r="Z82" s="36"/>
      <c r="AA82" s="36"/>
      <c r="AB82" s="36"/>
      <c r="AC82" s="36"/>
      <c r="AD82" s="36"/>
      <c r="AE82" s="36"/>
    </row>
    <row r="83" spans="1:65" s="2" customFormat="1" ht="10.25"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65" s="11" customFormat="1" ht="29.25" customHeight="1">
      <c r="A84" s="148"/>
      <c r="B84" s="149"/>
      <c r="C84" s="150" t="s">
        <v>121</v>
      </c>
      <c r="D84" s="151" t="s">
        <v>57</v>
      </c>
      <c r="E84" s="151" t="s">
        <v>53</v>
      </c>
      <c r="F84" s="151" t="s">
        <v>54</v>
      </c>
      <c r="G84" s="151" t="s">
        <v>122</v>
      </c>
      <c r="H84" s="151" t="s">
        <v>123</v>
      </c>
      <c r="I84" s="151" t="s">
        <v>124</v>
      </c>
      <c r="J84" s="151" t="s">
        <v>105</v>
      </c>
      <c r="K84" s="152" t="s">
        <v>125</v>
      </c>
      <c r="L84" s="153"/>
      <c r="M84" s="70" t="s">
        <v>19</v>
      </c>
      <c r="N84" s="71" t="s">
        <v>42</v>
      </c>
      <c r="O84" s="71" t="s">
        <v>126</v>
      </c>
      <c r="P84" s="71" t="s">
        <v>127</v>
      </c>
      <c r="Q84" s="71" t="s">
        <v>128</v>
      </c>
      <c r="R84" s="71" t="s">
        <v>129</v>
      </c>
      <c r="S84" s="71" t="s">
        <v>130</v>
      </c>
      <c r="T84" s="72" t="s">
        <v>131</v>
      </c>
      <c r="U84" s="148"/>
      <c r="V84" s="148"/>
      <c r="W84" s="148"/>
      <c r="X84" s="148"/>
      <c r="Y84" s="148"/>
      <c r="Z84" s="148"/>
      <c r="AA84" s="148"/>
      <c r="AB84" s="148"/>
      <c r="AC84" s="148"/>
      <c r="AD84" s="148"/>
      <c r="AE84" s="148"/>
    </row>
    <row r="85" spans="1:65" s="2" customFormat="1" ht="22.75" customHeight="1">
      <c r="A85" s="36"/>
      <c r="B85" s="37"/>
      <c r="C85" s="77" t="s">
        <v>132</v>
      </c>
      <c r="D85" s="38"/>
      <c r="E85" s="38"/>
      <c r="F85" s="38"/>
      <c r="G85" s="38"/>
      <c r="H85" s="38"/>
      <c r="I85" s="38"/>
      <c r="J85" s="154">
        <f>BK85</f>
        <v>0</v>
      </c>
      <c r="K85" s="38"/>
      <c r="L85" s="41"/>
      <c r="M85" s="73"/>
      <c r="N85" s="155"/>
      <c r="O85" s="74"/>
      <c r="P85" s="156">
        <f>P86</f>
        <v>0</v>
      </c>
      <c r="Q85" s="74"/>
      <c r="R85" s="156">
        <f>R86</f>
        <v>0</v>
      </c>
      <c r="S85" s="74"/>
      <c r="T85" s="157">
        <f>T86</f>
        <v>0</v>
      </c>
      <c r="U85" s="36"/>
      <c r="V85" s="36"/>
      <c r="W85" s="36"/>
      <c r="X85" s="36"/>
      <c r="Y85" s="36"/>
      <c r="Z85" s="36"/>
      <c r="AA85" s="36"/>
      <c r="AB85" s="36"/>
      <c r="AC85" s="36"/>
      <c r="AD85" s="36"/>
      <c r="AE85" s="36"/>
      <c r="AT85" s="19" t="s">
        <v>71</v>
      </c>
      <c r="AU85" s="19" t="s">
        <v>106</v>
      </c>
      <c r="BK85" s="158">
        <f>BK86</f>
        <v>0</v>
      </c>
    </row>
    <row r="86" spans="1:65" s="12" customFormat="1" ht="25.9" customHeight="1">
      <c r="B86" s="159"/>
      <c r="C86" s="160"/>
      <c r="D86" s="161" t="s">
        <v>71</v>
      </c>
      <c r="E86" s="162" t="s">
        <v>97</v>
      </c>
      <c r="F86" s="162" t="s">
        <v>2277</v>
      </c>
      <c r="G86" s="160"/>
      <c r="H86" s="160"/>
      <c r="I86" s="163"/>
      <c r="J86" s="164">
        <f>BK86</f>
        <v>0</v>
      </c>
      <c r="K86" s="160"/>
      <c r="L86" s="165"/>
      <c r="M86" s="166"/>
      <c r="N86" s="167"/>
      <c r="O86" s="167"/>
      <c r="P86" s="168">
        <f>P87+P90+P94+P99+P103</f>
        <v>0</v>
      </c>
      <c r="Q86" s="167"/>
      <c r="R86" s="168">
        <f>R87+R90+R94+R99+R103</f>
        <v>0</v>
      </c>
      <c r="S86" s="167"/>
      <c r="T86" s="169">
        <f>T87+T90+T94+T99+T103</f>
        <v>0</v>
      </c>
      <c r="AR86" s="170" t="s">
        <v>159</v>
      </c>
      <c r="AT86" s="171" t="s">
        <v>71</v>
      </c>
      <c r="AU86" s="171" t="s">
        <v>72</v>
      </c>
      <c r="AY86" s="170" t="s">
        <v>135</v>
      </c>
      <c r="BK86" s="172">
        <f>BK87+BK90+BK94+BK99+BK103</f>
        <v>0</v>
      </c>
    </row>
    <row r="87" spans="1:65" s="12" customFormat="1" ht="22.75" customHeight="1">
      <c r="B87" s="159"/>
      <c r="C87" s="160"/>
      <c r="D87" s="161" t="s">
        <v>71</v>
      </c>
      <c r="E87" s="173" t="s">
        <v>3574</v>
      </c>
      <c r="F87" s="173" t="s">
        <v>3575</v>
      </c>
      <c r="G87" s="160"/>
      <c r="H87" s="160"/>
      <c r="I87" s="163"/>
      <c r="J87" s="174">
        <f>BK87</f>
        <v>0</v>
      </c>
      <c r="K87" s="160"/>
      <c r="L87" s="165"/>
      <c r="M87" s="166"/>
      <c r="N87" s="167"/>
      <c r="O87" s="167"/>
      <c r="P87" s="168">
        <f>SUM(P88:P89)</f>
        <v>0</v>
      </c>
      <c r="Q87" s="167"/>
      <c r="R87" s="168">
        <f>SUM(R88:R89)</f>
        <v>0</v>
      </c>
      <c r="S87" s="167"/>
      <c r="T87" s="169">
        <f>SUM(T88:T89)</f>
        <v>0</v>
      </c>
      <c r="AR87" s="170" t="s">
        <v>159</v>
      </c>
      <c r="AT87" s="171" t="s">
        <v>71</v>
      </c>
      <c r="AU87" s="171" t="s">
        <v>80</v>
      </c>
      <c r="AY87" s="170" t="s">
        <v>135</v>
      </c>
      <c r="BK87" s="172">
        <f>SUM(BK88:BK89)</f>
        <v>0</v>
      </c>
    </row>
    <row r="88" spans="1:65" s="2" customFormat="1" ht="14.4" customHeight="1">
      <c r="A88" s="36"/>
      <c r="B88" s="37"/>
      <c r="C88" s="175" t="s">
        <v>80</v>
      </c>
      <c r="D88" s="175" t="s">
        <v>137</v>
      </c>
      <c r="E88" s="176" t="s">
        <v>3576</v>
      </c>
      <c r="F88" s="177" t="s">
        <v>3577</v>
      </c>
      <c r="G88" s="178" t="s">
        <v>506</v>
      </c>
      <c r="H88" s="179">
        <v>2</v>
      </c>
      <c r="I88" s="180"/>
      <c r="J88" s="181">
        <f>ROUND(I88*H88,2)</f>
        <v>0</v>
      </c>
      <c r="K88" s="177" t="s">
        <v>141</v>
      </c>
      <c r="L88" s="41"/>
      <c r="M88" s="182" t="s">
        <v>19</v>
      </c>
      <c r="N88" s="183" t="s">
        <v>44</v>
      </c>
      <c r="O88" s="66"/>
      <c r="P88" s="184">
        <f>O88*H88</f>
        <v>0</v>
      </c>
      <c r="Q88" s="184">
        <v>0</v>
      </c>
      <c r="R88" s="184">
        <f>Q88*H88</f>
        <v>0</v>
      </c>
      <c r="S88" s="184">
        <v>0</v>
      </c>
      <c r="T88" s="185">
        <f>S88*H88</f>
        <v>0</v>
      </c>
      <c r="U88" s="36"/>
      <c r="V88" s="36"/>
      <c r="W88" s="36"/>
      <c r="X88" s="36"/>
      <c r="Y88" s="36"/>
      <c r="Z88" s="36"/>
      <c r="AA88" s="36"/>
      <c r="AB88" s="36"/>
      <c r="AC88" s="36"/>
      <c r="AD88" s="36"/>
      <c r="AE88" s="36"/>
      <c r="AR88" s="186" t="s">
        <v>142</v>
      </c>
      <c r="AT88" s="186" t="s">
        <v>137</v>
      </c>
      <c r="AU88" s="186" t="s">
        <v>143</v>
      </c>
      <c r="AY88" s="19" t="s">
        <v>135</v>
      </c>
      <c r="BE88" s="187">
        <f>IF(N88="základní",J88,0)</f>
        <v>0</v>
      </c>
      <c r="BF88" s="187">
        <f>IF(N88="snížená",J88,0)</f>
        <v>0</v>
      </c>
      <c r="BG88" s="187">
        <f>IF(N88="zákl. přenesená",J88,0)</f>
        <v>0</v>
      </c>
      <c r="BH88" s="187">
        <f>IF(N88="sníž. přenesená",J88,0)</f>
        <v>0</v>
      </c>
      <c r="BI88" s="187">
        <f>IF(N88="nulová",J88,0)</f>
        <v>0</v>
      </c>
      <c r="BJ88" s="19" t="s">
        <v>143</v>
      </c>
      <c r="BK88" s="187">
        <f>ROUND(I88*H88,2)</f>
        <v>0</v>
      </c>
      <c r="BL88" s="19" t="s">
        <v>142</v>
      </c>
      <c r="BM88" s="186" t="s">
        <v>143</v>
      </c>
    </row>
    <row r="89" spans="1:65" s="2" customFormat="1" ht="14.4" customHeight="1">
      <c r="A89" s="36"/>
      <c r="B89" s="37"/>
      <c r="C89" s="175" t="s">
        <v>143</v>
      </c>
      <c r="D89" s="175" t="s">
        <v>137</v>
      </c>
      <c r="E89" s="176" t="s">
        <v>3578</v>
      </c>
      <c r="F89" s="177" t="s">
        <v>3579</v>
      </c>
      <c r="G89" s="178" t="s">
        <v>506</v>
      </c>
      <c r="H89" s="179">
        <v>1</v>
      </c>
      <c r="I89" s="180"/>
      <c r="J89" s="181">
        <f>ROUND(I89*H89,2)</f>
        <v>0</v>
      </c>
      <c r="K89" s="177" t="s">
        <v>141</v>
      </c>
      <c r="L89" s="41"/>
      <c r="M89" s="182" t="s">
        <v>19</v>
      </c>
      <c r="N89" s="183" t="s">
        <v>44</v>
      </c>
      <c r="O89" s="66"/>
      <c r="P89" s="184">
        <f>O89*H89</f>
        <v>0</v>
      </c>
      <c r="Q89" s="184">
        <v>0</v>
      </c>
      <c r="R89" s="184">
        <f>Q89*H89</f>
        <v>0</v>
      </c>
      <c r="S89" s="184">
        <v>0</v>
      </c>
      <c r="T89" s="185">
        <f>S89*H89</f>
        <v>0</v>
      </c>
      <c r="U89" s="36"/>
      <c r="V89" s="36"/>
      <c r="W89" s="36"/>
      <c r="X89" s="36"/>
      <c r="Y89" s="36"/>
      <c r="Z89" s="36"/>
      <c r="AA89" s="36"/>
      <c r="AB89" s="36"/>
      <c r="AC89" s="36"/>
      <c r="AD89" s="36"/>
      <c r="AE89" s="36"/>
      <c r="AR89" s="186" t="s">
        <v>142</v>
      </c>
      <c r="AT89" s="186" t="s">
        <v>137</v>
      </c>
      <c r="AU89" s="186" t="s">
        <v>143</v>
      </c>
      <c r="AY89" s="19" t="s">
        <v>135</v>
      </c>
      <c r="BE89" s="187">
        <f>IF(N89="základní",J89,0)</f>
        <v>0</v>
      </c>
      <c r="BF89" s="187">
        <f>IF(N89="snížená",J89,0)</f>
        <v>0</v>
      </c>
      <c r="BG89" s="187">
        <f>IF(N89="zákl. přenesená",J89,0)</f>
        <v>0</v>
      </c>
      <c r="BH89" s="187">
        <f>IF(N89="sníž. přenesená",J89,0)</f>
        <v>0</v>
      </c>
      <c r="BI89" s="187">
        <f>IF(N89="nulová",J89,0)</f>
        <v>0</v>
      </c>
      <c r="BJ89" s="19" t="s">
        <v>143</v>
      </c>
      <c r="BK89" s="187">
        <f>ROUND(I89*H89,2)</f>
        <v>0</v>
      </c>
      <c r="BL89" s="19" t="s">
        <v>142</v>
      </c>
      <c r="BM89" s="186" t="s">
        <v>142</v>
      </c>
    </row>
    <row r="90" spans="1:65" s="12" customFormat="1" ht="22.75" customHeight="1">
      <c r="B90" s="159"/>
      <c r="C90" s="160"/>
      <c r="D90" s="161" t="s">
        <v>71</v>
      </c>
      <c r="E90" s="173" t="s">
        <v>3580</v>
      </c>
      <c r="F90" s="173" t="s">
        <v>3581</v>
      </c>
      <c r="G90" s="160"/>
      <c r="H90" s="160"/>
      <c r="I90" s="163"/>
      <c r="J90" s="174">
        <f>BK90</f>
        <v>0</v>
      </c>
      <c r="K90" s="160"/>
      <c r="L90" s="165"/>
      <c r="M90" s="166"/>
      <c r="N90" s="167"/>
      <c r="O90" s="167"/>
      <c r="P90" s="168">
        <f>SUM(P91:P93)</f>
        <v>0</v>
      </c>
      <c r="Q90" s="167"/>
      <c r="R90" s="168">
        <f>SUM(R91:R93)</f>
        <v>0</v>
      </c>
      <c r="S90" s="167"/>
      <c r="T90" s="169">
        <f>SUM(T91:T93)</f>
        <v>0</v>
      </c>
      <c r="AR90" s="170" t="s">
        <v>159</v>
      </c>
      <c r="AT90" s="171" t="s">
        <v>71</v>
      </c>
      <c r="AU90" s="171" t="s">
        <v>80</v>
      </c>
      <c r="AY90" s="170" t="s">
        <v>135</v>
      </c>
      <c r="BK90" s="172">
        <f>SUM(BK91:BK93)</f>
        <v>0</v>
      </c>
    </row>
    <row r="91" spans="1:65" s="2" customFormat="1" ht="14.4" customHeight="1">
      <c r="A91" s="36"/>
      <c r="B91" s="37"/>
      <c r="C91" s="175" t="s">
        <v>152</v>
      </c>
      <c r="D91" s="175" t="s">
        <v>137</v>
      </c>
      <c r="E91" s="176" t="s">
        <v>3582</v>
      </c>
      <c r="F91" s="177" t="s">
        <v>3581</v>
      </c>
      <c r="G91" s="178" t="s">
        <v>506</v>
      </c>
      <c r="H91" s="179">
        <v>1</v>
      </c>
      <c r="I91" s="180"/>
      <c r="J91" s="181">
        <f>ROUND(I91*H91,2)</f>
        <v>0</v>
      </c>
      <c r="K91" s="177" t="s">
        <v>141</v>
      </c>
      <c r="L91" s="41"/>
      <c r="M91" s="182" t="s">
        <v>19</v>
      </c>
      <c r="N91" s="183" t="s">
        <v>44</v>
      </c>
      <c r="O91" s="66"/>
      <c r="P91" s="184">
        <f>O91*H91</f>
        <v>0</v>
      </c>
      <c r="Q91" s="184">
        <v>0</v>
      </c>
      <c r="R91" s="184">
        <f>Q91*H91</f>
        <v>0</v>
      </c>
      <c r="S91" s="184">
        <v>0</v>
      </c>
      <c r="T91" s="185">
        <f>S91*H91</f>
        <v>0</v>
      </c>
      <c r="U91" s="36"/>
      <c r="V91" s="36"/>
      <c r="W91" s="36"/>
      <c r="X91" s="36"/>
      <c r="Y91" s="36"/>
      <c r="Z91" s="36"/>
      <c r="AA91" s="36"/>
      <c r="AB91" s="36"/>
      <c r="AC91" s="36"/>
      <c r="AD91" s="36"/>
      <c r="AE91" s="36"/>
      <c r="AR91" s="186" t="s">
        <v>142</v>
      </c>
      <c r="AT91" s="186" t="s">
        <v>137</v>
      </c>
      <c r="AU91" s="186" t="s">
        <v>143</v>
      </c>
      <c r="AY91" s="19" t="s">
        <v>135</v>
      </c>
      <c r="BE91" s="187">
        <f>IF(N91="základní",J91,0)</f>
        <v>0</v>
      </c>
      <c r="BF91" s="187">
        <f>IF(N91="snížená",J91,0)</f>
        <v>0</v>
      </c>
      <c r="BG91" s="187">
        <f>IF(N91="zákl. přenesená",J91,0)</f>
        <v>0</v>
      </c>
      <c r="BH91" s="187">
        <f>IF(N91="sníž. přenesená",J91,0)</f>
        <v>0</v>
      </c>
      <c r="BI91" s="187">
        <f>IF(N91="nulová",J91,0)</f>
        <v>0</v>
      </c>
      <c r="BJ91" s="19" t="s">
        <v>143</v>
      </c>
      <c r="BK91" s="187">
        <f>ROUND(I91*H91,2)</f>
        <v>0</v>
      </c>
      <c r="BL91" s="19" t="s">
        <v>142</v>
      </c>
      <c r="BM91" s="186" t="s">
        <v>155</v>
      </c>
    </row>
    <row r="92" spans="1:65" s="2" customFormat="1" ht="14.4" customHeight="1">
      <c r="A92" s="36"/>
      <c r="B92" s="37"/>
      <c r="C92" s="175" t="s">
        <v>142</v>
      </c>
      <c r="D92" s="175" t="s">
        <v>137</v>
      </c>
      <c r="E92" s="176" t="s">
        <v>3583</v>
      </c>
      <c r="F92" s="177" t="s">
        <v>3584</v>
      </c>
      <c r="G92" s="178" t="s">
        <v>506</v>
      </c>
      <c r="H92" s="179">
        <v>1</v>
      </c>
      <c r="I92" s="180"/>
      <c r="J92" s="181">
        <f>ROUND(I92*H92,2)</f>
        <v>0</v>
      </c>
      <c r="K92" s="177" t="s">
        <v>141</v>
      </c>
      <c r="L92" s="41"/>
      <c r="M92" s="182" t="s">
        <v>19</v>
      </c>
      <c r="N92" s="183" t="s">
        <v>44</v>
      </c>
      <c r="O92" s="66"/>
      <c r="P92" s="184">
        <f>O92*H92</f>
        <v>0</v>
      </c>
      <c r="Q92" s="184">
        <v>0</v>
      </c>
      <c r="R92" s="184">
        <f>Q92*H92</f>
        <v>0</v>
      </c>
      <c r="S92" s="184">
        <v>0</v>
      </c>
      <c r="T92" s="185">
        <f>S92*H92</f>
        <v>0</v>
      </c>
      <c r="U92" s="36"/>
      <c r="V92" s="36"/>
      <c r="W92" s="36"/>
      <c r="X92" s="36"/>
      <c r="Y92" s="36"/>
      <c r="Z92" s="36"/>
      <c r="AA92" s="36"/>
      <c r="AB92" s="36"/>
      <c r="AC92" s="36"/>
      <c r="AD92" s="36"/>
      <c r="AE92" s="36"/>
      <c r="AR92" s="186" t="s">
        <v>142</v>
      </c>
      <c r="AT92" s="186" t="s">
        <v>137</v>
      </c>
      <c r="AU92" s="186" t="s">
        <v>143</v>
      </c>
      <c r="AY92" s="19" t="s">
        <v>135</v>
      </c>
      <c r="BE92" s="187">
        <f>IF(N92="základní",J92,0)</f>
        <v>0</v>
      </c>
      <c r="BF92" s="187">
        <f>IF(N92="snížená",J92,0)</f>
        <v>0</v>
      </c>
      <c r="BG92" s="187">
        <f>IF(N92="zákl. přenesená",J92,0)</f>
        <v>0</v>
      </c>
      <c r="BH92" s="187">
        <f>IF(N92="sníž. přenesená",J92,0)</f>
        <v>0</v>
      </c>
      <c r="BI92" s="187">
        <f>IF(N92="nulová",J92,0)</f>
        <v>0</v>
      </c>
      <c r="BJ92" s="19" t="s">
        <v>143</v>
      </c>
      <c r="BK92" s="187">
        <f>ROUND(I92*H92,2)</f>
        <v>0</v>
      </c>
      <c r="BL92" s="19" t="s">
        <v>142</v>
      </c>
      <c r="BM92" s="186" t="s">
        <v>158</v>
      </c>
    </row>
    <row r="93" spans="1:65" s="2" customFormat="1" ht="18">
      <c r="A93" s="36"/>
      <c r="B93" s="37"/>
      <c r="C93" s="38"/>
      <c r="D93" s="188" t="s">
        <v>792</v>
      </c>
      <c r="E93" s="38"/>
      <c r="F93" s="189" t="s">
        <v>3585</v>
      </c>
      <c r="G93" s="38"/>
      <c r="H93" s="38"/>
      <c r="I93" s="190"/>
      <c r="J93" s="38"/>
      <c r="K93" s="38"/>
      <c r="L93" s="41"/>
      <c r="M93" s="191"/>
      <c r="N93" s="192"/>
      <c r="O93" s="66"/>
      <c r="P93" s="66"/>
      <c r="Q93" s="66"/>
      <c r="R93" s="66"/>
      <c r="S93" s="66"/>
      <c r="T93" s="67"/>
      <c r="U93" s="36"/>
      <c r="V93" s="36"/>
      <c r="W93" s="36"/>
      <c r="X93" s="36"/>
      <c r="Y93" s="36"/>
      <c r="Z93" s="36"/>
      <c r="AA93" s="36"/>
      <c r="AB93" s="36"/>
      <c r="AC93" s="36"/>
      <c r="AD93" s="36"/>
      <c r="AE93" s="36"/>
      <c r="AT93" s="19" t="s">
        <v>792</v>
      </c>
      <c r="AU93" s="19" t="s">
        <v>143</v>
      </c>
    </row>
    <row r="94" spans="1:65" s="12" customFormat="1" ht="22.75" customHeight="1">
      <c r="B94" s="159"/>
      <c r="C94" s="160"/>
      <c r="D94" s="161" t="s">
        <v>71</v>
      </c>
      <c r="E94" s="173" t="s">
        <v>3090</v>
      </c>
      <c r="F94" s="173" t="s">
        <v>3091</v>
      </c>
      <c r="G94" s="160"/>
      <c r="H94" s="160"/>
      <c r="I94" s="163"/>
      <c r="J94" s="174">
        <f>BK94</f>
        <v>0</v>
      </c>
      <c r="K94" s="160"/>
      <c r="L94" s="165"/>
      <c r="M94" s="166"/>
      <c r="N94" s="167"/>
      <c r="O94" s="167"/>
      <c r="P94" s="168">
        <f>SUM(P95:P98)</f>
        <v>0</v>
      </c>
      <c r="Q94" s="167"/>
      <c r="R94" s="168">
        <f>SUM(R95:R98)</f>
        <v>0</v>
      </c>
      <c r="S94" s="167"/>
      <c r="T94" s="169">
        <f>SUM(T95:T98)</f>
        <v>0</v>
      </c>
      <c r="AR94" s="170" t="s">
        <v>159</v>
      </c>
      <c r="AT94" s="171" t="s">
        <v>71</v>
      </c>
      <c r="AU94" s="171" t="s">
        <v>80</v>
      </c>
      <c r="AY94" s="170" t="s">
        <v>135</v>
      </c>
      <c r="BK94" s="172">
        <f>SUM(BK95:BK98)</f>
        <v>0</v>
      </c>
    </row>
    <row r="95" spans="1:65" s="2" customFormat="1" ht="14.4" customHeight="1">
      <c r="A95" s="36"/>
      <c r="B95" s="37"/>
      <c r="C95" s="175" t="s">
        <v>159</v>
      </c>
      <c r="D95" s="175" t="s">
        <v>137</v>
      </c>
      <c r="E95" s="176" t="s">
        <v>3586</v>
      </c>
      <c r="F95" s="177" t="s">
        <v>3587</v>
      </c>
      <c r="G95" s="178" t="s">
        <v>506</v>
      </c>
      <c r="H95" s="179">
        <v>1</v>
      </c>
      <c r="I95" s="180"/>
      <c r="J95" s="181">
        <f>ROUND(I95*H95,2)</f>
        <v>0</v>
      </c>
      <c r="K95" s="177" t="s">
        <v>141</v>
      </c>
      <c r="L95" s="41"/>
      <c r="M95" s="182" t="s">
        <v>19</v>
      </c>
      <c r="N95" s="183" t="s">
        <v>44</v>
      </c>
      <c r="O95" s="66"/>
      <c r="P95" s="184">
        <f>O95*H95</f>
        <v>0</v>
      </c>
      <c r="Q95" s="184">
        <v>0</v>
      </c>
      <c r="R95" s="184">
        <f>Q95*H95</f>
        <v>0</v>
      </c>
      <c r="S95" s="184">
        <v>0</v>
      </c>
      <c r="T95" s="185">
        <f>S95*H95</f>
        <v>0</v>
      </c>
      <c r="U95" s="36"/>
      <c r="V95" s="36"/>
      <c r="W95" s="36"/>
      <c r="X95" s="36"/>
      <c r="Y95" s="36"/>
      <c r="Z95" s="36"/>
      <c r="AA95" s="36"/>
      <c r="AB95" s="36"/>
      <c r="AC95" s="36"/>
      <c r="AD95" s="36"/>
      <c r="AE95" s="36"/>
      <c r="AR95" s="186" t="s">
        <v>142</v>
      </c>
      <c r="AT95" s="186" t="s">
        <v>137</v>
      </c>
      <c r="AU95" s="186" t="s">
        <v>143</v>
      </c>
      <c r="AY95" s="19" t="s">
        <v>135</v>
      </c>
      <c r="BE95" s="187">
        <f>IF(N95="základní",J95,0)</f>
        <v>0</v>
      </c>
      <c r="BF95" s="187">
        <f>IF(N95="snížená",J95,0)</f>
        <v>0</v>
      </c>
      <c r="BG95" s="187">
        <f>IF(N95="zákl. přenesená",J95,0)</f>
        <v>0</v>
      </c>
      <c r="BH95" s="187">
        <f>IF(N95="sníž. přenesená",J95,0)</f>
        <v>0</v>
      </c>
      <c r="BI95" s="187">
        <f>IF(N95="nulová",J95,0)</f>
        <v>0</v>
      </c>
      <c r="BJ95" s="19" t="s">
        <v>143</v>
      </c>
      <c r="BK95" s="187">
        <f>ROUND(I95*H95,2)</f>
        <v>0</v>
      </c>
      <c r="BL95" s="19" t="s">
        <v>142</v>
      </c>
      <c r="BM95" s="186" t="s">
        <v>162</v>
      </c>
    </row>
    <row r="96" spans="1:65" s="2" customFormat="1" ht="18">
      <c r="A96" s="36"/>
      <c r="B96" s="37"/>
      <c r="C96" s="38"/>
      <c r="D96" s="188" t="s">
        <v>792</v>
      </c>
      <c r="E96" s="38"/>
      <c r="F96" s="189" t="s">
        <v>3588</v>
      </c>
      <c r="G96" s="38"/>
      <c r="H96" s="38"/>
      <c r="I96" s="190"/>
      <c r="J96" s="38"/>
      <c r="K96" s="38"/>
      <c r="L96" s="41"/>
      <c r="M96" s="191"/>
      <c r="N96" s="192"/>
      <c r="O96" s="66"/>
      <c r="P96" s="66"/>
      <c r="Q96" s="66"/>
      <c r="R96" s="66"/>
      <c r="S96" s="66"/>
      <c r="T96" s="67"/>
      <c r="U96" s="36"/>
      <c r="V96" s="36"/>
      <c r="W96" s="36"/>
      <c r="X96" s="36"/>
      <c r="Y96" s="36"/>
      <c r="Z96" s="36"/>
      <c r="AA96" s="36"/>
      <c r="AB96" s="36"/>
      <c r="AC96" s="36"/>
      <c r="AD96" s="36"/>
      <c r="AE96" s="36"/>
      <c r="AT96" s="19" t="s">
        <v>792</v>
      </c>
      <c r="AU96" s="19" t="s">
        <v>143</v>
      </c>
    </row>
    <row r="97" spans="1:65" s="2" customFormat="1" ht="14.4" customHeight="1">
      <c r="A97" s="36"/>
      <c r="B97" s="37"/>
      <c r="C97" s="175" t="s">
        <v>155</v>
      </c>
      <c r="D97" s="175" t="s">
        <v>137</v>
      </c>
      <c r="E97" s="176" t="s">
        <v>3589</v>
      </c>
      <c r="F97" s="177" t="s">
        <v>3590</v>
      </c>
      <c r="G97" s="178" t="s">
        <v>506</v>
      </c>
      <c r="H97" s="179">
        <v>2</v>
      </c>
      <c r="I97" s="180"/>
      <c r="J97" s="181">
        <f>ROUND(I97*H97,2)</f>
        <v>0</v>
      </c>
      <c r="K97" s="177" t="s">
        <v>141</v>
      </c>
      <c r="L97" s="41"/>
      <c r="M97" s="182" t="s">
        <v>19</v>
      </c>
      <c r="N97" s="183" t="s">
        <v>44</v>
      </c>
      <c r="O97" s="66"/>
      <c r="P97" s="184">
        <f>O97*H97</f>
        <v>0</v>
      </c>
      <c r="Q97" s="184">
        <v>0</v>
      </c>
      <c r="R97" s="184">
        <f>Q97*H97</f>
        <v>0</v>
      </c>
      <c r="S97" s="184">
        <v>0</v>
      </c>
      <c r="T97" s="185">
        <f>S97*H97</f>
        <v>0</v>
      </c>
      <c r="U97" s="36"/>
      <c r="V97" s="36"/>
      <c r="W97" s="36"/>
      <c r="X97" s="36"/>
      <c r="Y97" s="36"/>
      <c r="Z97" s="36"/>
      <c r="AA97" s="36"/>
      <c r="AB97" s="36"/>
      <c r="AC97" s="36"/>
      <c r="AD97" s="36"/>
      <c r="AE97" s="36"/>
      <c r="AR97" s="186" t="s">
        <v>142</v>
      </c>
      <c r="AT97" s="186" t="s">
        <v>137</v>
      </c>
      <c r="AU97" s="186" t="s">
        <v>143</v>
      </c>
      <c r="AY97" s="19" t="s">
        <v>135</v>
      </c>
      <c r="BE97" s="187">
        <f>IF(N97="základní",J97,0)</f>
        <v>0</v>
      </c>
      <c r="BF97" s="187">
        <f>IF(N97="snížená",J97,0)</f>
        <v>0</v>
      </c>
      <c r="BG97" s="187">
        <f>IF(N97="zákl. přenesená",J97,0)</f>
        <v>0</v>
      </c>
      <c r="BH97" s="187">
        <f>IF(N97="sníž. přenesená",J97,0)</f>
        <v>0</v>
      </c>
      <c r="BI97" s="187">
        <f>IF(N97="nulová",J97,0)</f>
        <v>0</v>
      </c>
      <c r="BJ97" s="19" t="s">
        <v>143</v>
      </c>
      <c r="BK97" s="187">
        <f>ROUND(I97*H97,2)</f>
        <v>0</v>
      </c>
      <c r="BL97" s="19" t="s">
        <v>142</v>
      </c>
      <c r="BM97" s="186" t="s">
        <v>165</v>
      </c>
    </row>
    <row r="98" spans="1:65" s="2" customFormat="1" ht="14.4" customHeight="1">
      <c r="A98" s="36"/>
      <c r="B98" s="37"/>
      <c r="C98" s="175" t="s">
        <v>166</v>
      </c>
      <c r="D98" s="175" t="s">
        <v>137</v>
      </c>
      <c r="E98" s="176" t="s">
        <v>3092</v>
      </c>
      <c r="F98" s="177" t="s">
        <v>3093</v>
      </c>
      <c r="G98" s="178" t="s">
        <v>506</v>
      </c>
      <c r="H98" s="179">
        <v>3</v>
      </c>
      <c r="I98" s="180"/>
      <c r="J98" s="181">
        <f>ROUND(I98*H98,2)</f>
        <v>0</v>
      </c>
      <c r="K98" s="177" t="s">
        <v>141</v>
      </c>
      <c r="L98" s="41"/>
      <c r="M98" s="182" t="s">
        <v>19</v>
      </c>
      <c r="N98" s="183" t="s">
        <v>44</v>
      </c>
      <c r="O98" s="66"/>
      <c r="P98" s="184">
        <f>O98*H98</f>
        <v>0</v>
      </c>
      <c r="Q98" s="184">
        <v>0</v>
      </c>
      <c r="R98" s="184">
        <f>Q98*H98</f>
        <v>0</v>
      </c>
      <c r="S98" s="184">
        <v>0</v>
      </c>
      <c r="T98" s="185">
        <f>S98*H98</f>
        <v>0</v>
      </c>
      <c r="U98" s="36"/>
      <c r="V98" s="36"/>
      <c r="W98" s="36"/>
      <c r="X98" s="36"/>
      <c r="Y98" s="36"/>
      <c r="Z98" s="36"/>
      <c r="AA98" s="36"/>
      <c r="AB98" s="36"/>
      <c r="AC98" s="36"/>
      <c r="AD98" s="36"/>
      <c r="AE98" s="36"/>
      <c r="AR98" s="186" t="s">
        <v>142</v>
      </c>
      <c r="AT98" s="186" t="s">
        <v>137</v>
      </c>
      <c r="AU98" s="186" t="s">
        <v>143</v>
      </c>
      <c r="AY98" s="19" t="s">
        <v>135</v>
      </c>
      <c r="BE98" s="187">
        <f>IF(N98="základní",J98,0)</f>
        <v>0</v>
      </c>
      <c r="BF98" s="187">
        <f>IF(N98="snížená",J98,0)</f>
        <v>0</v>
      </c>
      <c r="BG98" s="187">
        <f>IF(N98="zákl. přenesená",J98,0)</f>
        <v>0</v>
      </c>
      <c r="BH98" s="187">
        <f>IF(N98="sníž. přenesená",J98,0)</f>
        <v>0</v>
      </c>
      <c r="BI98" s="187">
        <f>IF(N98="nulová",J98,0)</f>
        <v>0</v>
      </c>
      <c r="BJ98" s="19" t="s">
        <v>143</v>
      </c>
      <c r="BK98" s="187">
        <f>ROUND(I98*H98,2)</f>
        <v>0</v>
      </c>
      <c r="BL98" s="19" t="s">
        <v>142</v>
      </c>
      <c r="BM98" s="186" t="s">
        <v>170</v>
      </c>
    </row>
    <row r="99" spans="1:65" s="12" customFormat="1" ht="22.75" customHeight="1">
      <c r="B99" s="159"/>
      <c r="C99" s="160"/>
      <c r="D99" s="161" t="s">
        <v>71</v>
      </c>
      <c r="E99" s="173" t="s">
        <v>3097</v>
      </c>
      <c r="F99" s="173" t="s">
        <v>3098</v>
      </c>
      <c r="G99" s="160"/>
      <c r="H99" s="160"/>
      <c r="I99" s="163"/>
      <c r="J99" s="174">
        <f>BK99</f>
        <v>0</v>
      </c>
      <c r="K99" s="160"/>
      <c r="L99" s="165"/>
      <c r="M99" s="166"/>
      <c r="N99" s="167"/>
      <c r="O99" s="167"/>
      <c r="P99" s="168">
        <f>SUM(P100:P102)</f>
        <v>0</v>
      </c>
      <c r="Q99" s="167"/>
      <c r="R99" s="168">
        <f>SUM(R100:R102)</f>
        <v>0</v>
      </c>
      <c r="S99" s="167"/>
      <c r="T99" s="169">
        <f>SUM(T100:T102)</f>
        <v>0</v>
      </c>
      <c r="AR99" s="170" t="s">
        <v>159</v>
      </c>
      <c r="AT99" s="171" t="s">
        <v>71</v>
      </c>
      <c r="AU99" s="171" t="s">
        <v>80</v>
      </c>
      <c r="AY99" s="170" t="s">
        <v>135</v>
      </c>
      <c r="BK99" s="172">
        <f>SUM(BK100:BK102)</f>
        <v>0</v>
      </c>
    </row>
    <row r="100" spans="1:65" s="2" customFormat="1" ht="14.4" customHeight="1">
      <c r="A100" s="36"/>
      <c r="B100" s="37"/>
      <c r="C100" s="175" t="s">
        <v>158</v>
      </c>
      <c r="D100" s="175" t="s">
        <v>137</v>
      </c>
      <c r="E100" s="176" t="s">
        <v>3591</v>
      </c>
      <c r="F100" s="177" t="s">
        <v>3592</v>
      </c>
      <c r="G100" s="178" t="s">
        <v>506</v>
      </c>
      <c r="H100" s="179">
        <v>1</v>
      </c>
      <c r="I100" s="180"/>
      <c r="J100" s="181">
        <f>ROUND(I100*H100,2)</f>
        <v>0</v>
      </c>
      <c r="K100" s="177" t="s">
        <v>141</v>
      </c>
      <c r="L100" s="41"/>
      <c r="M100" s="182" t="s">
        <v>19</v>
      </c>
      <c r="N100" s="183" t="s">
        <v>44</v>
      </c>
      <c r="O100" s="66"/>
      <c r="P100" s="184">
        <f>O100*H100</f>
        <v>0</v>
      </c>
      <c r="Q100" s="184">
        <v>0</v>
      </c>
      <c r="R100" s="184">
        <f>Q100*H100</f>
        <v>0</v>
      </c>
      <c r="S100" s="184">
        <v>0</v>
      </c>
      <c r="T100" s="185">
        <f>S100*H100</f>
        <v>0</v>
      </c>
      <c r="U100" s="36"/>
      <c r="V100" s="36"/>
      <c r="W100" s="36"/>
      <c r="X100" s="36"/>
      <c r="Y100" s="36"/>
      <c r="Z100" s="36"/>
      <c r="AA100" s="36"/>
      <c r="AB100" s="36"/>
      <c r="AC100" s="36"/>
      <c r="AD100" s="36"/>
      <c r="AE100" s="36"/>
      <c r="AR100" s="186" t="s">
        <v>142</v>
      </c>
      <c r="AT100" s="186" t="s">
        <v>137</v>
      </c>
      <c r="AU100" s="186" t="s">
        <v>143</v>
      </c>
      <c r="AY100" s="19" t="s">
        <v>135</v>
      </c>
      <c r="BE100" s="187">
        <f>IF(N100="základní",J100,0)</f>
        <v>0</v>
      </c>
      <c r="BF100" s="187">
        <f>IF(N100="snížená",J100,0)</f>
        <v>0</v>
      </c>
      <c r="BG100" s="187">
        <f>IF(N100="zákl. přenesená",J100,0)</f>
        <v>0</v>
      </c>
      <c r="BH100" s="187">
        <f>IF(N100="sníž. přenesená",J100,0)</f>
        <v>0</v>
      </c>
      <c r="BI100" s="187">
        <f>IF(N100="nulová",J100,0)</f>
        <v>0</v>
      </c>
      <c r="BJ100" s="19" t="s">
        <v>143</v>
      </c>
      <c r="BK100" s="187">
        <f>ROUND(I100*H100,2)</f>
        <v>0</v>
      </c>
      <c r="BL100" s="19" t="s">
        <v>142</v>
      </c>
      <c r="BM100" s="186" t="s">
        <v>175</v>
      </c>
    </row>
    <row r="101" spans="1:65" s="13" customFormat="1" ht="10">
      <c r="B101" s="193"/>
      <c r="C101" s="194"/>
      <c r="D101" s="188" t="s">
        <v>146</v>
      </c>
      <c r="E101" s="195" t="s">
        <v>19</v>
      </c>
      <c r="F101" s="196" t="s">
        <v>3593</v>
      </c>
      <c r="G101" s="194"/>
      <c r="H101" s="197">
        <v>1</v>
      </c>
      <c r="I101" s="198"/>
      <c r="J101" s="194"/>
      <c r="K101" s="194"/>
      <c r="L101" s="199"/>
      <c r="M101" s="200"/>
      <c r="N101" s="201"/>
      <c r="O101" s="201"/>
      <c r="P101" s="201"/>
      <c r="Q101" s="201"/>
      <c r="R101" s="201"/>
      <c r="S101" s="201"/>
      <c r="T101" s="202"/>
      <c r="AT101" s="203" t="s">
        <v>146</v>
      </c>
      <c r="AU101" s="203" t="s">
        <v>143</v>
      </c>
      <c r="AV101" s="13" t="s">
        <v>143</v>
      </c>
      <c r="AW101" s="13" t="s">
        <v>31</v>
      </c>
      <c r="AX101" s="13" t="s">
        <v>72</v>
      </c>
      <c r="AY101" s="203" t="s">
        <v>135</v>
      </c>
    </row>
    <row r="102" spans="1:65" s="14" customFormat="1" ht="10">
      <c r="B102" s="204"/>
      <c r="C102" s="205"/>
      <c r="D102" s="188" t="s">
        <v>146</v>
      </c>
      <c r="E102" s="206" t="s">
        <v>19</v>
      </c>
      <c r="F102" s="207" t="s">
        <v>148</v>
      </c>
      <c r="G102" s="205"/>
      <c r="H102" s="208">
        <v>1</v>
      </c>
      <c r="I102" s="209"/>
      <c r="J102" s="205"/>
      <c r="K102" s="205"/>
      <c r="L102" s="210"/>
      <c r="M102" s="211"/>
      <c r="N102" s="212"/>
      <c r="O102" s="212"/>
      <c r="P102" s="212"/>
      <c r="Q102" s="212"/>
      <c r="R102" s="212"/>
      <c r="S102" s="212"/>
      <c r="T102" s="213"/>
      <c r="AT102" s="214" t="s">
        <v>146</v>
      </c>
      <c r="AU102" s="214" t="s">
        <v>143</v>
      </c>
      <c r="AV102" s="14" t="s">
        <v>142</v>
      </c>
      <c r="AW102" s="14" t="s">
        <v>31</v>
      </c>
      <c r="AX102" s="14" t="s">
        <v>80</v>
      </c>
      <c r="AY102" s="214" t="s">
        <v>135</v>
      </c>
    </row>
    <row r="103" spans="1:65" s="12" customFormat="1" ht="22.75" customHeight="1">
      <c r="B103" s="159"/>
      <c r="C103" s="160"/>
      <c r="D103" s="161" t="s">
        <v>71</v>
      </c>
      <c r="E103" s="173" t="s">
        <v>3594</v>
      </c>
      <c r="F103" s="173" t="s">
        <v>3566</v>
      </c>
      <c r="G103" s="160"/>
      <c r="H103" s="160"/>
      <c r="I103" s="163"/>
      <c r="J103" s="174">
        <f>BK103</f>
        <v>0</v>
      </c>
      <c r="K103" s="160"/>
      <c r="L103" s="165"/>
      <c r="M103" s="166"/>
      <c r="N103" s="167"/>
      <c r="O103" s="167"/>
      <c r="P103" s="168">
        <f>SUM(P104:P106)</f>
        <v>0</v>
      </c>
      <c r="Q103" s="167"/>
      <c r="R103" s="168">
        <f>SUM(R104:R106)</f>
        <v>0</v>
      </c>
      <c r="S103" s="167"/>
      <c r="T103" s="169">
        <f>SUM(T104:T106)</f>
        <v>0</v>
      </c>
      <c r="AR103" s="170" t="s">
        <v>159</v>
      </c>
      <c r="AT103" s="171" t="s">
        <v>71</v>
      </c>
      <c r="AU103" s="171" t="s">
        <v>80</v>
      </c>
      <c r="AY103" s="170" t="s">
        <v>135</v>
      </c>
      <c r="BK103" s="172">
        <f>SUM(BK104:BK106)</f>
        <v>0</v>
      </c>
    </row>
    <row r="104" spans="1:65" s="2" customFormat="1" ht="14.4" customHeight="1">
      <c r="A104" s="36"/>
      <c r="B104" s="37"/>
      <c r="C104" s="175" t="s">
        <v>178</v>
      </c>
      <c r="D104" s="175" t="s">
        <v>137</v>
      </c>
      <c r="E104" s="176" t="s">
        <v>3595</v>
      </c>
      <c r="F104" s="177" t="s">
        <v>3596</v>
      </c>
      <c r="G104" s="178" t="s">
        <v>506</v>
      </c>
      <c r="H104" s="179">
        <v>1</v>
      </c>
      <c r="I104" s="180"/>
      <c r="J104" s="181">
        <f>ROUND(I104*H104,2)</f>
        <v>0</v>
      </c>
      <c r="K104" s="177" t="s">
        <v>141</v>
      </c>
      <c r="L104" s="41"/>
      <c r="M104" s="182" t="s">
        <v>19</v>
      </c>
      <c r="N104" s="183" t="s">
        <v>44</v>
      </c>
      <c r="O104" s="66"/>
      <c r="P104" s="184">
        <f>O104*H104</f>
        <v>0</v>
      </c>
      <c r="Q104" s="184">
        <v>0</v>
      </c>
      <c r="R104" s="184">
        <f>Q104*H104</f>
        <v>0</v>
      </c>
      <c r="S104" s="184">
        <v>0</v>
      </c>
      <c r="T104" s="185">
        <f>S104*H104</f>
        <v>0</v>
      </c>
      <c r="U104" s="36"/>
      <c r="V104" s="36"/>
      <c r="W104" s="36"/>
      <c r="X104" s="36"/>
      <c r="Y104" s="36"/>
      <c r="Z104" s="36"/>
      <c r="AA104" s="36"/>
      <c r="AB104" s="36"/>
      <c r="AC104" s="36"/>
      <c r="AD104" s="36"/>
      <c r="AE104" s="36"/>
      <c r="AR104" s="186" t="s">
        <v>142</v>
      </c>
      <c r="AT104" s="186" t="s">
        <v>137</v>
      </c>
      <c r="AU104" s="186" t="s">
        <v>143</v>
      </c>
      <c r="AY104" s="19" t="s">
        <v>135</v>
      </c>
      <c r="BE104" s="187">
        <f>IF(N104="základní",J104,0)</f>
        <v>0</v>
      </c>
      <c r="BF104" s="187">
        <f>IF(N104="snížená",J104,0)</f>
        <v>0</v>
      </c>
      <c r="BG104" s="187">
        <f>IF(N104="zákl. přenesená",J104,0)</f>
        <v>0</v>
      </c>
      <c r="BH104" s="187">
        <f>IF(N104="sníž. přenesená",J104,0)</f>
        <v>0</v>
      </c>
      <c r="BI104" s="187">
        <f>IF(N104="nulová",J104,0)</f>
        <v>0</v>
      </c>
      <c r="BJ104" s="19" t="s">
        <v>143</v>
      </c>
      <c r="BK104" s="187">
        <f>ROUND(I104*H104,2)</f>
        <v>0</v>
      </c>
      <c r="BL104" s="19" t="s">
        <v>142</v>
      </c>
      <c r="BM104" s="186" t="s">
        <v>181</v>
      </c>
    </row>
    <row r="105" spans="1:65" s="13" customFormat="1" ht="20">
      <c r="B105" s="193"/>
      <c r="C105" s="194"/>
      <c r="D105" s="188" t="s">
        <v>146</v>
      </c>
      <c r="E105" s="195" t="s">
        <v>19</v>
      </c>
      <c r="F105" s="196" t="s">
        <v>3597</v>
      </c>
      <c r="G105" s="194"/>
      <c r="H105" s="197">
        <v>1</v>
      </c>
      <c r="I105" s="198"/>
      <c r="J105" s="194"/>
      <c r="K105" s="194"/>
      <c r="L105" s="199"/>
      <c r="M105" s="200"/>
      <c r="N105" s="201"/>
      <c r="O105" s="201"/>
      <c r="P105" s="201"/>
      <c r="Q105" s="201"/>
      <c r="R105" s="201"/>
      <c r="S105" s="201"/>
      <c r="T105" s="202"/>
      <c r="AT105" s="203" t="s">
        <v>146</v>
      </c>
      <c r="AU105" s="203" t="s">
        <v>143</v>
      </c>
      <c r="AV105" s="13" t="s">
        <v>143</v>
      </c>
      <c r="AW105" s="13" t="s">
        <v>31</v>
      </c>
      <c r="AX105" s="13" t="s">
        <v>72</v>
      </c>
      <c r="AY105" s="203" t="s">
        <v>135</v>
      </c>
    </row>
    <row r="106" spans="1:65" s="14" customFormat="1" ht="10">
      <c r="B106" s="204"/>
      <c r="C106" s="205"/>
      <c r="D106" s="188" t="s">
        <v>146</v>
      </c>
      <c r="E106" s="206" t="s">
        <v>19</v>
      </c>
      <c r="F106" s="207" t="s">
        <v>148</v>
      </c>
      <c r="G106" s="205"/>
      <c r="H106" s="208">
        <v>1</v>
      </c>
      <c r="I106" s="209"/>
      <c r="J106" s="205"/>
      <c r="K106" s="205"/>
      <c r="L106" s="210"/>
      <c r="M106" s="225"/>
      <c r="N106" s="226"/>
      <c r="O106" s="226"/>
      <c r="P106" s="226"/>
      <c r="Q106" s="226"/>
      <c r="R106" s="226"/>
      <c r="S106" s="226"/>
      <c r="T106" s="227"/>
      <c r="AT106" s="214" t="s">
        <v>146</v>
      </c>
      <c r="AU106" s="214" t="s">
        <v>143</v>
      </c>
      <c r="AV106" s="14" t="s">
        <v>142</v>
      </c>
      <c r="AW106" s="14" t="s">
        <v>31</v>
      </c>
      <c r="AX106" s="14" t="s">
        <v>80</v>
      </c>
      <c r="AY106" s="214" t="s">
        <v>135</v>
      </c>
    </row>
    <row r="107" spans="1:65" s="2" customFormat="1" ht="7" customHeight="1">
      <c r="A107" s="36"/>
      <c r="B107" s="49"/>
      <c r="C107" s="50"/>
      <c r="D107" s="50"/>
      <c r="E107" s="50"/>
      <c r="F107" s="50"/>
      <c r="G107" s="50"/>
      <c r="H107" s="50"/>
      <c r="I107" s="50"/>
      <c r="J107" s="50"/>
      <c r="K107" s="50"/>
      <c r="L107" s="41"/>
      <c r="M107" s="36"/>
      <c r="O107" s="36"/>
      <c r="P107" s="36"/>
      <c r="Q107" s="36"/>
      <c r="R107" s="36"/>
      <c r="S107" s="36"/>
      <c r="T107" s="36"/>
      <c r="U107" s="36"/>
      <c r="V107" s="36"/>
      <c r="W107" s="36"/>
      <c r="X107" s="36"/>
      <c r="Y107" s="36"/>
      <c r="Z107" s="36"/>
      <c r="AA107" s="36"/>
      <c r="AB107" s="36"/>
      <c r="AC107" s="36"/>
      <c r="AD107" s="36"/>
      <c r="AE107" s="36"/>
    </row>
  </sheetData>
  <sheetProtection algorithmName="SHA-512" hashValue="hRelNpAG2LC00C+adyVkeOwIgE5eQs8EGwO8oTBvKqBXUoACJbIoX10mHhMW+K0PjUtWu59poTRLbXO3Xwwt7g==" saltValue="/ZoG/on9msCYL8G9j6KIKpo7gLY28H1Rlt5SL9HLujHqk1ziYexW8E6sj5u2b1Rcu7cZYQMxdG6Pu/KNHB7y+Q==" spinCount="100000" sheet="1" objects="1" scenarios="1" formatColumns="0" formatRows="0" autoFilter="0"/>
  <autoFilter ref="C84:K106"/>
  <mergeCells count="9">
    <mergeCell ref="E50:H50"/>
    <mergeCell ref="E75:H75"/>
    <mergeCell ref="E77:H77"/>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3"/>
  <sheetViews>
    <sheetView showGridLines="0" workbookViewId="0"/>
  </sheetViews>
  <sheetFormatPr defaultRowHeight="14.5"/>
  <cols>
    <col min="1" max="1" width="8.33203125" style="261" customWidth="1"/>
    <col min="2" max="2" width="1.6640625" style="261" customWidth="1"/>
    <col min="3" max="4" width="5" style="261" customWidth="1"/>
    <col min="5" max="5" width="11.6640625" style="261" customWidth="1"/>
    <col min="6" max="6" width="9.109375" style="261" customWidth="1"/>
    <col min="7" max="7" width="5" style="261" customWidth="1"/>
    <col min="8" max="8" width="77.77734375" style="261" customWidth="1"/>
    <col min="9" max="10" width="20" style="261" customWidth="1"/>
    <col min="11" max="11" width="1.6640625" style="261" customWidth="1"/>
  </cols>
  <sheetData>
    <row r="1" spans="2:11" s="1" customFormat="1" ht="37.5" customHeight="1"/>
    <row r="2" spans="2:11" s="1" customFormat="1" ht="7.5" customHeight="1">
      <c r="B2" s="262"/>
      <c r="C2" s="263"/>
      <c r="D2" s="263"/>
      <c r="E2" s="263"/>
      <c r="F2" s="263"/>
      <c r="G2" s="263"/>
      <c r="H2" s="263"/>
      <c r="I2" s="263"/>
      <c r="J2" s="263"/>
      <c r="K2" s="264"/>
    </row>
    <row r="3" spans="2:11" s="17" customFormat="1" ht="45" customHeight="1">
      <c r="B3" s="265"/>
      <c r="C3" s="394" t="s">
        <v>3598</v>
      </c>
      <c r="D3" s="394"/>
      <c r="E3" s="394"/>
      <c r="F3" s="394"/>
      <c r="G3" s="394"/>
      <c r="H3" s="394"/>
      <c r="I3" s="394"/>
      <c r="J3" s="394"/>
      <c r="K3" s="266"/>
    </row>
    <row r="4" spans="2:11" s="1" customFormat="1" ht="25.5" customHeight="1">
      <c r="B4" s="267"/>
      <c r="C4" s="399" t="s">
        <v>3599</v>
      </c>
      <c r="D4" s="399"/>
      <c r="E4" s="399"/>
      <c r="F4" s="399"/>
      <c r="G4" s="399"/>
      <c r="H4" s="399"/>
      <c r="I4" s="399"/>
      <c r="J4" s="399"/>
      <c r="K4" s="268"/>
    </row>
    <row r="5" spans="2:11" s="1" customFormat="1" ht="5.25" customHeight="1">
      <c r="B5" s="267"/>
      <c r="C5" s="269"/>
      <c r="D5" s="269"/>
      <c r="E5" s="269"/>
      <c r="F5" s="269"/>
      <c r="G5" s="269"/>
      <c r="H5" s="269"/>
      <c r="I5" s="269"/>
      <c r="J5" s="269"/>
      <c r="K5" s="268"/>
    </row>
    <row r="6" spans="2:11" s="1" customFormat="1" ht="15" customHeight="1">
      <c r="B6" s="267"/>
      <c r="C6" s="398" t="s">
        <v>3600</v>
      </c>
      <c r="D6" s="398"/>
      <c r="E6" s="398"/>
      <c r="F6" s="398"/>
      <c r="G6" s="398"/>
      <c r="H6" s="398"/>
      <c r="I6" s="398"/>
      <c r="J6" s="398"/>
      <c r="K6" s="268"/>
    </row>
    <row r="7" spans="2:11" s="1" customFormat="1" ht="15" customHeight="1">
      <c r="B7" s="271"/>
      <c r="C7" s="398" t="s">
        <v>3601</v>
      </c>
      <c r="D7" s="398"/>
      <c r="E7" s="398"/>
      <c r="F7" s="398"/>
      <c r="G7" s="398"/>
      <c r="H7" s="398"/>
      <c r="I7" s="398"/>
      <c r="J7" s="398"/>
      <c r="K7" s="268"/>
    </row>
    <row r="8" spans="2:11" s="1" customFormat="1" ht="12.75" customHeight="1">
      <c r="B8" s="271"/>
      <c r="C8" s="270"/>
      <c r="D8" s="270"/>
      <c r="E8" s="270"/>
      <c r="F8" s="270"/>
      <c r="G8" s="270"/>
      <c r="H8" s="270"/>
      <c r="I8" s="270"/>
      <c r="J8" s="270"/>
      <c r="K8" s="268"/>
    </row>
    <row r="9" spans="2:11" s="1" customFormat="1" ht="15" customHeight="1">
      <c r="B9" s="271"/>
      <c r="C9" s="398" t="s">
        <v>3602</v>
      </c>
      <c r="D9" s="398"/>
      <c r="E9" s="398"/>
      <c r="F9" s="398"/>
      <c r="G9" s="398"/>
      <c r="H9" s="398"/>
      <c r="I9" s="398"/>
      <c r="J9" s="398"/>
      <c r="K9" s="268"/>
    </row>
    <row r="10" spans="2:11" s="1" customFormat="1" ht="15" customHeight="1">
      <c r="B10" s="271"/>
      <c r="C10" s="270"/>
      <c r="D10" s="398" t="s">
        <v>3603</v>
      </c>
      <c r="E10" s="398"/>
      <c r="F10" s="398"/>
      <c r="G10" s="398"/>
      <c r="H10" s="398"/>
      <c r="I10" s="398"/>
      <c r="J10" s="398"/>
      <c r="K10" s="268"/>
    </row>
    <row r="11" spans="2:11" s="1" customFormat="1" ht="15" customHeight="1">
      <c r="B11" s="271"/>
      <c r="C11" s="272"/>
      <c r="D11" s="398" t="s">
        <v>3604</v>
      </c>
      <c r="E11" s="398"/>
      <c r="F11" s="398"/>
      <c r="G11" s="398"/>
      <c r="H11" s="398"/>
      <c r="I11" s="398"/>
      <c r="J11" s="398"/>
      <c r="K11" s="268"/>
    </row>
    <row r="12" spans="2:11" s="1" customFormat="1" ht="15" customHeight="1">
      <c r="B12" s="271"/>
      <c r="C12" s="272"/>
      <c r="D12" s="270"/>
      <c r="E12" s="270"/>
      <c r="F12" s="270"/>
      <c r="G12" s="270"/>
      <c r="H12" s="270"/>
      <c r="I12" s="270"/>
      <c r="J12" s="270"/>
      <c r="K12" s="268"/>
    </row>
    <row r="13" spans="2:11" s="1" customFormat="1" ht="15" customHeight="1">
      <c r="B13" s="271"/>
      <c r="C13" s="272"/>
      <c r="D13" s="273" t="s">
        <v>3605</v>
      </c>
      <c r="E13" s="270"/>
      <c r="F13" s="270"/>
      <c r="G13" s="270"/>
      <c r="H13" s="270"/>
      <c r="I13" s="270"/>
      <c r="J13" s="270"/>
      <c r="K13" s="268"/>
    </row>
    <row r="14" spans="2:11" s="1" customFormat="1" ht="12.75" customHeight="1">
      <c r="B14" s="271"/>
      <c r="C14" s="272"/>
      <c r="D14" s="272"/>
      <c r="E14" s="272"/>
      <c r="F14" s="272"/>
      <c r="G14" s="272"/>
      <c r="H14" s="272"/>
      <c r="I14" s="272"/>
      <c r="J14" s="272"/>
      <c r="K14" s="268"/>
    </row>
    <row r="15" spans="2:11" s="1" customFormat="1" ht="15" customHeight="1">
      <c r="B15" s="271"/>
      <c r="C15" s="272"/>
      <c r="D15" s="398" t="s">
        <v>3606</v>
      </c>
      <c r="E15" s="398"/>
      <c r="F15" s="398"/>
      <c r="G15" s="398"/>
      <c r="H15" s="398"/>
      <c r="I15" s="398"/>
      <c r="J15" s="398"/>
      <c r="K15" s="268"/>
    </row>
    <row r="16" spans="2:11" s="1" customFormat="1" ht="15" customHeight="1">
      <c r="B16" s="271"/>
      <c r="C16" s="272"/>
      <c r="D16" s="398" t="s">
        <v>3607</v>
      </c>
      <c r="E16" s="398"/>
      <c r="F16" s="398"/>
      <c r="G16" s="398"/>
      <c r="H16" s="398"/>
      <c r="I16" s="398"/>
      <c r="J16" s="398"/>
      <c r="K16" s="268"/>
    </row>
    <row r="17" spans="2:11" s="1" customFormat="1" ht="15" customHeight="1">
      <c r="B17" s="271"/>
      <c r="C17" s="272"/>
      <c r="D17" s="398" t="s">
        <v>3608</v>
      </c>
      <c r="E17" s="398"/>
      <c r="F17" s="398"/>
      <c r="G17" s="398"/>
      <c r="H17" s="398"/>
      <c r="I17" s="398"/>
      <c r="J17" s="398"/>
      <c r="K17" s="268"/>
    </row>
    <row r="18" spans="2:11" s="1" customFormat="1" ht="15" customHeight="1">
      <c r="B18" s="271"/>
      <c r="C18" s="272"/>
      <c r="D18" s="272"/>
      <c r="E18" s="274" t="s">
        <v>79</v>
      </c>
      <c r="F18" s="398" t="s">
        <v>3609</v>
      </c>
      <c r="G18" s="398"/>
      <c r="H18" s="398"/>
      <c r="I18" s="398"/>
      <c r="J18" s="398"/>
      <c r="K18" s="268"/>
    </row>
    <row r="19" spans="2:11" s="1" customFormat="1" ht="15" customHeight="1">
      <c r="B19" s="271"/>
      <c r="C19" s="272"/>
      <c r="D19" s="272"/>
      <c r="E19" s="274" t="s">
        <v>3610</v>
      </c>
      <c r="F19" s="398" t="s">
        <v>3611</v>
      </c>
      <c r="G19" s="398"/>
      <c r="H19" s="398"/>
      <c r="I19" s="398"/>
      <c r="J19" s="398"/>
      <c r="K19" s="268"/>
    </row>
    <row r="20" spans="2:11" s="1" customFormat="1" ht="15" customHeight="1">
      <c r="B20" s="271"/>
      <c r="C20" s="272"/>
      <c r="D20" s="272"/>
      <c r="E20" s="274" t="s">
        <v>3612</v>
      </c>
      <c r="F20" s="398" t="s">
        <v>3613</v>
      </c>
      <c r="G20" s="398"/>
      <c r="H20" s="398"/>
      <c r="I20" s="398"/>
      <c r="J20" s="398"/>
      <c r="K20" s="268"/>
    </row>
    <row r="21" spans="2:11" s="1" customFormat="1" ht="15" customHeight="1">
      <c r="B21" s="271"/>
      <c r="C21" s="272"/>
      <c r="D21" s="272"/>
      <c r="E21" s="274" t="s">
        <v>3614</v>
      </c>
      <c r="F21" s="398" t="s">
        <v>3615</v>
      </c>
      <c r="G21" s="398"/>
      <c r="H21" s="398"/>
      <c r="I21" s="398"/>
      <c r="J21" s="398"/>
      <c r="K21" s="268"/>
    </row>
    <row r="22" spans="2:11" s="1" customFormat="1" ht="15" customHeight="1">
      <c r="B22" s="271"/>
      <c r="C22" s="272"/>
      <c r="D22" s="272"/>
      <c r="E22" s="274" t="s">
        <v>3616</v>
      </c>
      <c r="F22" s="398" t="s">
        <v>3617</v>
      </c>
      <c r="G22" s="398"/>
      <c r="H22" s="398"/>
      <c r="I22" s="398"/>
      <c r="J22" s="398"/>
      <c r="K22" s="268"/>
    </row>
    <row r="23" spans="2:11" s="1" customFormat="1" ht="15" customHeight="1">
      <c r="B23" s="271"/>
      <c r="C23" s="272"/>
      <c r="D23" s="272"/>
      <c r="E23" s="274" t="s">
        <v>3618</v>
      </c>
      <c r="F23" s="398" t="s">
        <v>3619</v>
      </c>
      <c r="G23" s="398"/>
      <c r="H23" s="398"/>
      <c r="I23" s="398"/>
      <c r="J23" s="398"/>
      <c r="K23" s="268"/>
    </row>
    <row r="24" spans="2:11" s="1" customFormat="1" ht="12.75" customHeight="1">
      <c r="B24" s="271"/>
      <c r="C24" s="272"/>
      <c r="D24" s="272"/>
      <c r="E24" s="272"/>
      <c r="F24" s="272"/>
      <c r="G24" s="272"/>
      <c r="H24" s="272"/>
      <c r="I24" s="272"/>
      <c r="J24" s="272"/>
      <c r="K24" s="268"/>
    </row>
    <row r="25" spans="2:11" s="1" customFormat="1" ht="15" customHeight="1">
      <c r="B25" s="271"/>
      <c r="C25" s="398" t="s">
        <v>3620</v>
      </c>
      <c r="D25" s="398"/>
      <c r="E25" s="398"/>
      <c r="F25" s="398"/>
      <c r="G25" s="398"/>
      <c r="H25" s="398"/>
      <c r="I25" s="398"/>
      <c r="J25" s="398"/>
      <c r="K25" s="268"/>
    </row>
    <row r="26" spans="2:11" s="1" customFormat="1" ht="15" customHeight="1">
      <c r="B26" s="271"/>
      <c r="C26" s="398" t="s">
        <v>3621</v>
      </c>
      <c r="D26" s="398"/>
      <c r="E26" s="398"/>
      <c r="F26" s="398"/>
      <c r="G26" s="398"/>
      <c r="H26" s="398"/>
      <c r="I26" s="398"/>
      <c r="J26" s="398"/>
      <c r="K26" s="268"/>
    </row>
    <row r="27" spans="2:11" s="1" customFormat="1" ht="15" customHeight="1">
      <c r="B27" s="271"/>
      <c r="C27" s="270"/>
      <c r="D27" s="398" t="s">
        <v>3622</v>
      </c>
      <c r="E27" s="398"/>
      <c r="F27" s="398"/>
      <c r="G27" s="398"/>
      <c r="H27" s="398"/>
      <c r="I27" s="398"/>
      <c r="J27" s="398"/>
      <c r="K27" s="268"/>
    </row>
    <row r="28" spans="2:11" s="1" customFormat="1" ht="15" customHeight="1">
      <c r="B28" s="271"/>
      <c r="C28" s="272"/>
      <c r="D28" s="398" t="s">
        <v>3623</v>
      </c>
      <c r="E28" s="398"/>
      <c r="F28" s="398"/>
      <c r="G28" s="398"/>
      <c r="H28" s="398"/>
      <c r="I28" s="398"/>
      <c r="J28" s="398"/>
      <c r="K28" s="268"/>
    </row>
    <row r="29" spans="2:11" s="1" customFormat="1" ht="12.75" customHeight="1">
      <c r="B29" s="271"/>
      <c r="C29" s="272"/>
      <c r="D29" s="272"/>
      <c r="E29" s="272"/>
      <c r="F29" s="272"/>
      <c r="G29" s="272"/>
      <c r="H29" s="272"/>
      <c r="I29" s="272"/>
      <c r="J29" s="272"/>
      <c r="K29" s="268"/>
    </row>
    <row r="30" spans="2:11" s="1" customFormat="1" ht="15" customHeight="1">
      <c r="B30" s="271"/>
      <c r="C30" s="272"/>
      <c r="D30" s="398" t="s">
        <v>3624</v>
      </c>
      <c r="E30" s="398"/>
      <c r="F30" s="398"/>
      <c r="G30" s="398"/>
      <c r="H30" s="398"/>
      <c r="I30" s="398"/>
      <c r="J30" s="398"/>
      <c r="K30" s="268"/>
    </row>
    <row r="31" spans="2:11" s="1" customFormat="1" ht="15" customHeight="1">
      <c r="B31" s="271"/>
      <c r="C31" s="272"/>
      <c r="D31" s="398" t="s">
        <v>3625</v>
      </c>
      <c r="E31" s="398"/>
      <c r="F31" s="398"/>
      <c r="G31" s="398"/>
      <c r="H31" s="398"/>
      <c r="I31" s="398"/>
      <c r="J31" s="398"/>
      <c r="K31" s="268"/>
    </row>
    <row r="32" spans="2:11" s="1" customFormat="1" ht="12.75" customHeight="1">
      <c r="B32" s="271"/>
      <c r="C32" s="272"/>
      <c r="D32" s="272"/>
      <c r="E32" s="272"/>
      <c r="F32" s="272"/>
      <c r="G32" s="272"/>
      <c r="H32" s="272"/>
      <c r="I32" s="272"/>
      <c r="J32" s="272"/>
      <c r="K32" s="268"/>
    </row>
    <row r="33" spans="2:11" s="1" customFormat="1" ht="15" customHeight="1">
      <c r="B33" s="271"/>
      <c r="C33" s="272"/>
      <c r="D33" s="398" t="s">
        <v>3626</v>
      </c>
      <c r="E33" s="398"/>
      <c r="F33" s="398"/>
      <c r="G33" s="398"/>
      <c r="H33" s="398"/>
      <c r="I33" s="398"/>
      <c r="J33" s="398"/>
      <c r="K33" s="268"/>
    </row>
    <row r="34" spans="2:11" s="1" customFormat="1" ht="15" customHeight="1">
      <c r="B34" s="271"/>
      <c r="C34" s="272"/>
      <c r="D34" s="398" t="s">
        <v>3627</v>
      </c>
      <c r="E34" s="398"/>
      <c r="F34" s="398"/>
      <c r="G34" s="398"/>
      <c r="H34" s="398"/>
      <c r="I34" s="398"/>
      <c r="J34" s="398"/>
      <c r="K34" s="268"/>
    </row>
    <row r="35" spans="2:11" s="1" customFormat="1" ht="15" customHeight="1">
      <c r="B35" s="271"/>
      <c r="C35" s="272"/>
      <c r="D35" s="398" t="s">
        <v>3628</v>
      </c>
      <c r="E35" s="398"/>
      <c r="F35" s="398"/>
      <c r="G35" s="398"/>
      <c r="H35" s="398"/>
      <c r="I35" s="398"/>
      <c r="J35" s="398"/>
      <c r="K35" s="268"/>
    </row>
    <row r="36" spans="2:11" s="1" customFormat="1" ht="15" customHeight="1">
      <c r="B36" s="271"/>
      <c r="C36" s="272"/>
      <c r="D36" s="270"/>
      <c r="E36" s="273" t="s">
        <v>121</v>
      </c>
      <c r="F36" s="270"/>
      <c r="G36" s="398" t="s">
        <v>3629</v>
      </c>
      <c r="H36" s="398"/>
      <c r="I36" s="398"/>
      <c r="J36" s="398"/>
      <c r="K36" s="268"/>
    </row>
    <row r="37" spans="2:11" s="1" customFormat="1" ht="30.75" customHeight="1">
      <c r="B37" s="271"/>
      <c r="C37" s="272"/>
      <c r="D37" s="270"/>
      <c r="E37" s="273" t="s">
        <v>3630</v>
      </c>
      <c r="F37" s="270"/>
      <c r="G37" s="398" t="s">
        <v>3631</v>
      </c>
      <c r="H37" s="398"/>
      <c r="I37" s="398"/>
      <c r="J37" s="398"/>
      <c r="K37" s="268"/>
    </row>
    <row r="38" spans="2:11" s="1" customFormat="1" ht="15" customHeight="1">
      <c r="B38" s="271"/>
      <c r="C38" s="272"/>
      <c r="D38" s="270"/>
      <c r="E38" s="273" t="s">
        <v>53</v>
      </c>
      <c r="F38" s="270"/>
      <c r="G38" s="398" t="s">
        <v>3632</v>
      </c>
      <c r="H38" s="398"/>
      <c r="I38" s="398"/>
      <c r="J38" s="398"/>
      <c r="K38" s="268"/>
    </row>
    <row r="39" spans="2:11" s="1" customFormat="1" ht="15" customHeight="1">
      <c r="B39" s="271"/>
      <c r="C39" s="272"/>
      <c r="D39" s="270"/>
      <c r="E39" s="273" t="s">
        <v>54</v>
      </c>
      <c r="F39" s="270"/>
      <c r="G39" s="398" t="s">
        <v>3633</v>
      </c>
      <c r="H39" s="398"/>
      <c r="I39" s="398"/>
      <c r="J39" s="398"/>
      <c r="K39" s="268"/>
    </row>
    <row r="40" spans="2:11" s="1" customFormat="1" ht="15" customHeight="1">
      <c r="B40" s="271"/>
      <c r="C40" s="272"/>
      <c r="D40" s="270"/>
      <c r="E40" s="273" t="s">
        <v>122</v>
      </c>
      <c r="F40" s="270"/>
      <c r="G40" s="398" t="s">
        <v>3634</v>
      </c>
      <c r="H40" s="398"/>
      <c r="I40" s="398"/>
      <c r="J40" s="398"/>
      <c r="K40" s="268"/>
    </row>
    <row r="41" spans="2:11" s="1" customFormat="1" ht="15" customHeight="1">
      <c r="B41" s="271"/>
      <c r="C41" s="272"/>
      <c r="D41" s="270"/>
      <c r="E41" s="273" t="s">
        <v>123</v>
      </c>
      <c r="F41" s="270"/>
      <c r="G41" s="398" t="s">
        <v>3635</v>
      </c>
      <c r="H41" s="398"/>
      <c r="I41" s="398"/>
      <c r="J41" s="398"/>
      <c r="K41" s="268"/>
    </row>
    <row r="42" spans="2:11" s="1" customFormat="1" ht="15" customHeight="1">
      <c r="B42" s="271"/>
      <c r="C42" s="272"/>
      <c r="D42" s="270"/>
      <c r="E42" s="273" t="s">
        <v>3636</v>
      </c>
      <c r="F42" s="270"/>
      <c r="G42" s="398" t="s">
        <v>3637</v>
      </c>
      <c r="H42" s="398"/>
      <c r="I42" s="398"/>
      <c r="J42" s="398"/>
      <c r="K42" s="268"/>
    </row>
    <row r="43" spans="2:11" s="1" customFormat="1" ht="15" customHeight="1">
      <c r="B43" s="271"/>
      <c r="C43" s="272"/>
      <c r="D43" s="270"/>
      <c r="E43" s="273"/>
      <c r="F43" s="270"/>
      <c r="G43" s="398" t="s">
        <v>3638</v>
      </c>
      <c r="H43" s="398"/>
      <c r="I43" s="398"/>
      <c r="J43" s="398"/>
      <c r="K43" s="268"/>
    </row>
    <row r="44" spans="2:11" s="1" customFormat="1" ht="15" customHeight="1">
      <c r="B44" s="271"/>
      <c r="C44" s="272"/>
      <c r="D44" s="270"/>
      <c r="E44" s="273" t="s">
        <v>3639</v>
      </c>
      <c r="F44" s="270"/>
      <c r="G44" s="398" t="s">
        <v>3640</v>
      </c>
      <c r="H44" s="398"/>
      <c r="I44" s="398"/>
      <c r="J44" s="398"/>
      <c r="K44" s="268"/>
    </row>
    <row r="45" spans="2:11" s="1" customFormat="1" ht="15" customHeight="1">
      <c r="B45" s="271"/>
      <c r="C45" s="272"/>
      <c r="D45" s="270"/>
      <c r="E45" s="273" t="s">
        <v>125</v>
      </c>
      <c r="F45" s="270"/>
      <c r="G45" s="398" t="s">
        <v>3641</v>
      </c>
      <c r="H45" s="398"/>
      <c r="I45" s="398"/>
      <c r="J45" s="398"/>
      <c r="K45" s="268"/>
    </row>
    <row r="46" spans="2:11" s="1" customFormat="1" ht="12.75" customHeight="1">
      <c r="B46" s="271"/>
      <c r="C46" s="272"/>
      <c r="D46" s="270"/>
      <c r="E46" s="270"/>
      <c r="F46" s="270"/>
      <c r="G46" s="270"/>
      <c r="H46" s="270"/>
      <c r="I46" s="270"/>
      <c r="J46" s="270"/>
      <c r="K46" s="268"/>
    </row>
    <row r="47" spans="2:11" s="1" customFormat="1" ht="15" customHeight="1">
      <c r="B47" s="271"/>
      <c r="C47" s="272"/>
      <c r="D47" s="398" t="s">
        <v>3642</v>
      </c>
      <c r="E47" s="398"/>
      <c r="F47" s="398"/>
      <c r="G47" s="398"/>
      <c r="H47" s="398"/>
      <c r="I47" s="398"/>
      <c r="J47" s="398"/>
      <c r="K47" s="268"/>
    </row>
    <row r="48" spans="2:11" s="1" customFormat="1" ht="15" customHeight="1">
      <c r="B48" s="271"/>
      <c r="C48" s="272"/>
      <c r="D48" s="272"/>
      <c r="E48" s="398" t="s">
        <v>3643</v>
      </c>
      <c r="F48" s="398"/>
      <c r="G48" s="398"/>
      <c r="H48" s="398"/>
      <c r="I48" s="398"/>
      <c r="J48" s="398"/>
      <c r="K48" s="268"/>
    </row>
    <row r="49" spans="2:11" s="1" customFormat="1" ht="15" customHeight="1">
      <c r="B49" s="271"/>
      <c r="C49" s="272"/>
      <c r="D49" s="272"/>
      <c r="E49" s="398" t="s">
        <v>3644</v>
      </c>
      <c r="F49" s="398"/>
      <c r="G49" s="398"/>
      <c r="H49" s="398"/>
      <c r="I49" s="398"/>
      <c r="J49" s="398"/>
      <c r="K49" s="268"/>
    </row>
    <row r="50" spans="2:11" s="1" customFormat="1" ht="15" customHeight="1">
      <c r="B50" s="271"/>
      <c r="C50" s="272"/>
      <c r="D50" s="272"/>
      <c r="E50" s="398" t="s">
        <v>3645</v>
      </c>
      <c r="F50" s="398"/>
      <c r="G50" s="398"/>
      <c r="H50" s="398"/>
      <c r="I50" s="398"/>
      <c r="J50" s="398"/>
      <c r="K50" s="268"/>
    </row>
    <row r="51" spans="2:11" s="1" customFormat="1" ht="15" customHeight="1">
      <c r="B51" s="271"/>
      <c r="C51" s="272"/>
      <c r="D51" s="398" t="s">
        <v>3646</v>
      </c>
      <c r="E51" s="398"/>
      <c r="F51" s="398"/>
      <c r="G51" s="398"/>
      <c r="H51" s="398"/>
      <c r="I51" s="398"/>
      <c r="J51" s="398"/>
      <c r="K51" s="268"/>
    </row>
    <row r="52" spans="2:11" s="1" customFormat="1" ht="25.5" customHeight="1">
      <c r="B52" s="267"/>
      <c r="C52" s="399" t="s">
        <v>3647</v>
      </c>
      <c r="D52" s="399"/>
      <c r="E52" s="399"/>
      <c r="F52" s="399"/>
      <c r="G52" s="399"/>
      <c r="H52" s="399"/>
      <c r="I52" s="399"/>
      <c r="J52" s="399"/>
      <c r="K52" s="268"/>
    </row>
    <row r="53" spans="2:11" s="1" customFormat="1" ht="5.25" customHeight="1">
      <c r="B53" s="267"/>
      <c r="C53" s="269"/>
      <c r="D53" s="269"/>
      <c r="E53" s="269"/>
      <c r="F53" s="269"/>
      <c r="G53" s="269"/>
      <c r="H53" s="269"/>
      <c r="I53" s="269"/>
      <c r="J53" s="269"/>
      <c r="K53" s="268"/>
    </row>
    <row r="54" spans="2:11" s="1" customFormat="1" ht="15" customHeight="1">
      <c r="B54" s="267"/>
      <c r="C54" s="398" t="s">
        <v>3648</v>
      </c>
      <c r="D54" s="398"/>
      <c r="E54" s="398"/>
      <c r="F54" s="398"/>
      <c r="G54" s="398"/>
      <c r="H54" s="398"/>
      <c r="I54" s="398"/>
      <c r="J54" s="398"/>
      <c r="K54" s="268"/>
    </row>
    <row r="55" spans="2:11" s="1" customFormat="1" ht="15" customHeight="1">
      <c r="B55" s="267"/>
      <c r="C55" s="398" t="s">
        <v>3649</v>
      </c>
      <c r="D55" s="398"/>
      <c r="E55" s="398"/>
      <c r="F55" s="398"/>
      <c r="G55" s="398"/>
      <c r="H55" s="398"/>
      <c r="I55" s="398"/>
      <c r="J55" s="398"/>
      <c r="K55" s="268"/>
    </row>
    <row r="56" spans="2:11" s="1" customFormat="1" ht="12.75" customHeight="1">
      <c r="B56" s="267"/>
      <c r="C56" s="270"/>
      <c r="D56" s="270"/>
      <c r="E56" s="270"/>
      <c r="F56" s="270"/>
      <c r="G56" s="270"/>
      <c r="H56" s="270"/>
      <c r="I56" s="270"/>
      <c r="J56" s="270"/>
      <c r="K56" s="268"/>
    </row>
    <row r="57" spans="2:11" s="1" customFormat="1" ht="15" customHeight="1">
      <c r="B57" s="267"/>
      <c r="C57" s="398" t="s">
        <v>3650</v>
      </c>
      <c r="D57" s="398"/>
      <c r="E57" s="398"/>
      <c r="F57" s="398"/>
      <c r="G57" s="398"/>
      <c r="H57" s="398"/>
      <c r="I57" s="398"/>
      <c r="J57" s="398"/>
      <c r="K57" s="268"/>
    </row>
    <row r="58" spans="2:11" s="1" customFormat="1" ht="15" customHeight="1">
      <c r="B58" s="267"/>
      <c r="C58" s="272"/>
      <c r="D58" s="398" t="s">
        <v>3651</v>
      </c>
      <c r="E58" s="398"/>
      <c r="F58" s="398"/>
      <c r="G58" s="398"/>
      <c r="H58" s="398"/>
      <c r="I58" s="398"/>
      <c r="J58" s="398"/>
      <c r="K58" s="268"/>
    </row>
    <row r="59" spans="2:11" s="1" customFormat="1" ht="15" customHeight="1">
      <c r="B59" s="267"/>
      <c r="C59" s="272"/>
      <c r="D59" s="398" t="s">
        <v>3652</v>
      </c>
      <c r="E59" s="398"/>
      <c r="F59" s="398"/>
      <c r="G59" s="398"/>
      <c r="H59" s="398"/>
      <c r="I59" s="398"/>
      <c r="J59" s="398"/>
      <c r="K59" s="268"/>
    </row>
    <row r="60" spans="2:11" s="1" customFormat="1" ht="15" customHeight="1">
      <c r="B60" s="267"/>
      <c r="C60" s="272"/>
      <c r="D60" s="398" t="s">
        <v>3653</v>
      </c>
      <c r="E60" s="398"/>
      <c r="F60" s="398"/>
      <c r="G60" s="398"/>
      <c r="H60" s="398"/>
      <c r="I60" s="398"/>
      <c r="J60" s="398"/>
      <c r="K60" s="268"/>
    </row>
    <row r="61" spans="2:11" s="1" customFormat="1" ht="15" customHeight="1">
      <c r="B61" s="267"/>
      <c r="C61" s="272"/>
      <c r="D61" s="398" t="s">
        <v>3654</v>
      </c>
      <c r="E61" s="398"/>
      <c r="F61" s="398"/>
      <c r="G61" s="398"/>
      <c r="H61" s="398"/>
      <c r="I61" s="398"/>
      <c r="J61" s="398"/>
      <c r="K61" s="268"/>
    </row>
    <row r="62" spans="2:11" s="1" customFormat="1" ht="15" customHeight="1">
      <c r="B62" s="267"/>
      <c r="C62" s="272"/>
      <c r="D62" s="400" t="s">
        <v>3655</v>
      </c>
      <c r="E62" s="400"/>
      <c r="F62" s="400"/>
      <c r="G62" s="400"/>
      <c r="H62" s="400"/>
      <c r="I62" s="400"/>
      <c r="J62" s="400"/>
      <c r="K62" s="268"/>
    </row>
    <row r="63" spans="2:11" s="1" customFormat="1" ht="15" customHeight="1">
      <c r="B63" s="267"/>
      <c r="C63" s="272"/>
      <c r="D63" s="398" t="s">
        <v>3656</v>
      </c>
      <c r="E63" s="398"/>
      <c r="F63" s="398"/>
      <c r="G63" s="398"/>
      <c r="H63" s="398"/>
      <c r="I63" s="398"/>
      <c r="J63" s="398"/>
      <c r="K63" s="268"/>
    </row>
    <row r="64" spans="2:11" s="1" customFormat="1" ht="12.75" customHeight="1">
      <c r="B64" s="267"/>
      <c r="C64" s="272"/>
      <c r="D64" s="272"/>
      <c r="E64" s="275"/>
      <c r="F64" s="272"/>
      <c r="G64" s="272"/>
      <c r="H64" s="272"/>
      <c r="I64" s="272"/>
      <c r="J64" s="272"/>
      <c r="K64" s="268"/>
    </row>
    <row r="65" spans="2:11" s="1" customFormat="1" ht="15" customHeight="1">
      <c r="B65" s="267"/>
      <c r="C65" s="272"/>
      <c r="D65" s="398" t="s">
        <v>3657</v>
      </c>
      <c r="E65" s="398"/>
      <c r="F65" s="398"/>
      <c r="G65" s="398"/>
      <c r="H65" s="398"/>
      <c r="I65" s="398"/>
      <c r="J65" s="398"/>
      <c r="K65" s="268"/>
    </row>
    <row r="66" spans="2:11" s="1" customFormat="1" ht="15" customHeight="1">
      <c r="B66" s="267"/>
      <c r="C66" s="272"/>
      <c r="D66" s="400" t="s">
        <v>3658</v>
      </c>
      <c r="E66" s="400"/>
      <c r="F66" s="400"/>
      <c r="G66" s="400"/>
      <c r="H66" s="400"/>
      <c r="I66" s="400"/>
      <c r="J66" s="400"/>
      <c r="K66" s="268"/>
    </row>
    <row r="67" spans="2:11" s="1" customFormat="1" ht="15" customHeight="1">
      <c r="B67" s="267"/>
      <c r="C67" s="272"/>
      <c r="D67" s="398" t="s">
        <v>3659</v>
      </c>
      <c r="E67" s="398"/>
      <c r="F67" s="398"/>
      <c r="G67" s="398"/>
      <c r="H67" s="398"/>
      <c r="I67" s="398"/>
      <c r="J67" s="398"/>
      <c r="K67" s="268"/>
    </row>
    <row r="68" spans="2:11" s="1" customFormat="1" ht="15" customHeight="1">
      <c r="B68" s="267"/>
      <c r="C68" s="272"/>
      <c r="D68" s="398" t="s">
        <v>3660</v>
      </c>
      <c r="E68" s="398"/>
      <c r="F68" s="398"/>
      <c r="G68" s="398"/>
      <c r="H68" s="398"/>
      <c r="I68" s="398"/>
      <c r="J68" s="398"/>
      <c r="K68" s="268"/>
    </row>
    <row r="69" spans="2:11" s="1" customFormat="1" ht="15" customHeight="1">
      <c r="B69" s="267"/>
      <c r="C69" s="272"/>
      <c r="D69" s="398" t="s">
        <v>3661</v>
      </c>
      <c r="E69" s="398"/>
      <c r="F69" s="398"/>
      <c r="G69" s="398"/>
      <c r="H69" s="398"/>
      <c r="I69" s="398"/>
      <c r="J69" s="398"/>
      <c r="K69" s="268"/>
    </row>
    <row r="70" spans="2:11" s="1" customFormat="1" ht="15" customHeight="1">
      <c r="B70" s="267"/>
      <c r="C70" s="272"/>
      <c r="D70" s="398" t="s">
        <v>3662</v>
      </c>
      <c r="E70" s="398"/>
      <c r="F70" s="398"/>
      <c r="G70" s="398"/>
      <c r="H70" s="398"/>
      <c r="I70" s="398"/>
      <c r="J70" s="398"/>
      <c r="K70" s="268"/>
    </row>
    <row r="71" spans="2:11" s="1" customFormat="1" ht="12.75" customHeight="1">
      <c r="B71" s="276"/>
      <c r="C71" s="277"/>
      <c r="D71" s="277"/>
      <c r="E71" s="277"/>
      <c r="F71" s="277"/>
      <c r="G71" s="277"/>
      <c r="H71" s="277"/>
      <c r="I71" s="277"/>
      <c r="J71" s="277"/>
      <c r="K71" s="278"/>
    </row>
    <row r="72" spans="2:11" s="1" customFormat="1" ht="18.75" customHeight="1">
      <c r="B72" s="279"/>
      <c r="C72" s="279"/>
      <c r="D72" s="279"/>
      <c r="E72" s="279"/>
      <c r="F72" s="279"/>
      <c r="G72" s="279"/>
      <c r="H72" s="279"/>
      <c r="I72" s="279"/>
      <c r="J72" s="279"/>
      <c r="K72" s="280"/>
    </row>
    <row r="73" spans="2:11" s="1" customFormat="1" ht="18.75" customHeight="1">
      <c r="B73" s="280"/>
      <c r="C73" s="280"/>
      <c r="D73" s="280"/>
      <c r="E73" s="280"/>
      <c r="F73" s="280"/>
      <c r="G73" s="280"/>
      <c r="H73" s="280"/>
      <c r="I73" s="280"/>
      <c r="J73" s="280"/>
      <c r="K73" s="280"/>
    </row>
    <row r="74" spans="2:11" s="1" customFormat="1" ht="7.5" customHeight="1">
      <c r="B74" s="281"/>
      <c r="C74" s="282"/>
      <c r="D74" s="282"/>
      <c r="E74" s="282"/>
      <c r="F74" s="282"/>
      <c r="G74" s="282"/>
      <c r="H74" s="282"/>
      <c r="I74" s="282"/>
      <c r="J74" s="282"/>
      <c r="K74" s="283"/>
    </row>
    <row r="75" spans="2:11" s="1" customFormat="1" ht="45" customHeight="1">
      <c r="B75" s="284"/>
      <c r="C75" s="393" t="s">
        <v>3663</v>
      </c>
      <c r="D75" s="393"/>
      <c r="E75" s="393"/>
      <c r="F75" s="393"/>
      <c r="G75" s="393"/>
      <c r="H75" s="393"/>
      <c r="I75" s="393"/>
      <c r="J75" s="393"/>
      <c r="K75" s="285"/>
    </row>
    <row r="76" spans="2:11" s="1" customFormat="1" ht="17.25" customHeight="1">
      <c r="B76" s="284"/>
      <c r="C76" s="286" t="s">
        <v>3664</v>
      </c>
      <c r="D76" s="286"/>
      <c r="E76" s="286"/>
      <c r="F76" s="286" t="s">
        <v>3665</v>
      </c>
      <c r="G76" s="287"/>
      <c r="H76" s="286" t="s">
        <v>54</v>
      </c>
      <c r="I76" s="286" t="s">
        <v>57</v>
      </c>
      <c r="J76" s="286" t="s">
        <v>3666</v>
      </c>
      <c r="K76" s="285"/>
    </row>
    <row r="77" spans="2:11" s="1" customFormat="1" ht="17.25" customHeight="1">
      <c r="B77" s="284"/>
      <c r="C77" s="288" t="s">
        <v>3667</v>
      </c>
      <c r="D77" s="288"/>
      <c r="E77" s="288"/>
      <c r="F77" s="289" t="s">
        <v>3668</v>
      </c>
      <c r="G77" s="290"/>
      <c r="H77" s="288"/>
      <c r="I77" s="288"/>
      <c r="J77" s="288" t="s">
        <v>3669</v>
      </c>
      <c r="K77" s="285"/>
    </row>
    <row r="78" spans="2:11" s="1" customFormat="1" ht="5.25" customHeight="1">
      <c r="B78" s="284"/>
      <c r="C78" s="291"/>
      <c r="D78" s="291"/>
      <c r="E78" s="291"/>
      <c r="F78" s="291"/>
      <c r="G78" s="292"/>
      <c r="H78" s="291"/>
      <c r="I78" s="291"/>
      <c r="J78" s="291"/>
      <c r="K78" s="285"/>
    </row>
    <row r="79" spans="2:11" s="1" customFormat="1" ht="15" customHeight="1">
      <c r="B79" s="284"/>
      <c r="C79" s="273" t="s">
        <v>53</v>
      </c>
      <c r="D79" s="293"/>
      <c r="E79" s="293"/>
      <c r="F79" s="294" t="s">
        <v>1947</v>
      </c>
      <c r="G79" s="295"/>
      <c r="H79" s="273" t="s">
        <v>3670</v>
      </c>
      <c r="I79" s="273" t="s">
        <v>3671</v>
      </c>
      <c r="J79" s="273">
        <v>20</v>
      </c>
      <c r="K79" s="285"/>
    </row>
    <row r="80" spans="2:11" s="1" customFormat="1" ht="15" customHeight="1">
      <c r="B80" s="284"/>
      <c r="C80" s="273" t="s">
        <v>3672</v>
      </c>
      <c r="D80" s="273"/>
      <c r="E80" s="273"/>
      <c r="F80" s="294" t="s">
        <v>1947</v>
      </c>
      <c r="G80" s="295"/>
      <c r="H80" s="273" t="s">
        <v>3673</v>
      </c>
      <c r="I80" s="273" t="s">
        <v>3671</v>
      </c>
      <c r="J80" s="273">
        <v>120</v>
      </c>
      <c r="K80" s="285"/>
    </row>
    <row r="81" spans="2:11" s="1" customFormat="1" ht="15" customHeight="1">
      <c r="B81" s="296"/>
      <c r="C81" s="273" t="s">
        <v>3674</v>
      </c>
      <c r="D81" s="273"/>
      <c r="E81" s="273"/>
      <c r="F81" s="294" t="s">
        <v>3675</v>
      </c>
      <c r="G81" s="295"/>
      <c r="H81" s="273" t="s">
        <v>3676</v>
      </c>
      <c r="I81" s="273" t="s">
        <v>3671</v>
      </c>
      <c r="J81" s="273">
        <v>50</v>
      </c>
      <c r="K81" s="285"/>
    </row>
    <row r="82" spans="2:11" s="1" customFormat="1" ht="15" customHeight="1">
      <c r="B82" s="296"/>
      <c r="C82" s="273" t="s">
        <v>3677</v>
      </c>
      <c r="D82" s="273"/>
      <c r="E82" s="273"/>
      <c r="F82" s="294" t="s">
        <v>1947</v>
      </c>
      <c r="G82" s="295"/>
      <c r="H82" s="273" t="s">
        <v>3678</v>
      </c>
      <c r="I82" s="273" t="s">
        <v>3679</v>
      </c>
      <c r="J82" s="273"/>
      <c r="K82" s="285"/>
    </row>
    <row r="83" spans="2:11" s="1" customFormat="1" ht="15" customHeight="1">
      <c r="B83" s="296"/>
      <c r="C83" s="297" t="s">
        <v>3680</v>
      </c>
      <c r="D83" s="297"/>
      <c r="E83" s="297"/>
      <c r="F83" s="298" t="s">
        <v>3675</v>
      </c>
      <c r="G83" s="297"/>
      <c r="H83" s="297" t="s">
        <v>3681</v>
      </c>
      <c r="I83" s="297" t="s">
        <v>3671</v>
      </c>
      <c r="J83" s="297">
        <v>15</v>
      </c>
      <c r="K83" s="285"/>
    </row>
    <row r="84" spans="2:11" s="1" customFormat="1" ht="15" customHeight="1">
      <c r="B84" s="296"/>
      <c r="C84" s="297" t="s">
        <v>3682</v>
      </c>
      <c r="D84" s="297"/>
      <c r="E84" s="297"/>
      <c r="F84" s="298" t="s">
        <v>3675</v>
      </c>
      <c r="G84" s="297"/>
      <c r="H84" s="297" t="s">
        <v>3683</v>
      </c>
      <c r="I84" s="297" t="s">
        <v>3671</v>
      </c>
      <c r="J84" s="297">
        <v>15</v>
      </c>
      <c r="K84" s="285"/>
    </row>
    <row r="85" spans="2:11" s="1" customFormat="1" ht="15" customHeight="1">
      <c r="B85" s="296"/>
      <c r="C85" s="297" t="s">
        <v>3684</v>
      </c>
      <c r="D85" s="297"/>
      <c r="E85" s="297"/>
      <c r="F85" s="298" t="s">
        <v>3675</v>
      </c>
      <c r="G85" s="297"/>
      <c r="H85" s="297" t="s">
        <v>3685</v>
      </c>
      <c r="I85" s="297" t="s">
        <v>3671</v>
      </c>
      <c r="J85" s="297">
        <v>20</v>
      </c>
      <c r="K85" s="285"/>
    </row>
    <row r="86" spans="2:11" s="1" customFormat="1" ht="15" customHeight="1">
      <c r="B86" s="296"/>
      <c r="C86" s="297" t="s">
        <v>3686</v>
      </c>
      <c r="D86" s="297"/>
      <c r="E86" s="297"/>
      <c r="F86" s="298" t="s">
        <v>3675</v>
      </c>
      <c r="G86" s="297"/>
      <c r="H86" s="297" t="s">
        <v>3687</v>
      </c>
      <c r="I86" s="297" t="s">
        <v>3671</v>
      </c>
      <c r="J86" s="297">
        <v>20</v>
      </c>
      <c r="K86" s="285"/>
    </row>
    <row r="87" spans="2:11" s="1" customFormat="1" ht="15" customHeight="1">
      <c r="B87" s="296"/>
      <c r="C87" s="273" t="s">
        <v>3688</v>
      </c>
      <c r="D87" s="273"/>
      <c r="E87" s="273"/>
      <c r="F87" s="294" t="s">
        <v>3675</v>
      </c>
      <c r="G87" s="295"/>
      <c r="H87" s="273" t="s">
        <v>3689</v>
      </c>
      <c r="I87" s="273" t="s">
        <v>3671</v>
      </c>
      <c r="J87" s="273">
        <v>50</v>
      </c>
      <c r="K87" s="285"/>
    </row>
    <row r="88" spans="2:11" s="1" customFormat="1" ht="15" customHeight="1">
      <c r="B88" s="296"/>
      <c r="C88" s="273" t="s">
        <v>3690</v>
      </c>
      <c r="D88" s="273"/>
      <c r="E88" s="273"/>
      <c r="F88" s="294" t="s">
        <v>3675</v>
      </c>
      <c r="G88" s="295"/>
      <c r="H88" s="273" t="s">
        <v>3691</v>
      </c>
      <c r="I88" s="273" t="s">
        <v>3671</v>
      </c>
      <c r="J88" s="273">
        <v>20</v>
      </c>
      <c r="K88" s="285"/>
    </row>
    <row r="89" spans="2:11" s="1" customFormat="1" ht="15" customHeight="1">
      <c r="B89" s="296"/>
      <c r="C89" s="273" t="s">
        <v>3692</v>
      </c>
      <c r="D89" s="273"/>
      <c r="E89" s="273"/>
      <c r="F89" s="294" t="s">
        <v>3675</v>
      </c>
      <c r="G89" s="295"/>
      <c r="H89" s="273" t="s">
        <v>3693</v>
      </c>
      <c r="I89" s="273" t="s">
        <v>3671</v>
      </c>
      <c r="J89" s="273">
        <v>20</v>
      </c>
      <c r="K89" s="285"/>
    </row>
    <row r="90" spans="2:11" s="1" customFormat="1" ht="15" customHeight="1">
      <c r="B90" s="296"/>
      <c r="C90" s="273" t="s">
        <v>3694</v>
      </c>
      <c r="D90" s="273"/>
      <c r="E90" s="273"/>
      <c r="F90" s="294" t="s">
        <v>3675</v>
      </c>
      <c r="G90" s="295"/>
      <c r="H90" s="273" t="s">
        <v>3695</v>
      </c>
      <c r="I90" s="273" t="s">
        <v>3671</v>
      </c>
      <c r="J90" s="273">
        <v>50</v>
      </c>
      <c r="K90" s="285"/>
    </row>
    <row r="91" spans="2:11" s="1" customFormat="1" ht="15" customHeight="1">
      <c r="B91" s="296"/>
      <c r="C91" s="273" t="s">
        <v>3696</v>
      </c>
      <c r="D91" s="273"/>
      <c r="E91" s="273"/>
      <c r="F91" s="294" t="s">
        <v>3675</v>
      </c>
      <c r="G91" s="295"/>
      <c r="H91" s="273" t="s">
        <v>3696</v>
      </c>
      <c r="I91" s="273" t="s">
        <v>3671</v>
      </c>
      <c r="J91" s="273">
        <v>50</v>
      </c>
      <c r="K91" s="285"/>
    </row>
    <row r="92" spans="2:11" s="1" customFormat="1" ht="15" customHeight="1">
      <c r="B92" s="296"/>
      <c r="C92" s="273" t="s">
        <v>3697</v>
      </c>
      <c r="D92" s="273"/>
      <c r="E92" s="273"/>
      <c r="F92" s="294" t="s">
        <v>3675</v>
      </c>
      <c r="G92" s="295"/>
      <c r="H92" s="273" t="s">
        <v>3698</v>
      </c>
      <c r="I92" s="273" t="s">
        <v>3671</v>
      </c>
      <c r="J92" s="273">
        <v>255</v>
      </c>
      <c r="K92" s="285"/>
    </row>
    <row r="93" spans="2:11" s="1" customFormat="1" ht="15" customHeight="1">
      <c r="B93" s="296"/>
      <c r="C93" s="273" t="s">
        <v>3699</v>
      </c>
      <c r="D93" s="273"/>
      <c r="E93" s="273"/>
      <c r="F93" s="294" t="s">
        <v>1947</v>
      </c>
      <c r="G93" s="295"/>
      <c r="H93" s="273" t="s">
        <v>3700</v>
      </c>
      <c r="I93" s="273" t="s">
        <v>3701</v>
      </c>
      <c r="J93" s="273"/>
      <c r="K93" s="285"/>
    </row>
    <row r="94" spans="2:11" s="1" customFormat="1" ht="15" customHeight="1">
      <c r="B94" s="296"/>
      <c r="C94" s="273" t="s">
        <v>3702</v>
      </c>
      <c r="D94" s="273"/>
      <c r="E94" s="273"/>
      <c r="F94" s="294" t="s">
        <v>1947</v>
      </c>
      <c r="G94" s="295"/>
      <c r="H94" s="273" t="s">
        <v>3703</v>
      </c>
      <c r="I94" s="273" t="s">
        <v>3704</v>
      </c>
      <c r="J94" s="273"/>
      <c r="K94" s="285"/>
    </row>
    <row r="95" spans="2:11" s="1" customFormat="1" ht="15" customHeight="1">
      <c r="B95" s="296"/>
      <c r="C95" s="273" t="s">
        <v>3705</v>
      </c>
      <c r="D95" s="273"/>
      <c r="E95" s="273"/>
      <c r="F95" s="294" t="s">
        <v>1947</v>
      </c>
      <c r="G95" s="295"/>
      <c r="H95" s="273" t="s">
        <v>3705</v>
      </c>
      <c r="I95" s="273" t="s">
        <v>3704</v>
      </c>
      <c r="J95" s="273"/>
      <c r="K95" s="285"/>
    </row>
    <row r="96" spans="2:11" s="1" customFormat="1" ht="15" customHeight="1">
      <c r="B96" s="296"/>
      <c r="C96" s="273" t="s">
        <v>38</v>
      </c>
      <c r="D96" s="273"/>
      <c r="E96" s="273"/>
      <c r="F96" s="294" t="s">
        <v>1947</v>
      </c>
      <c r="G96" s="295"/>
      <c r="H96" s="273" t="s">
        <v>3706</v>
      </c>
      <c r="I96" s="273" t="s">
        <v>3704</v>
      </c>
      <c r="J96" s="273"/>
      <c r="K96" s="285"/>
    </row>
    <row r="97" spans="2:11" s="1" customFormat="1" ht="15" customHeight="1">
      <c r="B97" s="296"/>
      <c r="C97" s="273" t="s">
        <v>48</v>
      </c>
      <c r="D97" s="273"/>
      <c r="E97" s="273"/>
      <c r="F97" s="294" t="s">
        <v>1947</v>
      </c>
      <c r="G97" s="295"/>
      <c r="H97" s="273" t="s">
        <v>3707</v>
      </c>
      <c r="I97" s="273" t="s">
        <v>3704</v>
      </c>
      <c r="J97" s="273"/>
      <c r="K97" s="285"/>
    </row>
    <row r="98" spans="2:11" s="1" customFormat="1" ht="15" customHeight="1">
      <c r="B98" s="299"/>
      <c r="C98" s="300"/>
      <c r="D98" s="300"/>
      <c r="E98" s="300"/>
      <c r="F98" s="300"/>
      <c r="G98" s="300"/>
      <c r="H98" s="300"/>
      <c r="I98" s="300"/>
      <c r="J98" s="300"/>
      <c r="K98" s="301"/>
    </row>
    <row r="99" spans="2:11" s="1" customFormat="1" ht="18.75" customHeight="1">
      <c r="B99" s="302"/>
      <c r="C99" s="303"/>
      <c r="D99" s="303"/>
      <c r="E99" s="303"/>
      <c r="F99" s="303"/>
      <c r="G99" s="303"/>
      <c r="H99" s="303"/>
      <c r="I99" s="303"/>
      <c r="J99" s="303"/>
      <c r="K99" s="302"/>
    </row>
    <row r="100" spans="2:11" s="1" customFormat="1" ht="18.75" customHeight="1">
      <c r="B100" s="280"/>
      <c r="C100" s="280"/>
      <c r="D100" s="280"/>
      <c r="E100" s="280"/>
      <c r="F100" s="280"/>
      <c r="G100" s="280"/>
      <c r="H100" s="280"/>
      <c r="I100" s="280"/>
      <c r="J100" s="280"/>
      <c r="K100" s="280"/>
    </row>
    <row r="101" spans="2:11" s="1" customFormat="1" ht="7.5" customHeight="1">
      <c r="B101" s="281"/>
      <c r="C101" s="282"/>
      <c r="D101" s="282"/>
      <c r="E101" s="282"/>
      <c r="F101" s="282"/>
      <c r="G101" s="282"/>
      <c r="H101" s="282"/>
      <c r="I101" s="282"/>
      <c r="J101" s="282"/>
      <c r="K101" s="283"/>
    </row>
    <row r="102" spans="2:11" s="1" customFormat="1" ht="45" customHeight="1">
      <c r="B102" s="284"/>
      <c r="C102" s="393" t="s">
        <v>3708</v>
      </c>
      <c r="D102" s="393"/>
      <c r="E102" s="393"/>
      <c r="F102" s="393"/>
      <c r="G102" s="393"/>
      <c r="H102" s="393"/>
      <c r="I102" s="393"/>
      <c r="J102" s="393"/>
      <c r="K102" s="285"/>
    </row>
    <row r="103" spans="2:11" s="1" customFormat="1" ht="17.25" customHeight="1">
      <c r="B103" s="284"/>
      <c r="C103" s="286" t="s">
        <v>3664</v>
      </c>
      <c r="D103" s="286"/>
      <c r="E103" s="286"/>
      <c r="F103" s="286" t="s">
        <v>3665</v>
      </c>
      <c r="G103" s="287"/>
      <c r="H103" s="286" t="s">
        <v>54</v>
      </c>
      <c r="I103" s="286" t="s">
        <v>57</v>
      </c>
      <c r="J103" s="286" t="s">
        <v>3666</v>
      </c>
      <c r="K103" s="285"/>
    </row>
    <row r="104" spans="2:11" s="1" customFormat="1" ht="17.25" customHeight="1">
      <c r="B104" s="284"/>
      <c r="C104" s="288" t="s">
        <v>3667</v>
      </c>
      <c r="D104" s="288"/>
      <c r="E104" s="288"/>
      <c r="F104" s="289" t="s">
        <v>3668</v>
      </c>
      <c r="G104" s="290"/>
      <c r="H104" s="288"/>
      <c r="I104" s="288"/>
      <c r="J104" s="288" t="s">
        <v>3669</v>
      </c>
      <c r="K104" s="285"/>
    </row>
    <row r="105" spans="2:11" s="1" customFormat="1" ht="5.25" customHeight="1">
      <c r="B105" s="284"/>
      <c r="C105" s="286"/>
      <c r="D105" s="286"/>
      <c r="E105" s="286"/>
      <c r="F105" s="286"/>
      <c r="G105" s="304"/>
      <c r="H105" s="286"/>
      <c r="I105" s="286"/>
      <c r="J105" s="286"/>
      <c r="K105" s="285"/>
    </row>
    <row r="106" spans="2:11" s="1" customFormat="1" ht="15" customHeight="1">
      <c r="B106" s="284"/>
      <c r="C106" s="273" t="s">
        <v>53</v>
      </c>
      <c r="D106" s="293"/>
      <c r="E106" s="293"/>
      <c r="F106" s="294" t="s">
        <v>1947</v>
      </c>
      <c r="G106" s="273"/>
      <c r="H106" s="273" t="s">
        <v>3709</v>
      </c>
      <c r="I106" s="273" t="s">
        <v>3671</v>
      </c>
      <c r="J106" s="273">
        <v>20</v>
      </c>
      <c r="K106" s="285"/>
    </row>
    <row r="107" spans="2:11" s="1" customFormat="1" ht="15" customHeight="1">
      <c r="B107" s="284"/>
      <c r="C107" s="273" t="s">
        <v>3672</v>
      </c>
      <c r="D107" s="273"/>
      <c r="E107" s="273"/>
      <c r="F107" s="294" t="s">
        <v>1947</v>
      </c>
      <c r="G107" s="273"/>
      <c r="H107" s="273" t="s">
        <v>3709</v>
      </c>
      <c r="I107" s="273" t="s">
        <v>3671</v>
      </c>
      <c r="J107" s="273">
        <v>120</v>
      </c>
      <c r="K107" s="285"/>
    </row>
    <row r="108" spans="2:11" s="1" customFormat="1" ht="15" customHeight="1">
      <c r="B108" s="296"/>
      <c r="C108" s="273" t="s">
        <v>3674</v>
      </c>
      <c r="D108" s="273"/>
      <c r="E108" s="273"/>
      <c r="F108" s="294" t="s">
        <v>3675</v>
      </c>
      <c r="G108" s="273"/>
      <c r="H108" s="273" t="s">
        <v>3709</v>
      </c>
      <c r="I108" s="273" t="s">
        <v>3671</v>
      </c>
      <c r="J108" s="273">
        <v>50</v>
      </c>
      <c r="K108" s="285"/>
    </row>
    <row r="109" spans="2:11" s="1" customFormat="1" ht="15" customHeight="1">
      <c r="B109" s="296"/>
      <c r="C109" s="273" t="s">
        <v>3677</v>
      </c>
      <c r="D109" s="273"/>
      <c r="E109" s="273"/>
      <c r="F109" s="294" t="s">
        <v>1947</v>
      </c>
      <c r="G109" s="273"/>
      <c r="H109" s="273" t="s">
        <v>3709</v>
      </c>
      <c r="I109" s="273" t="s">
        <v>3679</v>
      </c>
      <c r="J109" s="273"/>
      <c r="K109" s="285"/>
    </row>
    <row r="110" spans="2:11" s="1" customFormat="1" ht="15" customHeight="1">
      <c r="B110" s="296"/>
      <c r="C110" s="273" t="s">
        <v>3688</v>
      </c>
      <c r="D110" s="273"/>
      <c r="E110" s="273"/>
      <c r="F110" s="294" t="s">
        <v>3675</v>
      </c>
      <c r="G110" s="273"/>
      <c r="H110" s="273" t="s">
        <v>3709</v>
      </c>
      <c r="I110" s="273" t="s">
        <v>3671</v>
      </c>
      <c r="J110" s="273">
        <v>50</v>
      </c>
      <c r="K110" s="285"/>
    </row>
    <row r="111" spans="2:11" s="1" customFormat="1" ht="15" customHeight="1">
      <c r="B111" s="296"/>
      <c r="C111" s="273" t="s">
        <v>3696</v>
      </c>
      <c r="D111" s="273"/>
      <c r="E111" s="273"/>
      <c r="F111" s="294" t="s">
        <v>3675</v>
      </c>
      <c r="G111" s="273"/>
      <c r="H111" s="273" t="s">
        <v>3709</v>
      </c>
      <c r="I111" s="273" t="s">
        <v>3671</v>
      </c>
      <c r="J111" s="273">
        <v>50</v>
      </c>
      <c r="K111" s="285"/>
    </row>
    <row r="112" spans="2:11" s="1" customFormat="1" ht="15" customHeight="1">
      <c r="B112" s="296"/>
      <c r="C112" s="273" t="s">
        <v>3694</v>
      </c>
      <c r="D112" s="273"/>
      <c r="E112" s="273"/>
      <c r="F112" s="294" t="s">
        <v>3675</v>
      </c>
      <c r="G112" s="273"/>
      <c r="H112" s="273" t="s">
        <v>3709</v>
      </c>
      <c r="I112" s="273" t="s">
        <v>3671</v>
      </c>
      <c r="J112" s="273">
        <v>50</v>
      </c>
      <c r="K112" s="285"/>
    </row>
    <row r="113" spans="2:11" s="1" customFormat="1" ht="15" customHeight="1">
      <c r="B113" s="296"/>
      <c r="C113" s="273" t="s">
        <v>53</v>
      </c>
      <c r="D113" s="273"/>
      <c r="E113" s="273"/>
      <c r="F113" s="294" t="s">
        <v>1947</v>
      </c>
      <c r="G113" s="273"/>
      <c r="H113" s="273" t="s">
        <v>3710</v>
      </c>
      <c r="I113" s="273" t="s">
        <v>3671</v>
      </c>
      <c r="J113" s="273">
        <v>20</v>
      </c>
      <c r="K113" s="285"/>
    </row>
    <row r="114" spans="2:11" s="1" customFormat="1" ht="15" customHeight="1">
      <c r="B114" s="296"/>
      <c r="C114" s="273" t="s">
        <v>3711</v>
      </c>
      <c r="D114" s="273"/>
      <c r="E114" s="273"/>
      <c r="F114" s="294" t="s">
        <v>1947</v>
      </c>
      <c r="G114" s="273"/>
      <c r="H114" s="273" t="s">
        <v>3712</v>
      </c>
      <c r="I114" s="273" t="s">
        <v>3671</v>
      </c>
      <c r="J114" s="273">
        <v>120</v>
      </c>
      <c r="K114" s="285"/>
    </row>
    <row r="115" spans="2:11" s="1" customFormat="1" ht="15" customHeight="1">
      <c r="B115" s="296"/>
      <c r="C115" s="273" t="s">
        <v>38</v>
      </c>
      <c r="D115" s="273"/>
      <c r="E115" s="273"/>
      <c r="F115" s="294" t="s">
        <v>1947</v>
      </c>
      <c r="G115" s="273"/>
      <c r="H115" s="273" t="s">
        <v>3713</v>
      </c>
      <c r="I115" s="273" t="s">
        <v>3704</v>
      </c>
      <c r="J115" s="273"/>
      <c r="K115" s="285"/>
    </row>
    <row r="116" spans="2:11" s="1" customFormat="1" ht="15" customHeight="1">
      <c r="B116" s="296"/>
      <c r="C116" s="273" t="s">
        <v>48</v>
      </c>
      <c r="D116" s="273"/>
      <c r="E116" s="273"/>
      <c r="F116" s="294" t="s">
        <v>1947</v>
      </c>
      <c r="G116" s="273"/>
      <c r="H116" s="273" t="s">
        <v>3714</v>
      </c>
      <c r="I116" s="273" t="s">
        <v>3704</v>
      </c>
      <c r="J116" s="273"/>
      <c r="K116" s="285"/>
    </row>
    <row r="117" spans="2:11" s="1" customFormat="1" ht="15" customHeight="1">
      <c r="B117" s="296"/>
      <c r="C117" s="273" t="s">
        <v>57</v>
      </c>
      <c r="D117" s="273"/>
      <c r="E117" s="273"/>
      <c r="F117" s="294" t="s">
        <v>1947</v>
      </c>
      <c r="G117" s="273"/>
      <c r="H117" s="273" t="s">
        <v>3715</v>
      </c>
      <c r="I117" s="273" t="s">
        <v>3716</v>
      </c>
      <c r="J117" s="273"/>
      <c r="K117" s="285"/>
    </row>
    <row r="118" spans="2:11" s="1" customFormat="1" ht="15" customHeight="1">
      <c r="B118" s="299"/>
      <c r="C118" s="305"/>
      <c r="D118" s="305"/>
      <c r="E118" s="305"/>
      <c r="F118" s="305"/>
      <c r="G118" s="305"/>
      <c r="H118" s="305"/>
      <c r="I118" s="305"/>
      <c r="J118" s="305"/>
      <c r="K118" s="301"/>
    </row>
    <row r="119" spans="2:11" s="1" customFormat="1" ht="18.75" customHeight="1">
      <c r="B119" s="306"/>
      <c r="C119" s="307"/>
      <c r="D119" s="307"/>
      <c r="E119" s="307"/>
      <c r="F119" s="308"/>
      <c r="G119" s="307"/>
      <c r="H119" s="307"/>
      <c r="I119" s="307"/>
      <c r="J119" s="307"/>
      <c r="K119" s="306"/>
    </row>
    <row r="120" spans="2:11" s="1" customFormat="1" ht="18.75" customHeight="1">
      <c r="B120" s="280"/>
      <c r="C120" s="280"/>
      <c r="D120" s="280"/>
      <c r="E120" s="280"/>
      <c r="F120" s="280"/>
      <c r="G120" s="280"/>
      <c r="H120" s="280"/>
      <c r="I120" s="280"/>
      <c r="J120" s="280"/>
      <c r="K120" s="280"/>
    </row>
    <row r="121" spans="2:11" s="1" customFormat="1" ht="7.5" customHeight="1">
      <c r="B121" s="309"/>
      <c r="C121" s="310"/>
      <c r="D121" s="310"/>
      <c r="E121" s="310"/>
      <c r="F121" s="310"/>
      <c r="G121" s="310"/>
      <c r="H121" s="310"/>
      <c r="I121" s="310"/>
      <c r="J121" s="310"/>
      <c r="K121" s="311"/>
    </row>
    <row r="122" spans="2:11" s="1" customFormat="1" ht="45" customHeight="1">
      <c r="B122" s="312"/>
      <c r="C122" s="394" t="s">
        <v>3717</v>
      </c>
      <c r="D122" s="394"/>
      <c r="E122" s="394"/>
      <c r="F122" s="394"/>
      <c r="G122" s="394"/>
      <c r="H122" s="394"/>
      <c r="I122" s="394"/>
      <c r="J122" s="394"/>
      <c r="K122" s="313"/>
    </row>
    <row r="123" spans="2:11" s="1" customFormat="1" ht="17.25" customHeight="1">
      <c r="B123" s="314"/>
      <c r="C123" s="286" t="s">
        <v>3664</v>
      </c>
      <c r="D123" s="286"/>
      <c r="E123" s="286"/>
      <c r="F123" s="286" t="s">
        <v>3665</v>
      </c>
      <c r="G123" s="287"/>
      <c r="H123" s="286" t="s">
        <v>54</v>
      </c>
      <c r="I123" s="286" t="s">
        <v>57</v>
      </c>
      <c r="J123" s="286" t="s">
        <v>3666</v>
      </c>
      <c r="K123" s="315"/>
    </row>
    <row r="124" spans="2:11" s="1" customFormat="1" ht="17.25" customHeight="1">
      <c r="B124" s="314"/>
      <c r="C124" s="288" t="s">
        <v>3667</v>
      </c>
      <c r="D124" s="288"/>
      <c r="E124" s="288"/>
      <c r="F124" s="289" t="s">
        <v>3668</v>
      </c>
      <c r="G124" s="290"/>
      <c r="H124" s="288"/>
      <c r="I124" s="288"/>
      <c r="J124" s="288" t="s">
        <v>3669</v>
      </c>
      <c r="K124" s="315"/>
    </row>
    <row r="125" spans="2:11" s="1" customFormat="1" ht="5.25" customHeight="1">
      <c r="B125" s="316"/>
      <c r="C125" s="291"/>
      <c r="D125" s="291"/>
      <c r="E125" s="291"/>
      <c r="F125" s="291"/>
      <c r="G125" s="317"/>
      <c r="H125" s="291"/>
      <c r="I125" s="291"/>
      <c r="J125" s="291"/>
      <c r="K125" s="318"/>
    </row>
    <row r="126" spans="2:11" s="1" customFormat="1" ht="15" customHeight="1">
      <c r="B126" s="316"/>
      <c r="C126" s="273" t="s">
        <v>3672</v>
      </c>
      <c r="D126" s="293"/>
      <c r="E126" s="293"/>
      <c r="F126" s="294" t="s">
        <v>1947</v>
      </c>
      <c r="G126" s="273"/>
      <c r="H126" s="273" t="s">
        <v>3709</v>
      </c>
      <c r="I126" s="273" t="s">
        <v>3671</v>
      </c>
      <c r="J126" s="273">
        <v>120</v>
      </c>
      <c r="K126" s="319"/>
    </row>
    <row r="127" spans="2:11" s="1" customFormat="1" ht="15" customHeight="1">
      <c r="B127" s="316"/>
      <c r="C127" s="273" t="s">
        <v>3718</v>
      </c>
      <c r="D127" s="273"/>
      <c r="E127" s="273"/>
      <c r="F127" s="294" t="s">
        <v>1947</v>
      </c>
      <c r="G127" s="273"/>
      <c r="H127" s="273" t="s">
        <v>3719</v>
      </c>
      <c r="I127" s="273" t="s">
        <v>3671</v>
      </c>
      <c r="J127" s="273" t="s">
        <v>3720</v>
      </c>
      <c r="K127" s="319"/>
    </row>
    <row r="128" spans="2:11" s="1" customFormat="1" ht="15" customHeight="1">
      <c r="B128" s="316"/>
      <c r="C128" s="273" t="s">
        <v>3618</v>
      </c>
      <c r="D128" s="273"/>
      <c r="E128" s="273"/>
      <c r="F128" s="294" t="s">
        <v>1947</v>
      </c>
      <c r="G128" s="273"/>
      <c r="H128" s="273" t="s">
        <v>3721</v>
      </c>
      <c r="I128" s="273" t="s">
        <v>3671</v>
      </c>
      <c r="J128" s="273" t="s">
        <v>3720</v>
      </c>
      <c r="K128" s="319"/>
    </row>
    <row r="129" spans="2:11" s="1" customFormat="1" ht="15" customHeight="1">
      <c r="B129" s="316"/>
      <c r="C129" s="273" t="s">
        <v>3680</v>
      </c>
      <c r="D129" s="273"/>
      <c r="E129" s="273"/>
      <c r="F129" s="294" t="s">
        <v>3675</v>
      </c>
      <c r="G129" s="273"/>
      <c r="H129" s="273" t="s">
        <v>3681</v>
      </c>
      <c r="I129" s="273" t="s">
        <v>3671</v>
      </c>
      <c r="J129" s="273">
        <v>15</v>
      </c>
      <c r="K129" s="319"/>
    </row>
    <row r="130" spans="2:11" s="1" customFormat="1" ht="15" customHeight="1">
      <c r="B130" s="316"/>
      <c r="C130" s="297" t="s">
        <v>3682</v>
      </c>
      <c r="D130" s="297"/>
      <c r="E130" s="297"/>
      <c r="F130" s="298" t="s">
        <v>3675</v>
      </c>
      <c r="G130" s="297"/>
      <c r="H130" s="297" t="s">
        <v>3683</v>
      </c>
      <c r="I130" s="297" t="s">
        <v>3671</v>
      </c>
      <c r="J130" s="297">
        <v>15</v>
      </c>
      <c r="K130" s="319"/>
    </row>
    <row r="131" spans="2:11" s="1" customFormat="1" ht="15" customHeight="1">
      <c r="B131" s="316"/>
      <c r="C131" s="297" t="s">
        <v>3684</v>
      </c>
      <c r="D131" s="297"/>
      <c r="E131" s="297"/>
      <c r="F131" s="298" t="s">
        <v>3675</v>
      </c>
      <c r="G131" s="297"/>
      <c r="H131" s="297" t="s">
        <v>3685</v>
      </c>
      <c r="I131" s="297" t="s">
        <v>3671</v>
      </c>
      <c r="J131" s="297">
        <v>20</v>
      </c>
      <c r="K131" s="319"/>
    </row>
    <row r="132" spans="2:11" s="1" customFormat="1" ht="15" customHeight="1">
      <c r="B132" s="316"/>
      <c r="C132" s="297" t="s">
        <v>3686</v>
      </c>
      <c r="D132" s="297"/>
      <c r="E132" s="297"/>
      <c r="F132" s="298" t="s">
        <v>3675</v>
      </c>
      <c r="G132" s="297"/>
      <c r="H132" s="297" t="s">
        <v>3687</v>
      </c>
      <c r="I132" s="297" t="s">
        <v>3671</v>
      </c>
      <c r="J132" s="297">
        <v>20</v>
      </c>
      <c r="K132" s="319"/>
    </row>
    <row r="133" spans="2:11" s="1" customFormat="1" ht="15" customHeight="1">
      <c r="B133" s="316"/>
      <c r="C133" s="273" t="s">
        <v>3674</v>
      </c>
      <c r="D133" s="273"/>
      <c r="E133" s="273"/>
      <c r="F133" s="294" t="s">
        <v>3675</v>
      </c>
      <c r="G133" s="273"/>
      <c r="H133" s="273" t="s">
        <v>3709</v>
      </c>
      <c r="I133" s="273" t="s">
        <v>3671</v>
      </c>
      <c r="J133" s="273">
        <v>50</v>
      </c>
      <c r="K133" s="319"/>
    </row>
    <row r="134" spans="2:11" s="1" customFormat="1" ht="15" customHeight="1">
      <c r="B134" s="316"/>
      <c r="C134" s="273" t="s">
        <v>3688</v>
      </c>
      <c r="D134" s="273"/>
      <c r="E134" s="273"/>
      <c r="F134" s="294" t="s">
        <v>3675</v>
      </c>
      <c r="G134" s="273"/>
      <c r="H134" s="273" t="s">
        <v>3709</v>
      </c>
      <c r="I134" s="273" t="s">
        <v>3671</v>
      </c>
      <c r="J134" s="273">
        <v>50</v>
      </c>
      <c r="K134" s="319"/>
    </row>
    <row r="135" spans="2:11" s="1" customFormat="1" ht="15" customHeight="1">
      <c r="B135" s="316"/>
      <c r="C135" s="273" t="s">
        <v>3694</v>
      </c>
      <c r="D135" s="273"/>
      <c r="E135" s="273"/>
      <c r="F135" s="294" t="s">
        <v>3675</v>
      </c>
      <c r="G135" s="273"/>
      <c r="H135" s="273" t="s">
        <v>3709</v>
      </c>
      <c r="I135" s="273" t="s">
        <v>3671</v>
      </c>
      <c r="J135" s="273">
        <v>50</v>
      </c>
      <c r="K135" s="319"/>
    </row>
    <row r="136" spans="2:11" s="1" customFormat="1" ht="15" customHeight="1">
      <c r="B136" s="316"/>
      <c r="C136" s="273" t="s">
        <v>3696</v>
      </c>
      <c r="D136" s="273"/>
      <c r="E136" s="273"/>
      <c r="F136" s="294" t="s">
        <v>3675</v>
      </c>
      <c r="G136" s="273"/>
      <c r="H136" s="273" t="s">
        <v>3709</v>
      </c>
      <c r="I136" s="273" t="s">
        <v>3671</v>
      </c>
      <c r="J136" s="273">
        <v>50</v>
      </c>
      <c r="K136" s="319"/>
    </row>
    <row r="137" spans="2:11" s="1" customFormat="1" ht="15" customHeight="1">
      <c r="B137" s="316"/>
      <c r="C137" s="273" t="s">
        <v>3697</v>
      </c>
      <c r="D137" s="273"/>
      <c r="E137" s="273"/>
      <c r="F137" s="294" t="s">
        <v>3675</v>
      </c>
      <c r="G137" s="273"/>
      <c r="H137" s="273" t="s">
        <v>3722</v>
      </c>
      <c r="I137" s="273" t="s">
        <v>3671</v>
      </c>
      <c r="J137" s="273">
        <v>255</v>
      </c>
      <c r="K137" s="319"/>
    </row>
    <row r="138" spans="2:11" s="1" customFormat="1" ht="15" customHeight="1">
      <c r="B138" s="316"/>
      <c r="C138" s="273" t="s">
        <v>3699</v>
      </c>
      <c r="D138" s="273"/>
      <c r="E138" s="273"/>
      <c r="F138" s="294" t="s">
        <v>1947</v>
      </c>
      <c r="G138" s="273"/>
      <c r="H138" s="273" t="s">
        <v>3723</v>
      </c>
      <c r="I138" s="273" t="s">
        <v>3701</v>
      </c>
      <c r="J138" s="273"/>
      <c r="K138" s="319"/>
    </row>
    <row r="139" spans="2:11" s="1" customFormat="1" ht="15" customHeight="1">
      <c r="B139" s="316"/>
      <c r="C139" s="273" t="s">
        <v>3702</v>
      </c>
      <c r="D139" s="273"/>
      <c r="E139" s="273"/>
      <c r="F139" s="294" t="s">
        <v>1947</v>
      </c>
      <c r="G139" s="273"/>
      <c r="H139" s="273" t="s">
        <v>3724</v>
      </c>
      <c r="I139" s="273" t="s">
        <v>3704</v>
      </c>
      <c r="J139" s="273"/>
      <c r="K139" s="319"/>
    </row>
    <row r="140" spans="2:11" s="1" customFormat="1" ht="15" customHeight="1">
      <c r="B140" s="316"/>
      <c r="C140" s="273" t="s">
        <v>3705</v>
      </c>
      <c r="D140" s="273"/>
      <c r="E140" s="273"/>
      <c r="F140" s="294" t="s">
        <v>1947</v>
      </c>
      <c r="G140" s="273"/>
      <c r="H140" s="273" t="s">
        <v>3705</v>
      </c>
      <c r="I140" s="273" t="s">
        <v>3704</v>
      </c>
      <c r="J140" s="273"/>
      <c r="K140" s="319"/>
    </row>
    <row r="141" spans="2:11" s="1" customFormat="1" ht="15" customHeight="1">
      <c r="B141" s="316"/>
      <c r="C141" s="273" t="s">
        <v>38</v>
      </c>
      <c r="D141" s="273"/>
      <c r="E141" s="273"/>
      <c r="F141" s="294" t="s">
        <v>1947</v>
      </c>
      <c r="G141" s="273"/>
      <c r="H141" s="273" t="s">
        <v>3725</v>
      </c>
      <c r="I141" s="273" t="s">
        <v>3704</v>
      </c>
      <c r="J141" s="273"/>
      <c r="K141" s="319"/>
    </row>
    <row r="142" spans="2:11" s="1" customFormat="1" ht="15" customHeight="1">
      <c r="B142" s="316"/>
      <c r="C142" s="273" t="s">
        <v>3726</v>
      </c>
      <c r="D142" s="273"/>
      <c r="E142" s="273"/>
      <c r="F142" s="294" t="s">
        <v>1947</v>
      </c>
      <c r="G142" s="273"/>
      <c r="H142" s="273" t="s">
        <v>3727</v>
      </c>
      <c r="I142" s="273" t="s">
        <v>3704</v>
      </c>
      <c r="J142" s="273"/>
      <c r="K142" s="319"/>
    </row>
    <row r="143" spans="2:11" s="1" customFormat="1" ht="15" customHeight="1">
      <c r="B143" s="320"/>
      <c r="C143" s="321"/>
      <c r="D143" s="321"/>
      <c r="E143" s="321"/>
      <c r="F143" s="321"/>
      <c r="G143" s="321"/>
      <c r="H143" s="321"/>
      <c r="I143" s="321"/>
      <c r="J143" s="321"/>
      <c r="K143" s="322"/>
    </row>
    <row r="144" spans="2:11" s="1" customFormat="1" ht="18.75" customHeight="1">
      <c r="B144" s="307"/>
      <c r="C144" s="307"/>
      <c r="D144" s="307"/>
      <c r="E144" s="307"/>
      <c r="F144" s="308"/>
      <c r="G144" s="307"/>
      <c r="H144" s="307"/>
      <c r="I144" s="307"/>
      <c r="J144" s="307"/>
      <c r="K144" s="307"/>
    </row>
    <row r="145" spans="2:11" s="1" customFormat="1" ht="18.75" customHeight="1">
      <c r="B145" s="280"/>
      <c r="C145" s="280"/>
      <c r="D145" s="280"/>
      <c r="E145" s="280"/>
      <c r="F145" s="280"/>
      <c r="G145" s="280"/>
      <c r="H145" s="280"/>
      <c r="I145" s="280"/>
      <c r="J145" s="280"/>
      <c r="K145" s="280"/>
    </row>
    <row r="146" spans="2:11" s="1" customFormat="1" ht="7.5" customHeight="1">
      <c r="B146" s="281"/>
      <c r="C146" s="282"/>
      <c r="D146" s="282"/>
      <c r="E146" s="282"/>
      <c r="F146" s="282"/>
      <c r="G146" s="282"/>
      <c r="H146" s="282"/>
      <c r="I146" s="282"/>
      <c r="J146" s="282"/>
      <c r="K146" s="283"/>
    </row>
    <row r="147" spans="2:11" s="1" customFormat="1" ht="45" customHeight="1">
      <c r="B147" s="284"/>
      <c r="C147" s="393" t="s">
        <v>3728</v>
      </c>
      <c r="D147" s="393"/>
      <c r="E147" s="393"/>
      <c r="F147" s="393"/>
      <c r="G147" s="393"/>
      <c r="H147" s="393"/>
      <c r="I147" s="393"/>
      <c r="J147" s="393"/>
      <c r="K147" s="285"/>
    </row>
    <row r="148" spans="2:11" s="1" customFormat="1" ht="17.25" customHeight="1">
      <c r="B148" s="284"/>
      <c r="C148" s="286" t="s">
        <v>3664</v>
      </c>
      <c r="D148" s="286"/>
      <c r="E148" s="286"/>
      <c r="F148" s="286" t="s">
        <v>3665</v>
      </c>
      <c r="G148" s="287"/>
      <c r="H148" s="286" t="s">
        <v>54</v>
      </c>
      <c r="I148" s="286" t="s">
        <v>57</v>
      </c>
      <c r="J148" s="286" t="s">
        <v>3666</v>
      </c>
      <c r="K148" s="285"/>
    </row>
    <row r="149" spans="2:11" s="1" customFormat="1" ht="17.25" customHeight="1">
      <c r="B149" s="284"/>
      <c r="C149" s="288" t="s">
        <v>3667</v>
      </c>
      <c r="D149" s="288"/>
      <c r="E149" s="288"/>
      <c r="F149" s="289" t="s">
        <v>3668</v>
      </c>
      <c r="G149" s="290"/>
      <c r="H149" s="288"/>
      <c r="I149" s="288"/>
      <c r="J149" s="288" t="s">
        <v>3669</v>
      </c>
      <c r="K149" s="285"/>
    </row>
    <row r="150" spans="2:11" s="1" customFormat="1" ht="5.25" customHeight="1">
      <c r="B150" s="296"/>
      <c r="C150" s="291"/>
      <c r="D150" s="291"/>
      <c r="E150" s="291"/>
      <c r="F150" s="291"/>
      <c r="G150" s="292"/>
      <c r="H150" s="291"/>
      <c r="I150" s="291"/>
      <c r="J150" s="291"/>
      <c r="K150" s="319"/>
    </row>
    <row r="151" spans="2:11" s="1" customFormat="1" ht="15" customHeight="1">
      <c r="B151" s="296"/>
      <c r="C151" s="323" t="s">
        <v>3672</v>
      </c>
      <c r="D151" s="273"/>
      <c r="E151" s="273"/>
      <c r="F151" s="324" t="s">
        <v>1947</v>
      </c>
      <c r="G151" s="273"/>
      <c r="H151" s="323" t="s">
        <v>3709</v>
      </c>
      <c r="I151" s="323" t="s">
        <v>3671</v>
      </c>
      <c r="J151" s="323">
        <v>120</v>
      </c>
      <c r="K151" s="319"/>
    </row>
    <row r="152" spans="2:11" s="1" customFormat="1" ht="15" customHeight="1">
      <c r="B152" s="296"/>
      <c r="C152" s="323" t="s">
        <v>3718</v>
      </c>
      <c r="D152" s="273"/>
      <c r="E152" s="273"/>
      <c r="F152" s="324" t="s">
        <v>1947</v>
      </c>
      <c r="G152" s="273"/>
      <c r="H152" s="323" t="s">
        <v>3729</v>
      </c>
      <c r="I152" s="323" t="s">
        <v>3671</v>
      </c>
      <c r="J152" s="323" t="s">
        <v>3720</v>
      </c>
      <c r="K152" s="319"/>
    </row>
    <row r="153" spans="2:11" s="1" customFormat="1" ht="15" customHeight="1">
      <c r="B153" s="296"/>
      <c r="C153" s="323" t="s">
        <v>3618</v>
      </c>
      <c r="D153" s="273"/>
      <c r="E153" s="273"/>
      <c r="F153" s="324" t="s">
        <v>1947</v>
      </c>
      <c r="G153" s="273"/>
      <c r="H153" s="323" t="s">
        <v>3730</v>
      </c>
      <c r="I153" s="323" t="s">
        <v>3671</v>
      </c>
      <c r="J153" s="323" t="s">
        <v>3720</v>
      </c>
      <c r="K153" s="319"/>
    </row>
    <row r="154" spans="2:11" s="1" customFormat="1" ht="15" customHeight="1">
      <c r="B154" s="296"/>
      <c r="C154" s="323" t="s">
        <v>3674</v>
      </c>
      <c r="D154" s="273"/>
      <c r="E154" s="273"/>
      <c r="F154" s="324" t="s">
        <v>3675</v>
      </c>
      <c r="G154" s="273"/>
      <c r="H154" s="323" t="s">
        <v>3709</v>
      </c>
      <c r="I154" s="323" t="s">
        <v>3671</v>
      </c>
      <c r="J154" s="323">
        <v>50</v>
      </c>
      <c r="K154" s="319"/>
    </row>
    <row r="155" spans="2:11" s="1" customFormat="1" ht="15" customHeight="1">
      <c r="B155" s="296"/>
      <c r="C155" s="323" t="s">
        <v>3677</v>
      </c>
      <c r="D155" s="273"/>
      <c r="E155" s="273"/>
      <c r="F155" s="324" t="s">
        <v>1947</v>
      </c>
      <c r="G155" s="273"/>
      <c r="H155" s="323" t="s">
        <v>3709</v>
      </c>
      <c r="I155" s="323" t="s">
        <v>3679</v>
      </c>
      <c r="J155" s="323"/>
      <c r="K155" s="319"/>
    </row>
    <row r="156" spans="2:11" s="1" customFormat="1" ht="15" customHeight="1">
      <c r="B156" s="296"/>
      <c r="C156" s="323" t="s">
        <v>3688</v>
      </c>
      <c r="D156" s="273"/>
      <c r="E156" s="273"/>
      <c r="F156" s="324" t="s">
        <v>3675</v>
      </c>
      <c r="G156" s="273"/>
      <c r="H156" s="323" t="s">
        <v>3709</v>
      </c>
      <c r="I156" s="323" t="s">
        <v>3671</v>
      </c>
      <c r="J156" s="323">
        <v>50</v>
      </c>
      <c r="K156" s="319"/>
    </row>
    <row r="157" spans="2:11" s="1" customFormat="1" ht="15" customHeight="1">
      <c r="B157" s="296"/>
      <c r="C157" s="323" t="s">
        <v>3696</v>
      </c>
      <c r="D157" s="273"/>
      <c r="E157" s="273"/>
      <c r="F157" s="324" t="s">
        <v>3675</v>
      </c>
      <c r="G157" s="273"/>
      <c r="H157" s="323" t="s">
        <v>3709</v>
      </c>
      <c r="I157" s="323" t="s">
        <v>3671</v>
      </c>
      <c r="J157" s="323">
        <v>50</v>
      </c>
      <c r="K157" s="319"/>
    </row>
    <row r="158" spans="2:11" s="1" customFormat="1" ht="15" customHeight="1">
      <c r="B158" s="296"/>
      <c r="C158" s="323" t="s">
        <v>3694</v>
      </c>
      <c r="D158" s="273"/>
      <c r="E158" s="273"/>
      <c r="F158" s="324" t="s">
        <v>3675</v>
      </c>
      <c r="G158" s="273"/>
      <c r="H158" s="323" t="s">
        <v>3709</v>
      </c>
      <c r="I158" s="323" t="s">
        <v>3671</v>
      </c>
      <c r="J158" s="323">
        <v>50</v>
      </c>
      <c r="K158" s="319"/>
    </row>
    <row r="159" spans="2:11" s="1" customFormat="1" ht="15" customHeight="1">
      <c r="B159" s="296"/>
      <c r="C159" s="323" t="s">
        <v>104</v>
      </c>
      <c r="D159" s="273"/>
      <c r="E159" s="273"/>
      <c r="F159" s="324" t="s">
        <v>1947</v>
      </c>
      <c r="G159" s="273"/>
      <c r="H159" s="323" t="s">
        <v>3731</v>
      </c>
      <c r="I159" s="323" t="s">
        <v>3671</v>
      </c>
      <c r="J159" s="323" t="s">
        <v>3732</v>
      </c>
      <c r="K159" s="319"/>
    </row>
    <row r="160" spans="2:11" s="1" customFormat="1" ht="15" customHeight="1">
      <c r="B160" s="296"/>
      <c r="C160" s="323" t="s">
        <v>3733</v>
      </c>
      <c r="D160" s="273"/>
      <c r="E160" s="273"/>
      <c r="F160" s="324" t="s">
        <v>1947</v>
      </c>
      <c r="G160" s="273"/>
      <c r="H160" s="323" t="s">
        <v>3734</v>
      </c>
      <c r="I160" s="323" t="s">
        <v>3704</v>
      </c>
      <c r="J160" s="323"/>
      <c r="K160" s="319"/>
    </row>
    <row r="161" spans="2:11" s="1" customFormat="1" ht="15" customHeight="1">
      <c r="B161" s="325"/>
      <c r="C161" s="326"/>
      <c r="D161" s="326"/>
      <c r="E161" s="326"/>
      <c r="F161" s="326"/>
      <c r="G161" s="326"/>
      <c r="H161" s="326"/>
      <c r="I161" s="326"/>
      <c r="J161" s="326"/>
      <c r="K161" s="327"/>
    </row>
    <row r="162" spans="2:11" s="1" customFormat="1" ht="18.75" customHeight="1">
      <c r="B162" s="307"/>
      <c r="C162" s="317"/>
      <c r="D162" s="317"/>
      <c r="E162" s="317"/>
      <c r="F162" s="328"/>
      <c r="G162" s="317"/>
      <c r="H162" s="317"/>
      <c r="I162" s="317"/>
      <c r="J162" s="317"/>
      <c r="K162" s="307"/>
    </row>
    <row r="163" spans="2:11" s="1" customFormat="1" ht="18.75" customHeight="1">
      <c r="B163" s="307"/>
      <c r="C163" s="317"/>
      <c r="D163" s="317"/>
      <c r="E163" s="317"/>
      <c r="F163" s="328"/>
      <c r="G163" s="317"/>
      <c r="H163" s="317"/>
      <c r="I163" s="317"/>
      <c r="J163" s="317"/>
      <c r="K163" s="307"/>
    </row>
    <row r="164" spans="2:11" s="1" customFormat="1" ht="18.75" customHeight="1">
      <c r="B164" s="307"/>
      <c r="C164" s="317"/>
      <c r="D164" s="317"/>
      <c r="E164" s="317"/>
      <c r="F164" s="328"/>
      <c r="G164" s="317"/>
      <c r="H164" s="317"/>
      <c r="I164" s="317"/>
      <c r="J164" s="317"/>
      <c r="K164" s="307"/>
    </row>
    <row r="165" spans="2:11" s="1" customFormat="1" ht="18.75" customHeight="1">
      <c r="B165" s="307"/>
      <c r="C165" s="317"/>
      <c r="D165" s="317"/>
      <c r="E165" s="317"/>
      <c r="F165" s="328"/>
      <c r="G165" s="317"/>
      <c r="H165" s="317"/>
      <c r="I165" s="317"/>
      <c r="J165" s="317"/>
      <c r="K165" s="307"/>
    </row>
    <row r="166" spans="2:11" s="1" customFormat="1" ht="18.75" customHeight="1">
      <c r="B166" s="307"/>
      <c r="C166" s="317"/>
      <c r="D166" s="317"/>
      <c r="E166" s="317"/>
      <c r="F166" s="328"/>
      <c r="G166" s="317"/>
      <c r="H166" s="317"/>
      <c r="I166" s="317"/>
      <c r="J166" s="317"/>
      <c r="K166" s="307"/>
    </row>
    <row r="167" spans="2:11" s="1" customFormat="1" ht="18.75" customHeight="1">
      <c r="B167" s="307"/>
      <c r="C167" s="317"/>
      <c r="D167" s="317"/>
      <c r="E167" s="317"/>
      <c r="F167" s="328"/>
      <c r="G167" s="317"/>
      <c r="H167" s="317"/>
      <c r="I167" s="317"/>
      <c r="J167" s="317"/>
      <c r="K167" s="307"/>
    </row>
    <row r="168" spans="2:11" s="1" customFormat="1" ht="18.75" customHeight="1">
      <c r="B168" s="307"/>
      <c r="C168" s="317"/>
      <c r="D168" s="317"/>
      <c r="E168" s="317"/>
      <c r="F168" s="328"/>
      <c r="G168" s="317"/>
      <c r="H168" s="317"/>
      <c r="I168" s="317"/>
      <c r="J168" s="317"/>
      <c r="K168" s="307"/>
    </row>
    <row r="169" spans="2:11" s="1" customFormat="1" ht="18.75" customHeight="1">
      <c r="B169" s="280"/>
      <c r="C169" s="280"/>
      <c r="D169" s="280"/>
      <c r="E169" s="280"/>
      <c r="F169" s="280"/>
      <c r="G169" s="280"/>
      <c r="H169" s="280"/>
      <c r="I169" s="280"/>
      <c r="J169" s="280"/>
      <c r="K169" s="280"/>
    </row>
    <row r="170" spans="2:11" s="1" customFormat="1" ht="7.5" customHeight="1">
      <c r="B170" s="262"/>
      <c r="C170" s="263"/>
      <c r="D170" s="263"/>
      <c r="E170" s="263"/>
      <c r="F170" s="263"/>
      <c r="G170" s="263"/>
      <c r="H170" s="263"/>
      <c r="I170" s="263"/>
      <c r="J170" s="263"/>
      <c r="K170" s="264"/>
    </row>
    <row r="171" spans="2:11" s="1" customFormat="1" ht="45" customHeight="1">
      <c r="B171" s="265"/>
      <c r="C171" s="394" t="s">
        <v>3735</v>
      </c>
      <c r="D171" s="394"/>
      <c r="E171" s="394"/>
      <c r="F171" s="394"/>
      <c r="G171" s="394"/>
      <c r="H171" s="394"/>
      <c r="I171" s="394"/>
      <c r="J171" s="394"/>
      <c r="K171" s="266"/>
    </row>
    <row r="172" spans="2:11" s="1" customFormat="1" ht="17.25" customHeight="1">
      <c r="B172" s="265"/>
      <c r="C172" s="286" t="s">
        <v>3664</v>
      </c>
      <c r="D172" s="286"/>
      <c r="E172" s="286"/>
      <c r="F172" s="286" t="s">
        <v>3665</v>
      </c>
      <c r="G172" s="329"/>
      <c r="H172" s="330" t="s">
        <v>54</v>
      </c>
      <c r="I172" s="330" t="s">
        <v>57</v>
      </c>
      <c r="J172" s="286" t="s">
        <v>3666</v>
      </c>
      <c r="K172" s="266"/>
    </row>
    <row r="173" spans="2:11" s="1" customFormat="1" ht="17.25" customHeight="1">
      <c r="B173" s="267"/>
      <c r="C173" s="288" t="s">
        <v>3667</v>
      </c>
      <c r="D173" s="288"/>
      <c r="E173" s="288"/>
      <c r="F173" s="289" t="s">
        <v>3668</v>
      </c>
      <c r="G173" s="331"/>
      <c r="H173" s="332"/>
      <c r="I173" s="332"/>
      <c r="J173" s="288" t="s">
        <v>3669</v>
      </c>
      <c r="K173" s="268"/>
    </row>
    <row r="174" spans="2:11" s="1" customFormat="1" ht="5.25" customHeight="1">
      <c r="B174" s="296"/>
      <c r="C174" s="291"/>
      <c r="D174" s="291"/>
      <c r="E174" s="291"/>
      <c r="F174" s="291"/>
      <c r="G174" s="292"/>
      <c r="H174" s="291"/>
      <c r="I174" s="291"/>
      <c r="J174" s="291"/>
      <c r="K174" s="319"/>
    </row>
    <row r="175" spans="2:11" s="1" customFormat="1" ht="15" customHeight="1">
      <c r="B175" s="296"/>
      <c r="C175" s="273" t="s">
        <v>3672</v>
      </c>
      <c r="D175" s="273"/>
      <c r="E175" s="273"/>
      <c r="F175" s="294" t="s">
        <v>1947</v>
      </c>
      <c r="G175" s="273"/>
      <c r="H175" s="273" t="s">
        <v>3709</v>
      </c>
      <c r="I175" s="273" t="s">
        <v>3671</v>
      </c>
      <c r="J175" s="273">
        <v>120</v>
      </c>
      <c r="K175" s="319"/>
    </row>
    <row r="176" spans="2:11" s="1" customFormat="1" ht="15" customHeight="1">
      <c r="B176" s="296"/>
      <c r="C176" s="273" t="s">
        <v>3718</v>
      </c>
      <c r="D176" s="273"/>
      <c r="E176" s="273"/>
      <c r="F176" s="294" t="s">
        <v>1947</v>
      </c>
      <c r="G176" s="273"/>
      <c r="H176" s="273" t="s">
        <v>3719</v>
      </c>
      <c r="I176" s="273" t="s">
        <v>3671</v>
      </c>
      <c r="J176" s="273" t="s">
        <v>3720</v>
      </c>
      <c r="K176" s="319"/>
    </row>
    <row r="177" spans="2:11" s="1" customFormat="1" ht="15" customHeight="1">
      <c r="B177" s="296"/>
      <c r="C177" s="273" t="s">
        <v>3618</v>
      </c>
      <c r="D177" s="273"/>
      <c r="E177" s="273"/>
      <c r="F177" s="294" t="s">
        <v>1947</v>
      </c>
      <c r="G177" s="273"/>
      <c r="H177" s="273" t="s">
        <v>3736</v>
      </c>
      <c r="I177" s="273" t="s">
        <v>3671</v>
      </c>
      <c r="J177" s="273" t="s">
        <v>3720</v>
      </c>
      <c r="K177" s="319"/>
    </row>
    <row r="178" spans="2:11" s="1" customFormat="1" ht="15" customHeight="1">
      <c r="B178" s="296"/>
      <c r="C178" s="273" t="s">
        <v>3674</v>
      </c>
      <c r="D178" s="273"/>
      <c r="E178" s="273"/>
      <c r="F178" s="294" t="s">
        <v>3675</v>
      </c>
      <c r="G178" s="273"/>
      <c r="H178" s="273" t="s">
        <v>3736</v>
      </c>
      <c r="I178" s="273" t="s">
        <v>3671</v>
      </c>
      <c r="J178" s="273">
        <v>50</v>
      </c>
      <c r="K178" s="319"/>
    </row>
    <row r="179" spans="2:11" s="1" customFormat="1" ht="15" customHeight="1">
      <c r="B179" s="296"/>
      <c r="C179" s="273" t="s">
        <v>3677</v>
      </c>
      <c r="D179" s="273"/>
      <c r="E179" s="273"/>
      <c r="F179" s="294" t="s">
        <v>1947</v>
      </c>
      <c r="G179" s="273"/>
      <c r="H179" s="273" t="s">
        <v>3736</v>
      </c>
      <c r="I179" s="273" t="s">
        <v>3679</v>
      </c>
      <c r="J179" s="273"/>
      <c r="K179" s="319"/>
    </row>
    <row r="180" spans="2:11" s="1" customFormat="1" ht="15" customHeight="1">
      <c r="B180" s="296"/>
      <c r="C180" s="273" t="s">
        <v>3688</v>
      </c>
      <c r="D180" s="273"/>
      <c r="E180" s="273"/>
      <c r="F180" s="294" t="s">
        <v>3675</v>
      </c>
      <c r="G180" s="273"/>
      <c r="H180" s="273" t="s">
        <v>3736</v>
      </c>
      <c r="I180" s="273" t="s">
        <v>3671</v>
      </c>
      <c r="J180" s="273">
        <v>50</v>
      </c>
      <c r="K180" s="319"/>
    </row>
    <row r="181" spans="2:11" s="1" customFormat="1" ht="15" customHeight="1">
      <c r="B181" s="296"/>
      <c r="C181" s="273" t="s">
        <v>3696</v>
      </c>
      <c r="D181" s="273"/>
      <c r="E181" s="273"/>
      <c r="F181" s="294" t="s">
        <v>3675</v>
      </c>
      <c r="G181" s="273"/>
      <c r="H181" s="273" t="s">
        <v>3736</v>
      </c>
      <c r="I181" s="273" t="s">
        <v>3671</v>
      </c>
      <c r="J181" s="273">
        <v>50</v>
      </c>
      <c r="K181" s="319"/>
    </row>
    <row r="182" spans="2:11" s="1" customFormat="1" ht="15" customHeight="1">
      <c r="B182" s="296"/>
      <c r="C182" s="273" t="s">
        <v>3694</v>
      </c>
      <c r="D182" s="273"/>
      <c r="E182" s="273"/>
      <c r="F182" s="294" t="s">
        <v>3675</v>
      </c>
      <c r="G182" s="273"/>
      <c r="H182" s="273" t="s">
        <v>3736</v>
      </c>
      <c r="I182" s="273" t="s">
        <v>3671</v>
      </c>
      <c r="J182" s="273">
        <v>50</v>
      </c>
      <c r="K182" s="319"/>
    </row>
    <row r="183" spans="2:11" s="1" customFormat="1" ht="15" customHeight="1">
      <c r="B183" s="296"/>
      <c r="C183" s="273" t="s">
        <v>121</v>
      </c>
      <c r="D183" s="273"/>
      <c r="E183" s="273"/>
      <c r="F183" s="294" t="s">
        <v>1947</v>
      </c>
      <c r="G183" s="273"/>
      <c r="H183" s="273" t="s">
        <v>3737</v>
      </c>
      <c r="I183" s="273" t="s">
        <v>3738</v>
      </c>
      <c r="J183" s="273"/>
      <c r="K183" s="319"/>
    </row>
    <row r="184" spans="2:11" s="1" customFormat="1" ht="15" customHeight="1">
      <c r="B184" s="296"/>
      <c r="C184" s="273" t="s">
        <v>57</v>
      </c>
      <c r="D184" s="273"/>
      <c r="E184" s="273"/>
      <c r="F184" s="294" t="s">
        <v>1947</v>
      </c>
      <c r="G184" s="273"/>
      <c r="H184" s="273" t="s">
        <v>3739</v>
      </c>
      <c r="I184" s="273" t="s">
        <v>3740</v>
      </c>
      <c r="J184" s="273">
        <v>1</v>
      </c>
      <c r="K184" s="319"/>
    </row>
    <row r="185" spans="2:11" s="1" customFormat="1" ht="15" customHeight="1">
      <c r="B185" s="296"/>
      <c r="C185" s="273" t="s">
        <v>53</v>
      </c>
      <c r="D185" s="273"/>
      <c r="E185" s="273"/>
      <c r="F185" s="294" t="s">
        <v>1947</v>
      </c>
      <c r="G185" s="273"/>
      <c r="H185" s="273" t="s">
        <v>3741</v>
      </c>
      <c r="I185" s="273" t="s">
        <v>3671</v>
      </c>
      <c r="J185" s="273">
        <v>20</v>
      </c>
      <c r="K185" s="319"/>
    </row>
    <row r="186" spans="2:11" s="1" customFormat="1" ht="15" customHeight="1">
      <c r="B186" s="296"/>
      <c r="C186" s="273" t="s">
        <v>54</v>
      </c>
      <c r="D186" s="273"/>
      <c r="E186" s="273"/>
      <c r="F186" s="294" t="s">
        <v>1947</v>
      </c>
      <c r="G186" s="273"/>
      <c r="H186" s="273" t="s">
        <v>3742</v>
      </c>
      <c r="I186" s="273" t="s">
        <v>3671</v>
      </c>
      <c r="J186" s="273">
        <v>255</v>
      </c>
      <c r="K186" s="319"/>
    </row>
    <row r="187" spans="2:11" s="1" customFormat="1" ht="15" customHeight="1">
      <c r="B187" s="296"/>
      <c r="C187" s="273" t="s">
        <v>122</v>
      </c>
      <c r="D187" s="273"/>
      <c r="E187" s="273"/>
      <c r="F187" s="294" t="s">
        <v>1947</v>
      </c>
      <c r="G187" s="273"/>
      <c r="H187" s="273" t="s">
        <v>3634</v>
      </c>
      <c r="I187" s="273" t="s">
        <v>3671</v>
      </c>
      <c r="J187" s="273">
        <v>10</v>
      </c>
      <c r="K187" s="319"/>
    </row>
    <row r="188" spans="2:11" s="1" customFormat="1" ht="15" customHeight="1">
      <c r="B188" s="296"/>
      <c r="C188" s="273" t="s">
        <v>123</v>
      </c>
      <c r="D188" s="273"/>
      <c r="E188" s="273"/>
      <c r="F188" s="294" t="s">
        <v>1947</v>
      </c>
      <c r="G188" s="273"/>
      <c r="H188" s="273" t="s">
        <v>3743</v>
      </c>
      <c r="I188" s="273" t="s">
        <v>3704</v>
      </c>
      <c r="J188" s="273"/>
      <c r="K188" s="319"/>
    </row>
    <row r="189" spans="2:11" s="1" customFormat="1" ht="15" customHeight="1">
      <c r="B189" s="296"/>
      <c r="C189" s="273" t="s">
        <v>3744</v>
      </c>
      <c r="D189" s="273"/>
      <c r="E189" s="273"/>
      <c r="F189" s="294" t="s">
        <v>1947</v>
      </c>
      <c r="G189" s="273"/>
      <c r="H189" s="273" t="s">
        <v>3745</v>
      </c>
      <c r="I189" s="273" t="s">
        <v>3704</v>
      </c>
      <c r="J189" s="273"/>
      <c r="K189" s="319"/>
    </row>
    <row r="190" spans="2:11" s="1" customFormat="1" ht="15" customHeight="1">
      <c r="B190" s="296"/>
      <c r="C190" s="273" t="s">
        <v>3733</v>
      </c>
      <c r="D190" s="273"/>
      <c r="E190" s="273"/>
      <c r="F190" s="294" t="s">
        <v>1947</v>
      </c>
      <c r="G190" s="273"/>
      <c r="H190" s="273" t="s">
        <v>3746</v>
      </c>
      <c r="I190" s="273" t="s">
        <v>3704</v>
      </c>
      <c r="J190" s="273"/>
      <c r="K190" s="319"/>
    </row>
    <row r="191" spans="2:11" s="1" customFormat="1" ht="15" customHeight="1">
      <c r="B191" s="296"/>
      <c r="C191" s="273" t="s">
        <v>125</v>
      </c>
      <c r="D191" s="273"/>
      <c r="E191" s="273"/>
      <c r="F191" s="294" t="s">
        <v>3675</v>
      </c>
      <c r="G191" s="273"/>
      <c r="H191" s="273" t="s">
        <v>3747</v>
      </c>
      <c r="I191" s="273" t="s">
        <v>3671</v>
      </c>
      <c r="J191" s="273">
        <v>50</v>
      </c>
      <c r="K191" s="319"/>
    </row>
    <row r="192" spans="2:11" s="1" customFormat="1" ht="15" customHeight="1">
      <c r="B192" s="296"/>
      <c r="C192" s="273" t="s">
        <v>3748</v>
      </c>
      <c r="D192" s="273"/>
      <c r="E192" s="273"/>
      <c r="F192" s="294" t="s">
        <v>3675</v>
      </c>
      <c r="G192" s="273"/>
      <c r="H192" s="273" t="s">
        <v>3749</v>
      </c>
      <c r="I192" s="273" t="s">
        <v>3750</v>
      </c>
      <c r="J192" s="273"/>
      <c r="K192" s="319"/>
    </row>
    <row r="193" spans="2:11" s="1" customFormat="1" ht="15" customHeight="1">
      <c r="B193" s="296"/>
      <c r="C193" s="273" t="s">
        <v>3751</v>
      </c>
      <c r="D193" s="273"/>
      <c r="E193" s="273"/>
      <c r="F193" s="294" t="s">
        <v>3675</v>
      </c>
      <c r="G193" s="273"/>
      <c r="H193" s="273" t="s">
        <v>3752</v>
      </c>
      <c r="I193" s="273" t="s">
        <v>3750</v>
      </c>
      <c r="J193" s="273"/>
      <c r="K193" s="319"/>
    </row>
    <row r="194" spans="2:11" s="1" customFormat="1" ht="15" customHeight="1">
      <c r="B194" s="296"/>
      <c r="C194" s="273" t="s">
        <v>3753</v>
      </c>
      <c r="D194" s="273"/>
      <c r="E194" s="273"/>
      <c r="F194" s="294" t="s">
        <v>3675</v>
      </c>
      <c r="G194" s="273"/>
      <c r="H194" s="273" t="s">
        <v>3754</v>
      </c>
      <c r="I194" s="273" t="s">
        <v>3750</v>
      </c>
      <c r="J194" s="273"/>
      <c r="K194" s="319"/>
    </row>
    <row r="195" spans="2:11" s="1" customFormat="1" ht="15" customHeight="1">
      <c r="B195" s="296"/>
      <c r="C195" s="333" t="s">
        <v>3755</v>
      </c>
      <c r="D195" s="273"/>
      <c r="E195" s="273"/>
      <c r="F195" s="294" t="s">
        <v>3675</v>
      </c>
      <c r="G195" s="273"/>
      <c r="H195" s="273" t="s">
        <v>3756</v>
      </c>
      <c r="I195" s="273" t="s">
        <v>3757</v>
      </c>
      <c r="J195" s="334" t="s">
        <v>3758</v>
      </c>
      <c r="K195" s="319"/>
    </row>
    <row r="196" spans="2:11" s="1" customFormat="1" ht="15" customHeight="1">
      <c r="B196" s="296"/>
      <c r="C196" s="333" t="s">
        <v>42</v>
      </c>
      <c r="D196" s="273"/>
      <c r="E196" s="273"/>
      <c r="F196" s="294" t="s">
        <v>1947</v>
      </c>
      <c r="G196" s="273"/>
      <c r="H196" s="270" t="s">
        <v>3759</v>
      </c>
      <c r="I196" s="273" t="s">
        <v>3760</v>
      </c>
      <c r="J196" s="273"/>
      <c r="K196" s="319"/>
    </row>
    <row r="197" spans="2:11" s="1" customFormat="1" ht="15" customHeight="1">
      <c r="B197" s="296"/>
      <c r="C197" s="333" t="s">
        <v>3761</v>
      </c>
      <c r="D197" s="273"/>
      <c r="E197" s="273"/>
      <c r="F197" s="294" t="s">
        <v>1947</v>
      </c>
      <c r="G197" s="273"/>
      <c r="H197" s="273" t="s">
        <v>3762</v>
      </c>
      <c r="I197" s="273" t="s">
        <v>3704</v>
      </c>
      <c r="J197" s="273"/>
      <c r="K197" s="319"/>
    </row>
    <row r="198" spans="2:11" s="1" customFormat="1" ht="15" customHeight="1">
      <c r="B198" s="296"/>
      <c r="C198" s="333" t="s">
        <v>3763</v>
      </c>
      <c r="D198" s="273"/>
      <c r="E198" s="273"/>
      <c r="F198" s="294" t="s">
        <v>1947</v>
      </c>
      <c r="G198" s="273"/>
      <c r="H198" s="273" t="s">
        <v>3764</v>
      </c>
      <c r="I198" s="273" t="s">
        <v>3704</v>
      </c>
      <c r="J198" s="273"/>
      <c r="K198" s="319"/>
    </row>
    <row r="199" spans="2:11" s="1" customFormat="1" ht="15" customHeight="1">
      <c r="B199" s="296"/>
      <c r="C199" s="333" t="s">
        <v>3765</v>
      </c>
      <c r="D199" s="273"/>
      <c r="E199" s="273"/>
      <c r="F199" s="294" t="s">
        <v>3675</v>
      </c>
      <c r="G199" s="273"/>
      <c r="H199" s="273" t="s">
        <v>3766</v>
      </c>
      <c r="I199" s="273" t="s">
        <v>3704</v>
      </c>
      <c r="J199" s="273"/>
      <c r="K199" s="319"/>
    </row>
    <row r="200" spans="2:11" s="1" customFormat="1" ht="15" customHeight="1">
      <c r="B200" s="325"/>
      <c r="C200" s="335"/>
      <c r="D200" s="326"/>
      <c r="E200" s="326"/>
      <c r="F200" s="326"/>
      <c r="G200" s="326"/>
      <c r="H200" s="326"/>
      <c r="I200" s="326"/>
      <c r="J200" s="326"/>
      <c r="K200" s="327"/>
    </row>
    <row r="201" spans="2:11" s="1" customFormat="1" ht="18.75" customHeight="1">
      <c r="B201" s="307"/>
      <c r="C201" s="317"/>
      <c r="D201" s="317"/>
      <c r="E201" s="317"/>
      <c r="F201" s="328"/>
      <c r="G201" s="317"/>
      <c r="H201" s="317"/>
      <c r="I201" s="317"/>
      <c r="J201" s="317"/>
      <c r="K201" s="307"/>
    </row>
    <row r="202" spans="2:11" s="1" customFormat="1" ht="18.75" customHeight="1">
      <c r="B202" s="280"/>
      <c r="C202" s="280"/>
      <c r="D202" s="280"/>
      <c r="E202" s="280"/>
      <c r="F202" s="280"/>
      <c r="G202" s="280"/>
      <c r="H202" s="280"/>
      <c r="I202" s="280"/>
      <c r="J202" s="280"/>
      <c r="K202" s="280"/>
    </row>
    <row r="203" spans="2:11" s="1" customFormat="1" ht="12">
      <c r="B203" s="262"/>
      <c r="C203" s="263"/>
      <c r="D203" s="263"/>
      <c r="E203" s="263"/>
      <c r="F203" s="263"/>
      <c r="G203" s="263"/>
      <c r="H203" s="263"/>
      <c r="I203" s="263"/>
      <c r="J203" s="263"/>
      <c r="K203" s="264"/>
    </row>
    <row r="204" spans="2:11" s="1" customFormat="1" ht="21" customHeight="1">
      <c r="B204" s="265"/>
      <c r="C204" s="394" t="s">
        <v>3767</v>
      </c>
      <c r="D204" s="394"/>
      <c r="E204" s="394"/>
      <c r="F204" s="394"/>
      <c r="G204" s="394"/>
      <c r="H204" s="394"/>
      <c r="I204" s="394"/>
      <c r="J204" s="394"/>
      <c r="K204" s="266"/>
    </row>
    <row r="205" spans="2:11" s="1" customFormat="1" ht="25.5" customHeight="1">
      <c r="B205" s="265"/>
      <c r="C205" s="336" t="s">
        <v>3768</v>
      </c>
      <c r="D205" s="336"/>
      <c r="E205" s="336"/>
      <c r="F205" s="336" t="s">
        <v>3769</v>
      </c>
      <c r="G205" s="337"/>
      <c r="H205" s="395" t="s">
        <v>3770</v>
      </c>
      <c r="I205" s="395"/>
      <c r="J205" s="395"/>
      <c r="K205" s="266"/>
    </row>
    <row r="206" spans="2:11" s="1" customFormat="1" ht="5.25" customHeight="1">
      <c r="B206" s="296"/>
      <c r="C206" s="291"/>
      <c r="D206" s="291"/>
      <c r="E206" s="291"/>
      <c r="F206" s="291"/>
      <c r="G206" s="317"/>
      <c r="H206" s="291"/>
      <c r="I206" s="291"/>
      <c r="J206" s="291"/>
      <c r="K206" s="319"/>
    </row>
    <row r="207" spans="2:11" s="1" customFormat="1" ht="15" customHeight="1">
      <c r="B207" s="296"/>
      <c r="C207" s="273" t="s">
        <v>3760</v>
      </c>
      <c r="D207" s="273"/>
      <c r="E207" s="273"/>
      <c r="F207" s="294" t="s">
        <v>43</v>
      </c>
      <c r="G207" s="273"/>
      <c r="H207" s="396" t="s">
        <v>3771</v>
      </c>
      <c r="I207" s="396"/>
      <c r="J207" s="396"/>
      <c r="K207" s="319"/>
    </row>
    <row r="208" spans="2:11" s="1" customFormat="1" ht="15" customHeight="1">
      <c r="B208" s="296"/>
      <c r="C208" s="273"/>
      <c r="D208" s="273"/>
      <c r="E208" s="273"/>
      <c r="F208" s="294" t="s">
        <v>44</v>
      </c>
      <c r="G208" s="273"/>
      <c r="H208" s="396" t="s">
        <v>3772</v>
      </c>
      <c r="I208" s="396"/>
      <c r="J208" s="396"/>
      <c r="K208" s="319"/>
    </row>
    <row r="209" spans="2:11" s="1" customFormat="1" ht="15" customHeight="1">
      <c r="B209" s="296"/>
      <c r="C209" s="273"/>
      <c r="D209" s="273"/>
      <c r="E209" s="273"/>
      <c r="F209" s="294" t="s">
        <v>47</v>
      </c>
      <c r="G209" s="273"/>
      <c r="H209" s="396" t="s">
        <v>3773</v>
      </c>
      <c r="I209" s="396"/>
      <c r="J209" s="396"/>
      <c r="K209" s="319"/>
    </row>
    <row r="210" spans="2:11" s="1" customFormat="1" ht="15" customHeight="1">
      <c r="B210" s="296"/>
      <c r="C210" s="273"/>
      <c r="D210" s="273"/>
      <c r="E210" s="273"/>
      <c r="F210" s="294" t="s">
        <v>45</v>
      </c>
      <c r="G210" s="273"/>
      <c r="H210" s="396" t="s">
        <v>3774</v>
      </c>
      <c r="I210" s="396"/>
      <c r="J210" s="396"/>
      <c r="K210" s="319"/>
    </row>
    <row r="211" spans="2:11" s="1" customFormat="1" ht="15" customHeight="1">
      <c r="B211" s="296"/>
      <c r="C211" s="273"/>
      <c r="D211" s="273"/>
      <c r="E211" s="273"/>
      <c r="F211" s="294" t="s">
        <v>46</v>
      </c>
      <c r="G211" s="273"/>
      <c r="H211" s="396" t="s">
        <v>3775</v>
      </c>
      <c r="I211" s="396"/>
      <c r="J211" s="396"/>
      <c r="K211" s="319"/>
    </row>
    <row r="212" spans="2:11" s="1" customFormat="1" ht="15" customHeight="1">
      <c r="B212" s="296"/>
      <c r="C212" s="273"/>
      <c r="D212" s="273"/>
      <c r="E212" s="273"/>
      <c r="F212" s="294"/>
      <c r="G212" s="273"/>
      <c r="H212" s="273"/>
      <c r="I212" s="273"/>
      <c r="J212" s="273"/>
      <c r="K212" s="319"/>
    </row>
    <row r="213" spans="2:11" s="1" customFormat="1" ht="15" customHeight="1">
      <c r="B213" s="296"/>
      <c r="C213" s="273" t="s">
        <v>3716</v>
      </c>
      <c r="D213" s="273"/>
      <c r="E213" s="273"/>
      <c r="F213" s="294" t="s">
        <v>79</v>
      </c>
      <c r="G213" s="273"/>
      <c r="H213" s="396" t="s">
        <v>3776</v>
      </c>
      <c r="I213" s="396"/>
      <c r="J213" s="396"/>
      <c r="K213" s="319"/>
    </row>
    <row r="214" spans="2:11" s="1" customFormat="1" ht="15" customHeight="1">
      <c r="B214" s="296"/>
      <c r="C214" s="273"/>
      <c r="D214" s="273"/>
      <c r="E214" s="273"/>
      <c r="F214" s="294" t="s">
        <v>3612</v>
      </c>
      <c r="G214" s="273"/>
      <c r="H214" s="396" t="s">
        <v>3613</v>
      </c>
      <c r="I214" s="396"/>
      <c r="J214" s="396"/>
      <c r="K214" s="319"/>
    </row>
    <row r="215" spans="2:11" s="1" customFormat="1" ht="15" customHeight="1">
      <c r="B215" s="296"/>
      <c r="C215" s="273"/>
      <c r="D215" s="273"/>
      <c r="E215" s="273"/>
      <c r="F215" s="294" t="s">
        <v>3610</v>
      </c>
      <c r="G215" s="273"/>
      <c r="H215" s="396" t="s">
        <v>3777</v>
      </c>
      <c r="I215" s="396"/>
      <c r="J215" s="396"/>
      <c r="K215" s="319"/>
    </row>
    <row r="216" spans="2:11" s="1" customFormat="1" ht="15" customHeight="1">
      <c r="B216" s="338"/>
      <c r="C216" s="273"/>
      <c r="D216" s="273"/>
      <c r="E216" s="273"/>
      <c r="F216" s="294" t="s">
        <v>3614</v>
      </c>
      <c r="G216" s="333"/>
      <c r="H216" s="397" t="s">
        <v>3615</v>
      </c>
      <c r="I216" s="397"/>
      <c r="J216" s="397"/>
      <c r="K216" s="339"/>
    </row>
    <row r="217" spans="2:11" s="1" customFormat="1" ht="15" customHeight="1">
      <c r="B217" s="338"/>
      <c r="C217" s="273"/>
      <c r="D217" s="273"/>
      <c r="E217" s="273"/>
      <c r="F217" s="294" t="s">
        <v>3616</v>
      </c>
      <c r="G217" s="333"/>
      <c r="H217" s="397" t="s">
        <v>3566</v>
      </c>
      <c r="I217" s="397"/>
      <c r="J217" s="397"/>
      <c r="K217" s="339"/>
    </row>
    <row r="218" spans="2:11" s="1" customFormat="1" ht="15" customHeight="1">
      <c r="B218" s="338"/>
      <c r="C218" s="273"/>
      <c r="D218" s="273"/>
      <c r="E218" s="273"/>
      <c r="F218" s="294"/>
      <c r="G218" s="333"/>
      <c r="H218" s="323"/>
      <c r="I218" s="323"/>
      <c r="J218" s="323"/>
      <c r="K218" s="339"/>
    </row>
    <row r="219" spans="2:11" s="1" customFormat="1" ht="15" customHeight="1">
      <c r="B219" s="338"/>
      <c r="C219" s="273" t="s">
        <v>3740</v>
      </c>
      <c r="D219" s="273"/>
      <c r="E219" s="273"/>
      <c r="F219" s="294">
        <v>1</v>
      </c>
      <c r="G219" s="333"/>
      <c r="H219" s="397" t="s">
        <v>3778</v>
      </c>
      <c r="I219" s="397"/>
      <c r="J219" s="397"/>
      <c r="K219" s="339"/>
    </row>
    <row r="220" spans="2:11" s="1" customFormat="1" ht="15" customHeight="1">
      <c r="B220" s="338"/>
      <c r="C220" s="273"/>
      <c r="D220" s="273"/>
      <c r="E220" s="273"/>
      <c r="F220" s="294">
        <v>2</v>
      </c>
      <c r="G220" s="333"/>
      <c r="H220" s="397" t="s">
        <v>3779</v>
      </c>
      <c r="I220" s="397"/>
      <c r="J220" s="397"/>
      <c r="K220" s="339"/>
    </row>
    <row r="221" spans="2:11" s="1" customFormat="1" ht="15" customHeight="1">
      <c r="B221" s="338"/>
      <c r="C221" s="273"/>
      <c r="D221" s="273"/>
      <c r="E221" s="273"/>
      <c r="F221" s="294">
        <v>3</v>
      </c>
      <c r="G221" s="333"/>
      <c r="H221" s="397" t="s">
        <v>3780</v>
      </c>
      <c r="I221" s="397"/>
      <c r="J221" s="397"/>
      <c r="K221" s="339"/>
    </row>
    <row r="222" spans="2:11" s="1" customFormat="1" ht="15" customHeight="1">
      <c r="B222" s="338"/>
      <c r="C222" s="273"/>
      <c r="D222" s="273"/>
      <c r="E222" s="273"/>
      <c r="F222" s="294">
        <v>4</v>
      </c>
      <c r="G222" s="333"/>
      <c r="H222" s="397" t="s">
        <v>3781</v>
      </c>
      <c r="I222" s="397"/>
      <c r="J222" s="397"/>
      <c r="K222" s="339"/>
    </row>
    <row r="223" spans="2:11" s="1" customFormat="1" ht="12.75" customHeight="1">
      <c r="B223" s="340"/>
      <c r="C223" s="341"/>
      <c r="D223" s="341"/>
      <c r="E223" s="341"/>
      <c r="F223" s="341"/>
      <c r="G223" s="341"/>
      <c r="H223" s="341"/>
      <c r="I223" s="341"/>
      <c r="J223" s="341"/>
      <c r="K223" s="342"/>
    </row>
  </sheetData>
  <sheetProtection formatCells="0" formatColumns="0" formatRows="0" insertColumns="0" insertRows="0" insertHyperlinks="0" deleteColumns="0" deleteRows="0" sort="0" autoFilter="0" pivotTables="0"/>
  <mergeCells count="77">
    <mergeCell ref="G44:J44"/>
    <mergeCell ref="G45:J45"/>
    <mergeCell ref="C6:J6"/>
    <mergeCell ref="C7:J7"/>
    <mergeCell ref="D11:J11"/>
    <mergeCell ref="D15:J15"/>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3:J3"/>
    <mergeCell ref="C4:J4"/>
    <mergeCell ref="C9:J9"/>
    <mergeCell ref="D10:J10"/>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7:J217"/>
    <mergeCell ref="H219:J219"/>
    <mergeCell ref="H220:J220"/>
    <mergeCell ref="H221:J221"/>
    <mergeCell ref="H222:J222"/>
    <mergeCell ref="H211:J211"/>
    <mergeCell ref="H213:J213"/>
    <mergeCell ref="H214:J214"/>
    <mergeCell ref="H215:J215"/>
    <mergeCell ref="H216:J216"/>
    <mergeCell ref="H205:J205"/>
    <mergeCell ref="H207:J207"/>
    <mergeCell ref="H208:J208"/>
    <mergeCell ref="H209:J209"/>
    <mergeCell ref="H210:J210"/>
    <mergeCell ref="C102:J102"/>
    <mergeCell ref="C122:J122"/>
    <mergeCell ref="C147:J147"/>
    <mergeCell ref="C171:J171"/>
    <mergeCell ref="C204:J204"/>
  </mergeCells>
  <pageMargins left="0.7" right="0.7" top="0.78740157499999996" bottom="0.78740157499999996"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16</vt:i4>
      </vt:variant>
    </vt:vector>
  </HeadingPairs>
  <TitlesOfParts>
    <vt:vector size="25" baseType="lpstr">
      <vt:lpstr>Rekapitulace zakázky</vt:lpstr>
      <vt:lpstr>NN - Neuznatelné náklady</vt:lpstr>
      <vt:lpstr>SO 01 - Stavební část</vt:lpstr>
      <vt:lpstr>SO 02 - Silnoproud</vt:lpstr>
      <vt:lpstr>SO 03 - ZTI a plynovod</vt:lpstr>
      <vt:lpstr>SO 04 - Větrání</vt:lpstr>
      <vt:lpstr>SO 05 - Vytápění</vt:lpstr>
      <vt:lpstr>VRN - Vedlejší rozpočtové...</vt:lpstr>
      <vt:lpstr>Pokyny pro vyplnění</vt:lpstr>
      <vt:lpstr>'NN - Neuznatelné náklady'!Názvy_tisku</vt:lpstr>
      <vt:lpstr>'Rekapitulace zakázky'!Názvy_tisku</vt:lpstr>
      <vt:lpstr>'SO 01 - Stavební část'!Názvy_tisku</vt:lpstr>
      <vt:lpstr>'SO 02 - Silnoproud'!Názvy_tisku</vt:lpstr>
      <vt:lpstr>'SO 03 - ZTI a plynovod'!Názvy_tisku</vt:lpstr>
      <vt:lpstr>'SO 04 - Větrání'!Názvy_tisku</vt:lpstr>
      <vt:lpstr>'SO 05 - Vytápění'!Názvy_tisku</vt:lpstr>
      <vt:lpstr>'VRN - Vedlejší rozpočtové...'!Názvy_tisku</vt:lpstr>
      <vt:lpstr>'NN - Neuznatelné náklady'!Oblast_tisku</vt:lpstr>
      <vt:lpstr>'Rekapitulace zakázky'!Oblast_tisku</vt:lpstr>
      <vt:lpstr>'SO 01 - Stavební část'!Oblast_tisku</vt:lpstr>
      <vt:lpstr>'SO 02 - Silnoproud'!Oblast_tisku</vt:lpstr>
      <vt:lpstr>'SO 03 - ZTI a plynovod'!Oblast_tisku</vt:lpstr>
      <vt:lpstr>'SO 04 - Větrání'!Oblast_tisku</vt:lpstr>
      <vt:lpstr>'SO 05 - Vytápění'!Oblast_tisku</vt:lpstr>
      <vt:lpstr>'VRN - Vedlejší rozpočtové...'!Oblast_tisku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DESKTOP-GSLCHH2\Lukáš Hykyš</dc:creator>
  <cp:lastModifiedBy>kucera</cp:lastModifiedBy>
  <dcterms:created xsi:type="dcterms:W3CDTF">2020-12-10T09:09:32Z</dcterms:created>
  <dcterms:modified xsi:type="dcterms:W3CDTF">2020-12-10T12:48:12Z</dcterms:modified>
</cp:coreProperties>
</file>