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101 - Ul. Maršála Žukova" sheetId="2" r:id="rId2"/>
    <sheet name="SO101.1 - Provizorní komu..." sheetId="3" r:id="rId3"/>
    <sheet name="SO102 - Ul. Špálova" sheetId="4" r:id="rId4"/>
    <sheet name="SO103 - Ul. Mánesova" sheetId="5" r:id="rId5"/>
    <sheet name="SO104 - Ul. Muchova" sheetId="6" r:id="rId6"/>
    <sheet name="SO111 - Komunikace k ul. ..." sheetId="7" r:id="rId7"/>
    <sheet name="SO112 - Chodník při ul. Ú..." sheetId="8" r:id="rId8"/>
    <sheet name="SO301 - I.etapa - 1 - Vod..." sheetId="9" r:id="rId9"/>
    <sheet name="SO301 - I.etapa - 2 - Vod..." sheetId="10" r:id="rId10"/>
    <sheet name="SO301 - II.etapa - 1 - Vo..." sheetId="11" r:id="rId11"/>
    <sheet name="SO301 - II.etapa - 2 - Vo..." sheetId="12" r:id="rId12"/>
    <sheet name="SO302 - I. etapa - Dešťov..." sheetId="13" r:id="rId13"/>
    <sheet name="SO302 - II. etapa - Dešťo..." sheetId="14" r:id="rId14"/>
    <sheet name="SO303 - I.etapa - 1 - Spl..." sheetId="15" r:id="rId15"/>
    <sheet name="SO303 - I.etapa - 2 - Spl..." sheetId="16" r:id="rId16"/>
    <sheet name="SO303 - II.etapa - 1 - Sp..." sheetId="17" r:id="rId17"/>
    <sheet name="SO303 - II.etapa - 2 - Sp..." sheetId="18" r:id="rId18"/>
    <sheet name="I - Etapa A" sheetId="19" r:id="rId19"/>
    <sheet name="II - Etapa B" sheetId="20" r:id="rId20"/>
    <sheet name="SO501 - STL Plynovod" sheetId="21" r:id="rId21"/>
    <sheet name="SO801 - Veřejná zeleň a m..." sheetId="22" r:id="rId22"/>
    <sheet name="VRN - Vedlejší rozpočtové..." sheetId="23" r:id="rId23"/>
    <sheet name="Pokyny pro vyplnění" sheetId="24" r:id="rId24"/>
  </sheets>
  <definedNames>
    <definedName name="_xlnm.Print_Area" localSheetId="0">'Rekapitulace stavby'!$D$4:$AO$33,'Rekapitulace stavby'!$C$39:$AQ$82</definedName>
    <definedName name="_xlnm.Print_Titles" localSheetId="0">'Rekapitulace stavby'!$49:$49</definedName>
    <definedName name="_xlnm._FilterDatabase" localSheetId="1" hidden="1">'SO101 - Ul. Maršála Žukova'!$C$82:$K$310</definedName>
    <definedName name="_xlnm.Print_Area" localSheetId="1">'SO101 - Ul. Maršála Žukova'!$C$4:$J$36,'SO101 - Ul. Maršála Žukova'!$C$42:$J$64,'SO101 - Ul. Maršála Žukova'!$C$70:$K$310</definedName>
    <definedName name="_xlnm.Print_Titles" localSheetId="1">'SO101 - Ul. Maršála Žukova'!$82:$82</definedName>
    <definedName name="_xlnm._FilterDatabase" localSheetId="2" hidden="1">'SO101.1 - Provizorní komu...'!$C$80:$K$111</definedName>
    <definedName name="_xlnm.Print_Area" localSheetId="2">'SO101.1 - Provizorní komu...'!$C$4:$J$36,'SO101.1 - Provizorní komu...'!$C$42:$J$62,'SO101.1 - Provizorní komu...'!$C$68:$K$111</definedName>
    <definedName name="_xlnm.Print_Titles" localSheetId="2">'SO101.1 - Provizorní komu...'!$80:$80</definedName>
    <definedName name="_xlnm._FilterDatabase" localSheetId="3" hidden="1">'SO102 - Ul. Špálova'!$C$82:$K$281</definedName>
    <definedName name="_xlnm.Print_Area" localSheetId="3">'SO102 - Ul. Špálova'!$C$4:$J$36,'SO102 - Ul. Špálova'!$C$42:$J$64,'SO102 - Ul. Špálova'!$C$70:$K$281</definedName>
    <definedName name="_xlnm.Print_Titles" localSheetId="3">'SO102 - Ul. Špálova'!$82:$82</definedName>
    <definedName name="_xlnm._FilterDatabase" localSheetId="4" hidden="1">'SO103 - Ul. Mánesova'!$C$83:$K$303</definedName>
    <definedName name="_xlnm.Print_Area" localSheetId="4">'SO103 - Ul. Mánesova'!$C$4:$J$36,'SO103 - Ul. Mánesova'!$C$42:$J$65,'SO103 - Ul. Mánesova'!$C$71:$K$303</definedName>
    <definedName name="_xlnm.Print_Titles" localSheetId="4">'SO103 - Ul. Mánesova'!$83:$83</definedName>
    <definedName name="_xlnm._FilterDatabase" localSheetId="5" hidden="1">'SO104 - Ul. Muchova'!$C$82:$K$280</definedName>
    <definedName name="_xlnm.Print_Area" localSheetId="5">'SO104 - Ul. Muchova'!$C$4:$J$36,'SO104 - Ul. Muchova'!$C$42:$J$64,'SO104 - Ul. Muchova'!$C$70:$K$280</definedName>
    <definedName name="_xlnm.Print_Titles" localSheetId="5">'SO104 - Ul. Muchova'!$82:$82</definedName>
    <definedName name="_xlnm._FilterDatabase" localSheetId="6" hidden="1">'SO111 - Komunikace k ul. ...'!$C$83:$K$352</definedName>
    <definedName name="_xlnm.Print_Area" localSheetId="6">'SO111 - Komunikace k ul. ...'!$C$4:$J$36,'SO111 - Komunikace k ul. ...'!$C$42:$J$65,'SO111 - Komunikace k ul. ...'!$C$71:$K$352</definedName>
    <definedName name="_xlnm.Print_Titles" localSheetId="6">'SO111 - Komunikace k ul. ...'!$83:$83</definedName>
    <definedName name="_xlnm._FilterDatabase" localSheetId="7" hidden="1">'SO112 - Chodník při ul. Ú...'!$C$84:$K$284</definedName>
    <definedName name="_xlnm.Print_Area" localSheetId="7">'SO112 - Chodník při ul. Ú...'!$C$4:$J$36,'SO112 - Chodník při ul. Ú...'!$C$42:$J$66,'SO112 - Chodník při ul. Ú...'!$C$72:$K$284</definedName>
    <definedName name="_xlnm.Print_Titles" localSheetId="7">'SO112 - Chodník při ul. Ú...'!$84:$84</definedName>
    <definedName name="_xlnm._FilterDatabase" localSheetId="8" hidden="1">'SO301 - I.etapa - 1 - Vod...'!$C$94:$K$300</definedName>
    <definedName name="_xlnm.Print_Area" localSheetId="8">'SO301 - I.etapa - 1 - Vod...'!$C$4:$J$40,'SO301 - I.etapa - 1 - Vod...'!$C$46:$J$72,'SO301 - I.etapa - 1 - Vod...'!$C$78:$K$300</definedName>
    <definedName name="_xlnm.Print_Titles" localSheetId="8">'SO301 - I.etapa - 1 - Vod...'!$94:$94</definedName>
    <definedName name="_xlnm._FilterDatabase" localSheetId="9" hidden="1">'SO301 - I.etapa - 2 - Vod...'!$C$93:$K$182</definedName>
    <definedName name="_xlnm.Print_Area" localSheetId="9">'SO301 - I.etapa - 2 - Vod...'!$C$4:$J$40,'SO301 - I.etapa - 2 - Vod...'!$C$46:$J$71,'SO301 - I.etapa - 2 - Vod...'!$C$77:$K$182</definedName>
    <definedName name="_xlnm.Print_Titles" localSheetId="9">'SO301 - I.etapa - 2 - Vod...'!$93:$93</definedName>
    <definedName name="_xlnm._FilterDatabase" localSheetId="10" hidden="1">'SO301 - II.etapa - 1 - Vo...'!$C$94:$K$260</definedName>
    <definedName name="_xlnm.Print_Area" localSheetId="10">'SO301 - II.etapa - 1 - Vo...'!$C$4:$J$40,'SO301 - II.etapa - 1 - Vo...'!$C$46:$J$72,'SO301 - II.etapa - 1 - Vo...'!$C$78:$K$260</definedName>
    <definedName name="_xlnm.Print_Titles" localSheetId="10">'SO301 - II.etapa - 1 - Vo...'!$94:$94</definedName>
    <definedName name="_xlnm._FilterDatabase" localSheetId="11" hidden="1">'SO301 - II.etapa - 2 - Vo...'!$C$93:$K$162</definedName>
    <definedName name="_xlnm.Print_Area" localSheetId="11">'SO301 - II.etapa - 2 - Vo...'!$C$4:$J$40,'SO301 - II.etapa - 2 - Vo...'!$C$46:$J$71,'SO301 - II.etapa - 2 - Vo...'!$C$77:$K$162</definedName>
    <definedName name="_xlnm.Print_Titles" localSheetId="11">'SO301 - II.etapa - 2 - Vo...'!$93:$93</definedName>
    <definedName name="_xlnm._FilterDatabase" localSheetId="12" hidden="1">'SO302 - I. etapa - Dešťov...'!$C$88:$K$235</definedName>
    <definedName name="_xlnm.Print_Area" localSheetId="12">'SO302 - I. etapa - Dešťov...'!$C$4:$J$38,'SO302 - I. etapa - Dešťov...'!$C$44:$J$68,'SO302 - I. etapa - Dešťov...'!$C$74:$K$235</definedName>
    <definedName name="_xlnm.Print_Titles" localSheetId="12">'SO302 - I. etapa - Dešťov...'!$88:$88</definedName>
    <definedName name="_xlnm._FilterDatabase" localSheetId="13" hidden="1">'SO302 - II. etapa - Dešťo...'!$C$88:$K$231</definedName>
    <definedName name="_xlnm.Print_Area" localSheetId="13">'SO302 - II. etapa - Dešťo...'!$C$4:$J$38,'SO302 - II. etapa - Dešťo...'!$C$44:$J$68,'SO302 - II. etapa - Dešťo...'!$C$74:$K$231</definedName>
    <definedName name="_xlnm.Print_Titles" localSheetId="13">'SO302 - II. etapa - Dešťo...'!$88:$88</definedName>
    <definedName name="_xlnm._FilterDatabase" localSheetId="14" hidden="1">'SO303 - I.etapa - 1 - Spl...'!$C$94:$K$224</definedName>
    <definedName name="_xlnm.Print_Area" localSheetId="14">'SO303 - I.etapa - 1 - Spl...'!$C$4:$J$40,'SO303 - I.etapa - 1 - Spl...'!$C$46:$J$72,'SO303 - I.etapa - 1 - Spl...'!$C$78:$K$224</definedName>
    <definedName name="_xlnm.Print_Titles" localSheetId="14">'SO303 - I.etapa - 1 - Spl...'!$94:$94</definedName>
    <definedName name="_xlnm._FilterDatabase" localSheetId="15" hidden="1">'SO303 - I.etapa - 2 - Spl...'!$C$93:$K$163</definedName>
    <definedName name="_xlnm.Print_Area" localSheetId="15">'SO303 - I.etapa - 2 - Spl...'!$C$4:$J$40,'SO303 - I.etapa - 2 - Spl...'!$C$46:$J$71,'SO303 - I.etapa - 2 - Spl...'!$C$77:$K$163</definedName>
    <definedName name="_xlnm.Print_Titles" localSheetId="15">'SO303 - I.etapa - 2 - Spl...'!$93:$93</definedName>
    <definedName name="_xlnm._FilterDatabase" localSheetId="16" hidden="1">'SO303 - II.etapa - 1 - Sp...'!$C$94:$K$206</definedName>
    <definedName name="_xlnm.Print_Area" localSheetId="16">'SO303 - II.etapa - 1 - Sp...'!$C$4:$J$40,'SO303 - II.etapa - 1 - Sp...'!$C$46:$J$72,'SO303 - II.etapa - 1 - Sp...'!$C$78:$K$206</definedName>
    <definedName name="_xlnm.Print_Titles" localSheetId="16">'SO303 - II.etapa - 1 - Sp...'!$94:$94</definedName>
    <definedName name="_xlnm._FilterDatabase" localSheetId="17" hidden="1">'SO303 - II.etapa - 2 - Sp...'!$C$93:$K$153</definedName>
    <definedName name="_xlnm.Print_Area" localSheetId="17">'SO303 - II.etapa - 2 - Sp...'!$C$4:$J$40,'SO303 - II.etapa - 2 - Sp...'!$C$46:$J$71,'SO303 - II.etapa - 2 - Sp...'!$C$77:$K$153</definedName>
    <definedName name="_xlnm.Print_Titles" localSheetId="17">'SO303 - II.etapa - 2 - Sp...'!$93:$93</definedName>
    <definedName name="_xlnm._FilterDatabase" localSheetId="18" hidden="1">'I - Etapa A'!$C$89:$K$187</definedName>
    <definedName name="_xlnm.Print_Area" localSheetId="18">'I - Etapa A'!$C$4:$J$38,'I - Etapa A'!$C$44:$J$69,'I - Etapa A'!$C$75:$K$187</definedName>
    <definedName name="_xlnm.Print_Titles" localSheetId="18">'I - Etapa A'!$89:$89</definedName>
    <definedName name="_xlnm._FilterDatabase" localSheetId="19" hidden="1">'II - Etapa B'!$C$89:$K$189</definedName>
    <definedName name="_xlnm.Print_Area" localSheetId="19">'II - Etapa B'!$C$4:$J$38,'II - Etapa B'!$C$44:$J$69,'II - Etapa B'!$C$75:$K$189</definedName>
    <definedName name="_xlnm.Print_Titles" localSheetId="19">'II - Etapa B'!$89:$89</definedName>
    <definedName name="_xlnm._FilterDatabase" localSheetId="20" hidden="1">'SO501 - STL Plynovod'!$C$84:$K$192</definedName>
    <definedName name="_xlnm.Print_Area" localSheetId="20">'SO501 - STL Plynovod'!$C$4:$J$36,'SO501 - STL Plynovod'!$C$42:$J$66,'SO501 - STL Plynovod'!$C$72:$K$192</definedName>
    <definedName name="_xlnm.Print_Titles" localSheetId="20">'SO501 - STL Plynovod'!$84:$84</definedName>
    <definedName name="_xlnm._FilterDatabase" localSheetId="21" hidden="1">'SO801 - Veřejná zeleň a m...'!$C$78:$K$139</definedName>
    <definedName name="_xlnm.Print_Area" localSheetId="21">'SO801 - Veřejná zeleň a m...'!$C$4:$J$36,'SO801 - Veřejná zeleň a m...'!$C$42:$J$60,'SO801 - Veřejná zeleň a m...'!$C$66:$K$139</definedName>
    <definedName name="_xlnm.Print_Titles" localSheetId="21">'SO801 - Veřejná zeleň a m...'!$78:$78</definedName>
    <definedName name="_xlnm._FilterDatabase" localSheetId="22" hidden="1">'VRN - Vedlejší rozpočtové...'!$C$81:$K$154</definedName>
    <definedName name="_xlnm.Print_Area" localSheetId="22">'VRN - Vedlejší rozpočtové...'!$C$4:$J$36,'VRN - Vedlejší rozpočtové...'!$C$42:$J$63,'VRN - Vedlejší rozpočtové...'!$C$69:$K$154</definedName>
    <definedName name="_xlnm.Print_Titles" localSheetId="22">'VRN - Vedlejší rozpočtové...'!$81:$81</definedName>
    <definedName name="_xlnm.Print_Area" localSheetId="2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81"/>
  <c r="AX81"/>
  <c i="23" r="BI153"/>
  <c r="BH153"/>
  <c r="BG153"/>
  <c r="BF153"/>
  <c r="T153"/>
  <c r="R153"/>
  <c r="P153"/>
  <c r="BK153"/>
  <c r="J153"/>
  <c r="BE153"/>
  <c r="BI151"/>
  <c r="BH151"/>
  <c r="BG151"/>
  <c r="BF151"/>
  <c r="T151"/>
  <c r="T150"/>
  <c r="R151"/>
  <c r="R150"/>
  <c r="P151"/>
  <c r="P150"/>
  <c r="BK151"/>
  <c r="BK150"/>
  <c r="J150"/>
  <c r="J151"/>
  <c r="BE151"/>
  <c r="J62"/>
  <c r="BI148"/>
  <c r="BH148"/>
  <c r="BG148"/>
  <c r="BF148"/>
  <c r="T148"/>
  <c r="R148"/>
  <c r="P148"/>
  <c r="BK148"/>
  <c r="J148"/>
  <c r="BE148"/>
  <c r="BI145"/>
  <c r="BH145"/>
  <c r="BG145"/>
  <c r="BF145"/>
  <c r="T145"/>
  <c r="R145"/>
  <c r="P145"/>
  <c r="BK145"/>
  <c r="J145"/>
  <c r="BE145"/>
  <c r="BI143"/>
  <c r="BH143"/>
  <c r="BG143"/>
  <c r="BF143"/>
  <c r="T143"/>
  <c r="T142"/>
  <c r="R143"/>
  <c r="R142"/>
  <c r="P143"/>
  <c r="P142"/>
  <c r="BK143"/>
  <c r="BK142"/>
  <c r="J142"/>
  <c r="J143"/>
  <c r="BE143"/>
  <c r="J61"/>
  <c r="BI139"/>
  <c r="BH139"/>
  <c r="BG139"/>
  <c r="BF139"/>
  <c r="T139"/>
  <c r="R139"/>
  <c r="P139"/>
  <c r="BK139"/>
  <c r="J139"/>
  <c r="BE139"/>
  <c r="BI136"/>
  <c r="BH136"/>
  <c r="BG136"/>
  <c r="BF136"/>
  <c r="T136"/>
  <c r="R136"/>
  <c r="P136"/>
  <c r="BK136"/>
  <c r="J136"/>
  <c r="BE136"/>
  <c r="BI134"/>
  <c r="BH134"/>
  <c r="BG134"/>
  <c r="BF134"/>
  <c r="T134"/>
  <c r="R134"/>
  <c r="P134"/>
  <c r="BK134"/>
  <c r="J134"/>
  <c r="BE134"/>
  <c r="BI131"/>
  <c r="BH131"/>
  <c r="BG131"/>
  <c r="BF131"/>
  <c r="T131"/>
  <c r="R131"/>
  <c r="P131"/>
  <c r="BK131"/>
  <c r="J131"/>
  <c r="BE131"/>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T119"/>
  <c r="R120"/>
  <c r="R119"/>
  <c r="P120"/>
  <c r="P119"/>
  <c r="BK120"/>
  <c r="BK119"/>
  <c r="J119"/>
  <c r="J120"/>
  <c r="BE120"/>
  <c r="J60"/>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T100"/>
  <c r="R101"/>
  <c r="R100"/>
  <c r="P101"/>
  <c r="P100"/>
  <c r="BK101"/>
  <c r="BK100"/>
  <c r="J100"/>
  <c r="J101"/>
  <c r="BE101"/>
  <c r="J59"/>
  <c r="BI97"/>
  <c r="BH97"/>
  <c r="BG97"/>
  <c r="BF97"/>
  <c r="T97"/>
  <c r="R97"/>
  <c r="P97"/>
  <c r="BK97"/>
  <c r="J97"/>
  <c r="BE97"/>
  <c r="BI94"/>
  <c r="BH94"/>
  <c r="BG94"/>
  <c r="BF94"/>
  <c r="T94"/>
  <c r="R94"/>
  <c r="P94"/>
  <c r="BK94"/>
  <c r="J94"/>
  <c r="BE94"/>
  <c r="BI91"/>
  <c r="BH91"/>
  <c r="BG91"/>
  <c r="BF91"/>
  <c r="T91"/>
  <c r="R91"/>
  <c r="P91"/>
  <c r="BK91"/>
  <c r="J91"/>
  <c r="BE91"/>
  <c r="BI89"/>
  <c r="BH89"/>
  <c r="BG89"/>
  <c r="BF89"/>
  <c r="T89"/>
  <c r="R89"/>
  <c r="P89"/>
  <c r="BK89"/>
  <c r="J89"/>
  <c r="BE89"/>
  <c r="BI87"/>
  <c r="BH87"/>
  <c r="BG87"/>
  <c r="BF87"/>
  <c r="T87"/>
  <c r="R87"/>
  <c r="P87"/>
  <c r="BK87"/>
  <c r="J87"/>
  <c r="BE87"/>
  <c r="BI85"/>
  <c r="F34"/>
  <c i="1" r="BD81"/>
  <c i="23" r="BH85"/>
  <c r="F33"/>
  <c i="1" r="BC81"/>
  <c i="23" r="BG85"/>
  <c r="F32"/>
  <c i="1" r="BB81"/>
  <c i="23" r="BF85"/>
  <c r="J31"/>
  <c i="1" r="AW81"/>
  <c i="23" r="F31"/>
  <c i="1" r="BA81"/>
  <c i="23" r="T85"/>
  <c r="T84"/>
  <c r="T83"/>
  <c r="T82"/>
  <c r="R85"/>
  <c r="R84"/>
  <c r="R83"/>
  <c r="R82"/>
  <c r="P85"/>
  <c r="P84"/>
  <c r="P83"/>
  <c r="P82"/>
  <c i="1" r="AU81"/>
  <c i="23" r="BK85"/>
  <c r="BK84"/>
  <c r="J84"/>
  <c r="BK83"/>
  <c r="J83"/>
  <c r="BK82"/>
  <c r="J82"/>
  <c r="J56"/>
  <c r="J27"/>
  <c i="1" r="AG81"/>
  <c i="23" r="J85"/>
  <c r="BE85"/>
  <c r="J30"/>
  <c i="1" r="AV81"/>
  <c i="23" r="F30"/>
  <c i="1" r="AZ81"/>
  <c i="23" r="J58"/>
  <c r="J57"/>
  <c r="J78"/>
  <c r="F78"/>
  <c r="F76"/>
  <c r="E74"/>
  <c r="J51"/>
  <c r="F51"/>
  <c r="F49"/>
  <c r="E47"/>
  <c r="J36"/>
  <c r="J18"/>
  <c r="E18"/>
  <c r="F79"/>
  <c r="F52"/>
  <c r="J17"/>
  <c r="J12"/>
  <c r="J76"/>
  <c r="J49"/>
  <c r="E7"/>
  <c r="E72"/>
  <c r="E45"/>
  <c i="1" r="AY80"/>
  <c r="AX80"/>
  <c i="22" r="BI138"/>
  <c r="BH138"/>
  <c r="BG138"/>
  <c r="BF138"/>
  <c r="T138"/>
  <c r="R138"/>
  <c r="P138"/>
  <c r="BK138"/>
  <c r="J138"/>
  <c r="BE138"/>
  <c r="BI135"/>
  <c r="BH135"/>
  <c r="BG135"/>
  <c r="BF135"/>
  <c r="T135"/>
  <c r="T134"/>
  <c r="R135"/>
  <c r="R134"/>
  <c r="P135"/>
  <c r="P134"/>
  <c r="BK135"/>
  <c r="BK134"/>
  <c r="J134"/>
  <c r="J135"/>
  <c r="BE135"/>
  <c r="J59"/>
  <c r="BI131"/>
  <c r="BH131"/>
  <c r="BG131"/>
  <c r="BF131"/>
  <c r="T131"/>
  <c r="R131"/>
  <c r="P131"/>
  <c r="BK131"/>
  <c r="J131"/>
  <c r="BE131"/>
  <c r="BI128"/>
  <c r="BH128"/>
  <c r="BG128"/>
  <c r="BF128"/>
  <c r="T128"/>
  <c r="R128"/>
  <c r="P128"/>
  <c r="BK128"/>
  <c r="J128"/>
  <c r="BE128"/>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BH88"/>
  <c r="BG88"/>
  <c r="BF88"/>
  <c r="T88"/>
  <c r="R88"/>
  <c r="P88"/>
  <c r="BK88"/>
  <c r="J88"/>
  <c r="BE88"/>
  <c r="BI85"/>
  <c r="BH85"/>
  <c r="BG85"/>
  <c r="BF85"/>
  <c r="T85"/>
  <c r="R85"/>
  <c r="P85"/>
  <c r="BK85"/>
  <c r="J85"/>
  <c r="BE85"/>
  <c r="BI82"/>
  <c r="F34"/>
  <c i="1" r="BD80"/>
  <c i="22" r="BH82"/>
  <c r="F33"/>
  <c i="1" r="BC80"/>
  <c i="22" r="BG82"/>
  <c r="F32"/>
  <c i="1" r="BB80"/>
  <c i="22" r="BF82"/>
  <c r="J31"/>
  <c i="1" r="AW80"/>
  <c i="22" r="F31"/>
  <c i="1" r="BA80"/>
  <c i="22" r="T82"/>
  <c r="T81"/>
  <c r="T80"/>
  <c r="T79"/>
  <c r="R82"/>
  <c r="R81"/>
  <c r="R80"/>
  <c r="R79"/>
  <c r="P82"/>
  <c r="P81"/>
  <c r="P80"/>
  <c r="P79"/>
  <c i="1" r="AU80"/>
  <c i="22" r="BK82"/>
  <c r="BK81"/>
  <c r="J81"/>
  <c r="BK80"/>
  <c r="J80"/>
  <c r="BK79"/>
  <c r="J79"/>
  <c r="J56"/>
  <c r="J27"/>
  <c i="1" r="AG80"/>
  <c i="22" r="J82"/>
  <c r="BE82"/>
  <c r="J30"/>
  <c i="1" r="AV80"/>
  <c i="22" r="F30"/>
  <c i="1" r="AZ80"/>
  <c i="22" r="J58"/>
  <c r="J57"/>
  <c r="J75"/>
  <c r="F75"/>
  <c r="F73"/>
  <c r="E71"/>
  <c r="J51"/>
  <c r="F51"/>
  <c r="F49"/>
  <c r="E47"/>
  <c r="J36"/>
  <c r="J18"/>
  <c r="E18"/>
  <c r="F76"/>
  <c r="F52"/>
  <c r="J17"/>
  <c r="J12"/>
  <c r="J73"/>
  <c r="J49"/>
  <c r="E7"/>
  <c r="E69"/>
  <c r="E45"/>
  <c i="1" r="AY79"/>
  <c r="AX79"/>
  <c i="21" r="BI191"/>
  <c r="BH191"/>
  <c r="BG191"/>
  <c r="BF191"/>
  <c r="T191"/>
  <c r="R191"/>
  <c r="P191"/>
  <c r="BK191"/>
  <c r="J191"/>
  <c r="BE191"/>
  <c r="BI189"/>
  <c r="BH189"/>
  <c r="BG189"/>
  <c r="BF189"/>
  <c r="T189"/>
  <c r="T188"/>
  <c r="R189"/>
  <c r="R188"/>
  <c r="P189"/>
  <c r="P188"/>
  <c r="BK189"/>
  <c r="BK188"/>
  <c r="J188"/>
  <c r="J189"/>
  <c r="BE189"/>
  <c r="J65"/>
  <c r="BI185"/>
  <c r="BH185"/>
  <c r="BG185"/>
  <c r="BF185"/>
  <c r="T185"/>
  <c r="T184"/>
  <c r="T183"/>
  <c r="R185"/>
  <c r="R184"/>
  <c r="R183"/>
  <c r="P185"/>
  <c r="P184"/>
  <c r="P183"/>
  <c r="BK185"/>
  <c r="BK184"/>
  <c r="J184"/>
  <c r="BK183"/>
  <c r="J183"/>
  <c r="J185"/>
  <c r="BE185"/>
  <c r="J64"/>
  <c r="J63"/>
  <c r="BI181"/>
  <c r="BH181"/>
  <c r="BG181"/>
  <c r="BF181"/>
  <c r="T181"/>
  <c r="R181"/>
  <c r="P181"/>
  <c r="BK181"/>
  <c r="J181"/>
  <c r="BE181"/>
  <c r="BI178"/>
  <c r="BH178"/>
  <c r="BG178"/>
  <c r="BF178"/>
  <c r="T178"/>
  <c r="T177"/>
  <c r="T176"/>
  <c r="R178"/>
  <c r="R177"/>
  <c r="R176"/>
  <c r="P178"/>
  <c r="P177"/>
  <c r="P176"/>
  <c r="BK178"/>
  <c r="BK177"/>
  <c r="J177"/>
  <c r="BK176"/>
  <c r="J176"/>
  <c r="J178"/>
  <c r="BE178"/>
  <c r="J62"/>
  <c r="J61"/>
  <c r="BI173"/>
  <c r="BH173"/>
  <c r="BG173"/>
  <c r="BF173"/>
  <c r="T173"/>
  <c r="R173"/>
  <c r="P173"/>
  <c r="BK173"/>
  <c r="J173"/>
  <c r="BE173"/>
  <c r="BI170"/>
  <c r="BH170"/>
  <c r="BG170"/>
  <c r="BF170"/>
  <c r="T170"/>
  <c r="R170"/>
  <c r="P170"/>
  <c r="BK170"/>
  <c r="J170"/>
  <c r="BE170"/>
  <c r="BI167"/>
  <c r="BH167"/>
  <c r="BG167"/>
  <c r="BF167"/>
  <c r="T167"/>
  <c r="R167"/>
  <c r="P167"/>
  <c r="BK167"/>
  <c r="J167"/>
  <c r="BE167"/>
  <c r="BI165"/>
  <c r="BH165"/>
  <c r="BG165"/>
  <c r="BF165"/>
  <c r="T165"/>
  <c r="R165"/>
  <c r="P165"/>
  <c r="BK165"/>
  <c r="J165"/>
  <c r="BE165"/>
  <c r="BI162"/>
  <c r="BH162"/>
  <c r="BG162"/>
  <c r="BF162"/>
  <c r="T162"/>
  <c r="R162"/>
  <c r="P162"/>
  <c r="BK162"/>
  <c r="J162"/>
  <c r="BE162"/>
  <c r="BI160"/>
  <c r="BH160"/>
  <c r="BG160"/>
  <c r="BF160"/>
  <c r="T160"/>
  <c r="R160"/>
  <c r="P160"/>
  <c r="BK160"/>
  <c r="J160"/>
  <c r="BE160"/>
  <c r="BI157"/>
  <c r="BH157"/>
  <c r="BG157"/>
  <c r="BF157"/>
  <c r="T157"/>
  <c r="R157"/>
  <c r="P157"/>
  <c r="BK157"/>
  <c r="J157"/>
  <c r="BE157"/>
  <c r="BI155"/>
  <c r="BH155"/>
  <c r="BG155"/>
  <c r="BF155"/>
  <c r="T155"/>
  <c r="R155"/>
  <c r="P155"/>
  <c r="BK155"/>
  <c r="J155"/>
  <c r="BE155"/>
  <c r="BI152"/>
  <c r="BH152"/>
  <c r="BG152"/>
  <c r="BF152"/>
  <c r="T152"/>
  <c r="R152"/>
  <c r="P152"/>
  <c r="BK152"/>
  <c r="J152"/>
  <c r="BE152"/>
  <c r="BI149"/>
  <c r="BH149"/>
  <c r="BG149"/>
  <c r="BF149"/>
  <c r="T149"/>
  <c r="R149"/>
  <c r="P149"/>
  <c r="BK149"/>
  <c r="J149"/>
  <c r="BE149"/>
  <c r="BI147"/>
  <c r="BH147"/>
  <c r="BG147"/>
  <c r="BF147"/>
  <c r="T147"/>
  <c r="R147"/>
  <c r="P147"/>
  <c r="BK147"/>
  <c r="J147"/>
  <c r="BE147"/>
  <c r="BI145"/>
  <c r="BH145"/>
  <c r="BG145"/>
  <c r="BF145"/>
  <c r="T145"/>
  <c r="R145"/>
  <c r="P145"/>
  <c r="BK145"/>
  <c r="J145"/>
  <c r="BE145"/>
  <c r="BI142"/>
  <c r="BH142"/>
  <c r="BG142"/>
  <c r="BF142"/>
  <c r="T142"/>
  <c r="R142"/>
  <c r="P142"/>
  <c r="BK142"/>
  <c r="J142"/>
  <c r="BE142"/>
  <c r="BI140"/>
  <c r="BH140"/>
  <c r="BG140"/>
  <c r="BF140"/>
  <c r="T140"/>
  <c r="R140"/>
  <c r="P140"/>
  <c r="BK140"/>
  <c r="J140"/>
  <c r="BE140"/>
  <c r="BI137"/>
  <c r="BH137"/>
  <c r="BG137"/>
  <c r="BF137"/>
  <c r="T137"/>
  <c r="R137"/>
  <c r="P137"/>
  <c r="BK137"/>
  <c r="J137"/>
  <c r="BE137"/>
  <c r="BI135"/>
  <c r="BH135"/>
  <c r="BG135"/>
  <c r="BF135"/>
  <c r="T135"/>
  <c r="R135"/>
  <c r="P135"/>
  <c r="BK135"/>
  <c r="J135"/>
  <c r="BE135"/>
  <c r="BI132"/>
  <c r="BH132"/>
  <c r="BG132"/>
  <c r="BF132"/>
  <c r="T132"/>
  <c r="R132"/>
  <c r="P132"/>
  <c r="BK132"/>
  <c r="J132"/>
  <c r="BE132"/>
  <c r="BI129"/>
  <c r="BH129"/>
  <c r="BG129"/>
  <c r="BF129"/>
  <c r="T129"/>
  <c r="R129"/>
  <c r="P129"/>
  <c r="BK129"/>
  <c r="J129"/>
  <c r="BE129"/>
  <c r="BI126"/>
  <c r="BH126"/>
  <c r="BG126"/>
  <c r="BF126"/>
  <c r="T126"/>
  <c r="R126"/>
  <c r="P126"/>
  <c r="BK126"/>
  <c r="J126"/>
  <c r="BE126"/>
  <c r="BI123"/>
  <c r="BH123"/>
  <c r="BG123"/>
  <c r="BF123"/>
  <c r="T123"/>
  <c r="R123"/>
  <c r="P123"/>
  <c r="BK123"/>
  <c r="J123"/>
  <c r="BE123"/>
  <c r="BI121"/>
  <c r="BH121"/>
  <c r="BG121"/>
  <c r="BF121"/>
  <c r="T121"/>
  <c r="R121"/>
  <c r="P121"/>
  <c r="BK121"/>
  <c r="J121"/>
  <c r="BE121"/>
  <c r="BI119"/>
  <c r="BH119"/>
  <c r="BG119"/>
  <c r="BF119"/>
  <c r="T119"/>
  <c r="R119"/>
  <c r="P119"/>
  <c r="BK119"/>
  <c r="J119"/>
  <c r="BE119"/>
  <c r="BI116"/>
  <c r="BH116"/>
  <c r="BG116"/>
  <c r="BF116"/>
  <c r="T116"/>
  <c r="T115"/>
  <c r="R116"/>
  <c r="R115"/>
  <c r="P116"/>
  <c r="P115"/>
  <c r="BK116"/>
  <c r="BK115"/>
  <c r="J115"/>
  <c r="J116"/>
  <c r="BE116"/>
  <c r="J60"/>
  <c r="BI112"/>
  <c r="BH112"/>
  <c r="BG112"/>
  <c r="BF112"/>
  <c r="T112"/>
  <c r="T111"/>
  <c r="R112"/>
  <c r="R111"/>
  <c r="P112"/>
  <c r="P111"/>
  <c r="BK112"/>
  <c r="BK111"/>
  <c r="J111"/>
  <c r="J112"/>
  <c r="BE112"/>
  <c r="J59"/>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F34"/>
  <c i="1" r="BD79"/>
  <c i="21" r="BH88"/>
  <c r="F33"/>
  <c i="1" r="BC79"/>
  <c i="21" r="BG88"/>
  <c r="F32"/>
  <c i="1" r="BB79"/>
  <c i="21" r="BF88"/>
  <c r="J31"/>
  <c i="1" r="AW79"/>
  <c i="21" r="F31"/>
  <c i="1" r="BA79"/>
  <c i="21" r="T88"/>
  <c r="T87"/>
  <c r="T86"/>
  <c r="T85"/>
  <c r="R88"/>
  <c r="R87"/>
  <c r="R86"/>
  <c r="R85"/>
  <c r="P88"/>
  <c r="P87"/>
  <c r="P86"/>
  <c r="P85"/>
  <c i="1" r="AU79"/>
  <c i="21" r="BK88"/>
  <c r="BK87"/>
  <c r="J87"/>
  <c r="BK86"/>
  <c r="J86"/>
  <c r="BK85"/>
  <c r="J85"/>
  <c r="J56"/>
  <c r="J27"/>
  <c i="1" r="AG79"/>
  <c i="21" r="J88"/>
  <c r="BE88"/>
  <c r="J30"/>
  <c i="1" r="AV79"/>
  <c i="21" r="F30"/>
  <c i="1" r="AZ79"/>
  <c i="21" r="J58"/>
  <c r="J57"/>
  <c r="J81"/>
  <c r="F81"/>
  <c r="F79"/>
  <c r="E77"/>
  <c r="J51"/>
  <c r="F51"/>
  <c r="F49"/>
  <c r="E47"/>
  <c r="J36"/>
  <c r="J18"/>
  <c r="E18"/>
  <c r="F82"/>
  <c r="F52"/>
  <c r="J17"/>
  <c r="J12"/>
  <c r="J79"/>
  <c r="J49"/>
  <c r="E7"/>
  <c r="E75"/>
  <c r="E45"/>
  <c i="1" r="AY78"/>
  <c r="AX78"/>
  <c i="20" r="BI186"/>
  <c r="BH186"/>
  <c r="BG186"/>
  <c r="BF186"/>
  <c r="T186"/>
  <c r="R186"/>
  <c r="P186"/>
  <c r="BK186"/>
  <c r="J186"/>
  <c r="BE186"/>
  <c r="BI182"/>
  <c r="BH182"/>
  <c r="BG182"/>
  <c r="BF182"/>
  <c r="T182"/>
  <c r="T181"/>
  <c r="R182"/>
  <c r="R181"/>
  <c r="P182"/>
  <c r="P181"/>
  <c r="BK182"/>
  <c r="BK181"/>
  <c r="J181"/>
  <c r="J182"/>
  <c r="BE182"/>
  <c r="J68"/>
  <c r="BI177"/>
  <c r="BH177"/>
  <c r="BG177"/>
  <c r="BF177"/>
  <c r="T177"/>
  <c r="R177"/>
  <c r="P177"/>
  <c r="BK177"/>
  <c r="J177"/>
  <c r="BE177"/>
  <c r="BI175"/>
  <c r="BH175"/>
  <c r="BG175"/>
  <c r="BF175"/>
  <c r="T175"/>
  <c r="T174"/>
  <c r="R175"/>
  <c r="R174"/>
  <c r="P175"/>
  <c r="P174"/>
  <c r="BK175"/>
  <c r="BK174"/>
  <c r="J174"/>
  <c r="J175"/>
  <c r="BE175"/>
  <c r="J67"/>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4"/>
  <c r="BH114"/>
  <c r="BG114"/>
  <c r="BF114"/>
  <c r="T114"/>
  <c r="T113"/>
  <c r="T112"/>
  <c r="R114"/>
  <c r="R113"/>
  <c r="R112"/>
  <c r="P114"/>
  <c r="P113"/>
  <c r="P112"/>
  <c r="BK114"/>
  <c r="BK113"/>
  <c r="J113"/>
  <c r="BK112"/>
  <c r="J112"/>
  <c r="J114"/>
  <c r="BE114"/>
  <c r="J66"/>
  <c r="J65"/>
  <c r="BI109"/>
  <c r="BH109"/>
  <c r="BG109"/>
  <c r="BF109"/>
  <c r="T109"/>
  <c r="T108"/>
  <c r="R109"/>
  <c r="R108"/>
  <c r="P109"/>
  <c r="P108"/>
  <c r="BK109"/>
  <c r="BK108"/>
  <c r="J108"/>
  <c r="J109"/>
  <c r="BE109"/>
  <c r="J64"/>
  <c r="BI105"/>
  <c r="BH105"/>
  <c r="BG105"/>
  <c r="BF105"/>
  <c r="T105"/>
  <c r="T104"/>
  <c r="R105"/>
  <c r="R104"/>
  <c r="P105"/>
  <c r="P104"/>
  <c r="BK105"/>
  <c r="BK104"/>
  <c r="J104"/>
  <c r="J105"/>
  <c r="BE105"/>
  <c r="J63"/>
  <c r="BI101"/>
  <c r="BH101"/>
  <c r="BG101"/>
  <c r="BF101"/>
  <c r="T101"/>
  <c r="R101"/>
  <c r="P101"/>
  <c r="BK101"/>
  <c r="J101"/>
  <c r="BE101"/>
  <c r="BI98"/>
  <c r="BH98"/>
  <c r="BG98"/>
  <c r="BF98"/>
  <c r="T98"/>
  <c r="R98"/>
  <c r="P98"/>
  <c r="BK98"/>
  <c r="J98"/>
  <c r="BE98"/>
  <c r="BI96"/>
  <c r="BH96"/>
  <c r="BG96"/>
  <c r="BF96"/>
  <c r="T96"/>
  <c r="R96"/>
  <c r="P96"/>
  <c r="BK96"/>
  <c r="J96"/>
  <c r="BE96"/>
  <c r="BI93"/>
  <c r="F36"/>
  <c i="1" r="BD78"/>
  <c i="20" r="BH93"/>
  <c r="F35"/>
  <c i="1" r="BC78"/>
  <c i="20" r="BG93"/>
  <c r="F34"/>
  <c i="1" r="BB78"/>
  <c i="20" r="BF93"/>
  <c r="J33"/>
  <c i="1" r="AW78"/>
  <c i="20" r="F33"/>
  <c i="1" r="BA78"/>
  <c i="20" r="T93"/>
  <c r="T92"/>
  <c r="T91"/>
  <c r="T90"/>
  <c r="R93"/>
  <c r="R92"/>
  <c r="R91"/>
  <c r="R90"/>
  <c r="P93"/>
  <c r="P92"/>
  <c r="P91"/>
  <c r="P90"/>
  <c i="1" r="AU78"/>
  <c i="20" r="BK93"/>
  <c r="BK92"/>
  <c r="J92"/>
  <c r="BK91"/>
  <c r="J91"/>
  <c r="BK90"/>
  <c r="J90"/>
  <c r="J60"/>
  <c r="J29"/>
  <c i="1" r="AG78"/>
  <c i="20" r="J93"/>
  <c r="BE93"/>
  <c r="J32"/>
  <c i="1" r="AV78"/>
  <c i="20" r="F32"/>
  <c i="1" r="AZ78"/>
  <c i="20" r="J62"/>
  <c r="J61"/>
  <c r="J86"/>
  <c r="F86"/>
  <c r="F84"/>
  <c r="E82"/>
  <c r="J55"/>
  <c r="F55"/>
  <c r="F53"/>
  <c r="E51"/>
  <c r="J38"/>
  <c r="J20"/>
  <c r="E20"/>
  <c r="F87"/>
  <c r="F56"/>
  <c r="J19"/>
  <c r="J14"/>
  <c r="J84"/>
  <c r="J53"/>
  <c r="E7"/>
  <c r="E78"/>
  <c r="E47"/>
  <c i="1" r="AY77"/>
  <c r="AX77"/>
  <c i="19" r="BI184"/>
  <c r="BH184"/>
  <c r="BG184"/>
  <c r="BF184"/>
  <c r="T184"/>
  <c r="R184"/>
  <c r="P184"/>
  <c r="BK184"/>
  <c r="J184"/>
  <c r="BE184"/>
  <c r="BI180"/>
  <c r="BH180"/>
  <c r="BG180"/>
  <c r="BF180"/>
  <c r="T180"/>
  <c r="T179"/>
  <c r="R180"/>
  <c r="R179"/>
  <c r="P180"/>
  <c r="P179"/>
  <c r="BK180"/>
  <c r="BK179"/>
  <c r="J179"/>
  <c r="J180"/>
  <c r="BE180"/>
  <c r="J68"/>
  <c r="BI175"/>
  <c r="BH175"/>
  <c r="BG175"/>
  <c r="BF175"/>
  <c r="T175"/>
  <c r="R175"/>
  <c r="P175"/>
  <c r="BK175"/>
  <c r="J175"/>
  <c r="BE175"/>
  <c r="BI173"/>
  <c r="BH173"/>
  <c r="BG173"/>
  <c r="BF173"/>
  <c r="T173"/>
  <c r="T172"/>
  <c r="R173"/>
  <c r="R172"/>
  <c r="P173"/>
  <c r="P172"/>
  <c r="BK173"/>
  <c r="BK172"/>
  <c r="J172"/>
  <c r="J173"/>
  <c r="BE173"/>
  <c r="J67"/>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4"/>
  <c r="BH114"/>
  <c r="BG114"/>
  <c r="BF114"/>
  <c r="T114"/>
  <c r="T113"/>
  <c r="T112"/>
  <c r="R114"/>
  <c r="R113"/>
  <c r="R112"/>
  <c r="P114"/>
  <c r="P113"/>
  <c r="P112"/>
  <c r="BK114"/>
  <c r="BK113"/>
  <c r="J113"/>
  <c r="BK112"/>
  <c r="J112"/>
  <c r="J114"/>
  <c r="BE114"/>
  <c r="J66"/>
  <c r="J65"/>
  <c r="BI109"/>
  <c r="BH109"/>
  <c r="BG109"/>
  <c r="BF109"/>
  <c r="T109"/>
  <c r="T108"/>
  <c r="R109"/>
  <c r="R108"/>
  <c r="P109"/>
  <c r="P108"/>
  <c r="BK109"/>
  <c r="BK108"/>
  <c r="J108"/>
  <c r="J109"/>
  <c r="BE109"/>
  <c r="J64"/>
  <c r="BI105"/>
  <c r="BH105"/>
  <c r="BG105"/>
  <c r="BF105"/>
  <c r="T105"/>
  <c r="T104"/>
  <c r="R105"/>
  <c r="R104"/>
  <c r="P105"/>
  <c r="P104"/>
  <c r="BK105"/>
  <c r="BK104"/>
  <c r="J104"/>
  <c r="J105"/>
  <c r="BE105"/>
  <c r="J63"/>
  <c r="BI101"/>
  <c r="BH101"/>
  <c r="BG101"/>
  <c r="BF101"/>
  <c r="T101"/>
  <c r="R101"/>
  <c r="P101"/>
  <c r="BK101"/>
  <c r="J101"/>
  <c r="BE101"/>
  <c r="BI98"/>
  <c r="BH98"/>
  <c r="BG98"/>
  <c r="BF98"/>
  <c r="T98"/>
  <c r="R98"/>
  <c r="P98"/>
  <c r="BK98"/>
  <c r="J98"/>
  <c r="BE98"/>
  <c r="BI96"/>
  <c r="BH96"/>
  <c r="BG96"/>
  <c r="BF96"/>
  <c r="T96"/>
  <c r="R96"/>
  <c r="P96"/>
  <c r="BK96"/>
  <c r="J96"/>
  <c r="BE96"/>
  <c r="BI93"/>
  <c r="F36"/>
  <c i="1" r="BD77"/>
  <c i="19" r="BH93"/>
  <c r="F35"/>
  <c i="1" r="BC77"/>
  <c i="19" r="BG93"/>
  <c r="F34"/>
  <c i="1" r="BB77"/>
  <c i="19" r="BF93"/>
  <c r="J33"/>
  <c i="1" r="AW77"/>
  <c i="19" r="F33"/>
  <c i="1" r="BA77"/>
  <c i="19" r="T93"/>
  <c r="T92"/>
  <c r="T91"/>
  <c r="T90"/>
  <c r="R93"/>
  <c r="R92"/>
  <c r="R91"/>
  <c r="R90"/>
  <c r="P93"/>
  <c r="P92"/>
  <c r="P91"/>
  <c r="P90"/>
  <c i="1" r="AU77"/>
  <c i="19" r="BK93"/>
  <c r="BK92"/>
  <c r="J92"/>
  <c r="BK91"/>
  <c r="J91"/>
  <c r="BK90"/>
  <c r="J90"/>
  <c r="J60"/>
  <c r="J29"/>
  <c i="1" r="AG77"/>
  <c i="19" r="J93"/>
  <c r="BE93"/>
  <c r="J32"/>
  <c i="1" r="AV77"/>
  <c i="19" r="F32"/>
  <c i="1" r="AZ77"/>
  <c i="19" r="J62"/>
  <c r="J61"/>
  <c r="J86"/>
  <c r="F86"/>
  <c r="F84"/>
  <c r="E82"/>
  <c r="J55"/>
  <c r="F55"/>
  <c r="F53"/>
  <c r="E51"/>
  <c r="J38"/>
  <c r="J20"/>
  <c r="E20"/>
  <c r="F87"/>
  <c r="F56"/>
  <c r="J19"/>
  <c r="J14"/>
  <c r="J84"/>
  <c r="J53"/>
  <c r="E7"/>
  <c r="E78"/>
  <c r="E47"/>
  <c i="1" r="AY75"/>
  <c r="AX75"/>
  <c i="18" r="BI152"/>
  <c r="BH152"/>
  <c r="BG152"/>
  <c r="BF152"/>
  <c r="T152"/>
  <c r="T151"/>
  <c r="R152"/>
  <c r="R151"/>
  <c r="P152"/>
  <c r="P151"/>
  <c r="BK152"/>
  <c r="BK151"/>
  <c r="J151"/>
  <c r="J152"/>
  <c r="BE152"/>
  <c r="J70"/>
  <c r="BI150"/>
  <c r="BH150"/>
  <c r="BG150"/>
  <c r="BF150"/>
  <c r="T150"/>
  <c r="R150"/>
  <c r="P150"/>
  <c r="BK150"/>
  <c r="J150"/>
  <c r="BE150"/>
  <c r="BI146"/>
  <c r="BH146"/>
  <c r="BG146"/>
  <c r="BF146"/>
  <c r="T146"/>
  <c r="T145"/>
  <c r="R146"/>
  <c r="R145"/>
  <c r="P146"/>
  <c r="P145"/>
  <c r="BK146"/>
  <c r="BK145"/>
  <c r="J145"/>
  <c r="J146"/>
  <c r="BE146"/>
  <c r="J69"/>
  <c r="BI143"/>
  <c r="BH143"/>
  <c r="BG143"/>
  <c r="BF143"/>
  <c r="T143"/>
  <c r="R143"/>
  <c r="P143"/>
  <c r="BK143"/>
  <c r="J143"/>
  <c r="BE143"/>
  <c r="BI140"/>
  <c r="BH140"/>
  <c r="BG140"/>
  <c r="BF140"/>
  <c r="T140"/>
  <c r="R140"/>
  <c r="P140"/>
  <c r="BK140"/>
  <c r="J140"/>
  <c r="BE140"/>
  <c r="BI137"/>
  <c r="BH137"/>
  <c r="BG137"/>
  <c r="BF137"/>
  <c r="T137"/>
  <c r="T136"/>
  <c r="R137"/>
  <c r="R136"/>
  <c r="P137"/>
  <c r="P136"/>
  <c r="BK137"/>
  <c r="BK136"/>
  <c r="J136"/>
  <c r="J137"/>
  <c r="BE137"/>
  <c r="J68"/>
  <c r="BI133"/>
  <c r="BH133"/>
  <c r="BG133"/>
  <c r="BF133"/>
  <c r="T133"/>
  <c r="T132"/>
  <c r="R133"/>
  <c r="R132"/>
  <c r="P133"/>
  <c r="P132"/>
  <c r="BK133"/>
  <c r="BK132"/>
  <c r="J132"/>
  <c r="J133"/>
  <c r="BE133"/>
  <c r="J67"/>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7"/>
  <c r="F38"/>
  <c i="1" r="BD75"/>
  <c i="18" r="BH97"/>
  <c r="F37"/>
  <c i="1" r="BC75"/>
  <c i="18" r="BG97"/>
  <c r="F36"/>
  <c i="1" r="BB75"/>
  <c i="18" r="BF97"/>
  <c r="J35"/>
  <c i="1" r="AW75"/>
  <c i="18" r="F35"/>
  <c i="1" r="BA75"/>
  <c i="18" r="T97"/>
  <c r="T96"/>
  <c r="T95"/>
  <c r="T94"/>
  <c r="R97"/>
  <c r="R96"/>
  <c r="R95"/>
  <c r="R94"/>
  <c r="P97"/>
  <c r="P96"/>
  <c r="P95"/>
  <c r="P94"/>
  <c i="1" r="AU75"/>
  <c i="18" r="BK97"/>
  <c r="BK96"/>
  <c r="J96"/>
  <c r="BK95"/>
  <c r="J95"/>
  <c r="BK94"/>
  <c r="J94"/>
  <c r="J64"/>
  <c r="J31"/>
  <c i="1" r="AG75"/>
  <c i="18" r="J97"/>
  <c r="BE97"/>
  <c r="J34"/>
  <c i="1" r="AV75"/>
  <c i="18" r="F34"/>
  <c i="1" r="AZ75"/>
  <c i="18" r="J66"/>
  <c r="J65"/>
  <c r="J90"/>
  <c r="F90"/>
  <c r="F88"/>
  <c r="E86"/>
  <c r="J59"/>
  <c r="F59"/>
  <c r="F57"/>
  <c r="E55"/>
  <c r="J40"/>
  <c r="J22"/>
  <c r="E22"/>
  <c r="F91"/>
  <c r="F60"/>
  <c r="J21"/>
  <c r="J16"/>
  <c r="J88"/>
  <c r="J57"/>
  <c r="E7"/>
  <c r="E80"/>
  <c r="E49"/>
  <c i="1" r="AY74"/>
  <c r="AX74"/>
  <c i="17" r="BI205"/>
  <c r="BH205"/>
  <c r="BG205"/>
  <c r="BF205"/>
  <c r="T205"/>
  <c r="T204"/>
  <c r="T203"/>
  <c r="R205"/>
  <c r="R204"/>
  <c r="R203"/>
  <c r="P205"/>
  <c r="P204"/>
  <c r="P203"/>
  <c r="BK205"/>
  <c r="BK204"/>
  <c r="J204"/>
  <c r="BK203"/>
  <c r="J203"/>
  <c r="J205"/>
  <c r="BE205"/>
  <c r="J71"/>
  <c r="J70"/>
  <c r="BI201"/>
  <c r="BH201"/>
  <c r="BG201"/>
  <c r="BF201"/>
  <c r="T201"/>
  <c r="R201"/>
  <c r="P201"/>
  <c r="BK201"/>
  <c r="J201"/>
  <c r="BE201"/>
  <c r="BI199"/>
  <c r="BH199"/>
  <c r="BG199"/>
  <c r="BF199"/>
  <c r="T199"/>
  <c r="R199"/>
  <c r="P199"/>
  <c r="BK199"/>
  <c r="J199"/>
  <c r="BE199"/>
  <c r="BI197"/>
  <c r="BH197"/>
  <c r="BG197"/>
  <c r="BF197"/>
  <c r="T197"/>
  <c r="R197"/>
  <c r="P197"/>
  <c r="BK197"/>
  <c r="J197"/>
  <c r="BE197"/>
  <c r="BI192"/>
  <c r="BH192"/>
  <c r="BG192"/>
  <c r="BF192"/>
  <c r="T192"/>
  <c r="R192"/>
  <c r="P192"/>
  <c r="BK192"/>
  <c r="J192"/>
  <c r="BE192"/>
  <c r="BI190"/>
  <c r="BH190"/>
  <c r="BG190"/>
  <c r="BF190"/>
  <c r="T190"/>
  <c r="R190"/>
  <c r="P190"/>
  <c r="BK190"/>
  <c r="J190"/>
  <c r="BE190"/>
  <c r="BI187"/>
  <c r="BH187"/>
  <c r="BG187"/>
  <c r="BF187"/>
  <c r="T187"/>
  <c r="R187"/>
  <c r="P187"/>
  <c r="BK187"/>
  <c r="J187"/>
  <c r="BE187"/>
  <c r="BI185"/>
  <c r="BH185"/>
  <c r="BG185"/>
  <c r="BF185"/>
  <c r="T185"/>
  <c r="R185"/>
  <c r="P185"/>
  <c r="BK185"/>
  <c r="J185"/>
  <c r="BE185"/>
  <c r="BI182"/>
  <c r="BH182"/>
  <c r="BG182"/>
  <c r="BF182"/>
  <c r="T182"/>
  <c r="R182"/>
  <c r="P182"/>
  <c r="BK182"/>
  <c r="J182"/>
  <c r="BE182"/>
  <c r="BI178"/>
  <c r="BH178"/>
  <c r="BG178"/>
  <c r="BF178"/>
  <c r="T178"/>
  <c r="T177"/>
  <c r="R178"/>
  <c r="R177"/>
  <c r="P178"/>
  <c r="P177"/>
  <c r="BK178"/>
  <c r="BK177"/>
  <c r="J177"/>
  <c r="J178"/>
  <c r="BE178"/>
  <c r="J69"/>
  <c r="BI174"/>
  <c r="BH174"/>
  <c r="BG174"/>
  <c r="BF174"/>
  <c r="T174"/>
  <c r="T173"/>
  <c r="R174"/>
  <c r="R173"/>
  <c r="P174"/>
  <c r="P173"/>
  <c r="BK174"/>
  <c r="BK173"/>
  <c r="J173"/>
  <c r="J174"/>
  <c r="BE174"/>
  <c r="J68"/>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T148"/>
  <c r="R149"/>
  <c r="R148"/>
  <c r="P149"/>
  <c r="P148"/>
  <c r="BK149"/>
  <c r="BK148"/>
  <c r="J148"/>
  <c r="J149"/>
  <c r="BE149"/>
  <c r="J67"/>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R136"/>
  <c r="P136"/>
  <c r="BK136"/>
  <c r="J136"/>
  <c r="BE136"/>
  <c r="BI133"/>
  <c r="BH133"/>
  <c r="BG133"/>
  <c r="BF133"/>
  <c r="T133"/>
  <c r="R133"/>
  <c r="P133"/>
  <c r="BK133"/>
  <c r="J133"/>
  <c r="BE133"/>
  <c r="BI126"/>
  <c r="BH126"/>
  <c r="BG126"/>
  <c r="BF126"/>
  <c r="T126"/>
  <c r="R126"/>
  <c r="P126"/>
  <c r="BK126"/>
  <c r="J126"/>
  <c r="BE126"/>
  <c r="BI123"/>
  <c r="BH123"/>
  <c r="BG123"/>
  <c r="BF123"/>
  <c r="T123"/>
  <c r="R123"/>
  <c r="P123"/>
  <c r="BK123"/>
  <c r="J123"/>
  <c r="BE123"/>
  <c r="BI120"/>
  <c r="BH120"/>
  <c r="BG120"/>
  <c r="BF120"/>
  <c r="T120"/>
  <c r="R120"/>
  <c r="P120"/>
  <c r="BK120"/>
  <c r="J120"/>
  <c r="BE120"/>
  <c r="BI116"/>
  <c r="BH116"/>
  <c r="BG116"/>
  <c r="BF116"/>
  <c r="T116"/>
  <c r="R116"/>
  <c r="P116"/>
  <c r="BK116"/>
  <c r="J116"/>
  <c r="BE116"/>
  <c r="BI113"/>
  <c r="BH113"/>
  <c r="BG113"/>
  <c r="BF113"/>
  <c r="T113"/>
  <c r="R113"/>
  <c r="P113"/>
  <c r="BK113"/>
  <c r="J113"/>
  <c r="BE113"/>
  <c r="BI106"/>
  <c r="BH106"/>
  <c r="BG106"/>
  <c r="BF106"/>
  <c r="T106"/>
  <c r="R106"/>
  <c r="P106"/>
  <c r="BK106"/>
  <c r="J106"/>
  <c r="BE106"/>
  <c r="BI102"/>
  <c r="BH102"/>
  <c r="BG102"/>
  <c r="BF102"/>
  <c r="T102"/>
  <c r="R102"/>
  <c r="P102"/>
  <c r="BK102"/>
  <c r="J102"/>
  <c r="BE102"/>
  <c r="BI100"/>
  <c r="BH100"/>
  <c r="BG100"/>
  <c r="BF100"/>
  <c r="T100"/>
  <c r="R100"/>
  <c r="P100"/>
  <c r="BK100"/>
  <c r="J100"/>
  <c r="BE100"/>
  <c r="BI98"/>
  <c r="F38"/>
  <c i="1" r="BD74"/>
  <c i="17" r="BH98"/>
  <c r="F37"/>
  <c i="1" r="BC74"/>
  <c i="17" r="BG98"/>
  <c r="F36"/>
  <c i="1" r="BB74"/>
  <c i="17" r="BF98"/>
  <c r="J35"/>
  <c i="1" r="AW74"/>
  <c i="17" r="F35"/>
  <c i="1" r="BA74"/>
  <c i="17" r="T98"/>
  <c r="T97"/>
  <c r="T96"/>
  <c r="T95"/>
  <c r="R98"/>
  <c r="R97"/>
  <c r="R96"/>
  <c r="R95"/>
  <c r="P98"/>
  <c r="P97"/>
  <c r="P96"/>
  <c r="P95"/>
  <c i="1" r="AU74"/>
  <c i="17" r="BK98"/>
  <c r="BK97"/>
  <c r="J97"/>
  <c r="BK96"/>
  <c r="J96"/>
  <c r="BK95"/>
  <c r="J95"/>
  <c r="J64"/>
  <c r="J31"/>
  <c i="1" r="AG74"/>
  <c i="17" r="J98"/>
  <c r="BE98"/>
  <c r="J34"/>
  <c i="1" r="AV74"/>
  <c i="17" r="F34"/>
  <c i="1" r="AZ74"/>
  <c i="17" r="J66"/>
  <c r="J65"/>
  <c r="J91"/>
  <c r="F91"/>
  <c r="F89"/>
  <c r="E87"/>
  <c r="J59"/>
  <c r="F59"/>
  <c r="F57"/>
  <c r="E55"/>
  <c r="J40"/>
  <c r="J22"/>
  <c r="E22"/>
  <c r="F92"/>
  <c r="F60"/>
  <c r="J21"/>
  <c r="J16"/>
  <c r="J89"/>
  <c r="J57"/>
  <c r="E7"/>
  <c r="E81"/>
  <c r="E49"/>
  <c i="1" r="AY72"/>
  <c r="AX72"/>
  <c i="16" r="BI162"/>
  <c r="BH162"/>
  <c r="BG162"/>
  <c r="BF162"/>
  <c r="T162"/>
  <c r="T161"/>
  <c r="T160"/>
  <c r="R162"/>
  <c r="R161"/>
  <c r="R160"/>
  <c r="P162"/>
  <c r="P161"/>
  <c r="P160"/>
  <c r="BK162"/>
  <c r="BK161"/>
  <c r="J161"/>
  <c r="BK160"/>
  <c r="J160"/>
  <c r="J162"/>
  <c r="BE162"/>
  <c r="J70"/>
  <c r="J69"/>
  <c r="BI157"/>
  <c r="BH157"/>
  <c r="BG157"/>
  <c r="BF157"/>
  <c r="T157"/>
  <c r="R157"/>
  <c r="P157"/>
  <c r="BK157"/>
  <c r="J157"/>
  <c r="BE157"/>
  <c r="BI155"/>
  <c r="BH155"/>
  <c r="BG155"/>
  <c r="BF155"/>
  <c r="T155"/>
  <c r="R155"/>
  <c r="P155"/>
  <c r="BK155"/>
  <c r="J155"/>
  <c r="BE155"/>
  <c r="BI153"/>
  <c r="BH153"/>
  <c r="BG153"/>
  <c r="BF153"/>
  <c r="T153"/>
  <c r="R153"/>
  <c r="P153"/>
  <c r="BK153"/>
  <c r="J153"/>
  <c r="BE153"/>
  <c r="BI150"/>
  <c r="BH150"/>
  <c r="BG150"/>
  <c r="BF150"/>
  <c r="T150"/>
  <c r="R150"/>
  <c r="P150"/>
  <c r="BK150"/>
  <c r="J150"/>
  <c r="BE150"/>
  <c r="BI147"/>
  <c r="BH147"/>
  <c r="BG147"/>
  <c r="BF147"/>
  <c r="T147"/>
  <c r="R147"/>
  <c r="P147"/>
  <c r="BK147"/>
  <c r="J147"/>
  <c r="BE147"/>
  <c r="BI140"/>
  <c r="BH140"/>
  <c r="BG140"/>
  <c r="BF140"/>
  <c r="T140"/>
  <c r="R140"/>
  <c r="P140"/>
  <c r="BK140"/>
  <c r="J140"/>
  <c r="BE140"/>
  <c r="BI137"/>
  <c r="BH137"/>
  <c r="BG137"/>
  <c r="BF137"/>
  <c r="T137"/>
  <c r="T136"/>
  <c r="R137"/>
  <c r="R136"/>
  <c r="P137"/>
  <c r="P136"/>
  <c r="BK137"/>
  <c r="BK136"/>
  <c r="J136"/>
  <c r="J137"/>
  <c r="BE137"/>
  <c r="J68"/>
  <c r="BI133"/>
  <c r="BH133"/>
  <c r="BG133"/>
  <c r="BF133"/>
  <c r="T133"/>
  <c r="T132"/>
  <c r="R133"/>
  <c r="R132"/>
  <c r="P133"/>
  <c r="P132"/>
  <c r="BK133"/>
  <c r="BK132"/>
  <c r="J132"/>
  <c r="J133"/>
  <c r="BE133"/>
  <c r="J67"/>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7"/>
  <c r="F38"/>
  <c i="1" r="BD72"/>
  <c i="16" r="BH97"/>
  <c r="F37"/>
  <c i="1" r="BC72"/>
  <c i="16" r="BG97"/>
  <c r="F36"/>
  <c i="1" r="BB72"/>
  <c i="16" r="BF97"/>
  <c r="J35"/>
  <c i="1" r="AW72"/>
  <c i="16" r="F35"/>
  <c i="1" r="BA72"/>
  <c i="16" r="T97"/>
  <c r="T96"/>
  <c r="T95"/>
  <c r="T94"/>
  <c r="R97"/>
  <c r="R96"/>
  <c r="R95"/>
  <c r="R94"/>
  <c r="P97"/>
  <c r="P96"/>
  <c r="P95"/>
  <c r="P94"/>
  <c i="1" r="AU72"/>
  <c i="16" r="BK97"/>
  <c r="BK96"/>
  <c r="J96"/>
  <c r="BK95"/>
  <c r="J95"/>
  <c r="BK94"/>
  <c r="J94"/>
  <c r="J64"/>
  <c r="J31"/>
  <c i="1" r="AG72"/>
  <c i="16" r="J97"/>
  <c r="BE97"/>
  <c r="J34"/>
  <c i="1" r="AV72"/>
  <c i="16" r="F34"/>
  <c i="1" r="AZ72"/>
  <c i="16" r="J66"/>
  <c r="J65"/>
  <c r="J90"/>
  <c r="F90"/>
  <c r="F88"/>
  <c r="E86"/>
  <c r="J59"/>
  <c r="F59"/>
  <c r="F57"/>
  <c r="E55"/>
  <c r="J40"/>
  <c r="J22"/>
  <c r="E22"/>
  <c r="F91"/>
  <c r="F60"/>
  <c r="J21"/>
  <c r="J16"/>
  <c r="J88"/>
  <c r="J57"/>
  <c r="E7"/>
  <c r="E80"/>
  <c r="E49"/>
  <c i="1" r="AY71"/>
  <c r="AX71"/>
  <c i="15" r="BI223"/>
  <c r="BH223"/>
  <c r="BG223"/>
  <c r="BF223"/>
  <c r="T223"/>
  <c r="T222"/>
  <c r="T221"/>
  <c r="R223"/>
  <c r="R222"/>
  <c r="R221"/>
  <c r="P223"/>
  <c r="P222"/>
  <c r="P221"/>
  <c r="BK223"/>
  <c r="BK222"/>
  <c r="J222"/>
  <c r="BK221"/>
  <c r="J221"/>
  <c r="J223"/>
  <c r="BE223"/>
  <c r="J71"/>
  <c r="J70"/>
  <c r="BI219"/>
  <c r="BH219"/>
  <c r="BG219"/>
  <c r="BF219"/>
  <c r="T219"/>
  <c r="R219"/>
  <c r="P219"/>
  <c r="BK219"/>
  <c r="J219"/>
  <c r="BE219"/>
  <c r="BI217"/>
  <c r="BH217"/>
  <c r="BG217"/>
  <c r="BF217"/>
  <c r="T217"/>
  <c r="R217"/>
  <c r="P217"/>
  <c r="BK217"/>
  <c r="J217"/>
  <c r="BE217"/>
  <c r="BI215"/>
  <c r="BH215"/>
  <c r="BG215"/>
  <c r="BF215"/>
  <c r="T215"/>
  <c r="R215"/>
  <c r="P215"/>
  <c r="BK215"/>
  <c r="J215"/>
  <c r="BE215"/>
  <c r="BI210"/>
  <c r="BH210"/>
  <c r="BG210"/>
  <c r="BF210"/>
  <c r="T210"/>
  <c r="R210"/>
  <c r="P210"/>
  <c r="BK210"/>
  <c r="J210"/>
  <c r="BE210"/>
  <c r="BI208"/>
  <c r="BH208"/>
  <c r="BG208"/>
  <c r="BF208"/>
  <c r="T208"/>
  <c r="R208"/>
  <c r="P208"/>
  <c r="BK208"/>
  <c r="J208"/>
  <c r="BE208"/>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3"/>
  <c r="BH193"/>
  <c r="BG193"/>
  <c r="BF193"/>
  <c r="T193"/>
  <c r="R193"/>
  <c r="P193"/>
  <c r="BK193"/>
  <c r="J193"/>
  <c r="BE193"/>
  <c r="BI190"/>
  <c r="BH190"/>
  <c r="BG190"/>
  <c r="BF190"/>
  <c r="T190"/>
  <c r="R190"/>
  <c r="P190"/>
  <c r="BK190"/>
  <c r="J190"/>
  <c r="BE190"/>
  <c r="BI186"/>
  <c r="BH186"/>
  <c r="BG186"/>
  <c r="BF186"/>
  <c r="T186"/>
  <c r="T185"/>
  <c r="R186"/>
  <c r="R185"/>
  <c r="P186"/>
  <c r="P185"/>
  <c r="BK186"/>
  <c r="BK185"/>
  <c r="J185"/>
  <c r="J186"/>
  <c r="BE186"/>
  <c r="J69"/>
  <c r="BI182"/>
  <c r="BH182"/>
  <c r="BG182"/>
  <c r="BF182"/>
  <c r="T182"/>
  <c r="T181"/>
  <c r="R182"/>
  <c r="R181"/>
  <c r="P182"/>
  <c r="P181"/>
  <c r="BK182"/>
  <c r="BK181"/>
  <c r="J181"/>
  <c r="J182"/>
  <c r="BE182"/>
  <c r="J68"/>
  <c r="BI177"/>
  <c r="BH177"/>
  <c r="BG177"/>
  <c r="BF177"/>
  <c r="T177"/>
  <c r="R177"/>
  <c r="P177"/>
  <c r="BK177"/>
  <c r="J177"/>
  <c r="BE177"/>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T152"/>
  <c r="R153"/>
  <c r="R152"/>
  <c r="P153"/>
  <c r="P152"/>
  <c r="BK153"/>
  <c r="BK152"/>
  <c r="J152"/>
  <c r="J153"/>
  <c r="BE153"/>
  <c r="J67"/>
  <c r="BI149"/>
  <c r="BH149"/>
  <c r="BG149"/>
  <c r="BF149"/>
  <c r="T149"/>
  <c r="R149"/>
  <c r="P149"/>
  <c r="BK149"/>
  <c r="J149"/>
  <c r="BE14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R137"/>
  <c r="P137"/>
  <c r="BK137"/>
  <c r="J137"/>
  <c r="BE137"/>
  <c r="BI130"/>
  <c r="BH130"/>
  <c r="BG130"/>
  <c r="BF130"/>
  <c r="T130"/>
  <c r="R130"/>
  <c r="P130"/>
  <c r="BK130"/>
  <c r="J130"/>
  <c r="BE130"/>
  <c r="BI127"/>
  <c r="BH127"/>
  <c r="BG127"/>
  <c r="BF127"/>
  <c r="T127"/>
  <c r="R127"/>
  <c r="P127"/>
  <c r="BK127"/>
  <c r="J127"/>
  <c r="BE127"/>
  <c r="BI124"/>
  <c r="BH124"/>
  <c r="BG124"/>
  <c r="BF124"/>
  <c r="T124"/>
  <c r="R124"/>
  <c r="P124"/>
  <c r="BK124"/>
  <c r="J124"/>
  <c r="BE124"/>
  <c r="BI120"/>
  <c r="BH120"/>
  <c r="BG120"/>
  <c r="BF120"/>
  <c r="T120"/>
  <c r="R120"/>
  <c r="P120"/>
  <c r="BK120"/>
  <c r="J120"/>
  <c r="BE120"/>
  <c r="BI117"/>
  <c r="BH117"/>
  <c r="BG117"/>
  <c r="BF117"/>
  <c r="T117"/>
  <c r="R117"/>
  <c r="P117"/>
  <c r="BK117"/>
  <c r="J117"/>
  <c r="BE117"/>
  <c r="BI106"/>
  <c r="BH106"/>
  <c r="BG106"/>
  <c r="BF106"/>
  <c r="T106"/>
  <c r="R106"/>
  <c r="P106"/>
  <c r="BK106"/>
  <c r="J106"/>
  <c r="BE106"/>
  <c r="BI102"/>
  <c r="BH102"/>
  <c r="BG102"/>
  <c r="BF102"/>
  <c r="T102"/>
  <c r="R102"/>
  <c r="P102"/>
  <c r="BK102"/>
  <c r="J102"/>
  <c r="BE102"/>
  <c r="BI100"/>
  <c r="BH100"/>
  <c r="BG100"/>
  <c r="BF100"/>
  <c r="T100"/>
  <c r="R100"/>
  <c r="P100"/>
  <c r="BK100"/>
  <c r="J100"/>
  <c r="BE100"/>
  <c r="BI98"/>
  <c r="F38"/>
  <c i="1" r="BD71"/>
  <c i="15" r="BH98"/>
  <c r="F37"/>
  <c i="1" r="BC71"/>
  <c i="15" r="BG98"/>
  <c r="F36"/>
  <c i="1" r="BB71"/>
  <c i="15" r="BF98"/>
  <c r="J35"/>
  <c i="1" r="AW71"/>
  <c i="15" r="F35"/>
  <c i="1" r="BA71"/>
  <c i="15" r="T98"/>
  <c r="T97"/>
  <c r="T96"/>
  <c r="T95"/>
  <c r="R98"/>
  <c r="R97"/>
  <c r="R96"/>
  <c r="R95"/>
  <c r="P98"/>
  <c r="P97"/>
  <c r="P96"/>
  <c r="P95"/>
  <c i="1" r="AU71"/>
  <c i="15" r="BK98"/>
  <c r="BK97"/>
  <c r="J97"/>
  <c r="BK96"/>
  <c r="J96"/>
  <c r="BK95"/>
  <c r="J95"/>
  <c r="J64"/>
  <c r="J31"/>
  <c i="1" r="AG71"/>
  <c i="15" r="J98"/>
  <c r="BE98"/>
  <c r="J34"/>
  <c i="1" r="AV71"/>
  <c i="15" r="F34"/>
  <c i="1" r="AZ71"/>
  <c i="15" r="J66"/>
  <c r="J65"/>
  <c r="J91"/>
  <c r="F91"/>
  <c r="F89"/>
  <c r="E87"/>
  <c r="J59"/>
  <c r="F59"/>
  <c r="F57"/>
  <c r="E55"/>
  <c r="J40"/>
  <c r="J22"/>
  <c r="E22"/>
  <c r="F92"/>
  <c r="F60"/>
  <c r="J21"/>
  <c r="J16"/>
  <c r="J89"/>
  <c r="J57"/>
  <c r="E7"/>
  <c r="E81"/>
  <c r="E49"/>
  <c i="1" r="AY68"/>
  <c r="AX68"/>
  <c i="14" r="BI230"/>
  <c r="BH230"/>
  <c r="BG230"/>
  <c r="BF230"/>
  <c r="T230"/>
  <c r="T229"/>
  <c r="T228"/>
  <c r="R230"/>
  <c r="R229"/>
  <c r="R228"/>
  <c r="P230"/>
  <c r="P229"/>
  <c r="P228"/>
  <c r="BK230"/>
  <c r="BK229"/>
  <c r="J229"/>
  <c r="BK228"/>
  <c r="J228"/>
  <c r="J230"/>
  <c r="BE230"/>
  <c r="J67"/>
  <c r="J66"/>
  <c r="BI226"/>
  <c r="BH226"/>
  <c r="BG226"/>
  <c r="BF226"/>
  <c r="T226"/>
  <c r="R226"/>
  <c r="P226"/>
  <c r="BK226"/>
  <c r="J226"/>
  <c r="BE226"/>
  <c r="BI224"/>
  <c r="BH224"/>
  <c r="BG224"/>
  <c r="BF224"/>
  <c r="T224"/>
  <c r="R224"/>
  <c r="P224"/>
  <c r="BK224"/>
  <c r="J224"/>
  <c r="BE224"/>
  <c r="BI222"/>
  <c r="BH222"/>
  <c r="BG222"/>
  <c r="BF222"/>
  <c r="T222"/>
  <c r="R222"/>
  <c r="P222"/>
  <c r="BK222"/>
  <c r="J222"/>
  <c r="BE222"/>
  <c r="BI219"/>
  <c r="BH219"/>
  <c r="BG219"/>
  <c r="BF219"/>
  <c r="T219"/>
  <c r="R219"/>
  <c r="P219"/>
  <c r="BK219"/>
  <c r="J219"/>
  <c r="BE219"/>
  <c r="BI217"/>
  <c r="BH217"/>
  <c r="BG217"/>
  <c r="BF217"/>
  <c r="T217"/>
  <c r="R217"/>
  <c r="P217"/>
  <c r="BK217"/>
  <c r="J217"/>
  <c r="BE217"/>
  <c r="BI215"/>
  <c r="BH215"/>
  <c r="BG215"/>
  <c r="BF215"/>
  <c r="T215"/>
  <c r="R215"/>
  <c r="P215"/>
  <c r="BK215"/>
  <c r="J215"/>
  <c r="BE215"/>
  <c r="BI211"/>
  <c r="BH211"/>
  <c r="BG211"/>
  <c r="BF211"/>
  <c r="T211"/>
  <c r="R211"/>
  <c r="P211"/>
  <c r="BK211"/>
  <c r="J211"/>
  <c r="BE211"/>
  <c r="BI209"/>
  <c r="BH209"/>
  <c r="BG209"/>
  <c r="BF209"/>
  <c r="T209"/>
  <c r="R209"/>
  <c r="P209"/>
  <c r="BK209"/>
  <c r="J209"/>
  <c r="BE209"/>
  <c r="BI205"/>
  <c r="BH205"/>
  <c r="BG205"/>
  <c r="BF205"/>
  <c r="T205"/>
  <c r="R205"/>
  <c r="P205"/>
  <c r="BK205"/>
  <c r="J205"/>
  <c r="BE205"/>
  <c r="BI203"/>
  <c r="BH203"/>
  <c r="BG203"/>
  <c r="BF203"/>
  <c r="T203"/>
  <c r="R203"/>
  <c r="P203"/>
  <c r="BK203"/>
  <c r="J203"/>
  <c r="BE203"/>
  <c r="BI200"/>
  <c r="BH200"/>
  <c r="BG200"/>
  <c r="BF200"/>
  <c r="T200"/>
  <c r="R200"/>
  <c r="P200"/>
  <c r="BK200"/>
  <c r="J200"/>
  <c r="BE200"/>
  <c r="BI197"/>
  <c r="BH197"/>
  <c r="BG197"/>
  <c r="BF197"/>
  <c r="T197"/>
  <c r="T196"/>
  <c r="R197"/>
  <c r="R196"/>
  <c r="P197"/>
  <c r="P196"/>
  <c r="BK197"/>
  <c r="BK196"/>
  <c r="J196"/>
  <c r="J197"/>
  <c r="BE197"/>
  <c r="J65"/>
  <c r="BI193"/>
  <c r="BH193"/>
  <c r="BG193"/>
  <c r="BF193"/>
  <c r="T193"/>
  <c r="T192"/>
  <c r="R193"/>
  <c r="R192"/>
  <c r="P193"/>
  <c r="P192"/>
  <c r="BK193"/>
  <c r="BK192"/>
  <c r="J192"/>
  <c r="J193"/>
  <c r="BE193"/>
  <c r="J64"/>
  <c r="BI190"/>
  <c r="BH190"/>
  <c r="BG190"/>
  <c r="BF190"/>
  <c r="T190"/>
  <c r="R190"/>
  <c r="P190"/>
  <c r="BK190"/>
  <c r="J190"/>
  <c r="BE190"/>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T163"/>
  <c r="R164"/>
  <c r="R163"/>
  <c r="P164"/>
  <c r="P163"/>
  <c r="BK164"/>
  <c r="BK163"/>
  <c r="J163"/>
  <c r="J164"/>
  <c r="BE164"/>
  <c r="J63"/>
  <c r="BI160"/>
  <c r="BH160"/>
  <c r="BG160"/>
  <c r="BF160"/>
  <c r="T160"/>
  <c r="R160"/>
  <c r="P160"/>
  <c r="BK160"/>
  <c r="J160"/>
  <c r="BE160"/>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6"/>
  <c r="BH146"/>
  <c r="BG146"/>
  <c r="BF146"/>
  <c r="T146"/>
  <c r="R146"/>
  <c r="P146"/>
  <c r="BK146"/>
  <c r="J146"/>
  <c r="BE146"/>
  <c r="BI143"/>
  <c r="BH143"/>
  <c r="BG143"/>
  <c r="BF143"/>
  <c r="T143"/>
  <c r="R143"/>
  <c r="P143"/>
  <c r="BK143"/>
  <c r="J143"/>
  <c r="BE143"/>
  <c r="BI133"/>
  <c r="BH133"/>
  <c r="BG133"/>
  <c r="BF133"/>
  <c r="T133"/>
  <c r="R133"/>
  <c r="P133"/>
  <c r="BK133"/>
  <c r="J133"/>
  <c r="BE133"/>
  <c r="BI130"/>
  <c r="BH130"/>
  <c r="BG130"/>
  <c r="BF130"/>
  <c r="T130"/>
  <c r="R130"/>
  <c r="P130"/>
  <c r="BK130"/>
  <c r="J130"/>
  <c r="BE130"/>
  <c r="BI127"/>
  <c r="BH127"/>
  <c r="BG127"/>
  <c r="BF127"/>
  <c r="T127"/>
  <c r="R127"/>
  <c r="P127"/>
  <c r="BK127"/>
  <c r="J127"/>
  <c r="BE127"/>
  <c r="BI123"/>
  <c r="BH123"/>
  <c r="BG123"/>
  <c r="BF123"/>
  <c r="T123"/>
  <c r="R123"/>
  <c r="P123"/>
  <c r="BK123"/>
  <c r="J123"/>
  <c r="BE123"/>
  <c r="BI120"/>
  <c r="BH120"/>
  <c r="BG120"/>
  <c r="BF120"/>
  <c r="T120"/>
  <c r="R120"/>
  <c r="P120"/>
  <c r="BK120"/>
  <c r="J120"/>
  <c r="BE120"/>
  <c r="BI107"/>
  <c r="BH107"/>
  <c r="BG107"/>
  <c r="BF107"/>
  <c r="T107"/>
  <c r="R107"/>
  <c r="P107"/>
  <c r="BK107"/>
  <c r="J107"/>
  <c r="BE107"/>
  <c r="BI104"/>
  <c r="BH104"/>
  <c r="BG104"/>
  <c r="BF104"/>
  <c r="T104"/>
  <c r="R104"/>
  <c r="P104"/>
  <c r="BK104"/>
  <c r="J104"/>
  <c r="BE104"/>
  <c r="BI100"/>
  <c r="BH100"/>
  <c r="BG100"/>
  <c r="BF100"/>
  <c r="T100"/>
  <c r="R100"/>
  <c r="P100"/>
  <c r="BK100"/>
  <c r="J100"/>
  <c r="BE100"/>
  <c r="BI96"/>
  <c r="BH96"/>
  <c r="BG96"/>
  <c r="BF96"/>
  <c r="T96"/>
  <c r="R96"/>
  <c r="P96"/>
  <c r="BK96"/>
  <c r="J96"/>
  <c r="BE96"/>
  <c r="BI94"/>
  <c r="BH94"/>
  <c r="BG94"/>
  <c r="BF94"/>
  <c r="T94"/>
  <c r="R94"/>
  <c r="P94"/>
  <c r="BK94"/>
  <c r="J94"/>
  <c r="BE94"/>
  <c r="BI92"/>
  <c r="F36"/>
  <c i="1" r="BD68"/>
  <c i="14" r="BH92"/>
  <c r="F35"/>
  <c i="1" r="BC68"/>
  <c i="14" r="BG92"/>
  <c r="F34"/>
  <c i="1" r="BB68"/>
  <c i="14" r="BF92"/>
  <c r="J33"/>
  <c i="1" r="AW68"/>
  <c i="14" r="F33"/>
  <c i="1" r="BA68"/>
  <c i="14" r="T92"/>
  <c r="T91"/>
  <c r="T90"/>
  <c r="T89"/>
  <c r="R92"/>
  <c r="R91"/>
  <c r="R90"/>
  <c r="R89"/>
  <c r="P92"/>
  <c r="P91"/>
  <c r="P90"/>
  <c r="P89"/>
  <c i="1" r="AU68"/>
  <c i="14" r="BK92"/>
  <c r="BK91"/>
  <c r="J91"/>
  <c r="BK90"/>
  <c r="J90"/>
  <c r="BK89"/>
  <c r="J89"/>
  <c r="J60"/>
  <c r="J29"/>
  <c i="1" r="AG68"/>
  <c i="14" r="J92"/>
  <c r="BE92"/>
  <c r="J32"/>
  <c i="1" r="AV68"/>
  <c i="14" r="F32"/>
  <c i="1" r="AZ68"/>
  <c i="14" r="J62"/>
  <c r="J61"/>
  <c r="J85"/>
  <c r="F85"/>
  <c r="F83"/>
  <c r="E81"/>
  <c r="J55"/>
  <c r="F55"/>
  <c r="F53"/>
  <c r="E51"/>
  <c r="J38"/>
  <c r="J20"/>
  <c r="E20"/>
  <c r="F86"/>
  <c r="F56"/>
  <c r="J19"/>
  <c r="J14"/>
  <c r="J83"/>
  <c r="J53"/>
  <c r="E7"/>
  <c r="E77"/>
  <c r="E47"/>
  <c i="1" r="AY67"/>
  <c r="AX67"/>
  <c i="13" r="BI234"/>
  <c r="BH234"/>
  <c r="BG234"/>
  <c r="BF234"/>
  <c r="T234"/>
  <c r="T233"/>
  <c r="T232"/>
  <c r="R234"/>
  <c r="R233"/>
  <c r="R232"/>
  <c r="P234"/>
  <c r="P233"/>
  <c r="P232"/>
  <c r="BK234"/>
  <c r="BK233"/>
  <c r="J233"/>
  <c r="BK232"/>
  <c r="J232"/>
  <c r="J234"/>
  <c r="BE234"/>
  <c r="J67"/>
  <c r="J66"/>
  <c r="BI230"/>
  <c r="BH230"/>
  <c r="BG230"/>
  <c r="BF230"/>
  <c r="T230"/>
  <c r="R230"/>
  <c r="P230"/>
  <c r="BK230"/>
  <c r="J230"/>
  <c r="BE230"/>
  <c r="BI228"/>
  <c r="BH228"/>
  <c r="BG228"/>
  <c r="BF228"/>
  <c r="T228"/>
  <c r="R228"/>
  <c r="P228"/>
  <c r="BK228"/>
  <c r="J228"/>
  <c r="BE228"/>
  <c r="BI226"/>
  <c r="BH226"/>
  <c r="BG226"/>
  <c r="BF226"/>
  <c r="T226"/>
  <c r="R226"/>
  <c r="P226"/>
  <c r="BK226"/>
  <c r="J226"/>
  <c r="BE226"/>
  <c r="BI223"/>
  <c r="BH223"/>
  <c r="BG223"/>
  <c r="BF223"/>
  <c r="T223"/>
  <c r="R223"/>
  <c r="P223"/>
  <c r="BK223"/>
  <c r="J223"/>
  <c r="BE223"/>
  <c r="BI221"/>
  <c r="BH221"/>
  <c r="BG221"/>
  <c r="BF221"/>
  <c r="T221"/>
  <c r="R221"/>
  <c r="P221"/>
  <c r="BK221"/>
  <c r="J221"/>
  <c r="BE221"/>
  <c r="BI219"/>
  <c r="BH219"/>
  <c r="BG219"/>
  <c r="BF219"/>
  <c r="T219"/>
  <c r="R219"/>
  <c r="P219"/>
  <c r="BK219"/>
  <c r="J219"/>
  <c r="BE219"/>
  <c r="BI215"/>
  <c r="BH215"/>
  <c r="BG215"/>
  <c r="BF215"/>
  <c r="T215"/>
  <c r="R215"/>
  <c r="P215"/>
  <c r="BK215"/>
  <c r="J215"/>
  <c r="BE215"/>
  <c r="BI213"/>
  <c r="BH213"/>
  <c r="BG213"/>
  <c r="BF213"/>
  <c r="T213"/>
  <c r="R213"/>
  <c r="P213"/>
  <c r="BK213"/>
  <c r="J213"/>
  <c r="BE213"/>
  <c r="BI211"/>
  <c r="BH211"/>
  <c r="BG211"/>
  <c r="BF211"/>
  <c r="T211"/>
  <c r="R211"/>
  <c r="P211"/>
  <c r="BK211"/>
  <c r="J211"/>
  <c r="BE211"/>
  <c r="BI207"/>
  <c r="BH207"/>
  <c r="BG207"/>
  <c r="BF207"/>
  <c r="T207"/>
  <c r="R207"/>
  <c r="P207"/>
  <c r="BK207"/>
  <c r="J207"/>
  <c r="BE207"/>
  <c r="BI205"/>
  <c r="BH205"/>
  <c r="BG205"/>
  <c r="BF205"/>
  <c r="T205"/>
  <c r="R205"/>
  <c r="P205"/>
  <c r="BK205"/>
  <c r="J205"/>
  <c r="BE205"/>
  <c r="BI202"/>
  <c r="BH202"/>
  <c r="BG202"/>
  <c r="BF202"/>
  <c r="T202"/>
  <c r="R202"/>
  <c r="P202"/>
  <c r="BK202"/>
  <c r="J202"/>
  <c r="BE202"/>
  <c r="BI199"/>
  <c r="BH199"/>
  <c r="BG199"/>
  <c r="BF199"/>
  <c r="T199"/>
  <c r="T198"/>
  <c r="R199"/>
  <c r="R198"/>
  <c r="P199"/>
  <c r="P198"/>
  <c r="BK199"/>
  <c r="BK198"/>
  <c r="J198"/>
  <c r="J199"/>
  <c r="BE199"/>
  <c r="J65"/>
  <c r="BI195"/>
  <c r="BH195"/>
  <c r="BG195"/>
  <c r="BF195"/>
  <c r="T195"/>
  <c r="T194"/>
  <c r="R195"/>
  <c r="R194"/>
  <c r="P195"/>
  <c r="P194"/>
  <c r="BK195"/>
  <c r="BK194"/>
  <c r="J194"/>
  <c r="J195"/>
  <c r="BE195"/>
  <c r="J64"/>
  <c r="BI193"/>
  <c r="BH193"/>
  <c r="BG193"/>
  <c r="BF193"/>
  <c r="T193"/>
  <c r="R193"/>
  <c r="P193"/>
  <c r="BK193"/>
  <c r="J193"/>
  <c r="BE193"/>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T168"/>
  <c r="R169"/>
  <c r="R168"/>
  <c r="P169"/>
  <c r="P168"/>
  <c r="BK169"/>
  <c r="BK168"/>
  <c r="J168"/>
  <c r="J169"/>
  <c r="BE169"/>
  <c r="J63"/>
  <c r="BI164"/>
  <c r="BH164"/>
  <c r="BG164"/>
  <c r="BF164"/>
  <c r="T164"/>
  <c r="R164"/>
  <c r="P164"/>
  <c r="BK164"/>
  <c r="J164"/>
  <c r="BE164"/>
  <c r="BI160"/>
  <c r="BH160"/>
  <c r="BG160"/>
  <c r="BF160"/>
  <c r="T160"/>
  <c r="R160"/>
  <c r="P160"/>
  <c r="BK160"/>
  <c r="J160"/>
  <c r="BE160"/>
  <c r="BI157"/>
  <c r="BH157"/>
  <c r="BG157"/>
  <c r="BF157"/>
  <c r="T157"/>
  <c r="R157"/>
  <c r="P157"/>
  <c r="BK157"/>
  <c r="J157"/>
  <c r="BE157"/>
  <c r="BI154"/>
  <c r="BH154"/>
  <c r="BG154"/>
  <c r="BF154"/>
  <c r="T154"/>
  <c r="R154"/>
  <c r="P154"/>
  <c r="BK154"/>
  <c r="J154"/>
  <c r="BE154"/>
  <c r="BI151"/>
  <c r="BH151"/>
  <c r="BG151"/>
  <c r="BF151"/>
  <c r="T151"/>
  <c r="R151"/>
  <c r="P151"/>
  <c r="BK151"/>
  <c r="J151"/>
  <c r="BE151"/>
  <c r="BI148"/>
  <c r="BH148"/>
  <c r="BG148"/>
  <c r="BF148"/>
  <c r="T148"/>
  <c r="R148"/>
  <c r="P148"/>
  <c r="BK148"/>
  <c r="J148"/>
  <c r="BE148"/>
  <c r="BI145"/>
  <c r="BH145"/>
  <c r="BG145"/>
  <c r="BF145"/>
  <c r="T145"/>
  <c r="R145"/>
  <c r="P145"/>
  <c r="BK145"/>
  <c r="J145"/>
  <c r="BE145"/>
  <c r="BI135"/>
  <c r="BH135"/>
  <c r="BG135"/>
  <c r="BF135"/>
  <c r="T135"/>
  <c r="R135"/>
  <c r="P135"/>
  <c r="BK135"/>
  <c r="J135"/>
  <c r="BE135"/>
  <c r="BI132"/>
  <c r="BH132"/>
  <c r="BG132"/>
  <c r="BF132"/>
  <c r="T132"/>
  <c r="R132"/>
  <c r="P132"/>
  <c r="BK132"/>
  <c r="J132"/>
  <c r="BE132"/>
  <c r="BI129"/>
  <c r="BH129"/>
  <c r="BG129"/>
  <c r="BF129"/>
  <c r="T129"/>
  <c r="R129"/>
  <c r="P129"/>
  <c r="BK129"/>
  <c r="J129"/>
  <c r="BE129"/>
  <c r="BI125"/>
  <c r="BH125"/>
  <c r="BG125"/>
  <c r="BF125"/>
  <c r="T125"/>
  <c r="R125"/>
  <c r="P125"/>
  <c r="BK125"/>
  <c r="J125"/>
  <c r="BE125"/>
  <c r="BI122"/>
  <c r="BH122"/>
  <c r="BG122"/>
  <c r="BF122"/>
  <c r="T122"/>
  <c r="R122"/>
  <c r="P122"/>
  <c r="BK122"/>
  <c r="J122"/>
  <c r="BE122"/>
  <c r="BI107"/>
  <c r="BH107"/>
  <c r="BG107"/>
  <c r="BF107"/>
  <c r="T107"/>
  <c r="R107"/>
  <c r="P107"/>
  <c r="BK107"/>
  <c r="J107"/>
  <c r="BE107"/>
  <c r="BI104"/>
  <c r="BH104"/>
  <c r="BG104"/>
  <c r="BF104"/>
  <c r="T104"/>
  <c r="R104"/>
  <c r="P104"/>
  <c r="BK104"/>
  <c r="J104"/>
  <c r="BE104"/>
  <c r="BI100"/>
  <c r="BH100"/>
  <c r="BG100"/>
  <c r="BF100"/>
  <c r="T100"/>
  <c r="R100"/>
  <c r="P100"/>
  <c r="BK100"/>
  <c r="J100"/>
  <c r="BE100"/>
  <c r="BI96"/>
  <c r="BH96"/>
  <c r="BG96"/>
  <c r="BF96"/>
  <c r="T96"/>
  <c r="R96"/>
  <c r="P96"/>
  <c r="BK96"/>
  <c r="J96"/>
  <c r="BE96"/>
  <c r="BI94"/>
  <c r="BH94"/>
  <c r="BG94"/>
  <c r="BF94"/>
  <c r="T94"/>
  <c r="R94"/>
  <c r="P94"/>
  <c r="BK94"/>
  <c r="J94"/>
  <c r="BE94"/>
  <c r="BI92"/>
  <c r="F36"/>
  <c i="1" r="BD67"/>
  <c i="13" r="BH92"/>
  <c r="F35"/>
  <c i="1" r="BC67"/>
  <c i="13" r="BG92"/>
  <c r="F34"/>
  <c i="1" r="BB67"/>
  <c i="13" r="BF92"/>
  <c r="J33"/>
  <c i="1" r="AW67"/>
  <c i="13" r="F33"/>
  <c i="1" r="BA67"/>
  <c i="13" r="T92"/>
  <c r="T91"/>
  <c r="T90"/>
  <c r="T89"/>
  <c r="R92"/>
  <c r="R91"/>
  <c r="R90"/>
  <c r="R89"/>
  <c r="P92"/>
  <c r="P91"/>
  <c r="P90"/>
  <c r="P89"/>
  <c i="1" r="AU67"/>
  <c i="13" r="BK92"/>
  <c r="BK91"/>
  <c r="J91"/>
  <c r="BK90"/>
  <c r="J90"/>
  <c r="BK89"/>
  <c r="J89"/>
  <c r="J60"/>
  <c r="J29"/>
  <c i="1" r="AG67"/>
  <c i="13" r="J92"/>
  <c r="BE92"/>
  <c r="J32"/>
  <c i="1" r="AV67"/>
  <c i="13" r="F32"/>
  <c i="1" r="AZ67"/>
  <c i="13" r="J62"/>
  <c r="J61"/>
  <c r="J85"/>
  <c r="F85"/>
  <c r="F83"/>
  <c r="E81"/>
  <c r="J55"/>
  <c r="F55"/>
  <c r="F53"/>
  <c r="E51"/>
  <c r="J38"/>
  <c r="J20"/>
  <c r="E20"/>
  <c r="F86"/>
  <c r="F56"/>
  <c r="J19"/>
  <c r="J14"/>
  <c r="J83"/>
  <c r="J53"/>
  <c r="E7"/>
  <c r="E77"/>
  <c r="E47"/>
  <c i="1" r="AY65"/>
  <c r="AX65"/>
  <c i="12" r="BI161"/>
  <c r="BH161"/>
  <c r="BG161"/>
  <c r="BF161"/>
  <c r="T161"/>
  <c r="T160"/>
  <c r="T159"/>
  <c r="R161"/>
  <c r="R160"/>
  <c r="R159"/>
  <c r="P161"/>
  <c r="P160"/>
  <c r="P159"/>
  <c r="BK161"/>
  <c r="BK160"/>
  <c r="J160"/>
  <c r="BK159"/>
  <c r="J159"/>
  <c r="J161"/>
  <c r="BE161"/>
  <c r="J70"/>
  <c r="J69"/>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1"/>
  <c r="BH141"/>
  <c r="BG141"/>
  <c r="BF141"/>
  <c r="T141"/>
  <c r="R141"/>
  <c r="P141"/>
  <c r="BK141"/>
  <c r="J141"/>
  <c r="BE141"/>
  <c r="BI136"/>
  <c r="BH136"/>
  <c r="BG136"/>
  <c r="BF136"/>
  <c r="T136"/>
  <c r="R136"/>
  <c r="P136"/>
  <c r="BK136"/>
  <c r="J136"/>
  <c r="BE136"/>
  <c r="BI134"/>
  <c r="BH134"/>
  <c r="BG134"/>
  <c r="BF134"/>
  <c r="T134"/>
  <c r="T133"/>
  <c r="R134"/>
  <c r="R133"/>
  <c r="P134"/>
  <c r="P133"/>
  <c r="BK134"/>
  <c r="BK133"/>
  <c r="J133"/>
  <c r="J134"/>
  <c r="BE134"/>
  <c r="J68"/>
  <c r="BI130"/>
  <c r="BH130"/>
  <c r="BG130"/>
  <c r="BF130"/>
  <c r="T130"/>
  <c r="T129"/>
  <c r="R130"/>
  <c r="R129"/>
  <c r="P130"/>
  <c r="P129"/>
  <c r="BK130"/>
  <c r="BK129"/>
  <c r="J129"/>
  <c r="J130"/>
  <c r="BE130"/>
  <c r="J67"/>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06"/>
  <c r="BH106"/>
  <c r="BG106"/>
  <c r="BF106"/>
  <c r="T106"/>
  <c r="R106"/>
  <c r="P106"/>
  <c r="BK106"/>
  <c r="J106"/>
  <c r="BE106"/>
  <c r="BI103"/>
  <c r="BH103"/>
  <c r="BG103"/>
  <c r="BF103"/>
  <c r="T103"/>
  <c r="R103"/>
  <c r="P103"/>
  <c r="BK103"/>
  <c r="J103"/>
  <c r="BE103"/>
  <c r="BI100"/>
  <c r="BH100"/>
  <c r="BG100"/>
  <c r="BF100"/>
  <c r="T100"/>
  <c r="R100"/>
  <c r="P100"/>
  <c r="BK100"/>
  <c r="J100"/>
  <c r="BE100"/>
  <c r="BI97"/>
  <c r="F38"/>
  <c i="1" r="BD65"/>
  <c i="12" r="BH97"/>
  <c r="F37"/>
  <c i="1" r="BC65"/>
  <c i="12" r="BG97"/>
  <c r="F36"/>
  <c i="1" r="BB65"/>
  <c i="12" r="BF97"/>
  <c r="J35"/>
  <c i="1" r="AW65"/>
  <c i="12" r="F35"/>
  <c i="1" r="BA65"/>
  <c i="12" r="T97"/>
  <c r="T96"/>
  <c r="T95"/>
  <c r="T94"/>
  <c r="R97"/>
  <c r="R96"/>
  <c r="R95"/>
  <c r="R94"/>
  <c r="P97"/>
  <c r="P96"/>
  <c r="P95"/>
  <c r="P94"/>
  <c i="1" r="AU65"/>
  <c i="12" r="BK97"/>
  <c r="BK96"/>
  <c r="J96"/>
  <c r="BK95"/>
  <c r="J95"/>
  <c r="BK94"/>
  <c r="J94"/>
  <c r="J64"/>
  <c r="J31"/>
  <c i="1" r="AG65"/>
  <c i="12" r="J97"/>
  <c r="BE97"/>
  <c r="J34"/>
  <c i="1" r="AV65"/>
  <c i="12" r="F34"/>
  <c i="1" r="AZ65"/>
  <c i="12" r="J66"/>
  <c r="J65"/>
  <c r="J90"/>
  <c r="F90"/>
  <c r="F88"/>
  <c r="E86"/>
  <c r="J59"/>
  <c r="F59"/>
  <c r="F57"/>
  <c r="E55"/>
  <c r="J40"/>
  <c r="J22"/>
  <c r="E22"/>
  <c r="F91"/>
  <c r="F60"/>
  <c r="J21"/>
  <c r="J16"/>
  <c r="J88"/>
  <c r="J57"/>
  <c r="E7"/>
  <c r="E80"/>
  <c r="E49"/>
  <c i="1" r="AY64"/>
  <c r="AX64"/>
  <c i="11" r="BI259"/>
  <c r="BH259"/>
  <c r="BG259"/>
  <c r="BF259"/>
  <c r="T259"/>
  <c r="T258"/>
  <c r="T257"/>
  <c r="R259"/>
  <c r="R258"/>
  <c r="R257"/>
  <c r="P259"/>
  <c r="P258"/>
  <c r="P257"/>
  <c r="BK259"/>
  <c r="BK258"/>
  <c r="J258"/>
  <c r="BK257"/>
  <c r="J257"/>
  <c r="J259"/>
  <c r="BE259"/>
  <c r="J71"/>
  <c r="J70"/>
  <c r="BI254"/>
  <c r="BH254"/>
  <c r="BG254"/>
  <c r="BF254"/>
  <c r="T254"/>
  <c r="R254"/>
  <c r="P254"/>
  <c r="BK254"/>
  <c r="J254"/>
  <c r="BE254"/>
  <c r="BI252"/>
  <c r="BH252"/>
  <c r="BG252"/>
  <c r="BF252"/>
  <c r="T252"/>
  <c r="R252"/>
  <c r="P252"/>
  <c r="BK252"/>
  <c r="J252"/>
  <c r="BE252"/>
  <c r="BI250"/>
  <c r="BH250"/>
  <c r="BG250"/>
  <c r="BF250"/>
  <c r="T250"/>
  <c r="R250"/>
  <c r="P250"/>
  <c r="BK250"/>
  <c r="J250"/>
  <c r="BE250"/>
  <c r="BI248"/>
  <c r="BH248"/>
  <c r="BG248"/>
  <c r="BF248"/>
  <c r="T248"/>
  <c r="R248"/>
  <c r="P248"/>
  <c r="BK248"/>
  <c r="J248"/>
  <c r="BE248"/>
  <c r="BI246"/>
  <c r="BH246"/>
  <c r="BG246"/>
  <c r="BF246"/>
  <c r="T246"/>
  <c r="R246"/>
  <c r="P246"/>
  <c r="BK246"/>
  <c r="J246"/>
  <c r="BE246"/>
  <c r="BI244"/>
  <c r="BH244"/>
  <c r="BG244"/>
  <c r="BF244"/>
  <c r="T244"/>
  <c r="R244"/>
  <c r="P244"/>
  <c r="BK244"/>
  <c r="J244"/>
  <c r="BE244"/>
  <c r="BI241"/>
  <c r="BH241"/>
  <c r="BG241"/>
  <c r="BF241"/>
  <c r="T241"/>
  <c r="R241"/>
  <c r="P241"/>
  <c r="BK241"/>
  <c r="J241"/>
  <c r="BE241"/>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19"/>
  <c r="BH219"/>
  <c r="BG219"/>
  <c r="BF219"/>
  <c r="T219"/>
  <c r="R219"/>
  <c r="P219"/>
  <c r="BK219"/>
  <c r="J219"/>
  <c r="BE219"/>
  <c r="BI216"/>
  <c r="BH216"/>
  <c r="BG216"/>
  <c r="BF216"/>
  <c r="T216"/>
  <c r="R216"/>
  <c r="P216"/>
  <c r="BK216"/>
  <c r="J216"/>
  <c r="BE216"/>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7"/>
  <c r="BH187"/>
  <c r="BG187"/>
  <c r="BF187"/>
  <c r="T187"/>
  <c r="R187"/>
  <c r="P187"/>
  <c r="BK187"/>
  <c r="J187"/>
  <c r="BE187"/>
  <c r="BI185"/>
  <c r="BH185"/>
  <c r="BG185"/>
  <c r="BF185"/>
  <c r="T185"/>
  <c r="T184"/>
  <c r="R185"/>
  <c r="R184"/>
  <c r="P185"/>
  <c r="P184"/>
  <c r="BK185"/>
  <c r="BK184"/>
  <c r="J184"/>
  <c r="J185"/>
  <c r="BE185"/>
  <c r="J69"/>
  <c r="BI181"/>
  <c r="BH181"/>
  <c r="BG181"/>
  <c r="BF181"/>
  <c r="T181"/>
  <c r="R181"/>
  <c r="P181"/>
  <c r="BK181"/>
  <c r="J181"/>
  <c r="BE181"/>
  <c r="BI178"/>
  <c r="BH178"/>
  <c r="BG178"/>
  <c r="BF178"/>
  <c r="T178"/>
  <c r="T177"/>
  <c r="R178"/>
  <c r="R177"/>
  <c r="P178"/>
  <c r="P177"/>
  <c r="BK178"/>
  <c r="BK177"/>
  <c r="J177"/>
  <c r="J178"/>
  <c r="BE178"/>
  <c r="J68"/>
  <c r="BI174"/>
  <c r="BH174"/>
  <c r="BG174"/>
  <c r="BF174"/>
  <c r="T174"/>
  <c r="R174"/>
  <c r="P174"/>
  <c r="BK174"/>
  <c r="J174"/>
  <c r="BE174"/>
  <c r="BI171"/>
  <c r="BH171"/>
  <c r="BG171"/>
  <c r="BF171"/>
  <c r="T171"/>
  <c r="R171"/>
  <c r="P171"/>
  <c r="BK171"/>
  <c r="J171"/>
  <c r="BE171"/>
  <c r="BI168"/>
  <c r="BH168"/>
  <c r="BG168"/>
  <c r="BF168"/>
  <c r="T168"/>
  <c r="T167"/>
  <c r="R168"/>
  <c r="R167"/>
  <c r="P168"/>
  <c r="P167"/>
  <c r="BK168"/>
  <c r="BK167"/>
  <c r="J167"/>
  <c r="J168"/>
  <c r="BE168"/>
  <c r="J67"/>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39"/>
  <c r="BH139"/>
  <c r="BG139"/>
  <c r="BF139"/>
  <c r="T139"/>
  <c r="R139"/>
  <c r="P139"/>
  <c r="BK139"/>
  <c r="J139"/>
  <c r="BE139"/>
  <c r="BI136"/>
  <c r="BH136"/>
  <c r="BG136"/>
  <c r="BF136"/>
  <c r="T136"/>
  <c r="R136"/>
  <c r="P136"/>
  <c r="BK136"/>
  <c r="J136"/>
  <c r="BE136"/>
  <c r="BI131"/>
  <c r="BH131"/>
  <c r="BG131"/>
  <c r="BF131"/>
  <c r="T131"/>
  <c r="R131"/>
  <c r="P131"/>
  <c r="BK131"/>
  <c r="J131"/>
  <c r="BE131"/>
  <c r="BI128"/>
  <c r="BH128"/>
  <c r="BG128"/>
  <c r="BF128"/>
  <c r="T128"/>
  <c r="R128"/>
  <c r="P128"/>
  <c r="BK128"/>
  <c r="J128"/>
  <c r="BE128"/>
  <c r="BI117"/>
  <c r="BH117"/>
  <c r="BG117"/>
  <c r="BF117"/>
  <c r="T117"/>
  <c r="R117"/>
  <c r="P117"/>
  <c r="BK117"/>
  <c r="J117"/>
  <c r="BE117"/>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2"/>
  <c r="BH102"/>
  <c r="BG102"/>
  <c r="BF102"/>
  <c r="T102"/>
  <c r="R102"/>
  <c r="P102"/>
  <c r="BK102"/>
  <c r="J102"/>
  <c r="BE102"/>
  <c r="BI98"/>
  <c r="F38"/>
  <c i="1" r="BD64"/>
  <c i="11" r="BH98"/>
  <c r="F37"/>
  <c i="1" r="BC64"/>
  <c i="11" r="BG98"/>
  <c r="F36"/>
  <c i="1" r="BB64"/>
  <c i="11" r="BF98"/>
  <c r="J35"/>
  <c i="1" r="AW64"/>
  <c i="11" r="F35"/>
  <c i="1" r="BA64"/>
  <c i="11" r="T98"/>
  <c r="T97"/>
  <c r="T96"/>
  <c r="T95"/>
  <c r="R98"/>
  <c r="R97"/>
  <c r="R96"/>
  <c r="R95"/>
  <c r="P98"/>
  <c r="P97"/>
  <c r="P96"/>
  <c r="P95"/>
  <c i="1" r="AU64"/>
  <c i="11" r="BK98"/>
  <c r="BK97"/>
  <c r="J97"/>
  <c r="BK96"/>
  <c r="J96"/>
  <c r="BK95"/>
  <c r="J95"/>
  <c r="J64"/>
  <c r="J31"/>
  <c i="1" r="AG64"/>
  <c i="11" r="J98"/>
  <c r="BE98"/>
  <c r="J34"/>
  <c i="1" r="AV64"/>
  <c i="11" r="F34"/>
  <c i="1" r="AZ64"/>
  <c i="11" r="J66"/>
  <c r="J65"/>
  <c r="J91"/>
  <c r="F91"/>
  <c r="F89"/>
  <c r="E87"/>
  <c r="J59"/>
  <c r="F59"/>
  <c r="F57"/>
  <c r="E55"/>
  <c r="J40"/>
  <c r="J22"/>
  <c r="E22"/>
  <c r="F92"/>
  <c r="F60"/>
  <c r="J21"/>
  <c r="J16"/>
  <c r="J89"/>
  <c r="J57"/>
  <c r="E7"/>
  <c r="E81"/>
  <c r="E49"/>
  <c i="1" r="AY62"/>
  <c r="AX62"/>
  <c i="10" r="BI181"/>
  <c r="BH181"/>
  <c r="BG181"/>
  <c r="BF181"/>
  <c r="T181"/>
  <c r="T180"/>
  <c r="T179"/>
  <c r="R181"/>
  <c r="R180"/>
  <c r="R179"/>
  <c r="P181"/>
  <c r="P180"/>
  <c r="P179"/>
  <c r="BK181"/>
  <c r="BK180"/>
  <c r="J180"/>
  <c r="BK179"/>
  <c r="J179"/>
  <c r="J181"/>
  <c r="BE181"/>
  <c r="J70"/>
  <c r="J69"/>
  <c r="BI176"/>
  <c r="BH176"/>
  <c r="BG176"/>
  <c r="BF176"/>
  <c r="T176"/>
  <c r="R176"/>
  <c r="P176"/>
  <c r="BK176"/>
  <c r="J176"/>
  <c r="BE176"/>
  <c r="BI173"/>
  <c r="BH173"/>
  <c r="BG173"/>
  <c r="BF173"/>
  <c r="T173"/>
  <c r="R173"/>
  <c r="P173"/>
  <c r="BK173"/>
  <c r="J173"/>
  <c r="BE173"/>
  <c r="BI170"/>
  <c r="BH170"/>
  <c r="BG170"/>
  <c r="BF170"/>
  <c r="T170"/>
  <c r="R170"/>
  <c r="P170"/>
  <c r="BK170"/>
  <c r="J170"/>
  <c r="BE170"/>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6"/>
  <c r="BH146"/>
  <c r="BG146"/>
  <c r="BF146"/>
  <c r="T146"/>
  <c r="R146"/>
  <c r="P146"/>
  <c r="BK146"/>
  <c r="J146"/>
  <c r="BE146"/>
  <c r="BI141"/>
  <c r="BH141"/>
  <c r="BG141"/>
  <c r="BF141"/>
  <c r="T141"/>
  <c r="R141"/>
  <c r="P141"/>
  <c r="BK141"/>
  <c r="J141"/>
  <c r="BE141"/>
  <c r="BI138"/>
  <c r="BH138"/>
  <c r="BG138"/>
  <c r="BF138"/>
  <c r="T138"/>
  <c r="T137"/>
  <c r="R138"/>
  <c r="R137"/>
  <c r="P138"/>
  <c r="P137"/>
  <c r="BK138"/>
  <c r="BK137"/>
  <c r="J137"/>
  <c r="J138"/>
  <c r="BE138"/>
  <c r="J68"/>
  <c r="BI134"/>
  <c r="BH134"/>
  <c r="BG134"/>
  <c r="BF134"/>
  <c r="T134"/>
  <c r="T133"/>
  <c r="R134"/>
  <c r="R133"/>
  <c r="P134"/>
  <c r="P133"/>
  <c r="BK134"/>
  <c r="BK133"/>
  <c r="J133"/>
  <c r="J134"/>
  <c r="BE134"/>
  <c r="J67"/>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7"/>
  <c r="F38"/>
  <c i="1" r="BD62"/>
  <c i="10" r="BH97"/>
  <c r="F37"/>
  <c i="1" r="BC62"/>
  <c i="10" r="BG97"/>
  <c r="F36"/>
  <c i="1" r="BB62"/>
  <c i="10" r="BF97"/>
  <c r="J35"/>
  <c i="1" r="AW62"/>
  <c i="10" r="F35"/>
  <c i="1" r="BA62"/>
  <c i="10" r="T97"/>
  <c r="T96"/>
  <c r="T95"/>
  <c r="T94"/>
  <c r="R97"/>
  <c r="R96"/>
  <c r="R95"/>
  <c r="R94"/>
  <c r="P97"/>
  <c r="P96"/>
  <c r="P95"/>
  <c r="P94"/>
  <c i="1" r="AU62"/>
  <c i="10" r="BK97"/>
  <c r="BK96"/>
  <c r="J96"/>
  <c r="BK95"/>
  <c r="J95"/>
  <c r="BK94"/>
  <c r="J94"/>
  <c r="J64"/>
  <c r="J31"/>
  <c i="1" r="AG62"/>
  <c i="10" r="J97"/>
  <c r="BE97"/>
  <c r="J34"/>
  <c i="1" r="AV62"/>
  <c i="10" r="F34"/>
  <c i="1" r="AZ62"/>
  <c i="10" r="J66"/>
  <c r="J65"/>
  <c r="J90"/>
  <c r="F90"/>
  <c r="F88"/>
  <c r="E86"/>
  <c r="J59"/>
  <c r="F59"/>
  <c r="F57"/>
  <c r="E55"/>
  <c r="J40"/>
  <c r="J22"/>
  <c r="E22"/>
  <c r="F91"/>
  <c r="F60"/>
  <c r="J21"/>
  <c r="J16"/>
  <c r="J88"/>
  <c r="J57"/>
  <c r="E7"/>
  <c r="E80"/>
  <c r="E49"/>
  <c i="1" r="AY61"/>
  <c r="AX61"/>
  <c i="9" r="BI298"/>
  <c r="BH298"/>
  <c r="BG298"/>
  <c r="BF298"/>
  <c r="T298"/>
  <c r="T297"/>
  <c r="T296"/>
  <c r="R298"/>
  <c r="R297"/>
  <c r="R296"/>
  <c r="P298"/>
  <c r="P297"/>
  <c r="P296"/>
  <c r="BK298"/>
  <c r="BK297"/>
  <c r="J297"/>
  <c r="BK296"/>
  <c r="J296"/>
  <c r="J298"/>
  <c r="BE298"/>
  <c r="J71"/>
  <c r="J70"/>
  <c r="BI293"/>
  <c r="BH293"/>
  <c r="BG293"/>
  <c r="BF293"/>
  <c r="T293"/>
  <c r="R293"/>
  <c r="P293"/>
  <c r="BK293"/>
  <c r="J293"/>
  <c r="BE293"/>
  <c r="BI290"/>
  <c r="BH290"/>
  <c r="BG290"/>
  <c r="BF290"/>
  <c r="T290"/>
  <c r="R290"/>
  <c r="P290"/>
  <c r="BK290"/>
  <c r="J290"/>
  <c r="BE290"/>
  <c r="BI288"/>
  <c r="BH288"/>
  <c r="BG288"/>
  <c r="BF288"/>
  <c r="T288"/>
  <c r="R288"/>
  <c r="P288"/>
  <c r="BK288"/>
  <c r="J288"/>
  <c r="BE288"/>
  <c r="BI285"/>
  <c r="BH285"/>
  <c r="BG285"/>
  <c r="BF285"/>
  <c r="T285"/>
  <c r="R285"/>
  <c r="P285"/>
  <c r="BK285"/>
  <c r="J285"/>
  <c r="BE285"/>
  <c r="BI283"/>
  <c r="BH283"/>
  <c r="BG283"/>
  <c r="BF283"/>
  <c r="T283"/>
  <c r="R283"/>
  <c r="P283"/>
  <c r="BK283"/>
  <c r="J283"/>
  <c r="BE283"/>
  <c r="BI280"/>
  <c r="BH280"/>
  <c r="BG280"/>
  <c r="BF280"/>
  <c r="T280"/>
  <c r="R280"/>
  <c r="P280"/>
  <c r="BK280"/>
  <c r="J280"/>
  <c r="BE280"/>
  <c r="BI277"/>
  <c r="BH277"/>
  <c r="BG277"/>
  <c r="BF277"/>
  <c r="T277"/>
  <c r="R277"/>
  <c r="P277"/>
  <c r="BK277"/>
  <c r="J277"/>
  <c r="BE277"/>
  <c r="BI273"/>
  <c r="BH273"/>
  <c r="BG273"/>
  <c r="BF273"/>
  <c r="T273"/>
  <c r="R273"/>
  <c r="P273"/>
  <c r="BK273"/>
  <c r="J273"/>
  <c r="BE273"/>
  <c r="BI271"/>
  <c r="BH271"/>
  <c r="BG271"/>
  <c r="BF271"/>
  <c r="T271"/>
  <c r="R271"/>
  <c r="P271"/>
  <c r="BK271"/>
  <c r="J271"/>
  <c r="BE271"/>
  <c r="BI269"/>
  <c r="BH269"/>
  <c r="BG269"/>
  <c r="BF269"/>
  <c r="T269"/>
  <c r="R269"/>
  <c r="P269"/>
  <c r="BK269"/>
  <c r="J269"/>
  <c r="BE269"/>
  <c r="BI266"/>
  <c r="BH266"/>
  <c r="BG266"/>
  <c r="BF266"/>
  <c r="T266"/>
  <c r="R266"/>
  <c r="P266"/>
  <c r="BK266"/>
  <c r="J266"/>
  <c r="BE266"/>
  <c r="BI264"/>
  <c r="BH264"/>
  <c r="BG264"/>
  <c r="BF264"/>
  <c r="T264"/>
  <c r="R264"/>
  <c r="P264"/>
  <c r="BK264"/>
  <c r="J264"/>
  <c r="BE264"/>
  <c r="BI261"/>
  <c r="BH261"/>
  <c r="BG261"/>
  <c r="BF261"/>
  <c r="T261"/>
  <c r="R261"/>
  <c r="P261"/>
  <c r="BK261"/>
  <c r="J261"/>
  <c r="BE261"/>
  <c r="BI259"/>
  <c r="BH259"/>
  <c r="BG259"/>
  <c r="BF259"/>
  <c r="T259"/>
  <c r="R259"/>
  <c r="P259"/>
  <c r="BK259"/>
  <c r="J259"/>
  <c r="BE259"/>
  <c r="BI257"/>
  <c r="BH257"/>
  <c r="BG257"/>
  <c r="BF257"/>
  <c r="T257"/>
  <c r="R257"/>
  <c r="P257"/>
  <c r="BK257"/>
  <c r="J257"/>
  <c r="BE257"/>
  <c r="BI254"/>
  <c r="BH254"/>
  <c r="BG254"/>
  <c r="BF254"/>
  <c r="T254"/>
  <c r="R254"/>
  <c r="P254"/>
  <c r="BK254"/>
  <c r="J254"/>
  <c r="BE254"/>
  <c r="BI252"/>
  <c r="BH252"/>
  <c r="BG252"/>
  <c r="BF252"/>
  <c r="T252"/>
  <c r="R252"/>
  <c r="P252"/>
  <c r="BK252"/>
  <c r="J252"/>
  <c r="BE252"/>
  <c r="BI249"/>
  <c r="BH249"/>
  <c r="BG249"/>
  <c r="BF249"/>
  <c r="T249"/>
  <c r="R249"/>
  <c r="P249"/>
  <c r="BK249"/>
  <c r="J249"/>
  <c r="BE249"/>
  <c r="BI247"/>
  <c r="BH247"/>
  <c r="BG247"/>
  <c r="BF247"/>
  <c r="T247"/>
  <c r="R247"/>
  <c r="P247"/>
  <c r="BK247"/>
  <c r="J247"/>
  <c r="BE247"/>
  <c r="BI245"/>
  <c r="BH245"/>
  <c r="BG245"/>
  <c r="BF245"/>
  <c r="T245"/>
  <c r="R245"/>
  <c r="P245"/>
  <c r="BK245"/>
  <c r="J245"/>
  <c r="BE245"/>
  <c r="BI242"/>
  <c r="BH242"/>
  <c r="BG242"/>
  <c r="BF242"/>
  <c r="T242"/>
  <c r="R242"/>
  <c r="P242"/>
  <c r="BK242"/>
  <c r="J242"/>
  <c r="BE242"/>
  <c r="BI240"/>
  <c r="BH240"/>
  <c r="BG240"/>
  <c r="BF240"/>
  <c r="T240"/>
  <c r="R240"/>
  <c r="P240"/>
  <c r="BK240"/>
  <c r="J240"/>
  <c r="BE240"/>
  <c r="BI237"/>
  <c r="BH237"/>
  <c r="BG237"/>
  <c r="BF237"/>
  <c r="T237"/>
  <c r="R237"/>
  <c r="P237"/>
  <c r="BK237"/>
  <c r="J237"/>
  <c r="BE237"/>
  <c r="BI234"/>
  <c r="BH234"/>
  <c r="BG234"/>
  <c r="BF234"/>
  <c r="T234"/>
  <c r="R234"/>
  <c r="P234"/>
  <c r="BK234"/>
  <c r="J234"/>
  <c r="BE234"/>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8"/>
  <c r="BH218"/>
  <c r="BG218"/>
  <c r="BF218"/>
  <c r="T218"/>
  <c r="R218"/>
  <c r="P218"/>
  <c r="BK218"/>
  <c r="J218"/>
  <c r="BE218"/>
  <c r="BI216"/>
  <c r="BH216"/>
  <c r="BG216"/>
  <c r="BF216"/>
  <c r="T216"/>
  <c r="R216"/>
  <c r="P216"/>
  <c r="BK216"/>
  <c r="J216"/>
  <c r="BE216"/>
  <c r="BI214"/>
  <c r="BH214"/>
  <c r="BG214"/>
  <c r="BF214"/>
  <c r="T214"/>
  <c r="R214"/>
  <c r="P214"/>
  <c r="BK214"/>
  <c r="J214"/>
  <c r="BE214"/>
  <c r="BI212"/>
  <c r="BH212"/>
  <c r="BG212"/>
  <c r="BF212"/>
  <c r="T212"/>
  <c r="R212"/>
  <c r="P212"/>
  <c r="BK212"/>
  <c r="J212"/>
  <c r="BE212"/>
  <c r="BI210"/>
  <c r="BH210"/>
  <c r="BG210"/>
  <c r="BF210"/>
  <c r="T210"/>
  <c r="R210"/>
  <c r="P210"/>
  <c r="BK210"/>
  <c r="J210"/>
  <c r="BE210"/>
  <c r="BI208"/>
  <c r="BH208"/>
  <c r="BG208"/>
  <c r="BF208"/>
  <c r="T208"/>
  <c r="R208"/>
  <c r="P208"/>
  <c r="BK208"/>
  <c r="J208"/>
  <c r="BE208"/>
  <c r="BI206"/>
  <c r="BH206"/>
  <c r="BG206"/>
  <c r="BF206"/>
  <c r="T206"/>
  <c r="R206"/>
  <c r="P206"/>
  <c r="BK206"/>
  <c r="J206"/>
  <c r="BE206"/>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T198"/>
  <c r="R199"/>
  <c r="R198"/>
  <c r="P199"/>
  <c r="P198"/>
  <c r="BK199"/>
  <c r="BK198"/>
  <c r="J198"/>
  <c r="J199"/>
  <c r="BE199"/>
  <c r="J69"/>
  <c r="BI195"/>
  <c r="BH195"/>
  <c r="BG195"/>
  <c r="BF195"/>
  <c r="T195"/>
  <c r="R195"/>
  <c r="P195"/>
  <c r="BK195"/>
  <c r="J195"/>
  <c r="BE195"/>
  <c r="BI192"/>
  <c r="BH192"/>
  <c r="BG192"/>
  <c r="BF192"/>
  <c r="T192"/>
  <c r="T191"/>
  <c r="R192"/>
  <c r="R191"/>
  <c r="P192"/>
  <c r="P191"/>
  <c r="BK192"/>
  <c r="BK191"/>
  <c r="J191"/>
  <c r="J192"/>
  <c r="BE192"/>
  <c r="J68"/>
  <c r="BI188"/>
  <c r="BH188"/>
  <c r="BG188"/>
  <c r="BF188"/>
  <c r="T188"/>
  <c r="R188"/>
  <c r="P188"/>
  <c r="BK188"/>
  <c r="J188"/>
  <c r="BE188"/>
  <c r="BI184"/>
  <c r="BH184"/>
  <c r="BG184"/>
  <c r="BF184"/>
  <c r="T184"/>
  <c r="R184"/>
  <c r="P184"/>
  <c r="BK184"/>
  <c r="J184"/>
  <c r="BE184"/>
  <c r="BI180"/>
  <c r="BH180"/>
  <c r="BG180"/>
  <c r="BF180"/>
  <c r="T180"/>
  <c r="T179"/>
  <c r="R180"/>
  <c r="R179"/>
  <c r="P180"/>
  <c r="P179"/>
  <c r="BK180"/>
  <c r="BK179"/>
  <c r="J179"/>
  <c r="J180"/>
  <c r="BE180"/>
  <c r="J67"/>
  <c r="BI176"/>
  <c r="BH176"/>
  <c r="BG176"/>
  <c r="BF176"/>
  <c r="T176"/>
  <c r="R176"/>
  <c r="P176"/>
  <c r="BK176"/>
  <c r="J176"/>
  <c r="BE176"/>
  <c r="BI173"/>
  <c r="BH173"/>
  <c r="BG173"/>
  <c r="BF173"/>
  <c r="T173"/>
  <c r="R173"/>
  <c r="P173"/>
  <c r="BK173"/>
  <c r="J173"/>
  <c r="BE173"/>
  <c r="BI169"/>
  <c r="BH169"/>
  <c r="BG169"/>
  <c r="BF169"/>
  <c r="T169"/>
  <c r="R169"/>
  <c r="P169"/>
  <c r="BK169"/>
  <c r="J169"/>
  <c r="BE169"/>
  <c r="BI166"/>
  <c r="BH166"/>
  <c r="BG166"/>
  <c r="BF166"/>
  <c r="T166"/>
  <c r="R166"/>
  <c r="P166"/>
  <c r="BK166"/>
  <c r="J166"/>
  <c r="BE166"/>
  <c r="BI162"/>
  <c r="BH162"/>
  <c r="BG162"/>
  <c r="BF162"/>
  <c r="T162"/>
  <c r="R162"/>
  <c r="P162"/>
  <c r="BK162"/>
  <c r="J162"/>
  <c r="BE162"/>
  <c r="BI158"/>
  <c r="BH158"/>
  <c r="BG158"/>
  <c r="BF158"/>
  <c r="T158"/>
  <c r="R158"/>
  <c r="P158"/>
  <c r="BK158"/>
  <c r="J158"/>
  <c r="BE158"/>
  <c r="BI147"/>
  <c r="BH147"/>
  <c r="BG147"/>
  <c r="BF147"/>
  <c r="T147"/>
  <c r="R147"/>
  <c r="P147"/>
  <c r="BK147"/>
  <c r="J147"/>
  <c r="BE147"/>
  <c r="BI143"/>
  <c r="BH143"/>
  <c r="BG143"/>
  <c r="BF143"/>
  <c r="T143"/>
  <c r="R143"/>
  <c r="P143"/>
  <c r="BK143"/>
  <c r="J143"/>
  <c r="BE143"/>
  <c r="BI137"/>
  <c r="BH137"/>
  <c r="BG137"/>
  <c r="BF137"/>
  <c r="T137"/>
  <c r="R137"/>
  <c r="P137"/>
  <c r="BK137"/>
  <c r="J137"/>
  <c r="BE137"/>
  <c r="BI134"/>
  <c r="BH134"/>
  <c r="BG134"/>
  <c r="BF134"/>
  <c r="T134"/>
  <c r="R134"/>
  <c r="P134"/>
  <c r="BK134"/>
  <c r="J134"/>
  <c r="BE134"/>
  <c r="BI118"/>
  <c r="BH118"/>
  <c r="BG118"/>
  <c r="BF118"/>
  <c r="T118"/>
  <c r="R118"/>
  <c r="P118"/>
  <c r="BK118"/>
  <c r="J118"/>
  <c r="BE118"/>
  <c r="BI113"/>
  <c r="BH113"/>
  <c r="BG113"/>
  <c r="BF113"/>
  <c r="T113"/>
  <c r="R113"/>
  <c r="P113"/>
  <c r="BK113"/>
  <c r="J113"/>
  <c r="BE113"/>
  <c r="BI110"/>
  <c r="BH110"/>
  <c r="BG110"/>
  <c r="BF110"/>
  <c r="T110"/>
  <c r="R110"/>
  <c r="P110"/>
  <c r="BK110"/>
  <c r="J110"/>
  <c r="BE110"/>
  <c r="BI107"/>
  <c r="BH107"/>
  <c r="BG107"/>
  <c r="BF107"/>
  <c r="T107"/>
  <c r="R107"/>
  <c r="P107"/>
  <c r="BK107"/>
  <c r="J107"/>
  <c r="BE107"/>
  <c r="BI103"/>
  <c r="BH103"/>
  <c r="BG103"/>
  <c r="BF103"/>
  <c r="T103"/>
  <c r="R103"/>
  <c r="P103"/>
  <c r="BK103"/>
  <c r="J103"/>
  <c r="BE103"/>
  <c r="BI98"/>
  <c r="F38"/>
  <c i="1" r="BD61"/>
  <c i="9" r="BH98"/>
  <c r="F37"/>
  <c i="1" r="BC61"/>
  <c i="9" r="BG98"/>
  <c r="F36"/>
  <c i="1" r="BB61"/>
  <c i="9" r="BF98"/>
  <c r="J35"/>
  <c i="1" r="AW61"/>
  <c i="9" r="F35"/>
  <c i="1" r="BA61"/>
  <c i="9" r="T98"/>
  <c r="T97"/>
  <c r="T96"/>
  <c r="T95"/>
  <c r="R98"/>
  <c r="R97"/>
  <c r="R96"/>
  <c r="R95"/>
  <c r="P98"/>
  <c r="P97"/>
  <c r="P96"/>
  <c r="P95"/>
  <c i="1" r="AU61"/>
  <c i="9" r="BK98"/>
  <c r="BK97"/>
  <c r="J97"/>
  <c r="BK96"/>
  <c r="J96"/>
  <c r="BK95"/>
  <c r="J95"/>
  <c r="J64"/>
  <c r="J31"/>
  <c i="1" r="AG61"/>
  <c i="9" r="J98"/>
  <c r="BE98"/>
  <c r="J34"/>
  <c i="1" r="AV61"/>
  <c i="9" r="F34"/>
  <c i="1" r="AZ61"/>
  <c i="9" r="J66"/>
  <c r="J65"/>
  <c r="J91"/>
  <c r="F91"/>
  <c r="F89"/>
  <c r="E87"/>
  <c r="J59"/>
  <c r="F59"/>
  <c r="F57"/>
  <c r="E55"/>
  <c r="J40"/>
  <c r="J22"/>
  <c r="E22"/>
  <c r="F92"/>
  <c r="F60"/>
  <c r="J21"/>
  <c r="J16"/>
  <c r="J89"/>
  <c r="J57"/>
  <c r="E7"/>
  <c r="E81"/>
  <c r="E49"/>
  <c i="1" r="AY58"/>
  <c r="AX58"/>
  <c i="8" r="BI283"/>
  <c r="BH283"/>
  <c r="BG283"/>
  <c r="BF283"/>
  <c r="T283"/>
  <c r="T282"/>
  <c r="R283"/>
  <c r="R282"/>
  <c r="P283"/>
  <c r="P282"/>
  <c r="BK283"/>
  <c r="BK282"/>
  <c r="J282"/>
  <c r="J283"/>
  <c r="BE283"/>
  <c r="J65"/>
  <c r="BI279"/>
  <c r="BH279"/>
  <c r="BG279"/>
  <c r="BF279"/>
  <c r="T279"/>
  <c r="R279"/>
  <c r="P279"/>
  <c r="BK279"/>
  <c r="J279"/>
  <c r="BE279"/>
  <c r="BI275"/>
  <c r="BH275"/>
  <c r="BG275"/>
  <c r="BF275"/>
  <c r="T275"/>
  <c r="R275"/>
  <c r="P275"/>
  <c r="BK275"/>
  <c r="J275"/>
  <c r="BE275"/>
  <c r="BI271"/>
  <c r="BH271"/>
  <c r="BG271"/>
  <c r="BF271"/>
  <c r="T271"/>
  <c r="T270"/>
  <c r="R271"/>
  <c r="R270"/>
  <c r="P271"/>
  <c r="P270"/>
  <c r="BK271"/>
  <c r="BK270"/>
  <c r="J270"/>
  <c r="J271"/>
  <c r="BE271"/>
  <c r="J64"/>
  <c r="BI266"/>
  <c r="BH266"/>
  <c r="BG266"/>
  <c r="BF266"/>
  <c r="T266"/>
  <c r="R266"/>
  <c r="P266"/>
  <c r="BK266"/>
  <c r="J266"/>
  <c r="BE266"/>
  <c r="BI262"/>
  <c r="BH262"/>
  <c r="BG262"/>
  <c r="BF262"/>
  <c r="T262"/>
  <c r="R262"/>
  <c r="P262"/>
  <c r="BK262"/>
  <c r="J262"/>
  <c r="BE262"/>
  <c r="BI259"/>
  <c r="BH259"/>
  <c r="BG259"/>
  <c r="BF259"/>
  <c r="T259"/>
  <c r="R259"/>
  <c r="P259"/>
  <c r="BK259"/>
  <c r="J259"/>
  <c r="BE259"/>
  <c r="BI256"/>
  <c r="BH256"/>
  <c r="BG256"/>
  <c r="BF256"/>
  <c r="T256"/>
  <c r="R256"/>
  <c r="P256"/>
  <c r="BK256"/>
  <c r="J256"/>
  <c r="BE256"/>
  <c r="BI253"/>
  <c r="BH253"/>
  <c r="BG253"/>
  <c r="BF253"/>
  <c r="T253"/>
  <c r="R253"/>
  <c r="P253"/>
  <c r="BK253"/>
  <c r="J253"/>
  <c r="BE253"/>
  <c r="BI251"/>
  <c r="BH251"/>
  <c r="BG251"/>
  <c r="BF251"/>
  <c r="T251"/>
  <c r="R251"/>
  <c r="P251"/>
  <c r="BK251"/>
  <c r="J251"/>
  <c r="BE251"/>
  <c r="BI248"/>
  <c r="BH248"/>
  <c r="BG248"/>
  <c r="BF248"/>
  <c r="T248"/>
  <c r="R248"/>
  <c r="P248"/>
  <c r="BK248"/>
  <c r="J248"/>
  <c r="BE248"/>
  <c r="BI245"/>
  <c r="BH245"/>
  <c r="BG245"/>
  <c r="BF245"/>
  <c r="T245"/>
  <c r="R245"/>
  <c r="P245"/>
  <c r="BK245"/>
  <c r="J245"/>
  <c r="BE245"/>
  <c r="BI242"/>
  <c r="BH242"/>
  <c r="BG242"/>
  <c r="BF242"/>
  <c r="T242"/>
  <c r="R242"/>
  <c r="P242"/>
  <c r="BK242"/>
  <c r="J242"/>
  <c r="BE242"/>
  <c r="BI240"/>
  <c r="BH240"/>
  <c r="BG240"/>
  <c r="BF240"/>
  <c r="T240"/>
  <c r="R240"/>
  <c r="P240"/>
  <c r="BK240"/>
  <c r="J240"/>
  <c r="BE240"/>
  <c r="BI236"/>
  <c r="BH236"/>
  <c r="BG236"/>
  <c r="BF236"/>
  <c r="T236"/>
  <c r="R236"/>
  <c r="P236"/>
  <c r="BK236"/>
  <c r="J236"/>
  <c r="BE236"/>
  <c r="BI232"/>
  <c r="BH232"/>
  <c r="BG232"/>
  <c r="BF232"/>
  <c r="T232"/>
  <c r="R232"/>
  <c r="P232"/>
  <c r="BK232"/>
  <c r="J232"/>
  <c r="BE232"/>
  <c r="BI228"/>
  <c r="BH228"/>
  <c r="BG228"/>
  <c r="BF228"/>
  <c r="T228"/>
  <c r="T227"/>
  <c r="R228"/>
  <c r="R227"/>
  <c r="P228"/>
  <c r="P227"/>
  <c r="BK228"/>
  <c r="BK227"/>
  <c r="J227"/>
  <c r="J228"/>
  <c r="BE228"/>
  <c r="J63"/>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T208"/>
  <c r="R209"/>
  <c r="R208"/>
  <c r="P209"/>
  <c r="P208"/>
  <c r="BK209"/>
  <c r="BK208"/>
  <c r="J208"/>
  <c r="J209"/>
  <c r="BE209"/>
  <c r="J62"/>
  <c r="BI205"/>
  <c r="BH205"/>
  <c r="BG205"/>
  <c r="BF205"/>
  <c r="T205"/>
  <c r="R205"/>
  <c r="P205"/>
  <c r="BK205"/>
  <c r="J205"/>
  <c r="BE205"/>
  <c r="BI200"/>
  <c r="BH200"/>
  <c r="BG200"/>
  <c r="BF200"/>
  <c r="T200"/>
  <c r="R200"/>
  <c r="P200"/>
  <c r="BK200"/>
  <c r="J200"/>
  <c r="BE200"/>
  <c r="BI197"/>
  <c r="BH197"/>
  <c r="BG197"/>
  <c r="BF197"/>
  <c r="T197"/>
  <c r="R197"/>
  <c r="P197"/>
  <c r="BK197"/>
  <c r="J197"/>
  <c r="BE197"/>
  <c r="BI192"/>
  <c r="BH192"/>
  <c r="BG192"/>
  <c r="BF192"/>
  <c r="T192"/>
  <c r="R192"/>
  <c r="P192"/>
  <c r="BK192"/>
  <c r="J192"/>
  <c r="BE192"/>
  <c r="BI187"/>
  <c r="BH187"/>
  <c r="BG187"/>
  <c r="BF187"/>
  <c r="T187"/>
  <c r="R187"/>
  <c r="P187"/>
  <c r="BK187"/>
  <c r="J187"/>
  <c r="BE187"/>
  <c r="BI184"/>
  <c r="BH184"/>
  <c r="BG184"/>
  <c r="BF184"/>
  <c r="T184"/>
  <c r="R184"/>
  <c r="P184"/>
  <c r="BK184"/>
  <c r="J184"/>
  <c r="BE184"/>
  <c r="BI181"/>
  <c r="BH181"/>
  <c r="BG181"/>
  <c r="BF181"/>
  <c r="T181"/>
  <c r="R181"/>
  <c r="P181"/>
  <c r="BK181"/>
  <c r="J181"/>
  <c r="BE181"/>
  <c r="BI178"/>
  <c r="BH178"/>
  <c r="BG178"/>
  <c r="BF178"/>
  <c r="T178"/>
  <c r="R178"/>
  <c r="P178"/>
  <c r="BK178"/>
  <c r="J178"/>
  <c r="BE178"/>
  <c r="BI175"/>
  <c r="BH175"/>
  <c r="BG175"/>
  <c r="BF175"/>
  <c r="T175"/>
  <c r="R175"/>
  <c r="P175"/>
  <c r="BK175"/>
  <c r="J175"/>
  <c r="BE175"/>
  <c r="BI172"/>
  <c r="BH172"/>
  <c r="BG172"/>
  <c r="BF172"/>
  <c r="T172"/>
  <c r="R172"/>
  <c r="P172"/>
  <c r="BK172"/>
  <c r="J172"/>
  <c r="BE172"/>
  <c r="BI169"/>
  <c r="BH169"/>
  <c r="BG169"/>
  <c r="BF169"/>
  <c r="T169"/>
  <c r="R169"/>
  <c r="P169"/>
  <c r="BK169"/>
  <c r="J169"/>
  <c r="BE169"/>
  <c r="BI166"/>
  <c r="BH166"/>
  <c r="BG166"/>
  <c r="BF166"/>
  <c r="T166"/>
  <c r="R166"/>
  <c r="P166"/>
  <c r="BK166"/>
  <c r="J166"/>
  <c r="BE166"/>
  <c r="BI161"/>
  <c r="BH161"/>
  <c r="BG161"/>
  <c r="BF161"/>
  <c r="T161"/>
  <c r="T160"/>
  <c r="R161"/>
  <c r="R160"/>
  <c r="P161"/>
  <c r="P160"/>
  <c r="BK161"/>
  <c r="BK160"/>
  <c r="J160"/>
  <c r="J161"/>
  <c r="BE161"/>
  <c r="J61"/>
  <c r="BI157"/>
  <c r="BH157"/>
  <c r="BG157"/>
  <c r="BF157"/>
  <c r="T157"/>
  <c r="R157"/>
  <c r="P157"/>
  <c r="BK157"/>
  <c r="J157"/>
  <c r="BE157"/>
  <c r="BI155"/>
  <c r="BH155"/>
  <c r="BG155"/>
  <c r="BF155"/>
  <c r="T155"/>
  <c r="R155"/>
  <c r="P155"/>
  <c r="BK155"/>
  <c r="J155"/>
  <c r="BE155"/>
  <c r="BI152"/>
  <c r="BH152"/>
  <c r="BG152"/>
  <c r="BF152"/>
  <c r="T152"/>
  <c r="R152"/>
  <c r="P152"/>
  <c r="BK152"/>
  <c r="J152"/>
  <c r="BE152"/>
  <c r="BI149"/>
  <c r="BH149"/>
  <c r="BG149"/>
  <c r="BF149"/>
  <c r="T149"/>
  <c r="R149"/>
  <c r="P149"/>
  <c r="BK149"/>
  <c r="J149"/>
  <c r="BE149"/>
  <c r="BI146"/>
  <c r="BH146"/>
  <c r="BG146"/>
  <c r="BF146"/>
  <c r="T146"/>
  <c r="T145"/>
  <c r="R146"/>
  <c r="R145"/>
  <c r="P146"/>
  <c r="P145"/>
  <c r="BK146"/>
  <c r="BK145"/>
  <c r="J145"/>
  <c r="J146"/>
  <c r="BE146"/>
  <c r="J60"/>
  <c r="BI142"/>
  <c r="BH142"/>
  <c r="BG142"/>
  <c r="BF142"/>
  <c r="T142"/>
  <c r="T141"/>
  <c r="R142"/>
  <c r="R141"/>
  <c r="P142"/>
  <c r="P141"/>
  <c r="BK142"/>
  <c r="BK141"/>
  <c r="J141"/>
  <c r="J142"/>
  <c r="BE142"/>
  <c r="J59"/>
  <c r="BI136"/>
  <c r="BH136"/>
  <c r="BG136"/>
  <c r="BF136"/>
  <c r="T136"/>
  <c r="R136"/>
  <c r="P136"/>
  <c r="BK136"/>
  <c r="J136"/>
  <c r="BE136"/>
  <c r="BI133"/>
  <c r="BH133"/>
  <c r="BG133"/>
  <c r="BF133"/>
  <c r="T133"/>
  <c r="R133"/>
  <c r="P133"/>
  <c r="BK133"/>
  <c r="J133"/>
  <c r="BE133"/>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F34"/>
  <c i="1" r="BD58"/>
  <c i="8" r="BH88"/>
  <c r="F33"/>
  <c i="1" r="BC58"/>
  <c i="8" r="BG88"/>
  <c r="F32"/>
  <c i="1" r="BB58"/>
  <c i="8" r="BF88"/>
  <c r="J31"/>
  <c i="1" r="AW58"/>
  <c i="8" r="F31"/>
  <c i="1" r="BA58"/>
  <c i="8" r="T88"/>
  <c r="T87"/>
  <c r="T86"/>
  <c r="T85"/>
  <c r="R88"/>
  <c r="R87"/>
  <c r="R86"/>
  <c r="R85"/>
  <c r="P88"/>
  <c r="P87"/>
  <c r="P86"/>
  <c r="P85"/>
  <c i="1" r="AU58"/>
  <c i="8" r="BK88"/>
  <c r="BK87"/>
  <c r="J87"/>
  <c r="BK86"/>
  <c r="J86"/>
  <c r="BK85"/>
  <c r="J85"/>
  <c r="J56"/>
  <c r="J27"/>
  <c i="1" r="AG58"/>
  <c i="8" r="J88"/>
  <c r="BE88"/>
  <c r="J30"/>
  <c i="1" r="AV58"/>
  <c i="8" r="F30"/>
  <c i="1" r="AZ58"/>
  <c i="8" r="J58"/>
  <c r="J57"/>
  <c r="J81"/>
  <c r="F81"/>
  <c r="F79"/>
  <c r="E77"/>
  <c r="J51"/>
  <c r="F51"/>
  <c r="F49"/>
  <c r="E47"/>
  <c r="J36"/>
  <c r="J18"/>
  <c r="E18"/>
  <c r="F82"/>
  <c r="F52"/>
  <c r="J17"/>
  <c r="J12"/>
  <c r="J79"/>
  <c r="J49"/>
  <c r="E7"/>
  <c r="E75"/>
  <c r="E45"/>
  <c i="1" r="AY57"/>
  <c r="AX57"/>
  <c i="7" r="BI351"/>
  <c r="BH351"/>
  <c r="BG351"/>
  <c r="BF351"/>
  <c r="T351"/>
  <c r="T350"/>
  <c r="R351"/>
  <c r="R350"/>
  <c r="P351"/>
  <c r="P350"/>
  <c r="BK351"/>
  <c r="BK350"/>
  <c r="J350"/>
  <c r="J351"/>
  <c r="BE351"/>
  <c r="J64"/>
  <c r="BI347"/>
  <c r="BH347"/>
  <c r="BG347"/>
  <c r="BF347"/>
  <c r="T347"/>
  <c r="R347"/>
  <c r="P347"/>
  <c r="BK347"/>
  <c r="J347"/>
  <c r="BE347"/>
  <c r="BI337"/>
  <c r="BH337"/>
  <c r="BG337"/>
  <c r="BF337"/>
  <c r="T337"/>
  <c r="R337"/>
  <c r="P337"/>
  <c r="BK337"/>
  <c r="J337"/>
  <c r="BE337"/>
  <c r="BI335"/>
  <c r="BH335"/>
  <c r="BG335"/>
  <c r="BF335"/>
  <c r="T335"/>
  <c r="R335"/>
  <c r="P335"/>
  <c r="BK335"/>
  <c r="J335"/>
  <c r="BE335"/>
  <c r="BI326"/>
  <c r="BH326"/>
  <c r="BG326"/>
  <c r="BF326"/>
  <c r="T326"/>
  <c r="R326"/>
  <c r="P326"/>
  <c r="BK326"/>
  <c r="J326"/>
  <c r="BE326"/>
  <c r="BI321"/>
  <c r="BH321"/>
  <c r="BG321"/>
  <c r="BF321"/>
  <c r="T321"/>
  <c r="R321"/>
  <c r="P321"/>
  <c r="BK321"/>
  <c r="J321"/>
  <c r="BE321"/>
  <c r="BI315"/>
  <c r="BH315"/>
  <c r="BG315"/>
  <c r="BF315"/>
  <c r="T315"/>
  <c r="R315"/>
  <c r="P315"/>
  <c r="BK315"/>
  <c r="J315"/>
  <c r="BE315"/>
  <c r="BI313"/>
  <c r="BH313"/>
  <c r="BG313"/>
  <c r="BF313"/>
  <c r="T313"/>
  <c r="R313"/>
  <c r="P313"/>
  <c r="BK313"/>
  <c r="J313"/>
  <c r="BE313"/>
  <c r="BI310"/>
  <c r="BH310"/>
  <c r="BG310"/>
  <c r="BF310"/>
  <c r="T310"/>
  <c r="R310"/>
  <c r="P310"/>
  <c r="BK310"/>
  <c r="J310"/>
  <c r="BE310"/>
  <c r="BI307"/>
  <c r="BH307"/>
  <c r="BG307"/>
  <c r="BF307"/>
  <c r="T307"/>
  <c r="R307"/>
  <c r="P307"/>
  <c r="BK307"/>
  <c r="J307"/>
  <c r="BE307"/>
  <c r="BI305"/>
  <c r="BH305"/>
  <c r="BG305"/>
  <c r="BF305"/>
  <c r="T305"/>
  <c r="R305"/>
  <c r="P305"/>
  <c r="BK305"/>
  <c r="J305"/>
  <c r="BE305"/>
  <c r="BI302"/>
  <c r="BH302"/>
  <c r="BG302"/>
  <c r="BF302"/>
  <c r="T302"/>
  <c r="R302"/>
  <c r="P302"/>
  <c r="BK302"/>
  <c r="J302"/>
  <c r="BE302"/>
  <c r="BI299"/>
  <c r="BH299"/>
  <c r="BG299"/>
  <c r="BF299"/>
  <c r="T299"/>
  <c r="R299"/>
  <c r="P299"/>
  <c r="BK299"/>
  <c r="J299"/>
  <c r="BE299"/>
  <c r="BI296"/>
  <c r="BH296"/>
  <c r="BG296"/>
  <c r="BF296"/>
  <c r="T296"/>
  <c r="R296"/>
  <c r="P296"/>
  <c r="BK296"/>
  <c r="J296"/>
  <c r="BE296"/>
  <c r="BI293"/>
  <c r="BH293"/>
  <c r="BG293"/>
  <c r="BF293"/>
  <c r="T293"/>
  <c r="R293"/>
  <c r="P293"/>
  <c r="BK293"/>
  <c r="J293"/>
  <c r="BE293"/>
  <c r="BI290"/>
  <c r="BH290"/>
  <c r="BG290"/>
  <c r="BF290"/>
  <c r="T290"/>
  <c r="R290"/>
  <c r="P290"/>
  <c r="BK290"/>
  <c r="J290"/>
  <c r="BE290"/>
  <c r="BI287"/>
  <c r="BH287"/>
  <c r="BG287"/>
  <c r="BF287"/>
  <c r="T287"/>
  <c r="R287"/>
  <c r="P287"/>
  <c r="BK287"/>
  <c r="J287"/>
  <c r="BE287"/>
  <c r="BI283"/>
  <c r="BH283"/>
  <c r="BG283"/>
  <c r="BF283"/>
  <c r="T283"/>
  <c r="R283"/>
  <c r="P283"/>
  <c r="BK283"/>
  <c r="J283"/>
  <c r="BE283"/>
  <c r="BI280"/>
  <c r="BH280"/>
  <c r="BG280"/>
  <c r="BF280"/>
  <c r="T280"/>
  <c r="R280"/>
  <c r="P280"/>
  <c r="BK280"/>
  <c r="J280"/>
  <c r="BE280"/>
  <c r="BI277"/>
  <c r="BH277"/>
  <c r="BG277"/>
  <c r="BF277"/>
  <c r="T277"/>
  <c r="R277"/>
  <c r="P277"/>
  <c r="BK277"/>
  <c r="J277"/>
  <c r="BE277"/>
  <c r="BI274"/>
  <c r="BH274"/>
  <c r="BG274"/>
  <c r="BF274"/>
  <c r="T274"/>
  <c r="R274"/>
  <c r="P274"/>
  <c r="BK274"/>
  <c r="J274"/>
  <c r="BE274"/>
  <c r="BI272"/>
  <c r="BH272"/>
  <c r="BG272"/>
  <c r="BF272"/>
  <c r="T272"/>
  <c r="T271"/>
  <c r="R272"/>
  <c r="R271"/>
  <c r="P272"/>
  <c r="P271"/>
  <c r="BK272"/>
  <c r="BK271"/>
  <c r="J271"/>
  <c r="J272"/>
  <c r="BE272"/>
  <c r="J63"/>
  <c r="BI268"/>
  <c r="BH268"/>
  <c r="BG268"/>
  <c r="BF268"/>
  <c r="T268"/>
  <c r="R268"/>
  <c r="P268"/>
  <c r="BK268"/>
  <c r="J268"/>
  <c r="BE268"/>
  <c r="BI266"/>
  <c r="BH266"/>
  <c r="BG266"/>
  <c r="BF266"/>
  <c r="T266"/>
  <c r="R266"/>
  <c r="P266"/>
  <c r="BK266"/>
  <c r="J266"/>
  <c r="BE266"/>
  <c r="BI264"/>
  <c r="BH264"/>
  <c r="BG264"/>
  <c r="BF264"/>
  <c r="T264"/>
  <c r="R264"/>
  <c r="P264"/>
  <c r="BK264"/>
  <c r="J264"/>
  <c r="BE264"/>
  <c r="BI262"/>
  <c r="BH262"/>
  <c r="BG262"/>
  <c r="BF262"/>
  <c r="T262"/>
  <c r="R262"/>
  <c r="P262"/>
  <c r="BK262"/>
  <c r="J262"/>
  <c r="BE262"/>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2"/>
  <c r="BH252"/>
  <c r="BG252"/>
  <c r="BF252"/>
  <c r="T252"/>
  <c r="R252"/>
  <c r="P252"/>
  <c r="BK252"/>
  <c r="J252"/>
  <c r="BE252"/>
  <c r="BI250"/>
  <c r="BH250"/>
  <c r="BG250"/>
  <c r="BF250"/>
  <c r="T250"/>
  <c r="T249"/>
  <c r="R250"/>
  <c r="R249"/>
  <c r="P250"/>
  <c r="P249"/>
  <c r="BK250"/>
  <c r="BK249"/>
  <c r="J249"/>
  <c r="J250"/>
  <c r="BE250"/>
  <c r="J62"/>
  <c r="BI246"/>
  <c r="BH246"/>
  <c r="BG246"/>
  <c r="BF246"/>
  <c r="T246"/>
  <c r="R246"/>
  <c r="P246"/>
  <c r="BK246"/>
  <c r="J246"/>
  <c r="BE246"/>
  <c r="BI241"/>
  <c r="BH241"/>
  <c r="BG241"/>
  <c r="BF241"/>
  <c r="T241"/>
  <c r="R241"/>
  <c r="P241"/>
  <c r="BK241"/>
  <c r="J241"/>
  <c r="BE241"/>
  <c r="BI238"/>
  <c r="BH238"/>
  <c r="BG238"/>
  <c r="BF238"/>
  <c r="T238"/>
  <c r="R238"/>
  <c r="P238"/>
  <c r="BK238"/>
  <c r="J238"/>
  <c r="BE238"/>
  <c r="BI232"/>
  <c r="BH232"/>
  <c r="BG232"/>
  <c r="BF232"/>
  <c r="T232"/>
  <c r="R232"/>
  <c r="P232"/>
  <c r="BK232"/>
  <c r="J232"/>
  <c r="BE232"/>
  <c r="BI229"/>
  <c r="BH229"/>
  <c r="BG229"/>
  <c r="BF229"/>
  <c r="T229"/>
  <c r="R229"/>
  <c r="P229"/>
  <c r="BK229"/>
  <c r="J229"/>
  <c r="BE229"/>
  <c r="BI224"/>
  <c r="BH224"/>
  <c r="BG224"/>
  <c r="BF224"/>
  <c r="T224"/>
  <c r="R224"/>
  <c r="P224"/>
  <c r="BK224"/>
  <c r="J224"/>
  <c r="BE224"/>
  <c r="BI219"/>
  <c r="BH219"/>
  <c r="BG219"/>
  <c r="BF219"/>
  <c r="T219"/>
  <c r="R219"/>
  <c r="P219"/>
  <c r="BK219"/>
  <c r="J219"/>
  <c r="BE219"/>
  <c r="BI216"/>
  <c r="BH216"/>
  <c r="BG216"/>
  <c r="BF216"/>
  <c r="T216"/>
  <c r="R216"/>
  <c r="P216"/>
  <c r="BK216"/>
  <c r="J216"/>
  <c r="BE216"/>
  <c r="BI213"/>
  <c r="BH213"/>
  <c r="BG213"/>
  <c r="BF213"/>
  <c r="T213"/>
  <c r="R213"/>
  <c r="P213"/>
  <c r="BK213"/>
  <c r="J213"/>
  <c r="BE213"/>
  <c r="BI210"/>
  <c r="BH210"/>
  <c r="BG210"/>
  <c r="BF210"/>
  <c r="T210"/>
  <c r="R210"/>
  <c r="P210"/>
  <c r="BK210"/>
  <c r="J210"/>
  <c r="BE210"/>
  <c r="BI207"/>
  <c r="BH207"/>
  <c r="BG207"/>
  <c r="BF207"/>
  <c r="T207"/>
  <c r="R207"/>
  <c r="P207"/>
  <c r="BK207"/>
  <c r="J207"/>
  <c r="BE207"/>
  <c r="BI204"/>
  <c r="BH204"/>
  <c r="BG204"/>
  <c r="BF204"/>
  <c r="T204"/>
  <c r="R204"/>
  <c r="P204"/>
  <c r="BK204"/>
  <c r="J204"/>
  <c r="BE204"/>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6"/>
  <c r="BH186"/>
  <c r="BG186"/>
  <c r="BF186"/>
  <c r="T186"/>
  <c r="R186"/>
  <c r="P186"/>
  <c r="BK186"/>
  <c r="J186"/>
  <c r="BE186"/>
  <c r="BI183"/>
  <c r="BH183"/>
  <c r="BG183"/>
  <c r="BF183"/>
  <c r="T183"/>
  <c r="R183"/>
  <c r="P183"/>
  <c r="BK183"/>
  <c r="J183"/>
  <c r="BE183"/>
  <c r="BI180"/>
  <c r="BH180"/>
  <c r="BG180"/>
  <c r="BF180"/>
  <c r="T180"/>
  <c r="R180"/>
  <c r="P180"/>
  <c r="BK180"/>
  <c r="J180"/>
  <c r="BE180"/>
  <c r="BI177"/>
  <c r="BH177"/>
  <c r="BG177"/>
  <c r="BF177"/>
  <c r="T177"/>
  <c r="R177"/>
  <c r="P177"/>
  <c r="BK177"/>
  <c r="J177"/>
  <c r="BE177"/>
  <c r="BI174"/>
  <c r="BH174"/>
  <c r="BG174"/>
  <c r="BF174"/>
  <c r="T174"/>
  <c r="T173"/>
  <c r="R174"/>
  <c r="R173"/>
  <c r="P174"/>
  <c r="P173"/>
  <c r="BK174"/>
  <c r="BK173"/>
  <c r="J173"/>
  <c r="J174"/>
  <c r="BE174"/>
  <c r="J61"/>
  <c r="BI170"/>
  <c r="BH170"/>
  <c r="BG170"/>
  <c r="BF170"/>
  <c r="T170"/>
  <c r="R170"/>
  <c r="P170"/>
  <c r="BK170"/>
  <c r="J170"/>
  <c r="BE170"/>
  <c r="BI167"/>
  <c r="BH167"/>
  <c r="BG167"/>
  <c r="BF167"/>
  <c r="T167"/>
  <c r="T166"/>
  <c r="R167"/>
  <c r="R166"/>
  <c r="P167"/>
  <c r="P166"/>
  <c r="BK167"/>
  <c r="BK166"/>
  <c r="J166"/>
  <c r="J167"/>
  <c r="BE167"/>
  <c r="J60"/>
  <c r="BI163"/>
  <c r="BH163"/>
  <c r="BG163"/>
  <c r="BF163"/>
  <c r="T163"/>
  <c r="R163"/>
  <c r="P163"/>
  <c r="BK163"/>
  <c r="J163"/>
  <c r="BE163"/>
  <c r="BI160"/>
  <c r="BH160"/>
  <c r="BG160"/>
  <c r="BF160"/>
  <c r="T160"/>
  <c r="R160"/>
  <c r="P160"/>
  <c r="BK160"/>
  <c r="J160"/>
  <c r="BE160"/>
  <c r="BI157"/>
  <c r="BH157"/>
  <c r="BG157"/>
  <c r="BF157"/>
  <c r="T157"/>
  <c r="R157"/>
  <c r="P157"/>
  <c r="BK157"/>
  <c r="J157"/>
  <c r="BE157"/>
  <c r="BI155"/>
  <c r="BH155"/>
  <c r="BG155"/>
  <c r="BF155"/>
  <c r="T155"/>
  <c r="T154"/>
  <c r="R155"/>
  <c r="R154"/>
  <c r="P155"/>
  <c r="P154"/>
  <c r="BK155"/>
  <c r="BK154"/>
  <c r="J154"/>
  <c r="J155"/>
  <c r="BE155"/>
  <c r="J5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R137"/>
  <c r="P137"/>
  <c r="BK137"/>
  <c r="J137"/>
  <c r="BE137"/>
  <c r="BI132"/>
  <c r="BH132"/>
  <c r="BG132"/>
  <c r="BF132"/>
  <c r="T132"/>
  <c r="R132"/>
  <c r="P132"/>
  <c r="BK132"/>
  <c r="J132"/>
  <c r="BE132"/>
  <c r="BI129"/>
  <c r="BH129"/>
  <c r="BG129"/>
  <c r="BF129"/>
  <c r="T129"/>
  <c r="R129"/>
  <c r="P129"/>
  <c r="BK129"/>
  <c r="J129"/>
  <c r="BE129"/>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0"/>
  <c r="BH110"/>
  <c r="BG110"/>
  <c r="BF110"/>
  <c r="T110"/>
  <c r="R110"/>
  <c r="P110"/>
  <c r="BK110"/>
  <c r="J110"/>
  <c r="BE110"/>
  <c r="BI107"/>
  <c r="BH107"/>
  <c r="BG107"/>
  <c r="BF107"/>
  <c r="T107"/>
  <c r="R107"/>
  <c r="P107"/>
  <c r="BK107"/>
  <c r="J107"/>
  <c r="BE107"/>
  <c r="BI104"/>
  <c r="BH104"/>
  <c r="BG104"/>
  <c r="BF104"/>
  <c r="T104"/>
  <c r="R104"/>
  <c r="P104"/>
  <c r="BK104"/>
  <c r="J104"/>
  <c r="BE104"/>
  <c r="BI100"/>
  <c r="BH100"/>
  <c r="BG100"/>
  <c r="BF100"/>
  <c r="T100"/>
  <c r="R100"/>
  <c r="P100"/>
  <c r="BK100"/>
  <c r="J100"/>
  <c r="BE100"/>
  <c r="BI97"/>
  <c r="BH97"/>
  <c r="BG97"/>
  <c r="BF97"/>
  <c r="T97"/>
  <c r="R97"/>
  <c r="P97"/>
  <c r="BK97"/>
  <c r="J97"/>
  <c r="BE97"/>
  <c r="BI92"/>
  <c r="BH92"/>
  <c r="BG92"/>
  <c r="BF92"/>
  <c r="T92"/>
  <c r="R92"/>
  <c r="P92"/>
  <c r="BK92"/>
  <c r="J92"/>
  <c r="BE92"/>
  <c r="BI87"/>
  <c r="F34"/>
  <c i="1" r="BD57"/>
  <c i="7" r="BH87"/>
  <c r="F33"/>
  <c i="1" r="BC57"/>
  <c i="7" r="BG87"/>
  <c r="F32"/>
  <c i="1" r="BB57"/>
  <c i="7" r="BF87"/>
  <c r="J31"/>
  <c i="1" r="AW57"/>
  <c i="7" r="F31"/>
  <c i="1" r="BA57"/>
  <c i="7" r="T87"/>
  <c r="T86"/>
  <c r="T85"/>
  <c r="T84"/>
  <c r="R87"/>
  <c r="R86"/>
  <c r="R85"/>
  <c r="R84"/>
  <c r="P87"/>
  <c r="P86"/>
  <c r="P85"/>
  <c r="P84"/>
  <c i="1" r="AU57"/>
  <c i="7" r="BK87"/>
  <c r="BK86"/>
  <c r="J86"/>
  <c r="BK85"/>
  <c r="J85"/>
  <c r="BK84"/>
  <c r="J84"/>
  <c r="J56"/>
  <c r="J27"/>
  <c i="1" r="AG57"/>
  <c i="7" r="J87"/>
  <c r="BE87"/>
  <c r="J30"/>
  <c i="1" r="AV57"/>
  <c i="7" r="F30"/>
  <c i="1" r="AZ57"/>
  <c i="7" r="J58"/>
  <c r="J57"/>
  <c r="J80"/>
  <c r="F80"/>
  <c r="F78"/>
  <c r="E76"/>
  <c r="J51"/>
  <c r="F51"/>
  <c r="F49"/>
  <c r="E47"/>
  <c r="J36"/>
  <c r="J18"/>
  <c r="E18"/>
  <c r="F81"/>
  <c r="F52"/>
  <c r="J17"/>
  <c r="J12"/>
  <c r="J78"/>
  <c r="J49"/>
  <c r="E7"/>
  <c r="E74"/>
  <c r="E45"/>
  <c i="1" r="AY56"/>
  <c r="AX56"/>
  <c i="6" r="BI279"/>
  <c r="BH279"/>
  <c r="BG279"/>
  <c r="BF279"/>
  <c r="T279"/>
  <c r="T278"/>
  <c r="R279"/>
  <c r="R278"/>
  <c r="P279"/>
  <c r="P278"/>
  <c r="BK279"/>
  <c r="BK278"/>
  <c r="J278"/>
  <c r="J279"/>
  <c r="BE279"/>
  <c r="J63"/>
  <c r="BI275"/>
  <c r="BH275"/>
  <c r="BG275"/>
  <c r="BF275"/>
  <c r="T275"/>
  <c r="R275"/>
  <c r="P275"/>
  <c r="BK275"/>
  <c r="J275"/>
  <c r="BE275"/>
  <c r="BI270"/>
  <c r="BH270"/>
  <c r="BG270"/>
  <c r="BF270"/>
  <c r="T270"/>
  <c r="R270"/>
  <c r="P270"/>
  <c r="BK270"/>
  <c r="J270"/>
  <c r="BE270"/>
  <c r="BI268"/>
  <c r="BH268"/>
  <c r="BG268"/>
  <c r="BF268"/>
  <c r="T268"/>
  <c r="R268"/>
  <c r="P268"/>
  <c r="BK268"/>
  <c r="J268"/>
  <c r="BE268"/>
  <c r="BI263"/>
  <c r="BH263"/>
  <c r="BG263"/>
  <c r="BF263"/>
  <c r="T263"/>
  <c r="R263"/>
  <c r="P263"/>
  <c r="BK263"/>
  <c r="J263"/>
  <c r="BE263"/>
  <c r="BI258"/>
  <c r="BH258"/>
  <c r="BG258"/>
  <c r="BF258"/>
  <c r="T258"/>
  <c r="R258"/>
  <c r="P258"/>
  <c r="BK258"/>
  <c r="J258"/>
  <c r="BE258"/>
  <c r="BI253"/>
  <c r="BH253"/>
  <c r="BG253"/>
  <c r="BF253"/>
  <c r="T253"/>
  <c r="R253"/>
  <c r="P253"/>
  <c r="BK253"/>
  <c r="J253"/>
  <c r="BE253"/>
  <c r="BI251"/>
  <c r="BH251"/>
  <c r="BG251"/>
  <c r="BF251"/>
  <c r="T251"/>
  <c r="R251"/>
  <c r="P251"/>
  <c r="BK251"/>
  <c r="J251"/>
  <c r="BE251"/>
  <c r="BI248"/>
  <c r="BH248"/>
  <c r="BG248"/>
  <c r="BF248"/>
  <c r="T248"/>
  <c r="R248"/>
  <c r="P248"/>
  <c r="BK248"/>
  <c r="J248"/>
  <c r="BE248"/>
  <c r="BI246"/>
  <c r="BH246"/>
  <c r="BG246"/>
  <c r="BF246"/>
  <c r="T246"/>
  <c r="R246"/>
  <c r="P246"/>
  <c r="BK246"/>
  <c r="J246"/>
  <c r="BE246"/>
  <c r="BI243"/>
  <c r="BH243"/>
  <c r="BG243"/>
  <c r="BF243"/>
  <c r="T243"/>
  <c r="T242"/>
  <c r="R243"/>
  <c r="R242"/>
  <c r="P243"/>
  <c r="P242"/>
  <c r="BK243"/>
  <c r="BK242"/>
  <c r="J242"/>
  <c r="J243"/>
  <c r="BE243"/>
  <c r="J6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T223"/>
  <c r="R224"/>
  <c r="R223"/>
  <c r="P224"/>
  <c r="P223"/>
  <c r="BK224"/>
  <c r="BK223"/>
  <c r="J223"/>
  <c r="J224"/>
  <c r="BE224"/>
  <c r="J61"/>
  <c r="BI220"/>
  <c r="BH220"/>
  <c r="BG220"/>
  <c r="BF220"/>
  <c r="T220"/>
  <c r="R220"/>
  <c r="P220"/>
  <c r="BK220"/>
  <c r="J220"/>
  <c r="BE220"/>
  <c r="BI215"/>
  <c r="BH215"/>
  <c r="BG215"/>
  <c r="BF215"/>
  <c r="T215"/>
  <c r="R215"/>
  <c r="P215"/>
  <c r="BK215"/>
  <c r="J215"/>
  <c r="BE215"/>
  <c r="BI212"/>
  <c r="BH212"/>
  <c r="BG212"/>
  <c r="BF212"/>
  <c r="T212"/>
  <c r="R212"/>
  <c r="P212"/>
  <c r="BK212"/>
  <c r="J212"/>
  <c r="BE212"/>
  <c r="BI207"/>
  <c r="BH207"/>
  <c r="BG207"/>
  <c r="BF207"/>
  <c r="T207"/>
  <c r="R207"/>
  <c r="P207"/>
  <c r="BK207"/>
  <c r="J207"/>
  <c r="BE207"/>
  <c r="BI204"/>
  <c r="BH204"/>
  <c r="BG204"/>
  <c r="BF204"/>
  <c r="T204"/>
  <c r="R204"/>
  <c r="P204"/>
  <c r="BK204"/>
  <c r="J204"/>
  <c r="BE204"/>
  <c r="BI199"/>
  <c r="BH199"/>
  <c r="BG199"/>
  <c r="BF199"/>
  <c r="T199"/>
  <c r="R199"/>
  <c r="P199"/>
  <c r="BK199"/>
  <c r="J199"/>
  <c r="BE199"/>
  <c r="BI194"/>
  <c r="BH194"/>
  <c r="BG194"/>
  <c r="BF194"/>
  <c r="T194"/>
  <c r="R194"/>
  <c r="P194"/>
  <c r="BK194"/>
  <c r="J194"/>
  <c r="BE194"/>
  <c r="BI191"/>
  <c r="BH191"/>
  <c r="BG191"/>
  <c r="BF191"/>
  <c r="T191"/>
  <c r="R191"/>
  <c r="P191"/>
  <c r="BK191"/>
  <c r="J191"/>
  <c r="BE191"/>
  <c r="BI188"/>
  <c r="BH188"/>
  <c r="BG188"/>
  <c r="BF188"/>
  <c r="T188"/>
  <c r="R188"/>
  <c r="P188"/>
  <c r="BK188"/>
  <c r="J188"/>
  <c r="BE188"/>
  <c r="BI185"/>
  <c r="BH185"/>
  <c r="BG185"/>
  <c r="BF185"/>
  <c r="T185"/>
  <c r="R185"/>
  <c r="P185"/>
  <c r="BK185"/>
  <c r="J185"/>
  <c r="BE185"/>
  <c r="BI182"/>
  <c r="BH182"/>
  <c r="BG182"/>
  <c r="BF182"/>
  <c r="T182"/>
  <c r="R182"/>
  <c r="P182"/>
  <c r="BK182"/>
  <c r="J182"/>
  <c r="BE182"/>
  <c r="BI179"/>
  <c r="BH179"/>
  <c r="BG179"/>
  <c r="BF179"/>
  <c r="T179"/>
  <c r="R179"/>
  <c r="P179"/>
  <c r="BK179"/>
  <c r="J179"/>
  <c r="BE179"/>
  <c r="BI176"/>
  <c r="BH176"/>
  <c r="BG176"/>
  <c r="BF176"/>
  <c r="T176"/>
  <c r="R176"/>
  <c r="P176"/>
  <c r="BK176"/>
  <c r="J176"/>
  <c r="BE176"/>
  <c r="BI171"/>
  <c r="BH171"/>
  <c r="BG171"/>
  <c r="BF171"/>
  <c r="T171"/>
  <c r="R171"/>
  <c r="P171"/>
  <c r="BK171"/>
  <c r="J171"/>
  <c r="BE171"/>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T158"/>
  <c r="R159"/>
  <c r="R158"/>
  <c r="P159"/>
  <c r="P158"/>
  <c r="BK159"/>
  <c r="BK158"/>
  <c r="J158"/>
  <c r="J159"/>
  <c r="BE159"/>
  <c r="J60"/>
  <c r="BI155"/>
  <c r="BH155"/>
  <c r="BG155"/>
  <c r="BF155"/>
  <c r="T155"/>
  <c r="R155"/>
  <c r="P155"/>
  <c r="BK155"/>
  <c r="J155"/>
  <c r="BE155"/>
  <c r="BI152"/>
  <c r="BH152"/>
  <c r="BG152"/>
  <c r="BF152"/>
  <c r="T152"/>
  <c r="R152"/>
  <c r="P152"/>
  <c r="BK152"/>
  <c r="J152"/>
  <c r="BE152"/>
  <c r="BI150"/>
  <c r="BH150"/>
  <c r="BG150"/>
  <c r="BF150"/>
  <c r="T150"/>
  <c r="T149"/>
  <c r="R150"/>
  <c r="R149"/>
  <c r="P150"/>
  <c r="P149"/>
  <c r="BK150"/>
  <c r="BK149"/>
  <c r="J149"/>
  <c r="J150"/>
  <c r="BE150"/>
  <c r="J59"/>
  <c r="BI143"/>
  <c r="BH143"/>
  <c r="BG143"/>
  <c r="BF143"/>
  <c r="T143"/>
  <c r="R143"/>
  <c r="P143"/>
  <c r="BK143"/>
  <c r="J143"/>
  <c r="BE143"/>
  <c r="BI140"/>
  <c r="BH140"/>
  <c r="BG140"/>
  <c r="BF140"/>
  <c r="T140"/>
  <c r="R140"/>
  <c r="P140"/>
  <c r="BK140"/>
  <c r="J140"/>
  <c r="BE140"/>
  <c r="BI137"/>
  <c r="BH137"/>
  <c r="BG137"/>
  <c r="BF137"/>
  <c r="T137"/>
  <c r="R137"/>
  <c r="P137"/>
  <c r="BK137"/>
  <c r="J137"/>
  <c r="BE137"/>
  <c r="BI134"/>
  <c r="BH134"/>
  <c r="BG134"/>
  <c r="BF134"/>
  <c r="T134"/>
  <c r="R134"/>
  <c r="P134"/>
  <c r="BK134"/>
  <c r="J134"/>
  <c r="BE134"/>
  <c r="BI129"/>
  <c r="BH129"/>
  <c r="BG129"/>
  <c r="BF129"/>
  <c r="T129"/>
  <c r="R129"/>
  <c r="P129"/>
  <c r="BK129"/>
  <c r="J129"/>
  <c r="BE129"/>
  <c r="BI126"/>
  <c r="BH126"/>
  <c r="BG126"/>
  <c r="BF126"/>
  <c r="T126"/>
  <c r="R126"/>
  <c r="P126"/>
  <c r="BK126"/>
  <c r="J126"/>
  <c r="BE126"/>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7"/>
  <c r="BH107"/>
  <c r="BG107"/>
  <c r="BF107"/>
  <c r="T107"/>
  <c r="R107"/>
  <c r="P107"/>
  <c r="BK107"/>
  <c r="J107"/>
  <c r="BE107"/>
  <c r="BI104"/>
  <c r="BH104"/>
  <c r="BG104"/>
  <c r="BF104"/>
  <c r="T104"/>
  <c r="R104"/>
  <c r="P104"/>
  <c r="BK104"/>
  <c r="J104"/>
  <c r="BE104"/>
  <c r="BI101"/>
  <c r="BH101"/>
  <c r="BG101"/>
  <c r="BF101"/>
  <c r="T101"/>
  <c r="R101"/>
  <c r="P101"/>
  <c r="BK101"/>
  <c r="J101"/>
  <c r="BE101"/>
  <c r="BI97"/>
  <c r="BH97"/>
  <c r="BG97"/>
  <c r="BF97"/>
  <c r="T97"/>
  <c r="R97"/>
  <c r="P97"/>
  <c r="BK97"/>
  <c r="J97"/>
  <c r="BE97"/>
  <c r="BI94"/>
  <c r="BH94"/>
  <c r="BG94"/>
  <c r="BF94"/>
  <c r="T94"/>
  <c r="R94"/>
  <c r="P94"/>
  <c r="BK94"/>
  <c r="J94"/>
  <c r="BE94"/>
  <c r="BI91"/>
  <c r="BH91"/>
  <c r="BG91"/>
  <c r="BF91"/>
  <c r="T91"/>
  <c r="R91"/>
  <c r="P91"/>
  <c r="BK91"/>
  <c r="J91"/>
  <c r="BE91"/>
  <c r="BI86"/>
  <c r="F34"/>
  <c i="1" r="BD56"/>
  <c i="6" r="BH86"/>
  <c r="F33"/>
  <c i="1" r="BC56"/>
  <c i="6" r="BG86"/>
  <c r="F32"/>
  <c i="1" r="BB56"/>
  <c i="6" r="BF86"/>
  <c r="J31"/>
  <c i="1" r="AW56"/>
  <c i="6" r="F31"/>
  <c i="1" r="BA56"/>
  <c i="6" r="T86"/>
  <c r="T85"/>
  <c r="T84"/>
  <c r="T83"/>
  <c r="R86"/>
  <c r="R85"/>
  <c r="R84"/>
  <c r="R83"/>
  <c r="P86"/>
  <c r="P85"/>
  <c r="P84"/>
  <c r="P83"/>
  <c i="1" r="AU56"/>
  <c i="6" r="BK86"/>
  <c r="BK85"/>
  <c r="J85"/>
  <c r="BK84"/>
  <c r="J84"/>
  <c r="BK83"/>
  <c r="J83"/>
  <c r="J56"/>
  <c r="J27"/>
  <c i="1" r="AG56"/>
  <c i="6" r="J86"/>
  <c r="BE86"/>
  <c r="J30"/>
  <c i="1" r="AV56"/>
  <c i="6" r="F30"/>
  <c i="1" r="AZ56"/>
  <c i="6" r="J58"/>
  <c r="J57"/>
  <c r="J79"/>
  <c r="F79"/>
  <c r="F77"/>
  <c r="E75"/>
  <c r="J51"/>
  <c r="F51"/>
  <c r="F49"/>
  <c r="E47"/>
  <c r="J36"/>
  <c r="J18"/>
  <c r="E18"/>
  <c r="F80"/>
  <c r="F52"/>
  <c r="J17"/>
  <c r="J12"/>
  <c r="J77"/>
  <c r="J49"/>
  <c r="E7"/>
  <c r="E73"/>
  <c r="E45"/>
  <c i="1" r="AY55"/>
  <c r="AX55"/>
  <c i="5" r="BI302"/>
  <c r="BH302"/>
  <c r="BG302"/>
  <c r="BF302"/>
  <c r="T302"/>
  <c r="T301"/>
  <c r="R302"/>
  <c r="R301"/>
  <c r="P302"/>
  <c r="P301"/>
  <c r="BK302"/>
  <c r="BK301"/>
  <c r="J301"/>
  <c r="J302"/>
  <c r="BE302"/>
  <c r="J64"/>
  <c r="BI299"/>
  <c r="BH299"/>
  <c r="BG299"/>
  <c r="BF299"/>
  <c r="T299"/>
  <c r="R299"/>
  <c r="P299"/>
  <c r="BK299"/>
  <c r="J299"/>
  <c r="BE299"/>
  <c r="BI296"/>
  <c r="BH296"/>
  <c r="BG296"/>
  <c r="BF296"/>
  <c r="T296"/>
  <c r="R296"/>
  <c r="P296"/>
  <c r="BK296"/>
  <c r="J296"/>
  <c r="BE296"/>
  <c r="BI293"/>
  <c r="BH293"/>
  <c r="BG293"/>
  <c r="BF293"/>
  <c r="T293"/>
  <c r="T292"/>
  <c r="R293"/>
  <c r="R292"/>
  <c r="P293"/>
  <c r="P292"/>
  <c r="BK293"/>
  <c r="BK292"/>
  <c r="J292"/>
  <c r="J293"/>
  <c r="BE293"/>
  <c r="J63"/>
  <c r="BI289"/>
  <c r="BH289"/>
  <c r="BG289"/>
  <c r="BF289"/>
  <c r="T289"/>
  <c r="R289"/>
  <c r="P289"/>
  <c r="BK289"/>
  <c r="J289"/>
  <c r="BE289"/>
  <c r="BI286"/>
  <c r="BH286"/>
  <c r="BG286"/>
  <c r="BF286"/>
  <c r="T286"/>
  <c r="R286"/>
  <c r="P286"/>
  <c r="BK286"/>
  <c r="J286"/>
  <c r="BE286"/>
  <c r="BI283"/>
  <c r="BH283"/>
  <c r="BG283"/>
  <c r="BF283"/>
  <c r="T283"/>
  <c r="R283"/>
  <c r="P283"/>
  <c r="BK283"/>
  <c r="J283"/>
  <c r="BE283"/>
  <c r="BI278"/>
  <c r="BH278"/>
  <c r="BG278"/>
  <c r="BF278"/>
  <c r="T278"/>
  <c r="R278"/>
  <c r="P278"/>
  <c r="BK278"/>
  <c r="J278"/>
  <c r="BE278"/>
  <c r="BI276"/>
  <c r="BH276"/>
  <c r="BG276"/>
  <c r="BF276"/>
  <c r="T276"/>
  <c r="R276"/>
  <c r="P276"/>
  <c r="BK276"/>
  <c r="J276"/>
  <c r="BE276"/>
  <c r="BI271"/>
  <c r="BH271"/>
  <c r="BG271"/>
  <c r="BF271"/>
  <c r="T271"/>
  <c r="R271"/>
  <c r="P271"/>
  <c r="BK271"/>
  <c r="J271"/>
  <c r="BE271"/>
  <c r="BI266"/>
  <c r="BH266"/>
  <c r="BG266"/>
  <c r="BF266"/>
  <c r="T266"/>
  <c r="R266"/>
  <c r="P266"/>
  <c r="BK266"/>
  <c r="J266"/>
  <c r="BE266"/>
  <c r="BI260"/>
  <c r="BH260"/>
  <c r="BG260"/>
  <c r="BF260"/>
  <c r="T260"/>
  <c r="R260"/>
  <c r="P260"/>
  <c r="BK260"/>
  <c r="J260"/>
  <c r="BE260"/>
  <c r="BI258"/>
  <c r="BH258"/>
  <c r="BG258"/>
  <c r="BF258"/>
  <c r="T258"/>
  <c r="R258"/>
  <c r="P258"/>
  <c r="BK258"/>
  <c r="J258"/>
  <c r="BE258"/>
  <c r="BI253"/>
  <c r="BH253"/>
  <c r="BG253"/>
  <c r="BF253"/>
  <c r="T253"/>
  <c r="R253"/>
  <c r="P253"/>
  <c r="BK253"/>
  <c r="J253"/>
  <c r="BE253"/>
  <c r="BI251"/>
  <c r="BH251"/>
  <c r="BG251"/>
  <c r="BF251"/>
  <c r="T251"/>
  <c r="T250"/>
  <c r="R251"/>
  <c r="R250"/>
  <c r="P251"/>
  <c r="P250"/>
  <c r="BK251"/>
  <c r="BK250"/>
  <c r="J250"/>
  <c r="J251"/>
  <c r="BE251"/>
  <c r="J62"/>
  <c r="BI248"/>
  <c r="BH248"/>
  <c r="BG248"/>
  <c r="BF248"/>
  <c r="T248"/>
  <c r="R248"/>
  <c r="P248"/>
  <c r="BK248"/>
  <c r="J248"/>
  <c r="BE248"/>
  <c r="BI246"/>
  <c r="BH246"/>
  <c r="BG246"/>
  <c r="BF246"/>
  <c r="T246"/>
  <c r="R246"/>
  <c r="P246"/>
  <c r="BK246"/>
  <c r="J246"/>
  <c r="BE246"/>
  <c r="BI244"/>
  <c r="BH244"/>
  <c r="BG244"/>
  <c r="BF244"/>
  <c r="T244"/>
  <c r="R244"/>
  <c r="P244"/>
  <c r="BK244"/>
  <c r="J244"/>
  <c r="BE244"/>
  <c r="BI242"/>
  <c r="BH242"/>
  <c r="BG242"/>
  <c r="BF242"/>
  <c r="T242"/>
  <c r="R242"/>
  <c r="P242"/>
  <c r="BK242"/>
  <c r="J242"/>
  <c r="BE24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T231"/>
  <c r="R232"/>
  <c r="R231"/>
  <c r="P232"/>
  <c r="P231"/>
  <c r="BK232"/>
  <c r="BK231"/>
  <c r="J231"/>
  <c r="J232"/>
  <c r="BE232"/>
  <c r="J61"/>
  <c r="BI228"/>
  <c r="BH228"/>
  <c r="BG228"/>
  <c r="BF228"/>
  <c r="T228"/>
  <c r="R228"/>
  <c r="P228"/>
  <c r="BK228"/>
  <c r="J228"/>
  <c r="BE228"/>
  <c r="BI223"/>
  <c r="BH223"/>
  <c r="BG223"/>
  <c r="BF223"/>
  <c r="T223"/>
  <c r="R223"/>
  <c r="P223"/>
  <c r="BK223"/>
  <c r="J223"/>
  <c r="BE223"/>
  <c r="BI220"/>
  <c r="BH220"/>
  <c r="BG220"/>
  <c r="BF220"/>
  <c r="T220"/>
  <c r="R220"/>
  <c r="P220"/>
  <c r="BK220"/>
  <c r="J220"/>
  <c r="BE220"/>
  <c r="BI215"/>
  <c r="BH215"/>
  <c r="BG215"/>
  <c r="BF215"/>
  <c r="T215"/>
  <c r="R215"/>
  <c r="P215"/>
  <c r="BK215"/>
  <c r="J215"/>
  <c r="BE215"/>
  <c r="BI210"/>
  <c r="BH210"/>
  <c r="BG210"/>
  <c r="BF210"/>
  <c r="T210"/>
  <c r="R210"/>
  <c r="P210"/>
  <c r="BK210"/>
  <c r="J210"/>
  <c r="BE210"/>
  <c r="BI207"/>
  <c r="BH207"/>
  <c r="BG207"/>
  <c r="BF207"/>
  <c r="T207"/>
  <c r="R207"/>
  <c r="P207"/>
  <c r="BK207"/>
  <c r="J207"/>
  <c r="BE207"/>
  <c r="BI204"/>
  <c r="BH204"/>
  <c r="BG204"/>
  <c r="BF204"/>
  <c r="T204"/>
  <c r="R204"/>
  <c r="P204"/>
  <c r="BK204"/>
  <c r="J204"/>
  <c r="BE204"/>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7"/>
  <c r="BH187"/>
  <c r="BG187"/>
  <c r="BF187"/>
  <c r="T187"/>
  <c r="R187"/>
  <c r="P187"/>
  <c r="BK187"/>
  <c r="J187"/>
  <c r="BE187"/>
  <c r="BI184"/>
  <c r="BH184"/>
  <c r="BG184"/>
  <c r="BF184"/>
  <c r="T184"/>
  <c r="R184"/>
  <c r="P184"/>
  <c r="BK184"/>
  <c r="J184"/>
  <c r="BE184"/>
  <c r="BI181"/>
  <c r="BH181"/>
  <c r="BG181"/>
  <c r="BF181"/>
  <c r="T181"/>
  <c r="R181"/>
  <c r="P181"/>
  <c r="BK181"/>
  <c r="J181"/>
  <c r="BE181"/>
  <c r="BI178"/>
  <c r="BH178"/>
  <c r="BG178"/>
  <c r="BF178"/>
  <c r="T178"/>
  <c r="R178"/>
  <c r="P178"/>
  <c r="BK178"/>
  <c r="J178"/>
  <c r="BE178"/>
  <c r="BI175"/>
  <c r="BH175"/>
  <c r="BG175"/>
  <c r="BF175"/>
  <c r="T175"/>
  <c r="R175"/>
  <c r="P175"/>
  <c r="BK175"/>
  <c r="J175"/>
  <c r="BE175"/>
  <c r="BI172"/>
  <c r="BH172"/>
  <c r="BG172"/>
  <c r="BF172"/>
  <c r="T172"/>
  <c r="T171"/>
  <c r="R172"/>
  <c r="R171"/>
  <c r="P172"/>
  <c r="P171"/>
  <c r="BK172"/>
  <c r="BK171"/>
  <c r="J171"/>
  <c r="J172"/>
  <c r="BE172"/>
  <c r="J60"/>
  <c r="BI168"/>
  <c r="BH168"/>
  <c r="BG168"/>
  <c r="BF168"/>
  <c r="T168"/>
  <c r="R168"/>
  <c r="P168"/>
  <c r="BK168"/>
  <c r="J168"/>
  <c r="BE168"/>
  <c r="BI165"/>
  <c r="BH165"/>
  <c r="BG165"/>
  <c r="BF165"/>
  <c r="T165"/>
  <c r="R165"/>
  <c r="P165"/>
  <c r="BK165"/>
  <c r="J165"/>
  <c r="BE165"/>
  <c r="BI163"/>
  <c r="BH163"/>
  <c r="BG163"/>
  <c r="BF163"/>
  <c r="T163"/>
  <c r="T162"/>
  <c r="R163"/>
  <c r="R162"/>
  <c r="P163"/>
  <c r="P162"/>
  <c r="BK163"/>
  <c r="BK162"/>
  <c r="J162"/>
  <c r="J163"/>
  <c r="BE163"/>
  <c r="J59"/>
  <c r="BI156"/>
  <c r="BH156"/>
  <c r="BG156"/>
  <c r="BF156"/>
  <c r="T156"/>
  <c r="R156"/>
  <c r="P156"/>
  <c r="BK156"/>
  <c r="J156"/>
  <c r="BE156"/>
  <c r="BI153"/>
  <c r="BH153"/>
  <c r="BG153"/>
  <c r="BF153"/>
  <c r="T153"/>
  <c r="R153"/>
  <c r="P153"/>
  <c r="BK153"/>
  <c r="J153"/>
  <c r="BE153"/>
  <c r="BI150"/>
  <c r="BH150"/>
  <c r="BG150"/>
  <c r="BF150"/>
  <c r="T150"/>
  <c r="R150"/>
  <c r="P150"/>
  <c r="BK150"/>
  <c r="J150"/>
  <c r="BE150"/>
  <c r="BI147"/>
  <c r="BH147"/>
  <c r="BG147"/>
  <c r="BF147"/>
  <c r="T147"/>
  <c r="R147"/>
  <c r="P147"/>
  <c r="BK147"/>
  <c r="J147"/>
  <c r="BE147"/>
  <c r="BI142"/>
  <c r="BH142"/>
  <c r="BG142"/>
  <c r="BF142"/>
  <c r="T142"/>
  <c r="R142"/>
  <c r="P142"/>
  <c r="BK142"/>
  <c r="J142"/>
  <c r="BE142"/>
  <c r="BI139"/>
  <c r="BH139"/>
  <c r="BG139"/>
  <c r="BF139"/>
  <c r="T139"/>
  <c r="R139"/>
  <c r="P139"/>
  <c r="BK139"/>
  <c r="J139"/>
  <c r="BE139"/>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20"/>
  <c r="BH120"/>
  <c r="BG120"/>
  <c r="BF120"/>
  <c r="T120"/>
  <c r="R120"/>
  <c r="P120"/>
  <c r="BK120"/>
  <c r="J120"/>
  <c r="BE120"/>
  <c r="BI117"/>
  <c r="BH117"/>
  <c r="BG117"/>
  <c r="BF117"/>
  <c r="T117"/>
  <c r="R117"/>
  <c r="P117"/>
  <c r="BK117"/>
  <c r="J117"/>
  <c r="BE117"/>
  <c r="BI114"/>
  <c r="BH114"/>
  <c r="BG114"/>
  <c r="BF114"/>
  <c r="T114"/>
  <c r="R114"/>
  <c r="P114"/>
  <c r="BK114"/>
  <c r="J114"/>
  <c r="BE114"/>
  <c r="BI110"/>
  <c r="BH110"/>
  <c r="BG110"/>
  <c r="BF110"/>
  <c r="T110"/>
  <c r="R110"/>
  <c r="P110"/>
  <c r="BK110"/>
  <c r="J110"/>
  <c r="BE110"/>
  <c r="BI107"/>
  <c r="BH107"/>
  <c r="BG107"/>
  <c r="BF107"/>
  <c r="T107"/>
  <c r="R107"/>
  <c r="P107"/>
  <c r="BK107"/>
  <c r="J107"/>
  <c r="BE107"/>
  <c r="BI104"/>
  <c r="BH104"/>
  <c r="BG104"/>
  <c r="BF104"/>
  <c r="T104"/>
  <c r="R104"/>
  <c r="P104"/>
  <c r="BK104"/>
  <c r="J104"/>
  <c r="BE104"/>
  <c r="BI99"/>
  <c r="BH99"/>
  <c r="BG99"/>
  <c r="BF99"/>
  <c r="T99"/>
  <c r="R99"/>
  <c r="P99"/>
  <c r="BK99"/>
  <c r="J99"/>
  <c r="BE99"/>
  <c r="BI96"/>
  <c r="BH96"/>
  <c r="BG96"/>
  <c r="BF96"/>
  <c r="T96"/>
  <c r="R96"/>
  <c r="P96"/>
  <c r="BK96"/>
  <c r="J96"/>
  <c r="BE96"/>
  <c r="BI93"/>
  <c r="BH93"/>
  <c r="BG93"/>
  <c r="BF93"/>
  <c r="T93"/>
  <c r="R93"/>
  <c r="P93"/>
  <c r="BK93"/>
  <c r="J93"/>
  <c r="BE93"/>
  <c r="BI90"/>
  <c r="BH90"/>
  <c r="BG90"/>
  <c r="BF90"/>
  <c r="T90"/>
  <c r="R90"/>
  <c r="P90"/>
  <c r="BK90"/>
  <c r="J90"/>
  <c r="BE90"/>
  <c r="BI87"/>
  <c r="F34"/>
  <c i="1" r="BD55"/>
  <c i="5" r="BH87"/>
  <c r="F33"/>
  <c i="1" r="BC55"/>
  <c i="5" r="BG87"/>
  <c r="F32"/>
  <c i="1" r="BB55"/>
  <c i="5" r="BF87"/>
  <c r="J31"/>
  <c i="1" r="AW55"/>
  <c i="5" r="F31"/>
  <c i="1" r="BA55"/>
  <c i="5" r="T87"/>
  <c r="T86"/>
  <c r="T85"/>
  <c r="T84"/>
  <c r="R87"/>
  <c r="R86"/>
  <c r="R85"/>
  <c r="R84"/>
  <c r="P87"/>
  <c r="P86"/>
  <c r="P85"/>
  <c r="P84"/>
  <c i="1" r="AU55"/>
  <c i="5" r="BK87"/>
  <c r="BK86"/>
  <c r="J86"/>
  <c r="BK85"/>
  <c r="J85"/>
  <c r="BK84"/>
  <c r="J84"/>
  <c r="J56"/>
  <c r="J27"/>
  <c i="1" r="AG55"/>
  <c i="5" r="J87"/>
  <c r="BE87"/>
  <c r="J30"/>
  <c i="1" r="AV55"/>
  <c i="5" r="F30"/>
  <c i="1" r="AZ55"/>
  <c i="5" r="J58"/>
  <c r="J57"/>
  <c r="J80"/>
  <c r="F80"/>
  <c r="F78"/>
  <c r="E76"/>
  <c r="J51"/>
  <c r="F51"/>
  <c r="F49"/>
  <c r="E47"/>
  <c r="J36"/>
  <c r="J18"/>
  <c r="E18"/>
  <c r="F81"/>
  <c r="F52"/>
  <c r="J17"/>
  <c r="J12"/>
  <c r="J78"/>
  <c r="J49"/>
  <c r="E7"/>
  <c r="E74"/>
  <c r="E45"/>
  <c i="1" r="AY54"/>
  <c r="AX54"/>
  <c i="4" r="BI280"/>
  <c r="BH280"/>
  <c r="BG280"/>
  <c r="BF280"/>
  <c r="T280"/>
  <c r="T279"/>
  <c r="R280"/>
  <c r="R279"/>
  <c r="P280"/>
  <c r="P279"/>
  <c r="BK280"/>
  <c r="BK279"/>
  <c r="J279"/>
  <c r="J280"/>
  <c r="BE280"/>
  <c r="J63"/>
  <c r="BI276"/>
  <c r="BH276"/>
  <c r="BG276"/>
  <c r="BF276"/>
  <c r="T276"/>
  <c r="R276"/>
  <c r="P276"/>
  <c r="BK276"/>
  <c r="J276"/>
  <c r="BE276"/>
  <c r="BI271"/>
  <c r="BH271"/>
  <c r="BG271"/>
  <c r="BF271"/>
  <c r="T271"/>
  <c r="R271"/>
  <c r="P271"/>
  <c r="BK271"/>
  <c r="J271"/>
  <c r="BE271"/>
  <c r="BI269"/>
  <c r="BH269"/>
  <c r="BG269"/>
  <c r="BF269"/>
  <c r="T269"/>
  <c r="R269"/>
  <c r="P269"/>
  <c r="BK269"/>
  <c r="J269"/>
  <c r="BE269"/>
  <c r="BI263"/>
  <c r="BH263"/>
  <c r="BG263"/>
  <c r="BF263"/>
  <c r="T263"/>
  <c r="R263"/>
  <c r="P263"/>
  <c r="BK263"/>
  <c r="J263"/>
  <c r="BE263"/>
  <c r="BI258"/>
  <c r="BH258"/>
  <c r="BG258"/>
  <c r="BF258"/>
  <c r="T258"/>
  <c r="R258"/>
  <c r="P258"/>
  <c r="BK258"/>
  <c r="J258"/>
  <c r="BE258"/>
  <c r="BI253"/>
  <c r="BH253"/>
  <c r="BG253"/>
  <c r="BF253"/>
  <c r="T253"/>
  <c r="R253"/>
  <c r="P253"/>
  <c r="BK253"/>
  <c r="J253"/>
  <c r="BE253"/>
  <c r="BI251"/>
  <c r="BH251"/>
  <c r="BG251"/>
  <c r="BF251"/>
  <c r="T251"/>
  <c r="R251"/>
  <c r="P251"/>
  <c r="BK251"/>
  <c r="J251"/>
  <c r="BE251"/>
  <c r="BI248"/>
  <c r="BH248"/>
  <c r="BG248"/>
  <c r="BF248"/>
  <c r="T248"/>
  <c r="R248"/>
  <c r="P248"/>
  <c r="BK248"/>
  <c r="J248"/>
  <c r="BE248"/>
  <c r="BI246"/>
  <c r="BH246"/>
  <c r="BG246"/>
  <c r="BF246"/>
  <c r="T246"/>
  <c r="R246"/>
  <c r="P246"/>
  <c r="BK246"/>
  <c r="J246"/>
  <c r="BE246"/>
  <c r="BI243"/>
  <c r="BH243"/>
  <c r="BG243"/>
  <c r="BF243"/>
  <c r="T243"/>
  <c r="T242"/>
  <c r="R243"/>
  <c r="R242"/>
  <c r="P243"/>
  <c r="P242"/>
  <c r="BK243"/>
  <c r="BK242"/>
  <c r="J242"/>
  <c r="J243"/>
  <c r="BE243"/>
  <c r="J6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T223"/>
  <c r="R224"/>
  <c r="R223"/>
  <c r="P224"/>
  <c r="P223"/>
  <c r="BK224"/>
  <c r="BK223"/>
  <c r="J223"/>
  <c r="J224"/>
  <c r="BE224"/>
  <c r="J61"/>
  <c r="BI220"/>
  <c r="BH220"/>
  <c r="BG220"/>
  <c r="BF220"/>
  <c r="T220"/>
  <c r="R220"/>
  <c r="P220"/>
  <c r="BK220"/>
  <c r="J220"/>
  <c r="BE220"/>
  <c r="BI215"/>
  <c r="BH215"/>
  <c r="BG215"/>
  <c r="BF215"/>
  <c r="T215"/>
  <c r="R215"/>
  <c r="P215"/>
  <c r="BK215"/>
  <c r="J215"/>
  <c r="BE215"/>
  <c r="BI212"/>
  <c r="BH212"/>
  <c r="BG212"/>
  <c r="BF212"/>
  <c r="T212"/>
  <c r="R212"/>
  <c r="P212"/>
  <c r="BK212"/>
  <c r="J212"/>
  <c r="BE212"/>
  <c r="BI207"/>
  <c r="BH207"/>
  <c r="BG207"/>
  <c r="BF207"/>
  <c r="T207"/>
  <c r="R207"/>
  <c r="P207"/>
  <c r="BK207"/>
  <c r="J207"/>
  <c r="BE207"/>
  <c r="BI204"/>
  <c r="BH204"/>
  <c r="BG204"/>
  <c r="BF204"/>
  <c r="T204"/>
  <c r="R204"/>
  <c r="P204"/>
  <c r="BK204"/>
  <c r="J204"/>
  <c r="BE204"/>
  <c r="BI199"/>
  <c r="BH199"/>
  <c r="BG199"/>
  <c r="BF199"/>
  <c r="T199"/>
  <c r="R199"/>
  <c r="P199"/>
  <c r="BK199"/>
  <c r="J199"/>
  <c r="BE199"/>
  <c r="BI194"/>
  <c r="BH194"/>
  <c r="BG194"/>
  <c r="BF194"/>
  <c r="T194"/>
  <c r="R194"/>
  <c r="P194"/>
  <c r="BK194"/>
  <c r="J194"/>
  <c r="BE194"/>
  <c r="BI191"/>
  <c r="BH191"/>
  <c r="BG191"/>
  <c r="BF191"/>
  <c r="T191"/>
  <c r="R191"/>
  <c r="P191"/>
  <c r="BK191"/>
  <c r="J191"/>
  <c r="BE191"/>
  <c r="BI188"/>
  <c r="BH188"/>
  <c r="BG188"/>
  <c r="BF188"/>
  <c r="T188"/>
  <c r="R188"/>
  <c r="P188"/>
  <c r="BK188"/>
  <c r="J188"/>
  <c r="BE188"/>
  <c r="BI185"/>
  <c r="BH185"/>
  <c r="BG185"/>
  <c r="BF185"/>
  <c r="T185"/>
  <c r="R185"/>
  <c r="P185"/>
  <c r="BK185"/>
  <c r="J185"/>
  <c r="BE185"/>
  <c r="BI182"/>
  <c r="BH182"/>
  <c r="BG182"/>
  <c r="BF182"/>
  <c r="T182"/>
  <c r="R182"/>
  <c r="P182"/>
  <c r="BK182"/>
  <c r="J182"/>
  <c r="BE182"/>
  <c r="BI179"/>
  <c r="BH179"/>
  <c r="BG179"/>
  <c r="BF179"/>
  <c r="T179"/>
  <c r="R179"/>
  <c r="P179"/>
  <c r="BK179"/>
  <c r="J179"/>
  <c r="BE179"/>
  <c r="BI176"/>
  <c r="BH176"/>
  <c r="BG176"/>
  <c r="BF176"/>
  <c r="T176"/>
  <c r="R176"/>
  <c r="P176"/>
  <c r="BK176"/>
  <c r="J176"/>
  <c r="BE176"/>
  <c r="BI171"/>
  <c r="BH171"/>
  <c r="BG171"/>
  <c r="BF171"/>
  <c r="T171"/>
  <c r="R171"/>
  <c r="P171"/>
  <c r="BK171"/>
  <c r="J171"/>
  <c r="BE171"/>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T158"/>
  <c r="R159"/>
  <c r="R158"/>
  <c r="P159"/>
  <c r="P158"/>
  <c r="BK159"/>
  <c r="BK158"/>
  <c r="J158"/>
  <c r="J159"/>
  <c r="BE159"/>
  <c r="J60"/>
  <c r="BI155"/>
  <c r="BH155"/>
  <c r="BG155"/>
  <c r="BF155"/>
  <c r="T155"/>
  <c r="R155"/>
  <c r="P155"/>
  <c r="BK155"/>
  <c r="J155"/>
  <c r="BE155"/>
  <c r="BI152"/>
  <c r="BH152"/>
  <c r="BG152"/>
  <c r="BF152"/>
  <c r="T152"/>
  <c r="R152"/>
  <c r="P152"/>
  <c r="BK152"/>
  <c r="J152"/>
  <c r="BE152"/>
  <c r="BI150"/>
  <c r="BH150"/>
  <c r="BG150"/>
  <c r="BF150"/>
  <c r="T150"/>
  <c r="T149"/>
  <c r="R150"/>
  <c r="R149"/>
  <c r="P150"/>
  <c r="P149"/>
  <c r="BK150"/>
  <c r="BK149"/>
  <c r="J149"/>
  <c r="J150"/>
  <c r="BE150"/>
  <c r="J59"/>
  <c r="BI143"/>
  <c r="BH143"/>
  <c r="BG143"/>
  <c r="BF143"/>
  <c r="T143"/>
  <c r="R143"/>
  <c r="P143"/>
  <c r="BK143"/>
  <c r="J143"/>
  <c r="BE143"/>
  <c r="BI140"/>
  <c r="BH140"/>
  <c r="BG140"/>
  <c r="BF140"/>
  <c r="T140"/>
  <c r="R140"/>
  <c r="P140"/>
  <c r="BK140"/>
  <c r="J140"/>
  <c r="BE140"/>
  <c r="BI137"/>
  <c r="BH137"/>
  <c r="BG137"/>
  <c r="BF137"/>
  <c r="T137"/>
  <c r="R137"/>
  <c r="P137"/>
  <c r="BK137"/>
  <c r="J137"/>
  <c r="BE137"/>
  <c r="BI134"/>
  <c r="BH134"/>
  <c r="BG134"/>
  <c r="BF134"/>
  <c r="T134"/>
  <c r="R134"/>
  <c r="P134"/>
  <c r="BK134"/>
  <c r="J134"/>
  <c r="BE134"/>
  <c r="BI129"/>
  <c r="BH129"/>
  <c r="BG129"/>
  <c r="BF129"/>
  <c r="T129"/>
  <c r="R129"/>
  <c r="P129"/>
  <c r="BK129"/>
  <c r="J129"/>
  <c r="BE129"/>
  <c r="BI126"/>
  <c r="BH126"/>
  <c r="BG126"/>
  <c r="BF126"/>
  <c r="T126"/>
  <c r="R126"/>
  <c r="P126"/>
  <c r="BK126"/>
  <c r="J126"/>
  <c r="BE126"/>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7"/>
  <c r="BH107"/>
  <c r="BG107"/>
  <c r="BF107"/>
  <c r="T107"/>
  <c r="R107"/>
  <c r="P107"/>
  <c r="BK107"/>
  <c r="J107"/>
  <c r="BE107"/>
  <c r="BI104"/>
  <c r="BH104"/>
  <c r="BG104"/>
  <c r="BF104"/>
  <c r="T104"/>
  <c r="R104"/>
  <c r="P104"/>
  <c r="BK104"/>
  <c r="J104"/>
  <c r="BE104"/>
  <c r="BI101"/>
  <c r="BH101"/>
  <c r="BG101"/>
  <c r="BF101"/>
  <c r="T101"/>
  <c r="R101"/>
  <c r="P101"/>
  <c r="BK101"/>
  <c r="J101"/>
  <c r="BE101"/>
  <c r="BI97"/>
  <c r="BH97"/>
  <c r="BG97"/>
  <c r="BF97"/>
  <c r="T97"/>
  <c r="R97"/>
  <c r="P97"/>
  <c r="BK97"/>
  <c r="J97"/>
  <c r="BE97"/>
  <c r="BI94"/>
  <c r="BH94"/>
  <c r="BG94"/>
  <c r="BF94"/>
  <c r="T94"/>
  <c r="R94"/>
  <c r="P94"/>
  <c r="BK94"/>
  <c r="J94"/>
  <c r="BE94"/>
  <c r="BI91"/>
  <c r="BH91"/>
  <c r="BG91"/>
  <c r="BF91"/>
  <c r="T91"/>
  <c r="R91"/>
  <c r="P91"/>
  <c r="BK91"/>
  <c r="J91"/>
  <c r="BE91"/>
  <c r="BI86"/>
  <c r="F34"/>
  <c i="1" r="BD54"/>
  <c i="4" r="BH86"/>
  <c r="F33"/>
  <c i="1" r="BC54"/>
  <c i="4" r="BG86"/>
  <c r="F32"/>
  <c i="1" r="BB54"/>
  <c i="4" r="BF86"/>
  <c r="J31"/>
  <c i="1" r="AW54"/>
  <c i="4" r="F31"/>
  <c i="1" r="BA54"/>
  <c i="4" r="T86"/>
  <c r="T85"/>
  <c r="T84"/>
  <c r="T83"/>
  <c r="R86"/>
  <c r="R85"/>
  <c r="R84"/>
  <c r="R83"/>
  <c r="P86"/>
  <c r="P85"/>
  <c r="P84"/>
  <c r="P83"/>
  <c i="1" r="AU54"/>
  <c i="4" r="BK86"/>
  <c r="BK85"/>
  <c r="J85"/>
  <c r="BK84"/>
  <c r="J84"/>
  <c r="BK83"/>
  <c r="J83"/>
  <c r="J56"/>
  <c r="J27"/>
  <c i="1" r="AG54"/>
  <c i="4" r="J86"/>
  <c r="BE86"/>
  <c r="J30"/>
  <c i="1" r="AV54"/>
  <c i="4" r="F30"/>
  <c i="1" r="AZ54"/>
  <c i="4" r="J58"/>
  <c r="J57"/>
  <c r="J79"/>
  <c r="F79"/>
  <c r="F77"/>
  <c r="E75"/>
  <c r="J51"/>
  <c r="F51"/>
  <c r="F49"/>
  <c r="E47"/>
  <c r="J36"/>
  <c r="J18"/>
  <c r="E18"/>
  <c r="F80"/>
  <c r="F52"/>
  <c r="J17"/>
  <c r="J12"/>
  <c r="J77"/>
  <c r="J49"/>
  <c r="E7"/>
  <c r="E73"/>
  <c r="E45"/>
  <c i="3" r="J108"/>
  <c i="1" r="AY53"/>
  <c r="AX53"/>
  <c i="3" r="BI110"/>
  <c r="BH110"/>
  <c r="BG110"/>
  <c r="BF110"/>
  <c r="T110"/>
  <c r="T109"/>
  <c r="R110"/>
  <c r="R109"/>
  <c r="P110"/>
  <c r="P109"/>
  <c r="BK110"/>
  <c r="BK109"/>
  <c r="J109"/>
  <c r="J110"/>
  <c r="BE110"/>
  <c r="J61"/>
  <c r="J60"/>
  <c r="BI105"/>
  <c r="BH105"/>
  <c r="BG105"/>
  <c r="BF105"/>
  <c r="T105"/>
  <c r="R105"/>
  <c r="P105"/>
  <c r="BK105"/>
  <c r="J105"/>
  <c r="BE105"/>
  <c r="BI102"/>
  <c r="BH102"/>
  <c r="BG102"/>
  <c r="BF102"/>
  <c r="T102"/>
  <c r="T101"/>
  <c r="R102"/>
  <c r="R101"/>
  <c r="P102"/>
  <c r="P101"/>
  <c r="BK102"/>
  <c r="BK101"/>
  <c r="J101"/>
  <c r="J102"/>
  <c r="BE102"/>
  <c r="J59"/>
  <c r="BI98"/>
  <c r="BH98"/>
  <c r="BG98"/>
  <c r="BF98"/>
  <c r="T98"/>
  <c r="R98"/>
  <c r="P98"/>
  <c r="BK98"/>
  <c r="J98"/>
  <c r="BE98"/>
  <c r="BI95"/>
  <c r="BH95"/>
  <c r="BG95"/>
  <c r="BF95"/>
  <c r="T95"/>
  <c r="R95"/>
  <c r="P95"/>
  <c r="BK95"/>
  <c r="J95"/>
  <c r="BE95"/>
  <c r="BI93"/>
  <c r="BH93"/>
  <c r="BG93"/>
  <c r="BF93"/>
  <c r="T93"/>
  <c r="R93"/>
  <c r="P93"/>
  <c r="BK93"/>
  <c r="J93"/>
  <c r="BE93"/>
  <c r="BI90"/>
  <c r="BH90"/>
  <c r="BG90"/>
  <c r="BF90"/>
  <c r="T90"/>
  <c r="R90"/>
  <c r="P90"/>
  <c r="BK90"/>
  <c r="J90"/>
  <c r="BE90"/>
  <c r="BI87"/>
  <c r="BH87"/>
  <c r="BG87"/>
  <c r="BF87"/>
  <c r="T87"/>
  <c r="R87"/>
  <c r="P87"/>
  <c r="BK87"/>
  <c r="J87"/>
  <c r="BE87"/>
  <c r="BI84"/>
  <c r="F34"/>
  <c i="1" r="BD53"/>
  <c i="3" r="BH84"/>
  <c r="F33"/>
  <c i="1" r="BC53"/>
  <c i="3" r="BG84"/>
  <c r="F32"/>
  <c i="1" r="BB53"/>
  <c i="3" r="BF84"/>
  <c r="J31"/>
  <c i="1" r="AW53"/>
  <c i="3" r="F31"/>
  <c i="1" r="BA53"/>
  <c i="3" r="T84"/>
  <c r="T83"/>
  <c r="T82"/>
  <c r="T81"/>
  <c r="R84"/>
  <c r="R83"/>
  <c r="R82"/>
  <c r="R81"/>
  <c r="P84"/>
  <c r="P83"/>
  <c r="P82"/>
  <c r="P81"/>
  <c i="1" r="AU53"/>
  <c i="3" r="BK84"/>
  <c r="BK83"/>
  <c r="J83"/>
  <c r="BK82"/>
  <c r="J82"/>
  <c r="BK81"/>
  <c r="J81"/>
  <c r="J56"/>
  <c r="J27"/>
  <c i="1" r="AG53"/>
  <c i="3" r="J84"/>
  <c r="BE84"/>
  <c r="J30"/>
  <c i="1" r="AV53"/>
  <c i="3" r="F30"/>
  <c i="1" r="AZ53"/>
  <c i="3" r="J58"/>
  <c r="J57"/>
  <c r="J77"/>
  <c r="F77"/>
  <c r="F75"/>
  <c r="E73"/>
  <c r="J51"/>
  <c r="F51"/>
  <c r="F49"/>
  <c r="E47"/>
  <c r="J36"/>
  <c r="J18"/>
  <c r="E18"/>
  <c r="F78"/>
  <c r="F52"/>
  <c r="J17"/>
  <c r="J12"/>
  <c r="J75"/>
  <c r="J49"/>
  <c r="E7"/>
  <c r="E71"/>
  <c r="E45"/>
  <c i="1" r="AY52"/>
  <c r="AX52"/>
  <c i="2" r="BI309"/>
  <c r="BH309"/>
  <c r="BG309"/>
  <c r="BF309"/>
  <c r="T309"/>
  <c r="T308"/>
  <c r="R309"/>
  <c r="R308"/>
  <c r="P309"/>
  <c r="P308"/>
  <c r="BK309"/>
  <c r="BK308"/>
  <c r="J308"/>
  <c r="J309"/>
  <c r="BE309"/>
  <c r="J63"/>
  <c r="BI305"/>
  <c r="BH305"/>
  <c r="BG305"/>
  <c r="BF305"/>
  <c r="T305"/>
  <c r="R305"/>
  <c r="P305"/>
  <c r="BK305"/>
  <c r="J305"/>
  <c r="BE305"/>
  <c r="BI302"/>
  <c r="BH302"/>
  <c r="BG302"/>
  <c r="BF302"/>
  <c r="T302"/>
  <c r="R302"/>
  <c r="P302"/>
  <c r="BK302"/>
  <c r="J302"/>
  <c r="BE302"/>
  <c r="BI299"/>
  <c r="BH299"/>
  <c r="BG299"/>
  <c r="BF299"/>
  <c r="T299"/>
  <c r="R299"/>
  <c r="P299"/>
  <c r="BK299"/>
  <c r="J299"/>
  <c r="BE299"/>
  <c r="BI294"/>
  <c r="BH294"/>
  <c r="BG294"/>
  <c r="BF294"/>
  <c r="T294"/>
  <c r="R294"/>
  <c r="P294"/>
  <c r="BK294"/>
  <c r="J294"/>
  <c r="BE294"/>
  <c r="BI292"/>
  <c r="BH292"/>
  <c r="BG292"/>
  <c r="BF292"/>
  <c r="T292"/>
  <c r="R292"/>
  <c r="P292"/>
  <c r="BK292"/>
  <c r="J292"/>
  <c r="BE292"/>
  <c r="BI287"/>
  <c r="BH287"/>
  <c r="BG287"/>
  <c r="BF287"/>
  <c r="T287"/>
  <c r="R287"/>
  <c r="P287"/>
  <c r="BK287"/>
  <c r="J287"/>
  <c r="BE287"/>
  <c r="BI282"/>
  <c r="BH282"/>
  <c r="BG282"/>
  <c r="BF282"/>
  <c r="T282"/>
  <c r="R282"/>
  <c r="P282"/>
  <c r="BK282"/>
  <c r="J282"/>
  <c r="BE282"/>
  <c r="BI277"/>
  <c r="BH277"/>
  <c r="BG277"/>
  <c r="BF277"/>
  <c r="T277"/>
  <c r="R277"/>
  <c r="P277"/>
  <c r="BK277"/>
  <c r="J277"/>
  <c r="BE277"/>
  <c r="BI275"/>
  <c r="BH275"/>
  <c r="BG275"/>
  <c r="BF275"/>
  <c r="T275"/>
  <c r="R275"/>
  <c r="P275"/>
  <c r="BK275"/>
  <c r="J275"/>
  <c r="BE275"/>
  <c r="BI269"/>
  <c r="BH269"/>
  <c r="BG269"/>
  <c r="BF269"/>
  <c r="T269"/>
  <c r="R269"/>
  <c r="P269"/>
  <c r="BK269"/>
  <c r="J269"/>
  <c r="BE269"/>
  <c r="BI267"/>
  <c r="BH267"/>
  <c r="BG267"/>
  <c r="BF267"/>
  <c r="T267"/>
  <c r="R267"/>
  <c r="P267"/>
  <c r="BK267"/>
  <c r="J267"/>
  <c r="BE267"/>
  <c r="BI264"/>
  <c r="BH264"/>
  <c r="BG264"/>
  <c r="BF264"/>
  <c r="T264"/>
  <c r="R264"/>
  <c r="P264"/>
  <c r="BK264"/>
  <c r="J264"/>
  <c r="BE264"/>
  <c r="BI261"/>
  <c r="BH261"/>
  <c r="BG261"/>
  <c r="BF261"/>
  <c r="T261"/>
  <c r="R261"/>
  <c r="P261"/>
  <c r="BK261"/>
  <c r="J261"/>
  <c r="BE261"/>
  <c r="BI258"/>
  <c r="BH258"/>
  <c r="BG258"/>
  <c r="BF258"/>
  <c r="T258"/>
  <c r="R258"/>
  <c r="P258"/>
  <c r="BK258"/>
  <c r="J258"/>
  <c r="BE258"/>
  <c r="BI255"/>
  <c r="BH255"/>
  <c r="BG255"/>
  <c r="BF255"/>
  <c r="T255"/>
  <c r="R255"/>
  <c r="P255"/>
  <c r="BK255"/>
  <c r="J255"/>
  <c r="BE255"/>
  <c r="BI252"/>
  <c r="BH252"/>
  <c r="BG252"/>
  <c r="BF252"/>
  <c r="T252"/>
  <c r="R252"/>
  <c r="P252"/>
  <c r="BK252"/>
  <c r="J252"/>
  <c r="BE252"/>
  <c r="BI248"/>
  <c r="BH248"/>
  <c r="BG248"/>
  <c r="BF248"/>
  <c r="T248"/>
  <c r="R248"/>
  <c r="P248"/>
  <c r="BK248"/>
  <c r="J248"/>
  <c r="BE248"/>
  <c r="BI245"/>
  <c r="BH245"/>
  <c r="BG245"/>
  <c r="BF245"/>
  <c r="T245"/>
  <c r="R245"/>
  <c r="P245"/>
  <c r="BK245"/>
  <c r="J245"/>
  <c r="BE245"/>
  <c r="BI242"/>
  <c r="BH242"/>
  <c r="BG242"/>
  <c r="BF242"/>
  <c r="T242"/>
  <c r="T241"/>
  <c r="R242"/>
  <c r="R241"/>
  <c r="P242"/>
  <c r="P241"/>
  <c r="BK242"/>
  <c r="BK241"/>
  <c r="J241"/>
  <c r="J242"/>
  <c r="BE242"/>
  <c r="J62"/>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T222"/>
  <c r="R223"/>
  <c r="R222"/>
  <c r="P223"/>
  <c r="P222"/>
  <c r="BK223"/>
  <c r="BK222"/>
  <c r="J222"/>
  <c r="J223"/>
  <c r="BE223"/>
  <c r="J61"/>
  <c r="BI219"/>
  <c r="BH219"/>
  <c r="BG219"/>
  <c r="BF219"/>
  <c r="T219"/>
  <c r="R219"/>
  <c r="P219"/>
  <c r="BK219"/>
  <c r="J219"/>
  <c r="BE219"/>
  <c r="BI214"/>
  <c r="BH214"/>
  <c r="BG214"/>
  <c r="BF214"/>
  <c r="T214"/>
  <c r="R214"/>
  <c r="P214"/>
  <c r="BK214"/>
  <c r="J214"/>
  <c r="BE214"/>
  <c r="BI211"/>
  <c r="BH211"/>
  <c r="BG211"/>
  <c r="BF211"/>
  <c r="T211"/>
  <c r="R211"/>
  <c r="P211"/>
  <c r="BK211"/>
  <c r="J211"/>
  <c r="BE211"/>
  <c r="BI206"/>
  <c r="BH206"/>
  <c r="BG206"/>
  <c r="BF206"/>
  <c r="T206"/>
  <c r="R206"/>
  <c r="P206"/>
  <c r="BK206"/>
  <c r="J206"/>
  <c r="BE206"/>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9"/>
  <c r="BH189"/>
  <c r="BG189"/>
  <c r="BF189"/>
  <c r="T189"/>
  <c r="R189"/>
  <c r="P189"/>
  <c r="BK189"/>
  <c r="J189"/>
  <c r="BE189"/>
  <c r="BI186"/>
  <c r="BH186"/>
  <c r="BG186"/>
  <c r="BF186"/>
  <c r="T186"/>
  <c r="R186"/>
  <c r="P186"/>
  <c r="BK186"/>
  <c r="J186"/>
  <c r="BE186"/>
  <c r="BI183"/>
  <c r="BH183"/>
  <c r="BG183"/>
  <c r="BF183"/>
  <c r="T183"/>
  <c r="R183"/>
  <c r="P183"/>
  <c r="BK183"/>
  <c r="J183"/>
  <c r="BE183"/>
  <c r="BI180"/>
  <c r="BH180"/>
  <c r="BG180"/>
  <c r="BF180"/>
  <c r="T180"/>
  <c r="R180"/>
  <c r="P180"/>
  <c r="BK180"/>
  <c r="J180"/>
  <c r="BE180"/>
  <c r="BI177"/>
  <c r="BH177"/>
  <c r="BG177"/>
  <c r="BF177"/>
  <c r="T177"/>
  <c r="R177"/>
  <c r="P177"/>
  <c r="BK177"/>
  <c r="J177"/>
  <c r="BE177"/>
  <c r="BI174"/>
  <c r="BH174"/>
  <c r="BG174"/>
  <c r="BF174"/>
  <c r="T174"/>
  <c r="R174"/>
  <c r="P174"/>
  <c r="BK174"/>
  <c r="J174"/>
  <c r="BE174"/>
  <c r="BI171"/>
  <c r="BH171"/>
  <c r="BG171"/>
  <c r="BF171"/>
  <c r="T171"/>
  <c r="R171"/>
  <c r="P171"/>
  <c r="BK171"/>
  <c r="J171"/>
  <c r="BE171"/>
  <c r="BI168"/>
  <c r="BH168"/>
  <c r="BG168"/>
  <c r="BF168"/>
  <c r="T168"/>
  <c r="R168"/>
  <c r="P168"/>
  <c r="BK168"/>
  <c r="J168"/>
  <c r="BE168"/>
  <c r="BI165"/>
  <c r="BH165"/>
  <c r="BG165"/>
  <c r="BF165"/>
  <c r="T165"/>
  <c r="T164"/>
  <c r="R165"/>
  <c r="R164"/>
  <c r="P165"/>
  <c r="P164"/>
  <c r="BK165"/>
  <c r="BK164"/>
  <c r="J164"/>
  <c r="J165"/>
  <c r="BE165"/>
  <c r="J60"/>
  <c r="BI159"/>
  <c r="BH159"/>
  <c r="BG159"/>
  <c r="BF159"/>
  <c r="T159"/>
  <c r="R159"/>
  <c r="P159"/>
  <c r="BK159"/>
  <c r="J159"/>
  <c r="BE159"/>
  <c r="BI156"/>
  <c r="BH156"/>
  <c r="BG156"/>
  <c r="BF156"/>
  <c r="T156"/>
  <c r="R156"/>
  <c r="P156"/>
  <c r="BK156"/>
  <c r="J156"/>
  <c r="BE156"/>
  <c r="BI154"/>
  <c r="BH154"/>
  <c r="BG154"/>
  <c r="BF154"/>
  <c r="T154"/>
  <c r="T153"/>
  <c r="R154"/>
  <c r="R153"/>
  <c r="P154"/>
  <c r="P153"/>
  <c r="BK154"/>
  <c r="BK153"/>
  <c r="J153"/>
  <c r="J154"/>
  <c r="BE154"/>
  <c r="J59"/>
  <c r="BI148"/>
  <c r="BH148"/>
  <c r="BG148"/>
  <c r="BF148"/>
  <c r="T148"/>
  <c r="R148"/>
  <c r="P148"/>
  <c r="BK148"/>
  <c r="J148"/>
  <c r="BE148"/>
  <c r="BI145"/>
  <c r="BH145"/>
  <c r="BG145"/>
  <c r="BF145"/>
  <c r="T145"/>
  <c r="R145"/>
  <c r="P145"/>
  <c r="BK145"/>
  <c r="J145"/>
  <c r="BE145"/>
  <c r="BI142"/>
  <c r="BH142"/>
  <c r="BG142"/>
  <c r="BF142"/>
  <c r="T142"/>
  <c r="R142"/>
  <c r="P142"/>
  <c r="BK142"/>
  <c r="J142"/>
  <c r="BE142"/>
  <c r="BI139"/>
  <c r="BH139"/>
  <c r="BG139"/>
  <c r="BF139"/>
  <c r="T139"/>
  <c r="R139"/>
  <c r="P139"/>
  <c r="BK139"/>
  <c r="J139"/>
  <c r="BE139"/>
  <c r="BI134"/>
  <c r="BH134"/>
  <c r="BG134"/>
  <c r="BF134"/>
  <c r="T134"/>
  <c r="R134"/>
  <c r="P134"/>
  <c r="BK134"/>
  <c r="J134"/>
  <c r="BE134"/>
  <c r="BI131"/>
  <c r="BH131"/>
  <c r="BG131"/>
  <c r="BF131"/>
  <c r="T131"/>
  <c r="R131"/>
  <c r="P131"/>
  <c r="BK131"/>
  <c r="J131"/>
  <c r="BE131"/>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R116"/>
  <c r="P116"/>
  <c r="BK116"/>
  <c r="J116"/>
  <c r="BE116"/>
  <c r="BI110"/>
  <c r="BH110"/>
  <c r="BG110"/>
  <c r="BF110"/>
  <c r="T110"/>
  <c r="R110"/>
  <c r="P110"/>
  <c r="BK110"/>
  <c r="J110"/>
  <c r="BE110"/>
  <c r="BI107"/>
  <c r="BH107"/>
  <c r="BG107"/>
  <c r="BF107"/>
  <c r="T107"/>
  <c r="R107"/>
  <c r="P107"/>
  <c r="BK107"/>
  <c r="J107"/>
  <c r="BE107"/>
  <c r="BI104"/>
  <c r="BH104"/>
  <c r="BG104"/>
  <c r="BF104"/>
  <c r="T104"/>
  <c r="R104"/>
  <c r="P104"/>
  <c r="BK104"/>
  <c r="J104"/>
  <c r="BE104"/>
  <c r="BI100"/>
  <c r="BH100"/>
  <c r="BG100"/>
  <c r="BF100"/>
  <c r="T100"/>
  <c r="R100"/>
  <c r="P100"/>
  <c r="BK100"/>
  <c r="J100"/>
  <c r="BE100"/>
  <c r="BI97"/>
  <c r="BH97"/>
  <c r="BG97"/>
  <c r="BF97"/>
  <c r="T97"/>
  <c r="R97"/>
  <c r="P97"/>
  <c r="BK97"/>
  <c r="J97"/>
  <c r="BE97"/>
  <c r="BI94"/>
  <c r="BH94"/>
  <c r="BG94"/>
  <c r="BF94"/>
  <c r="T94"/>
  <c r="R94"/>
  <c r="P94"/>
  <c r="BK94"/>
  <c r="J94"/>
  <c r="BE94"/>
  <c r="BI89"/>
  <c r="BH89"/>
  <c r="BG89"/>
  <c r="BF89"/>
  <c r="T89"/>
  <c r="R89"/>
  <c r="P89"/>
  <c r="BK89"/>
  <c r="J89"/>
  <c r="BE89"/>
  <c r="BI86"/>
  <c r="F34"/>
  <c i="1" r="BD52"/>
  <c i="2" r="BH86"/>
  <c r="F33"/>
  <c i="1" r="BC52"/>
  <c i="2" r="BG86"/>
  <c r="F32"/>
  <c i="1" r="BB52"/>
  <c i="2" r="BF86"/>
  <c r="J31"/>
  <c i="1" r="AW52"/>
  <c i="2" r="F31"/>
  <c i="1" r="BA52"/>
  <c i="2" r="T86"/>
  <c r="T85"/>
  <c r="T84"/>
  <c r="T83"/>
  <c r="R86"/>
  <c r="R85"/>
  <c r="R84"/>
  <c r="R83"/>
  <c r="P86"/>
  <c r="P85"/>
  <c r="P84"/>
  <c r="P83"/>
  <c i="1" r="AU52"/>
  <c i="2" r="BK86"/>
  <c r="BK85"/>
  <c r="J85"/>
  <c r="BK84"/>
  <c r="J84"/>
  <c r="BK83"/>
  <c r="J83"/>
  <c r="J56"/>
  <c r="J27"/>
  <c i="1" r="AG52"/>
  <c i="2" r="J86"/>
  <c r="BE86"/>
  <c r="J30"/>
  <c i="1" r="AV52"/>
  <c i="2" r="F30"/>
  <c i="1" r="AZ52"/>
  <c i="2" r="J58"/>
  <c r="J57"/>
  <c r="J79"/>
  <c r="F79"/>
  <c r="F77"/>
  <c r="E75"/>
  <c r="J51"/>
  <c r="F51"/>
  <c r="F49"/>
  <c r="E47"/>
  <c r="J36"/>
  <c r="J18"/>
  <c r="E18"/>
  <c r="F80"/>
  <c r="F52"/>
  <c r="J17"/>
  <c r="J12"/>
  <c r="J77"/>
  <c r="J49"/>
  <c r="E7"/>
  <c r="E73"/>
  <c r="E45"/>
  <c i="1" r="BD76"/>
  <c r="BC76"/>
  <c r="BB76"/>
  <c r="BA76"/>
  <c r="AZ76"/>
  <c r="AY76"/>
  <c r="AX76"/>
  <c r="AW76"/>
  <c r="AV76"/>
  <c r="AU76"/>
  <c r="AT76"/>
  <c r="AS76"/>
  <c r="AG76"/>
  <c r="BD73"/>
  <c r="BC73"/>
  <c r="BB73"/>
  <c r="BA73"/>
  <c r="AZ73"/>
  <c r="AY73"/>
  <c r="AX73"/>
  <c r="AW73"/>
  <c r="AV73"/>
  <c r="AU73"/>
  <c r="AT73"/>
  <c r="AS73"/>
  <c r="AG73"/>
  <c r="BD70"/>
  <c r="BC70"/>
  <c r="BB70"/>
  <c r="BA70"/>
  <c r="AZ70"/>
  <c r="AY70"/>
  <c r="AX70"/>
  <c r="AW70"/>
  <c r="AV70"/>
  <c r="AU70"/>
  <c r="AT70"/>
  <c r="AS70"/>
  <c r="AG70"/>
  <c r="BD69"/>
  <c r="BC69"/>
  <c r="BB69"/>
  <c r="BA69"/>
  <c r="AZ69"/>
  <c r="AY69"/>
  <c r="AX69"/>
  <c r="AW69"/>
  <c r="AV69"/>
  <c r="AU69"/>
  <c r="AT69"/>
  <c r="AS69"/>
  <c r="AG69"/>
  <c r="BD66"/>
  <c r="BC66"/>
  <c r="BB66"/>
  <c r="BA66"/>
  <c r="AZ66"/>
  <c r="AY66"/>
  <c r="AX66"/>
  <c r="AW66"/>
  <c r="AV66"/>
  <c r="AU66"/>
  <c r="AT66"/>
  <c r="AS66"/>
  <c r="AG66"/>
  <c r="BD63"/>
  <c r="BC63"/>
  <c r="BB63"/>
  <c r="BA63"/>
  <c r="AZ63"/>
  <c r="AY63"/>
  <c r="AX63"/>
  <c r="AW63"/>
  <c r="AV63"/>
  <c r="AU63"/>
  <c r="AT63"/>
  <c r="AS63"/>
  <c r="AG63"/>
  <c r="BD60"/>
  <c r="BC60"/>
  <c r="BB60"/>
  <c r="BA60"/>
  <c r="AZ60"/>
  <c r="AY60"/>
  <c r="AX60"/>
  <c r="AW60"/>
  <c r="AV60"/>
  <c r="AU60"/>
  <c r="AT60"/>
  <c r="AS60"/>
  <c r="AG60"/>
  <c r="BD59"/>
  <c r="BC59"/>
  <c r="BB59"/>
  <c r="BA59"/>
  <c r="AZ59"/>
  <c r="AY59"/>
  <c r="AX59"/>
  <c r="AW59"/>
  <c r="AV59"/>
  <c r="AU59"/>
  <c r="AT59"/>
  <c r="AS59"/>
  <c r="AG59"/>
  <c r="BD51"/>
  <c r="W30"/>
  <c r="BC51"/>
  <c r="W29"/>
  <c r="BB51"/>
  <c r="W28"/>
  <c r="BA51"/>
  <c r="W27"/>
  <c r="AZ51"/>
  <c r="W26"/>
  <c r="AY51"/>
  <c r="AX51"/>
  <c r="AW51"/>
  <c r="AK27"/>
  <c r="AV51"/>
  <c r="AK26"/>
  <c r="AU51"/>
  <c r="AT51"/>
  <c r="AS51"/>
  <c r="AG51"/>
  <c r="AK23"/>
  <c r="AT81"/>
  <c r="AN81"/>
  <c r="AT80"/>
  <c r="AN80"/>
  <c r="AT79"/>
  <c r="AN79"/>
  <c r="AT78"/>
  <c r="AN78"/>
  <c r="AT77"/>
  <c r="AN77"/>
  <c r="AN76"/>
  <c r="AT75"/>
  <c r="AN75"/>
  <c r="AT74"/>
  <c r="AN74"/>
  <c r="AN73"/>
  <c r="AT72"/>
  <c r="AN72"/>
  <c r="AT71"/>
  <c r="AN71"/>
  <c r="AN70"/>
  <c r="AN69"/>
  <c r="AT68"/>
  <c r="AN68"/>
  <c r="AT67"/>
  <c r="AN67"/>
  <c r="AN66"/>
  <c r="AT65"/>
  <c r="AN65"/>
  <c r="AT64"/>
  <c r="AN64"/>
  <c r="AN63"/>
  <c r="AT62"/>
  <c r="AN62"/>
  <c r="AT61"/>
  <c r="AN61"/>
  <c r="AN60"/>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<sst xmlns="http://schemas.openxmlformats.org/spreadsheetml/2006/main">
  <si>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</si>
  <si>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</si>
  <si>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</si>
  <si>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</si>
  <si>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</si>
  <si>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
  </si>
  <si>
    <t>False</t>
  </si>
  <si>
    <t>{d12fd2e5-90b2-43b7-a1ad-6165ecf75ced}</t>
  </si>
  <si>
    <t xml:space="preserve">&gt;&gt;  skryté sloupce  &lt;&lt;</t>
  </si>
  <si>
    <t>0,01</t>
  </si>
  <si>
    <t>21</t>
  </si>
  <si>
    <t>15</t>
  </si>
  <si>
    <t>REKAPITULACE STAVBY</t>
  </si>
  <si>
    <t xml:space="preserve">v ---  níže se nacházejí doplnkové a pomocné údaje k sestavám  --- v</t>
  </si>
  <si>
    <t>Návod na vyplnění</t>
  </si>
  <si>
    <t>0,001</t>
  </si>
  <si>
    <t>Kód:</t>
  </si>
  <si>
    <t>15023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</si>
  <si>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</si>
  <si>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</si>
  <si>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Vostelčice 2017</t>
  </si>
  <si>
    <t>KSO:</t>
  </si>
  <si>
    <t>CC-CZ:</t>
  </si>
  <si>
    <t>Místo:</t>
  </si>
  <si>
    <t>Choceň</t>
  </si>
  <si>
    <t>Datum:</t>
  </si>
  <si>
    <t>8. 1. 2019</t>
  </si>
  <si>
    <t>Zadavatel:</t>
  </si>
  <si>
    <t>IČ:</t>
  </si>
  <si>
    <t>00278955</t>
  </si>
  <si>
    <t>Město Choceň</t>
  </si>
  <si>
    <t>DIČ:</t>
  </si>
  <si>
    <t>Uchazeč:</t>
  </si>
  <si>
    <t>Vyplň údaj</t>
  </si>
  <si>
    <t>Projektant:</t>
  </si>
  <si>
    <t>03706940</t>
  </si>
  <si>
    <t>Laboro ateliér s.r.o.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</si>
  <si>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</si>
  <si>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</si>
  <si>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</si>
  <si>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</si>
  <si>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</si>
  <si>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</si>
  <si>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</si>
  <si>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</si>
  <si>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</si>
  <si>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</si>
  <si>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</si>
  <si>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</si>
  <si>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</si>
  <si>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</si>
  <si>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</si>
  <si>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</si>
  <si>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</si>
  <si>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</si>
  <si>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</si>
  <si>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</si>
  <si>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</si>
  <si>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</si>
  <si>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</si>
  <si>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</si>
  <si>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</si>
  <si>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</si>
  <si>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</si>
  <si>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</si>
  <si>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</si>
  <si>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</si>
  <si>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</si>
  <si>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</si>
  <si>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</si>
  <si>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</si>
  <si>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</si>
  <si>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</si>
  <si>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</si>
  <si>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</si>
  <si>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</si>
  <si>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</si>
  <si>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</si>
  <si>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SO101</t>
  </si>
  <si>
    <t>Ul. Maršála Žukova</t>
  </si>
  <si>
    <t>STA</t>
  </si>
  <si>
    <t>1</t>
  </si>
  <si>
    <t>{29c4ad3d-e419-46d1-9b0a-25fbdbfb6fea}</t>
  </si>
  <si>
    <t>2</t>
  </si>
  <si>
    <t>SO101.1</t>
  </si>
  <si>
    <t>Provizorní komunikace</t>
  </si>
  <si>
    <t>{64e7c3c8-354b-476c-b7ec-264919830d0b}</t>
  </si>
  <si>
    <t>SO102</t>
  </si>
  <si>
    <t>Ul. Špálova</t>
  </si>
  <si>
    <t>{c33619d3-44c7-4026-b1ce-7540f2d216d9}</t>
  </si>
  <si>
    <t>SO103</t>
  </si>
  <si>
    <t>Ul. Mánesova</t>
  </si>
  <si>
    <t>{013d8510-d97b-4d12-abe2-63dbccd32676}</t>
  </si>
  <si>
    <t>SO104</t>
  </si>
  <si>
    <t>Ul. Muchova</t>
  </si>
  <si>
    <t>{8edcd122-fc5b-4b46-a42b-15218f3015bc}</t>
  </si>
  <si>
    <t>SO111</t>
  </si>
  <si>
    <t>Komunikace k ul. Újezdská</t>
  </si>
  <si>
    <t>{d874b5bd-84da-4091-ad86-f45d01b24840}</t>
  </si>
  <si>
    <t>SO112</t>
  </si>
  <si>
    <t>Chodník při ul. Újezdská</t>
  </si>
  <si>
    <t>{f01fd62e-10c9-4b2d-b9fb-bf4ecc153227}</t>
  </si>
  <si>
    <t>SO301</t>
  </si>
  <si>
    <t>Vodovod</t>
  </si>
  <si>
    <t>{0292fb63-241a-4c02-9cc0-5f8a804af6b4}</t>
  </si>
  <si>
    <t>SO301 - I. etapa</t>
  </si>
  <si>
    <t>Soupis</t>
  </si>
  <si>
    <t>{34158b6d-3815-4fb0-9eb7-aff340887742}</t>
  </si>
  <si>
    <t>SO301 - I.etapa - 1</t>
  </si>
  <si>
    <t>Vodovodní řady</t>
  </si>
  <si>
    <t>3</t>
  </si>
  <si>
    <t>{be467ecc-3461-4575-a762-e23db69e3eb0}</t>
  </si>
  <si>
    <t>SO301 - I.etapa - 2</t>
  </si>
  <si>
    <t>Vodovodní přípojky</t>
  </si>
  <si>
    <t>{ed9a9a06-4a72-4c88-a042-2b6b2ae4ab63}</t>
  </si>
  <si>
    <t>SO301 - II. etapa</t>
  </si>
  <si>
    <t>{50cee902-e31a-4438-983d-8049a27f04ce}</t>
  </si>
  <si>
    <t>SO301 - II.etapa - 1</t>
  </si>
  <si>
    <t>{00ab7e75-f7e4-4cc4-94de-d87b892bd43a}</t>
  </si>
  <si>
    <t>SO301 - II.etapa - 2</t>
  </si>
  <si>
    <t>{b3da1383-1666-4edf-8c53-392d70f59fda}</t>
  </si>
  <si>
    <t>SO302</t>
  </si>
  <si>
    <t>Dešťová kanalizace</t>
  </si>
  <si>
    <t>{d85f4c0e-2218-469d-900f-2fe5555dc1f7}</t>
  </si>
  <si>
    <t>SO302 - I. etapa</t>
  </si>
  <si>
    <t>{651fe947-4467-420f-8676-76c04cce8408}</t>
  </si>
  <si>
    <t>SO302 - II. etapa</t>
  </si>
  <si>
    <t>{70d8bc7a-59d6-4b48-bd20-d3c29f06216b}</t>
  </si>
  <si>
    <t>SO303</t>
  </si>
  <si>
    <t>Splašková kanalizace</t>
  </si>
  <si>
    <t>{a0fc776c-77ca-4697-9f13-18f9460d4f1b}</t>
  </si>
  <si>
    <t>SO303 - I. etapa</t>
  </si>
  <si>
    <t>{2f658ca6-68a5-44d8-b481-df0bc38c5702}</t>
  </si>
  <si>
    <t>SO303 - I.etapa - 1</t>
  </si>
  <si>
    <t>Splašková kanalizace - stoky</t>
  </si>
  <si>
    <t>{48e8c7bc-38f1-40bd-bebb-731a50affc5d}</t>
  </si>
  <si>
    <t>SO303 - I.etapa - 2</t>
  </si>
  <si>
    <t>Splašková kanalizace - přípojky</t>
  </si>
  <si>
    <t>{3292b4b4-25d0-41db-ac5c-acb3e097981d}</t>
  </si>
  <si>
    <t>SO303 - II. etapa</t>
  </si>
  <si>
    <t>{11845196-74ea-4f1b-9394-05ddc88b10a0}</t>
  </si>
  <si>
    <t>SO303 - II.etapa - 1</t>
  </si>
  <si>
    <t>{7d6b0b42-aa48-4d4f-8114-b07f4c4dfc45}</t>
  </si>
  <si>
    <t>SO303 - II.etapa - 2</t>
  </si>
  <si>
    <t>{3d863e6b-667f-4e53-9646-10f5d33dd356}</t>
  </si>
  <si>
    <t>SO401</t>
  </si>
  <si>
    <t>Veřejné osvětlení</t>
  </si>
  <si>
    <t>{ae369663-188f-414e-9cd2-7abdbbcd3723}</t>
  </si>
  <si>
    <t>I</t>
  </si>
  <si>
    <t>Etapa A</t>
  </si>
  <si>
    <t>{1a50e6f4-087f-4f46-9c99-380f29d11835}</t>
  </si>
  <si>
    <t>II</t>
  </si>
  <si>
    <t>Etapa B</t>
  </si>
  <si>
    <t>{03fd5a11-681d-4351-ae3e-86317d5f39d0}</t>
  </si>
  <si>
    <t>SO501</t>
  </si>
  <si>
    <t>STL Plynovod</t>
  </si>
  <si>
    <t>{90b724cc-1887-41af-84d6-ee0a58af3f5f}</t>
  </si>
  <si>
    <t>SO801</t>
  </si>
  <si>
    <t>Veřejná zeleň a mobiliář</t>
  </si>
  <si>
    <t>{183dfae3-d7aa-420d-8a6f-809d4a060fb2}</t>
  </si>
  <si>
    <t>VRN</t>
  </si>
  <si>
    <t>Vedlejší rozpočtové náklady</t>
  </si>
  <si>
    <t>{e77bc2d1-8e11-4910-9dfc-01da291488eb}</t>
  </si>
  <si>
    <t>1) Krycí list soupisu</t>
  </si>
  <si>
    <t>2) Rekapitulace</t>
  </si>
  <si>
    <t>3) Soupis prací</t>
  </si>
  <si>
    <t>Zpět na list:</t>
  </si>
  <si>
    <t>Rekapitulace stavby</t>
  </si>
  <si>
    <t>KRYCÍ LIST SOUPISU</t>
  </si>
  <si>
    <t>Objekt:</t>
  </si>
  <si>
    <t>SO101 - Ul. Maršála Žukova</t>
  </si>
  <si>
    <t>CZ00278955</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</si>
  <si>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</si>
  <si>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</si>
  <si>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</si>
  <si>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</si>
  <si>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</si>
  <si>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</si>
  <si>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</si>
  <si>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</si>
  <si>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5 - Komunikace pozemní</t>
  </si>
  <si>
    <t xml:space="preserve">    8 - Trubní vedení</t>
  </si>
  <si>
    <t xml:space="preserve">    9 - Ostatní konstrukce a práce, bourání</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</si>
  <si>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</si>
  <si>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</si>
  <si>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</si>
  <si>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</si>
  <si>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</si>
  <si>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</si>
  <si>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</si>
  <si>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</si>
  <si>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</si>
  <si>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</si>
  <si>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</si>
  <si>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</si>
  <si>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</si>
  <si>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</si>
  <si>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</si>
  <si>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</si>
  <si>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</si>
  <si>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</si>
  <si>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</si>
  <si>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</si>
  <si>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113152112</t>
  </si>
  <si>
    <t>Odstranění podkladů zpevněných ploch z kameniva drceného</t>
  </si>
  <si>
    <t>m3</t>
  </si>
  <si>
    <t>CS ÚRS 2018 01</t>
  </si>
  <si>
    <t>4</t>
  </si>
  <si>
    <t>1367212915</t>
  </si>
  <si>
    <t>PP</t>
  </si>
  <si>
    <t>Odstranění podkladů zpevněných ploch s přemístěním na skládku na vzdálenost do 20 m nebo s naložením na dopravní prostředek z kameniva drceného</t>
  </si>
  <si>
    <t>VV</t>
  </si>
  <si>
    <t>204,47 * 0,15 "odstranění stávající cesty - plocha programem"</t>
  </si>
  <si>
    <t>121101103</t>
  </si>
  <si>
    <t>Sejmutí ornice s přemístěním na vzdálenost do 250 m</t>
  </si>
  <si>
    <t>-1387283264</t>
  </si>
  <si>
    <t>Sejmutí ornice nebo lesní půdy s vodorovným přemístěním na hromady v místě upotřebení nebo na dočasné či trvalé skládky se složením, na vzdálenost přes 100 do 250 m</t>
  </si>
  <si>
    <t>795,87 * 0,15 "odhumusování - plocha programem"</t>
  </si>
  <si>
    <t>2122,73 * 0,25 "sejmutí ornice - plocha programem"</t>
  </si>
  <si>
    <t>Součet</t>
  </si>
  <si>
    <t>122102202</t>
  </si>
  <si>
    <t>Odkopávky a prokopávky nezapažené pro silnice objemu do 1000 m3 v hornině tř. 1 a 2</t>
  </si>
  <si>
    <t>-1661486985</t>
  </si>
  <si>
    <t xml:space="preserve">Odkopávky a prokopávky nezapažené pro silnice  s přemístěním výkopku v příčných profilech na vzdálenost do 15 m nebo s naložením na dopravní prostředek v horninách tř. 1 a 2 přes 100 do 1 000 m3</t>
  </si>
  <si>
    <t>502,833 "odkop - kubatura programem"</t>
  </si>
  <si>
    <t>122201109</t>
  </si>
  <si>
    <t>Příplatek za lepivost u odkopávek v hornině tř. 1 až 3</t>
  </si>
  <si>
    <t>1463712430</t>
  </si>
  <si>
    <t xml:space="preserve">Odkopávky a prokopávky nezapažené  s přehozením výkopku na vzdálenost do 3 m nebo s naložením na dopravní prostředek v hornině tř. 3 Příplatek k cenám za lepivost horniny tř. 3</t>
  </si>
  <si>
    <t>502,833 + 69,284</t>
  </si>
  <si>
    <t>5</t>
  </si>
  <si>
    <t>132101101</t>
  </si>
  <si>
    <t>Hloubení rýh šířky do 600 mm v hornině tř. 1 a 2 objemu do 100 m3</t>
  </si>
  <si>
    <t>2051481136</t>
  </si>
  <si>
    <t xml:space="preserve">Hloubení zapažených i nezapažených rýh šířky do 600 mm  s urovnáním dna do předepsaného profilu a spádu v horninách tř. 1 a 2 do 100 m3</t>
  </si>
  <si>
    <t>P</t>
  </si>
  <si>
    <t>Poznámka k položce:
V cenách jsou započteny i náklady na přehození výkopku na přilehlém terénu na vzdálenost do 3 m od podélné osy rýhy nebo naložení na dopravní prostředek.</t>
  </si>
  <si>
    <t>532,95 * 0,13 "rýha pro trativod"</t>
  </si>
  <si>
    <t>6</t>
  </si>
  <si>
    <t>162301101</t>
  </si>
  <si>
    <t>Vodorovné přemístění do 500 m výkopku/sypaniny z horniny tř. 1 až 4</t>
  </si>
  <si>
    <t>1741339877</t>
  </si>
  <si>
    <t xml:space="preserve">Vodorovné přemístění výkopku nebo sypaniny po suchu  na obvyklém dopravním prostředku, bez naložení výkopku, avšak se složením bez rozhrnutí z horniny tř. 1 až 4 na vzdálenost přes 50 do 500 m</t>
  </si>
  <si>
    <t>554,255 * 0,15 "zemina pro ohumusování tl. 0,15m"</t>
  </si>
  <si>
    <t>7</t>
  </si>
  <si>
    <t>162601101</t>
  </si>
  <si>
    <t>Vodorovné přemístění do 4000 m výkopku/sypaniny z horniny tř. 1 až 4</t>
  </si>
  <si>
    <t>507035108</t>
  </si>
  <si>
    <t xml:space="preserve">Vodorovné přemístění výkopku nebo sypaniny po suchu  na obvyklém dopravním prostředku, bez naložení výkopku, avšak se složením bez rozhrnutí z horniny tř. 1 až 4 na vzdálenost přes 3 000 do 4 000 m</t>
  </si>
  <si>
    <t>650,064 - 83,138 "odvoz ornice"</t>
  </si>
  <si>
    <t>8</t>
  </si>
  <si>
    <t>162701105</t>
  </si>
  <si>
    <t>Vodorovné přemístění do 10000 m výkopku/sypaniny z horniny tř. 1 až 4</t>
  </si>
  <si>
    <t>-2132763659</t>
  </si>
  <si>
    <t xml:space="preserve">Vodorovné přemístění výkopku nebo sypaniny po suchu  na obvyklém dopravním prostředku, bez naložení výkopku, avšak se složením bez rozhrnutí z horniny tř. 1 až 4 na vzdálenost přes 9 000 do 10 000 m</t>
  </si>
  <si>
    <t>30,671 "dle pol. č. 113152112"</t>
  </si>
  <si>
    <t>502,833 "dle pol. č. 122102202"</t>
  </si>
  <si>
    <t>69,284 "dle pol. č. 132101101"</t>
  </si>
  <si>
    <t>9</t>
  </si>
  <si>
    <t>167101101</t>
  </si>
  <si>
    <t>Nakládání výkopku z hornin tř. 1 až 4 do 100 m3</t>
  </si>
  <si>
    <t>567227911</t>
  </si>
  <si>
    <t xml:space="preserve">Nakládání, skládání a překládání neulehlého výkopku nebo sypaniny  nakládání, množství do 100 m3, z hornin tř. 1 až 4</t>
  </si>
  <si>
    <t>554,255 * 0,15 "naložení ornice k ohumusování"</t>
  </si>
  <si>
    <t>10</t>
  </si>
  <si>
    <t>171101111</t>
  </si>
  <si>
    <t>Uložení sypaniny z hornin nesoudržných sypkých s vlhkostí l(d) 0,9 v aktivní zóně</t>
  </si>
  <si>
    <t>1800975203</t>
  </si>
  <si>
    <t xml:space="preserve">Uložení sypaniny do násypů  s rozprostřením sypaniny ve vrstvách a s hrubým urovnáním zhutněných s uzavřením povrchu násypu z hornin nesoudržných sypkých s relativní ulehlostí I(d) 0,9 nebo v aktivní zóně</t>
  </si>
  <si>
    <t>144,791 "dosyp - kubatura programem"</t>
  </si>
  <si>
    <t>11</t>
  </si>
  <si>
    <t>M</t>
  </si>
  <si>
    <t>58337600</t>
  </si>
  <si>
    <t xml:space="preserve">štěrkopísek frakce 0-45  (kačírek)</t>
  </si>
  <si>
    <t>t</t>
  </si>
  <si>
    <t>-1178098380</t>
  </si>
  <si>
    <t>144,791*1,6 'Přepočtené koeficientem množství</t>
  </si>
  <si>
    <t>12</t>
  </si>
  <si>
    <t>171201201</t>
  </si>
  <si>
    <t>Uložení sypaniny na skládky</t>
  </si>
  <si>
    <t>-2058223310</t>
  </si>
  <si>
    <t xml:space="preserve">Uložení sypaniny  na skládky</t>
  </si>
  <si>
    <t>13</t>
  </si>
  <si>
    <t>171201211</t>
  </si>
  <si>
    <t>Poplatek za uložení stavebního odpadu - zeminy a kameniva na skládce</t>
  </si>
  <si>
    <t>998055477</t>
  </si>
  <si>
    <t>Poplatek za uložení stavebního odpadu na skládce (skládkovné) zeminy a kameniva zatříděného do Katalogu odpadů pod kódem 170 504</t>
  </si>
  <si>
    <t>602,788 * 1,9</t>
  </si>
  <si>
    <t>14</t>
  </si>
  <si>
    <t>181301112</t>
  </si>
  <si>
    <t>Rozprostření ornice tl vrstvy do 150 mm pl přes 500 m2 v rovině nebo ve svahu do 1:5</t>
  </si>
  <si>
    <t>m2</t>
  </si>
  <si>
    <t>1322179428</t>
  </si>
  <si>
    <t>Rozprostření a urovnání ornice v rovině nebo ve svahu sklonu do 1:5 při souvislé ploše přes 500 m2, tl. vrstvy přes 100 do 150 mm</t>
  </si>
  <si>
    <t>(99,18 + 59,57 + 1,87 + 38,73 + 60,80 + 59,35 + 62,21 + 2) * 0,5 "ohumusování podél obruby š. 0,5m"</t>
  </si>
  <si>
    <t>62,43 + 100,23 + 92,15 + 107,59 "zelené plochy - plocha programem"</t>
  </si>
  <si>
    <t>181301114</t>
  </si>
  <si>
    <t>Rozprostření ornice tl vrstvy do 250 mm pl přes 500 m2 v rovině nebo ve svahu do 1:5</t>
  </si>
  <si>
    <t>1310172054</t>
  </si>
  <si>
    <t>Rozprostření a urovnání ornice v rovině nebo ve svahu sklonu do 1:5 při souvislé ploše přes 500 m2, tl. vrstvy přes 200 do 250 mm</t>
  </si>
  <si>
    <t>2267,703 "rozprostření ornice"</t>
  </si>
  <si>
    <t>16</t>
  </si>
  <si>
    <t>181411131</t>
  </si>
  <si>
    <t>Založení parkového trávníku výsevem plochy do 1000 m2 v rovině a ve svahu do 1:5</t>
  </si>
  <si>
    <t>1381850549</t>
  </si>
  <si>
    <t>Založení trávníku na půdě předem připravené plochy do 1000 m2 výsevem včetně utažení parkového v rovině nebo na svahu do 1:5</t>
  </si>
  <si>
    <t>554,255</t>
  </si>
  <si>
    <t>17</t>
  </si>
  <si>
    <t>00572410</t>
  </si>
  <si>
    <t>osivo směs travní parková</t>
  </si>
  <si>
    <t>kg</t>
  </si>
  <si>
    <t>580085019</t>
  </si>
  <si>
    <t>554,255*0,015 'Přepočtené koeficientem množství</t>
  </si>
  <si>
    <t>18</t>
  </si>
  <si>
    <t>181951102</t>
  </si>
  <si>
    <t>Úprava pláně v hornině tř. 1 až 4 se zhutněním</t>
  </si>
  <si>
    <t>9031613</t>
  </si>
  <si>
    <t>Úprava pláně vyrovnáním výškových rozdílů v hornině tř. 1 až 4 se zhutněním</t>
  </si>
  <si>
    <t>1785,80 "plocha komunikace"</t>
  </si>
  <si>
    <t>119,37 + 20,95 + 106,28 + 79,8 + 144,67 + 153,22 + 129,07 + 21,6 + 11,19 + 8,83 + 48,85 "plocha chodník a sjezdy"</t>
  </si>
  <si>
    <t>Zakládání</t>
  </si>
  <si>
    <t>19</t>
  </si>
  <si>
    <t>211971121</t>
  </si>
  <si>
    <t>Zřízení opláštění žeber nebo trativodů geotextilií v rýze nebo zářezu sklonu přes 1:2 š do 2,5 m</t>
  </si>
  <si>
    <t>-2002571817</t>
  </si>
  <si>
    <t xml:space="preserve">Zřízení opláštění výplně z geotextilie odvodňovacích žeber nebo trativodů  v rýze nebo zářezu se stěnami svislými nebo šikmými o sklonu přes 1:2 při rozvinuté šířce opláštění do 2,5 m</t>
  </si>
  <si>
    <t>20</t>
  </si>
  <si>
    <t>69311169</t>
  </si>
  <si>
    <t>textilie ÚV stabilizace 200 g/m2 do š 8,8 m</t>
  </si>
  <si>
    <t>-1121367549</t>
  </si>
  <si>
    <t xml:space="preserve">532,95 * (1,45 + 0,5) </t>
  </si>
  <si>
    <t>212752213</t>
  </si>
  <si>
    <t>Trativod z drenážních trubek plastových flexibilních D do 160 mm včetně lože otevřený výkop</t>
  </si>
  <si>
    <t>m</t>
  </si>
  <si>
    <t>-722890340</t>
  </si>
  <si>
    <t>Trativody z drenážních trubek se zřízením štěrkopískového lože pod trubky a s jejich obsypem v průměrném celkovém množství do 0,15 m3/m v otevřeném výkopu z trubek plastových flexibilních D přes 100 do 160 mm</t>
  </si>
  <si>
    <t>110,18 + 11,16 + 77,02 + 69,65 "vpravo"</t>
  </si>
  <si>
    <t>38,35 + 6,10 + 64,33 + 11,69 + 70,02 + 5,67 + 5,71 + 63,07 "vlevo"</t>
  </si>
  <si>
    <t>Komunikace pozemní</t>
  </si>
  <si>
    <t>22</t>
  </si>
  <si>
    <t>561021111</t>
  </si>
  <si>
    <t>Zřízení podkladu ze zeminy upravené vápnem, cementem, směsnými pojivy tl 200 mm plochy do 1000 m2</t>
  </si>
  <si>
    <t>1622283311</t>
  </si>
  <si>
    <t>Zřízení podkladu ze zeminy upravené hydraulickými pojivy vápnem, cementem nebo směsnými pojivy (materiál ve specifikaci) s rozprostřením, promísením, vlhčením, zhutněním a ošetřením vodou plochy do 1 000 m2, tloušťka po zhutnění přes 150 do 200 mm</t>
  </si>
  <si>
    <t xml:space="preserve">1785,80 * 0,4 "Uvažovaná úprava vápnem na 40% plochy komunikace" </t>
  </si>
  <si>
    <t>23</t>
  </si>
  <si>
    <t>58530170</t>
  </si>
  <si>
    <t>vápno nehašené CL 90-Q pro úpravu zemin standardní</t>
  </si>
  <si>
    <t>961925042</t>
  </si>
  <si>
    <t>714,32 * 0,2 * 1,8 * 0,03 "Objemová hmotnost zeminy 1,8 kg/m3; Množství vápna 3%"</t>
  </si>
  <si>
    <t>24</t>
  </si>
  <si>
    <t>564851111</t>
  </si>
  <si>
    <t>Podklad ze štěrkodrtě ŠD tl 150 mm</t>
  </si>
  <si>
    <t>-1149750173</t>
  </si>
  <si>
    <t xml:space="preserve">Podklad ze štěrkodrti ŠD  s rozprostřením a zhutněním, po zhutnění tl. 150 mm</t>
  </si>
  <si>
    <t>119,37 + 20,95 + 106,28 + 79,8 + 144,67 + 153,22 + 129,07 + 29,62 "chodník - plocha programem"</t>
  </si>
  <si>
    <t>25</t>
  </si>
  <si>
    <t>564861111</t>
  </si>
  <si>
    <t>Podklad ze štěrkodrtě ŠD tl 200 mm</t>
  </si>
  <si>
    <t>2008709537</t>
  </si>
  <si>
    <t xml:space="preserve">Podklad ze štěrkodrti ŠD  s rozprostřením a zhutněním, po zhutnění tl. 200 mm</t>
  </si>
  <si>
    <t>1655,70 "komunikace - plocha programem"</t>
  </si>
  <si>
    <t>26</t>
  </si>
  <si>
    <t>564871111</t>
  </si>
  <si>
    <t>Podklad ze štěrkodrtě ŠD tl 250 mm</t>
  </si>
  <si>
    <t>1213904281</t>
  </si>
  <si>
    <t xml:space="preserve">Podklad ze štěrkodrti ŠD  s rozprostřením a zhutněním, po zhutnění tl. 250 mm</t>
  </si>
  <si>
    <t>21,6 + 11,19 + 8,83 + 19,23 "sjezdy - plocha programem"</t>
  </si>
  <si>
    <t>27</t>
  </si>
  <si>
    <t>565145121</t>
  </si>
  <si>
    <t>Asfaltový beton vrstva podkladní ACP 16 (obalované kamenivo OKS) tl 60 mm š přes 3 m</t>
  </si>
  <si>
    <t>1382892269</t>
  </si>
  <si>
    <t xml:space="preserve">Asfaltový beton vrstva podkladní ACP 16 (obalované kamenivo střednězrnné - OKS)  s rozprostřením a zhutněním v pruhu šířky přes 3 m, po zhutnění tl. 60 mm</t>
  </si>
  <si>
    <t>28</t>
  </si>
  <si>
    <t>567122114</t>
  </si>
  <si>
    <t>Podklad ze směsi stmelené cementem SC C 8/10 (KSC I) tl 150 mm</t>
  </si>
  <si>
    <t>596018051</t>
  </si>
  <si>
    <t>Podklad ze směsi stmelené cementem SC bez dilatačních spár, s rozprostřením a zhutněním SC C 8/10 (KSC I), po zhutnění tl. 150 mm</t>
  </si>
  <si>
    <t>29</t>
  </si>
  <si>
    <t>573111113</t>
  </si>
  <si>
    <t>Postřik živičný infiltrační s posypem z asfaltu množství 1,5 kg/m2</t>
  </si>
  <si>
    <t>890370929</t>
  </si>
  <si>
    <t>Postřik infiltrační PI z asfaltu silničního s posypem kamenivem, v množství 1,50 kg/m2</t>
  </si>
  <si>
    <t>30</t>
  </si>
  <si>
    <t>573211107</t>
  </si>
  <si>
    <t>Postřik živičný spojovací z asfaltu v množství 0,30 kg/m2</t>
  </si>
  <si>
    <t>836122715</t>
  </si>
  <si>
    <t>Postřik spojovací PS bez posypu kamenivem z asfaltu silničního, v množství 0,30 kg/m2</t>
  </si>
  <si>
    <t>1655,70 * 2 "komunikace - plocha programem"</t>
  </si>
  <si>
    <t>31</t>
  </si>
  <si>
    <t>577134121</t>
  </si>
  <si>
    <t>Asfaltový beton vrstva obrusná ACO 11 (ABS) tř. I tl 40 mm š přes 3 m z nemodifikovaného asfaltu</t>
  </si>
  <si>
    <t>-1852765239</t>
  </si>
  <si>
    <t xml:space="preserve">Asfaltový beton vrstva obrusná ACO 11 (ABS)  s rozprostřením a se zhutněním z nemodifikovaného asfaltu v pruhu šířky přes 3 m tř. I, po zhutnění tl. 40 mm</t>
  </si>
  <si>
    <t>32</t>
  </si>
  <si>
    <t>596211113</t>
  </si>
  <si>
    <t>Kladení zámkové dlažby komunikací pro pěší tl 60 mm skupiny A pl přes 300 m2</t>
  </si>
  <si>
    <t>-1942147497</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</si>
  <si>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</si>
  <si>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753,36 + 48,85 + 9,5*0,4</t>
  </si>
  <si>
    <t>33</t>
  </si>
  <si>
    <t>592123150</t>
  </si>
  <si>
    <t>dlaždice betonová pro nástupiště s varovným pásem sloučeným s vodící linií 495x400x60mm</t>
  </si>
  <si>
    <t>kus</t>
  </si>
  <si>
    <t>-1144102480</t>
  </si>
  <si>
    <t>dlaždice betonová nástupišť varovný pás sloučený s vodící linií 49,5 x 40 x 6 cm</t>
  </si>
  <si>
    <t>19 "umělá vodící linie délky 9,5m"</t>
  </si>
  <si>
    <t>34</t>
  </si>
  <si>
    <t>59245018</t>
  </si>
  <si>
    <t>dlažba skladebná betonová 20x10x6 cm přírodní</t>
  </si>
  <si>
    <t>-234733550</t>
  </si>
  <si>
    <t>119,37 + 20,95 + 106,28 + 79,80 + 144,67 + 153,22 + 129,07 "chodník - plocha programem"</t>
  </si>
  <si>
    <t>753,36 * 0,01 "Ztratné 1 %"</t>
  </si>
  <si>
    <t>35</t>
  </si>
  <si>
    <t>59245006</t>
  </si>
  <si>
    <t>dlažba skladebná betonová základní pro nevidomé 20 x 10 x 6 cm barevná</t>
  </si>
  <si>
    <t>846427190</t>
  </si>
  <si>
    <t>6,15 + 6,88 + 5,05 + 0,50 + 1,82 + 4,34 + 2,11 + 1,97 + 0,8 + 9,65 + 4,06 + 1,84 + 1,84 + 1,84 "varovné a signální pásy"</t>
  </si>
  <si>
    <t>48,85 * 0,01 "Ztratné 1 %"</t>
  </si>
  <si>
    <t>36</t>
  </si>
  <si>
    <t>596211210</t>
  </si>
  <si>
    <t>Kladení zámkové dlažby komunikací pro pěší tl 80 mm skupiny A pl do 50 m2</t>
  </si>
  <si>
    <t>-489647454</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</si>
  <si>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</si>
  <si>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41,62</t>
  </si>
  <si>
    <t>37</t>
  </si>
  <si>
    <t>59245020</t>
  </si>
  <si>
    <t>dlažba skladebná betonová 20x10x8 cm přírodní</t>
  </si>
  <si>
    <t>-1097625799</t>
  </si>
  <si>
    <t>21,6 + 11,19 + 8,83 "sjezdy - plocha programem"</t>
  </si>
  <si>
    <t>41,62 * 0,01 "Ztratné 1 %"</t>
  </si>
  <si>
    <t>38</t>
  </si>
  <si>
    <t>R01</t>
  </si>
  <si>
    <t>Řezání zámkové dlažby</t>
  </si>
  <si>
    <t>-1340056809</t>
  </si>
  <si>
    <t>Řezání zámkové betonové dlažby.</t>
  </si>
  <si>
    <t>45</t>
  </si>
  <si>
    <t>Trubní vedení</t>
  </si>
  <si>
    <t>39</t>
  </si>
  <si>
    <t>895941111</t>
  </si>
  <si>
    <t>Zřízení vpusti kanalizační uliční z betonových dílců typ UV-50 normální</t>
  </si>
  <si>
    <t>375448324</t>
  </si>
  <si>
    <t xml:space="preserve">Zřízení vpusti kanalizační  uliční z betonových dílců typ UV-50 normální</t>
  </si>
  <si>
    <t>40</t>
  </si>
  <si>
    <t>59223857</t>
  </si>
  <si>
    <t>skruž betonová pro uliční vpusť horní 45 x 29,5 x 5 cm</t>
  </si>
  <si>
    <t>-1794475731</t>
  </si>
  <si>
    <t>41</t>
  </si>
  <si>
    <t>59223862</t>
  </si>
  <si>
    <t>skruž betonová pro uliční vpusť středová 45 x 29,5 x 5 cm</t>
  </si>
  <si>
    <t>1695627739</t>
  </si>
  <si>
    <t>42</t>
  </si>
  <si>
    <t>59223854</t>
  </si>
  <si>
    <t>skruž betonová pro uliční vpusť s výtokovým otvorem PVC, 45x35x5 cm</t>
  </si>
  <si>
    <t>1096619376</t>
  </si>
  <si>
    <t>43</t>
  </si>
  <si>
    <t>59223852</t>
  </si>
  <si>
    <t>dno betonové pro uliční vpusť s kalovou prohlubní 45x30x5 cm</t>
  </si>
  <si>
    <t>-1112424063</t>
  </si>
  <si>
    <t>44</t>
  </si>
  <si>
    <t>59223864</t>
  </si>
  <si>
    <t>prstenec betonový pro uliční vpusť vyrovnávací 39 x 6 x 13 cm</t>
  </si>
  <si>
    <t>-429646898</t>
  </si>
  <si>
    <t>899204112</t>
  </si>
  <si>
    <t>Osazení mříží litinových včetně rámů a košů na bahno pro třídu zatížení D400, E600</t>
  </si>
  <si>
    <t>1238200780</t>
  </si>
  <si>
    <t>46</t>
  </si>
  <si>
    <t>59223875</t>
  </si>
  <si>
    <t>koš nízký pro uliční vpusti, žárově zinkovaný plech,pro rám 500/500</t>
  </si>
  <si>
    <t>203236645</t>
  </si>
  <si>
    <t>47</t>
  </si>
  <si>
    <t>55242320</t>
  </si>
  <si>
    <t>mříž vtoková litinová plochá 500x500mm</t>
  </si>
  <si>
    <t>-388310867</t>
  </si>
  <si>
    <t>Ostatní konstrukce a práce, bourání</t>
  </si>
  <si>
    <t>48</t>
  </si>
  <si>
    <t>914111111</t>
  </si>
  <si>
    <t>Montáž svislé dopravní značky do velikosti 1 m2 objímkami na sloupek nebo konzolu</t>
  </si>
  <si>
    <t>-1161191164</t>
  </si>
  <si>
    <t xml:space="preserve">Montáž svislé dopravní značky základní  velikosti do 1 m2 objímkami na sloupky nebo konzoly</t>
  </si>
  <si>
    <t>49</t>
  </si>
  <si>
    <t>40444236</t>
  </si>
  <si>
    <t>značka dopravní svislá FeZn NK 750 x 750 mm</t>
  </si>
  <si>
    <t>566790708</t>
  </si>
  <si>
    <t>50</t>
  </si>
  <si>
    <t>914511112</t>
  </si>
  <si>
    <t>Montáž sloupku dopravních značek délky do 3,5 m s betonovým základem a patkou</t>
  </si>
  <si>
    <t>1066157459</t>
  </si>
  <si>
    <t xml:space="preserve">Montáž sloupku dopravních značek  délky do 3,5 m do hliníkové patky</t>
  </si>
  <si>
    <t>Poznámka k položce:
V cenách jsou započteny i náklady na betonový základ.</t>
  </si>
  <si>
    <t>51</t>
  </si>
  <si>
    <t>40445225</t>
  </si>
  <si>
    <t>sloupek Zn pro dopravní značku D 60mm v 350mm</t>
  </si>
  <si>
    <t>-70380945</t>
  </si>
  <si>
    <t>52</t>
  </si>
  <si>
    <t>40445240</t>
  </si>
  <si>
    <t>patka hliníková pro sloupek D 60 mm</t>
  </si>
  <si>
    <t>436591894</t>
  </si>
  <si>
    <t>53</t>
  </si>
  <si>
    <t>40445253</t>
  </si>
  <si>
    <t>víčko plastové na sloupek D 60mm</t>
  </si>
  <si>
    <t>856112475</t>
  </si>
  <si>
    <t>54</t>
  </si>
  <si>
    <t>914531111</t>
  </si>
  <si>
    <t>Montáž nástavce na sloupky velikosti do 1 m2 pro uchycení dopravních značek</t>
  </si>
  <si>
    <t>-2093198558</t>
  </si>
  <si>
    <t xml:space="preserve">Montáž konzol nebo nástavců pro osazení dopravních značek  velikosti do 1 m2 na sloupek</t>
  </si>
  <si>
    <t>55</t>
  </si>
  <si>
    <t>40445256</t>
  </si>
  <si>
    <t>svorka upínací na sloupek dopravní značky D 60mm</t>
  </si>
  <si>
    <t>126763630</t>
  </si>
  <si>
    <t>56</t>
  </si>
  <si>
    <t>915491211</t>
  </si>
  <si>
    <t>Osazení vodícího proužku z betonových desek do betonového lože tl do 100 mm š proužku 250 mm</t>
  </si>
  <si>
    <t>-560775895</t>
  </si>
  <si>
    <t>Osazení vodicího proužku z betonových prefabrikovaných desek tl. do 120 mm do lože z cementové malty tl. 20 mm, s vyplněním a zatřením spár cementovou maltou s podkladní vrstvou z betonu prostého tl. 50 až 100 mm šířka proužku 250 mm</t>
  </si>
  <si>
    <t>57</t>
  </si>
  <si>
    <t>59218001</t>
  </si>
  <si>
    <t>krajník silniční betonový 50x25x8cm</t>
  </si>
  <si>
    <t>-1787554770</t>
  </si>
  <si>
    <t>120,96 + 145,79 "vpravo"</t>
  </si>
  <si>
    <t>44,05 + 75,25 + 74,91 + 67,89 "vlevo"</t>
  </si>
  <si>
    <t xml:space="preserve">40,52 + 61,67 + 57,40 + 64,47  "zelený pás"</t>
  </si>
  <si>
    <t>58</t>
  </si>
  <si>
    <t>916131213</t>
  </si>
  <si>
    <t>Osazení silničního obrubníku betonového stojatého s boční opěrou do lože z betonu prostého</t>
  </si>
  <si>
    <t>131073477</t>
  </si>
  <si>
    <t>Osazení silničního obrubníku betonového se zřízením lože, s vyplněním a zatřením spár cementovou maltou stojatého s boční opěrou z betonu prostého tř. C 12/15, do lože z betonu prostého téže značky</t>
  </si>
  <si>
    <t>59</t>
  </si>
  <si>
    <t>59217029</t>
  </si>
  <si>
    <t>obrubník betonový silniční nájezdový 100x15x15 cm</t>
  </si>
  <si>
    <t>-388039136</t>
  </si>
  <si>
    <t>22,54 + 8,55 + 3 + 3,15 + 6,6 + 3 + 3 + 3 + 3 "vpravo"</t>
  </si>
  <si>
    <t>2,5 + 2,5 + 3 + 3 + 3 "vlevo"</t>
  </si>
  <si>
    <t>60</t>
  </si>
  <si>
    <t>59217030</t>
  </si>
  <si>
    <t>obrubník betonový silniční přechodový 100x15x15-25 cm</t>
  </si>
  <si>
    <t>-1029949867</t>
  </si>
  <si>
    <t>2 + 2 + 2 + 1 + 1 + 1 + 1 + 2 + 2 + 2 + 2 "vpravo"</t>
  </si>
  <si>
    <t xml:space="preserve">1 + 1 + 1 + 1 + 1 + 2 + 1 + 1 + 1 "vlevo" </t>
  </si>
  <si>
    <t>61</t>
  </si>
  <si>
    <t>59217031</t>
  </si>
  <si>
    <t>obrubník betonový silniční 100 x 15 x 25 cm</t>
  </si>
  <si>
    <t>-195598929</t>
  </si>
  <si>
    <t>3,85 + 28,59 + 17,2 + 11,08 + 5,1 + 5,67 + 20,71 + 0,87 + 17,73 + 79,43 "vpravo"</t>
  </si>
  <si>
    <t>5 + 3,9 + 3,9 + 5,68 + 4,77 + 3,86 + 6,3 "vlevo"</t>
  </si>
  <si>
    <t>62</t>
  </si>
  <si>
    <t>916231213</t>
  </si>
  <si>
    <t>Osazení chodníkového obrubníku betonového stojatého s boční opěrou do lože z betonu prostého</t>
  </si>
  <si>
    <t>-1376602362</t>
  </si>
  <si>
    <t>Osazení chodníkového obrubníku betonového se zřízením lože, s vyplněním a zatřením spár cementovou maltou stojatého s boční opěrou z betonu prostého tř. C 12/15, do lože z betonu prostého téže značky</t>
  </si>
  <si>
    <t>63</t>
  </si>
  <si>
    <t>59217001</t>
  </si>
  <si>
    <t>obrubník betonový zahradní 100 x 5 x 25 cm</t>
  </si>
  <si>
    <t>-1988914823</t>
  </si>
  <si>
    <t>99,18 + 59,57 + 1,87 "vpravo"</t>
  </si>
  <si>
    <t>38,73 + 60,80 + 59,35 + 62,21 + 2,0 "vlevo"</t>
  </si>
  <si>
    <t>64</t>
  </si>
  <si>
    <t>59217017</t>
  </si>
  <si>
    <t>obrubník betonový chodníkový 100x10x25 cm</t>
  </si>
  <si>
    <t>1974647316</t>
  </si>
  <si>
    <t>40,52 + 61,67 + 57,40 + 67,47</t>
  </si>
  <si>
    <t>65</t>
  </si>
  <si>
    <t>919732211</t>
  </si>
  <si>
    <t>Styčná spára napojení nového živičného povrchu na stávající za tepla š 15 mm hl 25 mm s prořezáním</t>
  </si>
  <si>
    <t>-1263157753</t>
  </si>
  <si>
    <t>Styčná pracovní spára při napojení nového živičného povrchu na stávající se zalitím za tepla modifikovanou asfaltovou hmotou s posypem vápenným hydrátem šířky do 15 mm, hloubky do 25 mm včetně prořezání spáry</t>
  </si>
  <si>
    <t>6 "spára na ZÚ"</t>
  </si>
  <si>
    <t>66</t>
  </si>
  <si>
    <t>966071822</t>
  </si>
  <si>
    <t>Rozebrání oplocení z drátěného pletiva se čtvercovými oky výšky do 2,0 m</t>
  </si>
  <si>
    <t>1991954200</t>
  </si>
  <si>
    <t xml:space="preserve">Rozebrání oplocení z pletiva  drátěného se čtvercovými oky, výšky přes 1,6 do 2,0 m</t>
  </si>
  <si>
    <t>91,23</t>
  </si>
  <si>
    <t>998</t>
  </si>
  <si>
    <t>Přesun hmot</t>
  </si>
  <si>
    <t>67</t>
  </si>
  <si>
    <t>998223011</t>
  </si>
  <si>
    <t>Přesun hmot pro pozemní komunikace s krytem dlážděným</t>
  </si>
  <si>
    <t>-1421337600</t>
  </si>
  <si>
    <t xml:space="preserve">Přesun hmot pro pozemní komunikace s krytem dlážděným  dopravní vzdálenost do 200 m jakékoliv délky objektu</t>
  </si>
  <si>
    <t>SO101.1 - Provizorní komunikace</t>
  </si>
  <si>
    <t>-1417090695</t>
  </si>
  <si>
    <t>469,9 * 0,25 "sejmutí ornice - plocha programem"</t>
  </si>
  <si>
    <t>-1165429043</t>
  </si>
  <si>
    <t>117,475 "odvoz ornice"</t>
  </si>
  <si>
    <t>1440962268</t>
  </si>
  <si>
    <t>6 "dosyp"</t>
  </si>
  <si>
    <t>231745946</t>
  </si>
  <si>
    <t>181301104</t>
  </si>
  <si>
    <t>Rozprostření ornice tl vrstvy do 250 mm pl do 500 m2 v rovině nebo ve svahu do 1:5</t>
  </si>
  <si>
    <t>794525789</t>
  </si>
  <si>
    <t>Rozprostření a urovnání ornice v rovině nebo ve svahu sklonu do 1:5 při souvislé ploše do 500 m2, tl. vrstvy přes 200 do 250 mm</t>
  </si>
  <si>
    <t>469,9</t>
  </si>
  <si>
    <t>-272726587</t>
  </si>
  <si>
    <t>564772111</t>
  </si>
  <si>
    <t>Podklad z vibrovaného štěrku VŠ tl 250 mm</t>
  </si>
  <si>
    <t>926120044</t>
  </si>
  <si>
    <t xml:space="preserve">Podklad nebo kryt z vibrovaného štěrku VŠ  s rozprostřením, vlhčením a zhutněním, po zhutnění tl. 250 mm</t>
  </si>
  <si>
    <t>352,4</t>
  </si>
  <si>
    <t>569931132</t>
  </si>
  <si>
    <t>Zpevnění krajnic asfaltovým recyklátem tl 100 mm</t>
  </si>
  <si>
    <t>1959553422</t>
  </si>
  <si>
    <t xml:space="preserve">Zpevnění krajnic nebo komunikací pro pěší  s rozprostřením a zhutněním, po zhutnění asfaltovým recyklátem tl. 100 mm</t>
  </si>
  <si>
    <t>117,5</t>
  </si>
  <si>
    <t>998225111</t>
  </si>
  <si>
    <t>Přesun hmot pro pozemní komunikace s krytem z kamene, monolitickým betonovým nebo živičným</t>
  </si>
  <si>
    <t>337363955</t>
  </si>
  <si>
    <t xml:space="preserve">Přesun hmot pro komunikace s krytem z kameniva, monolitickým betonovým nebo živičným  dopravní vzdálenost do 200 m jakékoliv délky objektu</t>
  </si>
  <si>
    <t>SO102 - Ul. Špálova</t>
  </si>
  <si>
    <t>1492465010</t>
  </si>
  <si>
    <t xml:space="preserve">Sejmutí ornice nebo lesní půdy  s vodorovným přemístěním na hromady v místě upotřebení nebo na dočasné či trvalé skládky se složením, na vzdálenost přes 100 do 250 m</t>
  </si>
  <si>
    <t>67,37 * 0,15 "odhumusování - plocha programem"</t>
  </si>
  <si>
    <t>1283,25 * 0,25 "sejmutí ornice - plocha programem"</t>
  </si>
  <si>
    <t>122102201</t>
  </si>
  <si>
    <t>Odkopávky a prokopávky nezapažené pro silnice objemu do 100 m3 v hornině tř. 1 a 2</t>
  </si>
  <si>
    <t>-1292419568</t>
  </si>
  <si>
    <t xml:space="preserve">Odkopávky a prokopávky nezapažené pro silnice  s přemístěním výkopku v příčných profilech na vzdálenost do 15 m nebo s naložením na dopravní prostředek v horninách tř. 1 a 2 do 100 m3</t>
  </si>
  <si>
    <t>71,07 "odkop - kubatura programem"</t>
  </si>
  <si>
    <t>1276181279</t>
  </si>
  <si>
    <t>71,07 + 27,794</t>
  </si>
  <si>
    <t>237398071</t>
  </si>
  <si>
    <t>213,8 * 0,13 "rýha pro trativod"</t>
  </si>
  <si>
    <t>74150911</t>
  </si>
  <si>
    <t>146,39 * 0,15 "zemina pro ohumusování tl. 0,15m"</t>
  </si>
  <si>
    <t>-1076712445</t>
  </si>
  <si>
    <t>330,919 - 21,959 "odvoz ornice"</t>
  </si>
  <si>
    <t>1068828427</t>
  </si>
  <si>
    <t>71,07 "dle pol. č. 122102201"</t>
  </si>
  <si>
    <t>27,794 "dle pol. č. 132101101"</t>
  </si>
  <si>
    <t>2139079451</t>
  </si>
  <si>
    <t>146,39 * 0,15 "naložení ornice k ohumusování"</t>
  </si>
  <si>
    <t>1340822040</t>
  </si>
  <si>
    <t>148,20 "dosyp - kubatura programem"</t>
  </si>
  <si>
    <t>1641053507</t>
  </si>
  <si>
    <t>148,2*1,6 'Přepočtené koeficientem množství</t>
  </si>
  <si>
    <t>701759492</t>
  </si>
  <si>
    <t>1262396874</t>
  </si>
  <si>
    <t>98,864 * 1,9</t>
  </si>
  <si>
    <t>181301102</t>
  </si>
  <si>
    <t>Rozprostření ornice tl vrstvy do 150 mm pl do 500 m2 v rovině nebo ve svahu do 1:5</t>
  </si>
  <si>
    <t>-2004859845</t>
  </si>
  <si>
    <t>Rozprostření a urovnání ornice v rovině nebo ve svahu sklonu do 1:5 při souvislé ploše do 500 m2, tl. vrstvy přes 100 do 150 mm</t>
  </si>
  <si>
    <t>(106,77 + 107,53) * 0,5 "ohumusování podél obruby š. 0,5m"</t>
  </si>
  <si>
    <t xml:space="preserve">3,79 + 8,18 + 6,86 + 6,86 + 6,86 + 6,69  "zelené plochy - plocha programem"</t>
  </si>
  <si>
    <t>-322184285</t>
  </si>
  <si>
    <t>1235,842 "rozprostření ornice"</t>
  </si>
  <si>
    <t>-580316910</t>
  </si>
  <si>
    <t>146,39</t>
  </si>
  <si>
    <t>-1251189877</t>
  </si>
  <si>
    <t>146,39*0,015 'Přepočtené koeficientem množství</t>
  </si>
  <si>
    <t>1542805707</t>
  </si>
  <si>
    <t>641,65 "plocha komunikace"</t>
  </si>
  <si>
    <t>176,69 + 165,57 + 56,29 + 21,75 + 7,26 + 14,88 "plocha chodník a sjezdy"</t>
  </si>
  <si>
    <t>179,375 "plocha parkovací stání"</t>
  </si>
  <si>
    <t>-1786767280</t>
  </si>
  <si>
    <t>1685189270</t>
  </si>
  <si>
    <t xml:space="preserve">213,8 * (1,45 + 0,5) </t>
  </si>
  <si>
    <t>189179874</t>
  </si>
  <si>
    <t>106,96 + 106,84</t>
  </si>
  <si>
    <t>675638236</t>
  </si>
  <si>
    <t xml:space="preserve">641,65 * 0,4 "Uvažovaná úprava vápnem na 40% plochy komunikace" </t>
  </si>
  <si>
    <t>1912646252</t>
  </si>
  <si>
    <t>256,66 * 0,2 * 1,8 * 0,03 "Objemová hmotnost zeminy 1,8 kg/m3; Množství vápna 3%"</t>
  </si>
  <si>
    <t>214415929</t>
  </si>
  <si>
    <t>176,69 + 165,57 + 7,26 "chodník - plocha programem"</t>
  </si>
  <si>
    <t>1983954806</t>
  </si>
  <si>
    <t>588,20 "komunikace - plocha programem"</t>
  </si>
  <si>
    <t>-386505304</t>
  </si>
  <si>
    <t>179,375 "parkovací stání - plocha programem"</t>
  </si>
  <si>
    <t>56,29 + 21,75 + 14,88 "sjezdy - plocha programem"</t>
  </si>
  <si>
    <t>1924060082</t>
  </si>
  <si>
    <t>1772658886</t>
  </si>
  <si>
    <t>-526604124</t>
  </si>
  <si>
    <t>499668412</t>
  </si>
  <si>
    <t>588,20 * 2 "komunikace - plocha programem"</t>
  </si>
  <si>
    <t>37552947</t>
  </si>
  <si>
    <t>-205131187</t>
  </si>
  <si>
    <t>342,26 + 22,14</t>
  </si>
  <si>
    <t>-636565244</t>
  </si>
  <si>
    <t>176,69 + 165,57 "chodník - plocha programem"</t>
  </si>
  <si>
    <t>342,26 * 0,01 "Ztratné 1 %"</t>
  </si>
  <si>
    <t>875909114</t>
  </si>
  <si>
    <t>7,26 + 14,88 "varovné a signální pásy"</t>
  </si>
  <si>
    <t>22,14 * 0,01 "Ztratné 1 %"</t>
  </si>
  <si>
    <t>596211211</t>
  </si>
  <si>
    <t>Kladení zámkové dlažby komunikací pro pěší tl 80 mm skupiny A pl do 100 m2</t>
  </si>
  <si>
    <t>-228929544</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</si>
  <si>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50 do 100 m2</t>
  </si>
  <si>
    <t>78,04</t>
  </si>
  <si>
    <t>944739068</t>
  </si>
  <si>
    <t>56,29 + 21,75 "sjezdy - plocha programem"</t>
  </si>
  <si>
    <t>78,04 * 0,01 "Ztratné 1 %"</t>
  </si>
  <si>
    <t>596411113</t>
  </si>
  <si>
    <t>Kladení dlažby z vegetačních tvárnic komunikací pro pěší tl 80 mm pl do 300 m2</t>
  </si>
  <si>
    <t>492421182</t>
  </si>
  <si>
    <t>Kladení dlažby z betonových vegetačních dlaždic komunikací pro pěší s ložem z kameniva těženého nebo drceného tl. do 40 mm, s vyplněním spár a vegetačních otvorů, s hutněním vibrováním tl. 80 mm, pro plochy přes 100 do 300 m2</t>
  </si>
  <si>
    <t>179,375</t>
  </si>
  <si>
    <t>M01</t>
  </si>
  <si>
    <t>dlažba betonová vegetační 20x20x8cm</t>
  </si>
  <si>
    <t>-2072667384</t>
  </si>
  <si>
    <t>betonová vegetační dlažba, 200x200x80mm, barva přírodní, šířka zeleného pásu min. 30mm</t>
  </si>
  <si>
    <t>179,375 * 0,01 "Ztratné 1 %"</t>
  </si>
  <si>
    <t>837110847</t>
  </si>
  <si>
    <t>-1490153812</t>
  </si>
  <si>
    <t>1414923084</t>
  </si>
  <si>
    <t>-1695489345</t>
  </si>
  <si>
    <t>-1378288226</t>
  </si>
  <si>
    <t>-1261844086</t>
  </si>
  <si>
    <t>1508564763</t>
  </si>
  <si>
    <t>1318403854</t>
  </si>
  <si>
    <t>-858774466</t>
  </si>
  <si>
    <t>-680090394</t>
  </si>
  <si>
    <t>915111111</t>
  </si>
  <si>
    <t>Vodorovné dopravní značení dělící čáry souvislé š 125 mm základní bílá barva</t>
  </si>
  <si>
    <t>473288471</t>
  </si>
  <si>
    <t xml:space="preserve">Vodorovné dopravní značení stříkané barvou  dělící čára šířky 125 mm souvislá bílá základní</t>
  </si>
  <si>
    <t>6 * 2,5</t>
  </si>
  <si>
    <t>1548354683</t>
  </si>
  <si>
    <t>1671370737</t>
  </si>
  <si>
    <t>106,95+106,85</t>
  </si>
  <si>
    <t>-736606883</t>
  </si>
  <si>
    <t>-989014781</t>
  </si>
  <si>
    <t>6 * 3 "vpravo"</t>
  </si>
  <si>
    <t>6 * 3 "vlevo"</t>
  </si>
  <si>
    <t>1957602174</t>
  </si>
  <si>
    <t>2 + 2 + 2 + 2 + 2 + 1 "vpravo"</t>
  </si>
  <si>
    <t xml:space="preserve">2 + 2 + 2 + 2 + 2 + 1 "vlevo" </t>
  </si>
  <si>
    <t>167097475</t>
  </si>
  <si>
    <t>"vpravo"</t>
  </si>
  <si>
    <t>1,55 + 2,65 + 5,75 + 2,7 + 1,96 + 1,35 + 19,55 + 2,35 + 1,94 + 1,35 + 13,8 + 2,35 + 1,94 + 1,35 + 13,8 + 2,35 + 1,94 + 1,35 + 19,55 + 1,35 + 0,96</t>
  </si>
  <si>
    <t>10,44 + 20,27 + 14,5 + 14,5 + 17,27 + 0,88 "vlevo"</t>
  </si>
  <si>
    <t>-926718765</t>
  </si>
  <si>
    <t>-219951097</t>
  </si>
  <si>
    <t>106,77 + 1,55 + 3,88 + 2,45 + 2,85 + 2,45 + 2,85 + 2,45 + 2,85 + 2,45 + 2,45 + 4,80 "vpravo"</t>
  </si>
  <si>
    <t>107,53 "vlevo"</t>
  </si>
  <si>
    <t>517663200</t>
  </si>
  <si>
    <t>6 + 6,7 "spára na ZÚ a KÚ"</t>
  </si>
  <si>
    <t>-545452254</t>
  </si>
  <si>
    <t>SO103 - Ul. Mánesova</t>
  </si>
  <si>
    <t xml:space="preserve">    997 - Přesun sutě</t>
  </si>
  <si>
    <t>113107142</t>
  </si>
  <si>
    <t>Odstranění podkladu živičného tl 100 mm ručně</t>
  </si>
  <si>
    <t>-1131416827</t>
  </si>
  <si>
    <t>Odstranění podkladů nebo krytů ručně s přemístěním hmot na skládku na vzdálenost do 3 m nebo s naložením na dopravní prostředek živičných, o tl. vrstvy přes 50 do 100 mm</t>
  </si>
  <si>
    <t>(4,25+8,20)*0,3</t>
  </si>
  <si>
    <t>113201111</t>
  </si>
  <si>
    <t>Vytrhání obrub chodníkových ležatých</t>
  </si>
  <si>
    <t>1961653742</t>
  </si>
  <si>
    <t xml:space="preserve">Vytrhání obrub  s vybouráním lože, s přemístěním hmot na skládku na vzdálenost do 3 m nebo s naložením na dopravní prostředek chodníkových ležatých</t>
  </si>
  <si>
    <t>4,45+6,50</t>
  </si>
  <si>
    <t>113201112</t>
  </si>
  <si>
    <t>Vytrhání obrub silničních ležatých</t>
  </si>
  <si>
    <t>-1871981291</t>
  </si>
  <si>
    <t xml:space="preserve">Vytrhání obrub  s vybouráním lože, s přemístěním hmot na skládku na vzdálenost do 3 m nebo s naložením na dopravní prostředek silničních ležatých</t>
  </si>
  <si>
    <t>4,25+8,20</t>
  </si>
  <si>
    <t>113202111</t>
  </si>
  <si>
    <t>Vytrhání obrub krajníků obrubníků stojatých</t>
  </si>
  <si>
    <t>878681719</t>
  </si>
  <si>
    <t xml:space="preserve">Vytrhání obrub  s vybouráním lože, s přemístěním hmot na skládku na vzdálenost do 3 m nebo s naložením na dopravní prostředek z krajníků nebo obrubníků stojatých</t>
  </si>
  <si>
    <t>-485454612</t>
  </si>
  <si>
    <t>141,44 * 0,15 "odhumusování - plocha programem"</t>
  </si>
  <si>
    <t>1817,71 * 0,25 "sejmutí ornice - plocha programem"</t>
  </si>
  <si>
    <t>960070193</t>
  </si>
  <si>
    <t>147,807 "odkop - kubatura programem"</t>
  </si>
  <si>
    <t>-1989681225</t>
  </si>
  <si>
    <t>147,807 + 14,268</t>
  </si>
  <si>
    <t>2002020274</t>
  </si>
  <si>
    <t>109,75 * 0,13 "rýha pro trativod"</t>
  </si>
  <si>
    <t>1846443835</t>
  </si>
  <si>
    <t>521,37 * 0,15 "zemina pro ohumusování tl. 0,15m"</t>
  </si>
  <si>
    <t>-349366927</t>
  </si>
  <si>
    <t>475,644 - 78,206 "odvoz ornice"</t>
  </si>
  <si>
    <t>-1810484287</t>
  </si>
  <si>
    <t>147,807 "dle pol. č. 122102202"</t>
  </si>
  <si>
    <t>14,268 "dle pol. č. 132101101"</t>
  </si>
  <si>
    <t>908141080</t>
  </si>
  <si>
    <t>521,37 * 0,15 "naložení ornice k ohumusování"</t>
  </si>
  <si>
    <t>1660472784</t>
  </si>
  <si>
    <t>285,31 "dosyp - kubatura programem"</t>
  </si>
  <si>
    <t>-1281750959</t>
  </si>
  <si>
    <t>285,31*1,6 'Přepočtené koeficientem množství</t>
  </si>
  <si>
    <t>727202070</t>
  </si>
  <si>
    <t>-1498977663</t>
  </si>
  <si>
    <t>162,075 * 1,9</t>
  </si>
  <si>
    <t>278590076</t>
  </si>
  <si>
    <t>(108,77 + 110,23) * 0,5 "ohumusování podél obruby š. 0,5m"</t>
  </si>
  <si>
    <t xml:space="preserve">1,56 + 66,53 + 26,53 + 81,45 + 12,74 + 0,57 + 36,39 + 50,45 + 43,02 + 43,86 + 43,01 + 5,76   "zelené plochy - plocha programem"</t>
  </si>
  <si>
    <t>-1499382090</t>
  </si>
  <si>
    <t>1589,75 "rozprostření ornice"</t>
  </si>
  <si>
    <t>10103038</t>
  </si>
  <si>
    <t>521,37</t>
  </si>
  <si>
    <t>-833985798</t>
  </si>
  <si>
    <t>521,37*0,015 'Přepočtené koeficientem množství</t>
  </si>
  <si>
    <t>891887518</t>
  </si>
  <si>
    <t>711,54 "plocha komunikace"</t>
  </si>
  <si>
    <t>201,84 + 195,90 + 93 + 63 + 10,71 + 2,42 + 12 "plocha chodník a sjezdy"</t>
  </si>
  <si>
    <t>226,415 "štěrková plocha"</t>
  </si>
  <si>
    <t>-1761149908</t>
  </si>
  <si>
    <t>383121671</t>
  </si>
  <si>
    <t xml:space="preserve">109,75 * (1,45 + 0,5) </t>
  </si>
  <si>
    <t>1963597566</t>
  </si>
  <si>
    <t>109,75</t>
  </si>
  <si>
    <t>381667541</t>
  </si>
  <si>
    <t xml:space="preserve">711,54 * 0,4 "Uvažovaná úprava vápnem na 40% plochy komunikace" </t>
  </si>
  <si>
    <t>-969350241</t>
  </si>
  <si>
    <t>284,616 * 0,2 * 1,8 * 0,03 "Objemová hmotnost zeminy 1,8 kg/m3; Množství vápna 3%"</t>
  </si>
  <si>
    <t>564841111</t>
  </si>
  <si>
    <t>Podklad ze štěrkodrtě ŠD tl 120 mm</t>
  </si>
  <si>
    <t>577440221</t>
  </si>
  <si>
    <t xml:space="preserve">Podklad ze štěrkodrti ŠD  s rozprostřením a zhutněním, po zhutnění tl. 120 mm</t>
  </si>
  <si>
    <t>226,715 "štěrková plocha - plocha programem"</t>
  </si>
  <si>
    <t>462643339</t>
  </si>
  <si>
    <t>201,84 + 195,90 + 10,71 + 2,42 "chodník - plocha programem"</t>
  </si>
  <si>
    <t>-1381892970</t>
  </si>
  <si>
    <t>656,62 "komunikace - plocha programem"</t>
  </si>
  <si>
    <t>1014473493</t>
  </si>
  <si>
    <t>93 + 63 + 12 "sjezdy - plocha programem"</t>
  </si>
  <si>
    <t>2140348144</t>
  </si>
  <si>
    <t>712978464</t>
  </si>
  <si>
    <t>-378753281</t>
  </si>
  <si>
    <t>-1124575107</t>
  </si>
  <si>
    <t>656,62 * 2 "komunikace - plocha programem"</t>
  </si>
  <si>
    <t>-1954702031</t>
  </si>
  <si>
    <t>-1212876374</t>
  </si>
  <si>
    <t>397,74 + 25,13</t>
  </si>
  <si>
    <t>1502551851</t>
  </si>
  <si>
    <t>201,84 + 195,90 "chodník - plocha programem"</t>
  </si>
  <si>
    <t>397,74 * 0,01 "Ztratné 1 %"</t>
  </si>
  <si>
    <t>-834554128</t>
  </si>
  <si>
    <t>10,71 + 2,42 + 12 "varovné a signální pásy"</t>
  </si>
  <si>
    <t>23,13 * 0,01 "Ztratné 1 %"</t>
  </si>
  <si>
    <t>596211212</t>
  </si>
  <si>
    <t>Kladení zámkové dlažby komunikací pro pěší tl 80 mm skupiny A pl do 300 m2</t>
  </si>
  <si>
    <t>-1739455085</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</si>
  <si>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</si>
  <si>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156,00</t>
  </si>
  <si>
    <t>-667699761</t>
  </si>
  <si>
    <t>93 + 63 "sjezdy - plocha programem"</t>
  </si>
  <si>
    <t>156,00 * 0,01 "Ztratné 1 %"</t>
  </si>
  <si>
    <t>-2093893539</t>
  </si>
  <si>
    <t>1928583094</t>
  </si>
  <si>
    <t>-1321183951</t>
  </si>
  <si>
    <t>1042925122</t>
  </si>
  <si>
    <t>-2076454695</t>
  </si>
  <si>
    <t>77155364</t>
  </si>
  <si>
    <t>-2112701776</t>
  </si>
  <si>
    <t>-1870923986</t>
  </si>
  <si>
    <t>1342868640</t>
  </si>
  <si>
    <t>-868836546</t>
  </si>
  <si>
    <t>1457390254</t>
  </si>
  <si>
    <t>-1014497789</t>
  </si>
  <si>
    <t>17,66 + 18 + 17,66 + 20,7 + 14,46 "zeleň"</t>
  </si>
  <si>
    <t>118,22 + 114,92</t>
  </si>
  <si>
    <t>-539390496</t>
  </si>
  <si>
    <t>-1796958905</t>
  </si>
  <si>
    <t>3 * 7 "vpravo"</t>
  </si>
  <si>
    <t>3 * 7 "vlevo"</t>
  </si>
  <si>
    <t>49,9 "manipulační plocha"</t>
  </si>
  <si>
    <t>-775588900</t>
  </si>
  <si>
    <t>2 + 2 + 2 + 1 + 1 "vpravo"</t>
  </si>
  <si>
    <t xml:space="preserve">1 + 1 + 1 "vlevo" </t>
  </si>
  <si>
    <t>-212415572</t>
  </si>
  <si>
    <t>4,68 + 12,46 + 5 + 16,00 + 1,0 "vpravo"</t>
  </si>
  <si>
    <t>0,51 + 0,71 + 0,71 "vlevo"</t>
  </si>
  <si>
    <t>1138845934</t>
  </si>
  <si>
    <t>-831694095</t>
  </si>
  <si>
    <t>108,77 + 0,35 + 4,8 + 14,45 + 4,55 + 4,55 + 20,69 + 4,55 + 4,55 + 4,55 + 17,66 + 4,55 + 4,55 + 18 + 4,55 + 4,55 + 17,66 + 4,55 + 4,55 + 6,77 "vpravo"</t>
  </si>
  <si>
    <t>110,23 + 0,36 + 2,55 + 4,34 "vlevo"</t>
  </si>
  <si>
    <t>-2077601890</t>
  </si>
  <si>
    <t>2,95 + 14,45 + 2,45 + 2,45 + 20,7 + 2,45 + 2,45 + 17,66 + 2,45 + 2,45 + 18 + 2,45 + 2,45 + 17,66 + 2,45 "vlevo"</t>
  </si>
  <si>
    <t>288299077</t>
  </si>
  <si>
    <t>6 + 7,2 "spára na ZÚ a KÚ"</t>
  </si>
  <si>
    <t>919735112</t>
  </si>
  <si>
    <t>Řezání stávajícího živičného krytu hl do 100 mm</t>
  </si>
  <si>
    <t>-1014205328</t>
  </si>
  <si>
    <t xml:space="preserve">Řezání stávajícího živičného krytu nebo podkladu  hloubky přes 50 do 100 mm</t>
  </si>
  <si>
    <t>997</t>
  </si>
  <si>
    <t>Přesun sutě</t>
  </si>
  <si>
    <t>997002511</t>
  </si>
  <si>
    <t>Vodorovné přemístění suti a vybouraných hmot bez naložení ale se složením a urovnáním do 1 km</t>
  </si>
  <si>
    <t>-736759083</t>
  </si>
  <si>
    <t xml:space="preserve">Vodorovné přemístění suti a vybouraných hmot  bez naložení, se složením a hrubým urovnáním na vzdálenost do 1 km</t>
  </si>
  <si>
    <t>Poznámka k položce:
Přemístění asfaltového recyklátu a bet. obrub na deponii určenou investorem.</t>
  </si>
  <si>
    <t>997002519</t>
  </si>
  <si>
    <t>Příplatek ZKD 1 km přemístění suti a vybouraných hmot</t>
  </si>
  <si>
    <t>-2071470050</t>
  </si>
  <si>
    <t xml:space="preserve">Vodorovné přemístění suti a vybouraných hmot  bez naložení, se složením a hrubým urovnáním Příplatek k ceně za každý další i započatý 1 km přes 1 km</t>
  </si>
  <si>
    <t>997002611</t>
  </si>
  <si>
    <t>Nakládání suti a vybouraných hmot</t>
  </si>
  <si>
    <t>-836049932</t>
  </si>
  <si>
    <t xml:space="preserve">Nakládání suti a vybouraných hmot na dopravní prostředek  pro vodorovné přemístění</t>
  </si>
  <si>
    <t>-1428094354</t>
  </si>
  <si>
    <t>SO104 - Ul. Muchova</t>
  </si>
  <si>
    <t>-1019305532</t>
  </si>
  <si>
    <t>156,85 * 0,15 "odhumusování - plocha programem"</t>
  </si>
  <si>
    <t>1268,74 * 0,25 "sejmutí ornice - plocha programem"</t>
  </si>
  <si>
    <t>1213608548</t>
  </si>
  <si>
    <t>266,697 "odkop - kubatura programem"</t>
  </si>
  <si>
    <t>-781175398</t>
  </si>
  <si>
    <t>266,697 + 29,483</t>
  </si>
  <si>
    <t>938822229</t>
  </si>
  <si>
    <t>226,79 * 0,13 "rýha pro trativod"</t>
  </si>
  <si>
    <t>1658677203</t>
  </si>
  <si>
    <t>159,245 * 0,15 "zemina pro ohumusování tl. 0,15m"</t>
  </si>
  <si>
    <t>1131871723</t>
  </si>
  <si>
    <t>340,713 - 23,887 "odvoz ornice"</t>
  </si>
  <si>
    <t>-1076028220</t>
  </si>
  <si>
    <t>266,697 "dle pol. č. 122102202"</t>
  </si>
  <si>
    <t>29,483 "dle pol. č. 132101101"</t>
  </si>
  <si>
    <t>2040325812</t>
  </si>
  <si>
    <t>159,245 * 0,15 "naložení ornice k ohumusování"</t>
  </si>
  <si>
    <t>-1926035819</t>
  </si>
  <si>
    <t>130,849 "dosyp - kubatura programem"</t>
  </si>
  <si>
    <t>1829025985</t>
  </si>
  <si>
    <t>130,849*1,6 'Přepočtené koeficientem množství</t>
  </si>
  <si>
    <t>-2118852906</t>
  </si>
  <si>
    <t>-1970455067</t>
  </si>
  <si>
    <t>296,180 * 1,9</t>
  </si>
  <si>
    <t>1776290193</t>
  </si>
  <si>
    <t>(114,61 + 113,00) * 0,5 "ohumusování podél obruby š. 0,5m"</t>
  </si>
  <si>
    <t xml:space="preserve">3,64 + 9,31 + 6,86 + 6,85 + 9,31 + 9,47  "zelené plochy - plocha programem"</t>
  </si>
  <si>
    <t>848716980</t>
  </si>
  <si>
    <t>1267,305 "rozprostření ornice"</t>
  </si>
  <si>
    <t>348579963</t>
  </si>
  <si>
    <t>159,245</t>
  </si>
  <si>
    <t>-1602293059</t>
  </si>
  <si>
    <t>159,245*0,015 'Přepočtené koeficientem množství</t>
  </si>
  <si>
    <t>-1731296820</t>
  </si>
  <si>
    <t>680,63 "plocha komunikace"</t>
  </si>
  <si>
    <t>194,24 + 180,99 + 71,84 + 10,91 "plocha chodník a sjezdy"</t>
  </si>
  <si>
    <t>193,83 "plocha parkovací stání"</t>
  </si>
  <si>
    <t>-757988347</t>
  </si>
  <si>
    <t>-101309846</t>
  </si>
  <si>
    <t xml:space="preserve">226,79 * (1,45 + 0,5) </t>
  </si>
  <si>
    <t>497926689</t>
  </si>
  <si>
    <t>113,51 + 113,28</t>
  </si>
  <si>
    <t>-66024106</t>
  </si>
  <si>
    <t xml:space="preserve">680,63 * 0,4 "Uvažovaná úprava vápnem na 40% plochy komunikace" </t>
  </si>
  <si>
    <t>-1332139576</t>
  </si>
  <si>
    <t>272,252 * 0,2 * 1,8 * 0,03 "Objemová hmotnost zeminy 1,8 kg/m3; Množství vápna 3%"</t>
  </si>
  <si>
    <t>1418815960</t>
  </si>
  <si>
    <t>194,24 + 0,33 + 180,99 "chodník - plocha programem"</t>
  </si>
  <si>
    <t>850433292</t>
  </si>
  <si>
    <t>623,93 "komunikace - plocha programem"</t>
  </si>
  <si>
    <t>-1833353746</t>
  </si>
  <si>
    <t>193,83 "parkovací stání - plocha programem"</t>
  </si>
  <si>
    <t>71,84 + 10,58 "sjezdy - plocha programem"</t>
  </si>
  <si>
    <t>-539561197</t>
  </si>
  <si>
    <t>-959277446</t>
  </si>
  <si>
    <t>1126873816</t>
  </si>
  <si>
    <t>1874092188</t>
  </si>
  <si>
    <t>623,93 * 2 "komunikace - plocha programem"</t>
  </si>
  <si>
    <t>-885120673</t>
  </si>
  <si>
    <t>1868479592</t>
  </si>
  <si>
    <t>375,23 + 10,91</t>
  </si>
  <si>
    <t>-532497004</t>
  </si>
  <si>
    <t>194,24 + 180,99 "chodník - plocha programem"</t>
  </si>
  <si>
    <t>375,23 * 0,01 "Ztratné 1 %"</t>
  </si>
  <si>
    <t>-537361951</t>
  </si>
  <si>
    <t>10,58 + 0,33 "varovné a signální pásy"</t>
  </si>
  <si>
    <t>10,91 * 0,01 "Ztratné 1 %"</t>
  </si>
  <si>
    <t>-631965733</t>
  </si>
  <si>
    <t>71,84</t>
  </si>
  <si>
    <t>-768041972</t>
  </si>
  <si>
    <t>71,84 "sjezdy - plocha programem"</t>
  </si>
  <si>
    <t>71,84 * 0,01 "Ztratné 1 %"</t>
  </si>
  <si>
    <t>833669554</t>
  </si>
  <si>
    <t>193,83</t>
  </si>
  <si>
    <t>1517283447</t>
  </si>
  <si>
    <t>193,83 * 0,01 "Ztratné 1 %"</t>
  </si>
  <si>
    <t>757662981</t>
  </si>
  <si>
    <t>-1545720421</t>
  </si>
  <si>
    <t>-1160198228</t>
  </si>
  <si>
    <t>162129428</t>
  </si>
  <si>
    <t>-1085093117</t>
  </si>
  <si>
    <t>-190444215</t>
  </si>
  <si>
    <t>205124404</t>
  </si>
  <si>
    <t>-429725841</t>
  </si>
  <si>
    <t>357899955</t>
  </si>
  <si>
    <t>-1974942536</t>
  </si>
  <si>
    <t>2113965746</t>
  </si>
  <si>
    <t>7 * 2,5</t>
  </si>
  <si>
    <t>-748196136</t>
  </si>
  <si>
    <t>1368877773</t>
  </si>
  <si>
    <t>113,50 + 113,30</t>
  </si>
  <si>
    <t>1750711307</t>
  </si>
  <si>
    <t>-1808932428</t>
  </si>
  <si>
    <t>4 + 4 "vpravo"</t>
  </si>
  <si>
    <t>3 + 4 + 3 + 3 + 3 "vlevo"</t>
  </si>
  <si>
    <t>-1458780475</t>
  </si>
  <si>
    <t>2 + 2 + 1 "vpravo"</t>
  </si>
  <si>
    <t>-416953553</t>
  </si>
  <si>
    <t>33,64 + 36,13 + 30,75 "vpravo"</t>
  </si>
  <si>
    <t>1,06 + 2,72 + 5,9 + 2,35 + 3 + 1,35 + 19,55 + 1,35 + 2 + 2,35 + 13,8 + 2,35 + 2 + 1,35 + 19,55 + 1,35 + 3 + 2,35 + 19,55 + 1,35 + 2,09 "vlevo"</t>
  </si>
  <si>
    <t>-2099771794</t>
  </si>
  <si>
    <t>1079751557</t>
  </si>
  <si>
    <t>114,61 "vpravo"</t>
  </si>
  <si>
    <t>113,0 + 2,03 + 3,85 + 2,45 + 2,45 + 2,85 + 2,85 + 2,45 + 2,45 + 3,85 + 2,45 + 4,00 "vlevo"</t>
  </si>
  <si>
    <t>-728930646</t>
  </si>
  <si>
    <t>-1036197614</t>
  </si>
  <si>
    <t>SO111 - Komunikace k ul. Újezdská</t>
  </si>
  <si>
    <t xml:space="preserve">    3 - Svislé a kompletní konstrukce</t>
  </si>
  <si>
    <t>2142307398</t>
  </si>
  <si>
    <t>179,27 * 0,15 "odhumusování - plocha programem"</t>
  </si>
  <si>
    <t>4356,74 * 0,25 "sejmutí ornice - plocha programem"</t>
  </si>
  <si>
    <t>-1085898179</t>
  </si>
  <si>
    <t>308,33 + 69,157 "odkop - kubatura programem"</t>
  </si>
  <si>
    <t>8,5 "odkop základ"</t>
  </si>
  <si>
    <t>77158994</t>
  </si>
  <si>
    <t>385,987 + 76,456</t>
  </si>
  <si>
    <t>1369240205</t>
  </si>
  <si>
    <t>588,12 * 0,13 "rýha pro trativod"</t>
  </si>
  <si>
    <t>-164015398</t>
  </si>
  <si>
    <t>859,649 * 0,15 "zemina pro ohumusování tl. 0,15m"</t>
  </si>
  <si>
    <t>2142095956</t>
  </si>
  <si>
    <t>1116,076 - 128,947 "odvoz ornice"</t>
  </si>
  <si>
    <t>-1446295393</t>
  </si>
  <si>
    <t>385,987 "dle pol. č. 122102202"</t>
  </si>
  <si>
    <t>76,456 "dle pol. č. 132101101"</t>
  </si>
  <si>
    <t>167101102</t>
  </si>
  <si>
    <t>Nakládání výkopku z hornin tř. 1 až 4 přes 100 m3</t>
  </si>
  <si>
    <t>-1778016028</t>
  </si>
  <si>
    <t xml:space="preserve">Nakládání, skládání a překládání neulehlého výkopku nebo sypaniny  nakládání, množství přes 100 m3, z hornin tř. 1 až 4</t>
  </si>
  <si>
    <t>859,649 * 0,15 "naložení ornice k ohumusování"</t>
  </si>
  <si>
    <t>2127561878</t>
  </si>
  <si>
    <t>529,475 + 22,04 "dosyp - kubatura programem"</t>
  </si>
  <si>
    <t>2090584611</t>
  </si>
  <si>
    <t>551,515*1,6 'Přepočtené koeficientem množství</t>
  </si>
  <si>
    <t>1754147641</t>
  </si>
  <si>
    <t>-2002929503</t>
  </si>
  <si>
    <t>462,443 * 1,9</t>
  </si>
  <si>
    <t>-1803735038</t>
  </si>
  <si>
    <t>(33,11 + 136,67 + 131,05+ 250,37 + 18 + 9,14 + 4,15 + 4,05 + 13,5) * 0,5 "ohumusování podél obruby š. 0,5m"</t>
  </si>
  <si>
    <t>559,629 "zelené plochy - plocha programem"</t>
  </si>
  <si>
    <t>1006683153</t>
  </si>
  <si>
    <t>3948,51 "rozprostření ornice"</t>
  </si>
  <si>
    <t>-1498734852</t>
  </si>
  <si>
    <t>859,649</t>
  </si>
  <si>
    <t>971854890</t>
  </si>
  <si>
    <t>859,649*0,015 'Přepočtené koeficientem množství</t>
  </si>
  <si>
    <t>88932570</t>
  </si>
  <si>
    <t>2028,678 "plocha komunikace"</t>
  </si>
  <si>
    <t>1375,124 "plocha chodník a sjezdy"</t>
  </si>
  <si>
    <t>369,945 "plocha parkovací stání"</t>
  </si>
  <si>
    <t>34,78 "plocha kontejnerová stání"</t>
  </si>
  <si>
    <t>22,021 "plocha dlažební kostky"</t>
  </si>
  <si>
    <t>1652836523</t>
  </si>
  <si>
    <t>-1135890251</t>
  </si>
  <si>
    <t xml:space="preserve">588,12 * (1,45 + 0,5) </t>
  </si>
  <si>
    <t>-172001275</t>
  </si>
  <si>
    <t>274,84 + 280,18 + 33,10</t>
  </si>
  <si>
    <t>274313711</t>
  </si>
  <si>
    <t>Základové pásy z betonu tř. C 20/25</t>
  </si>
  <si>
    <t>1757970419</t>
  </si>
  <si>
    <t>Základy z betonu prostého pasy betonu kamenem neprokládaného tř. C 20/25</t>
  </si>
  <si>
    <t>8,5</t>
  </si>
  <si>
    <t>Svislé a kompletní konstrukce</t>
  </si>
  <si>
    <t>311113144</t>
  </si>
  <si>
    <t>Nosná zeď tl do 300 mm z hladkých tvárnic ztraceného bednění včetně výplně z betonu tř. C 20/25</t>
  </si>
  <si>
    <t>2121796739</t>
  </si>
  <si>
    <t xml:space="preserve">Nadzákladové zdi z tvárnic ztraceného bednění  hladkých, včetně výplně z betonu třídy C 20/25, tloušťky zdiva přes 250 do 300 mm</t>
  </si>
  <si>
    <t>(10 + 3,70 + 3,70) * 1,75</t>
  </si>
  <si>
    <t>311361821</t>
  </si>
  <si>
    <t>Výztuž nosných zdí betonářskou ocelí 10 505</t>
  </si>
  <si>
    <t>1665230164</t>
  </si>
  <si>
    <t>Výztuž nadzákladových zdí nosných svislých nebo odkloněných od svislice, rovných nebo oblých z betonářské oceli 10 505 (R) nebo BSt 500</t>
  </si>
  <si>
    <t>((17,4 * 2 * 6)+((20 + 8 + 8) * 2 * 1,75))* 0,0000503 * 7,85</t>
  </si>
  <si>
    <t>-316126832</t>
  </si>
  <si>
    <t xml:space="preserve">2028,678 * 0,4 "Uvažovaná úprava vápnem na 40% plochy komunikace" </t>
  </si>
  <si>
    <t>-233542220</t>
  </si>
  <si>
    <t>811,471 * 0,2 * 1,8 * 0,03 "Objemová hmotnost zeminy 1,8 kg/m3; Množství vápna 3%"</t>
  </si>
  <si>
    <t>-632249521</t>
  </si>
  <si>
    <t>1031,887 "chodník - plocha programem"</t>
  </si>
  <si>
    <t>22741942</t>
  </si>
  <si>
    <t>1881,44 "komunikace - plocha programem"</t>
  </si>
  <si>
    <t>1784062590</t>
  </si>
  <si>
    <t>369,945 "parkovací stání - plocha programem"</t>
  </si>
  <si>
    <t>338,509 "sjezdy - plocha programem"</t>
  </si>
  <si>
    <t>34,78 "kontejnerová stání - plocha programem"</t>
  </si>
  <si>
    <t>-725704093</t>
  </si>
  <si>
    <t>-411027606</t>
  </si>
  <si>
    <t>385635044</t>
  </si>
  <si>
    <t>164506173</t>
  </si>
  <si>
    <t>1881,44 * 2 "komunikace - plocha programem"</t>
  </si>
  <si>
    <t>287372882</t>
  </si>
  <si>
    <t>591141111</t>
  </si>
  <si>
    <t>Kladení dlažby z kostek velkých z kamene na MC tl 50 mm</t>
  </si>
  <si>
    <t>21190787</t>
  </si>
  <si>
    <t xml:space="preserve">Kladení dlažby z kostek  s provedením lože do tl. 50 mm, s vyplněním spár, s dvojím beraněním a se smetením přebytečného materiálu na krajnici velkých z kamene, do lože z cementové malty</t>
  </si>
  <si>
    <t>7,49 + 3,289 + 12,27 "Ostrůvky a náběhový klín"</t>
  </si>
  <si>
    <t>58380160</t>
  </si>
  <si>
    <t>kostka dlažební žula velká</t>
  </si>
  <si>
    <t>-724879980</t>
  </si>
  <si>
    <t>23,049*0,333 'Přepočtené koeficientem množství</t>
  </si>
  <si>
    <t>-2050270264</t>
  </si>
  <si>
    <t>1005,083 + 66,119 + 11*0,4</t>
  </si>
  <si>
    <t>572390014</t>
  </si>
  <si>
    <t>22 "umělá vodící linie délky 11,0 m"</t>
  </si>
  <si>
    <t>-1455425105</t>
  </si>
  <si>
    <t>1005,083 "chodník - plocha programem"</t>
  </si>
  <si>
    <t>1005,083 * 0,01 "Ztratné 1 %"</t>
  </si>
  <si>
    <t>1592616636</t>
  </si>
  <si>
    <t>66,119 "varovné a signální pásy"</t>
  </si>
  <si>
    <t>66,119 * 0,01 "Ztratné 1 %"</t>
  </si>
  <si>
    <t>596211213</t>
  </si>
  <si>
    <t>Kladení zámkové dlažby komunikací pro pěší tl 80 mm skupiny A pl přes 300 m2</t>
  </si>
  <si>
    <t>1200261550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</si>
  <si>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300 m2</t>
  </si>
  <si>
    <t>338,702</t>
  </si>
  <si>
    <t>1332729506</t>
  </si>
  <si>
    <t>303,922 "sjezdy - plocha programem"</t>
  </si>
  <si>
    <t>(303,922+34,78) * 0,01 "Ztratné 1 %"</t>
  </si>
  <si>
    <t>596411114</t>
  </si>
  <si>
    <t>Kladení dlažby z vegetačních tvárnic komunikací pro pěší tl 80 mm pl přes 300 m2</t>
  </si>
  <si>
    <t>126355870</t>
  </si>
  <si>
    <t>Kladení dlažby z betonových vegetačních dlaždic komunikací pro pěší s ložem z kameniva těženého nebo drceného tl. do 40 mm, s vyplněním spár a vegetačních otvorů, s hutněním vibrováním tl. 80 mm, pro plochy přes 300 m2</t>
  </si>
  <si>
    <t>369,945</t>
  </si>
  <si>
    <t>-1115741779</t>
  </si>
  <si>
    <t>369,945 * 0,01 "Ztratné 1 %"</t>
  </si>
  <si>
    <t>-461562867</t>
  </si>
  <si>
    <t>70</t>
  </si>
  <si>
    <t>-1966785894</t>
  </si>
  <si>
    <t>-559504461</t>
  </si>
  <si>
    <t>1304650497</t>
  </si>
  <si>
    <t>131813853</t>
  </si>
  <si>
    <t>669026896</t>
  </si>
  <si>
    <t>179932567</t>
  </si>
  <si>
    <t>-197877674</t>
  </si>
  <si>
    <t>2067288860</t>
  </si>
  <si>
    <t>1873911684</t>
  </si>
  <si>
    <t>899331111</t>
  </si>
  <si>
    <t>Výšková úprava uličního vstupu nebo vpusti do 200 mm zvýšením poklopu</t>
  </si>
  <si>
    <t>-90518329</t>
  </si>
  <si>
    <t xml:space="preserve">Výšková úprava uličního vstupu nebo vpusti do 200 mm  zvýšením poklopu</t>
  </si>
  <si>
    <t>4 "stávající šachty kanalizace"</t>
  </si>
  <si>
    <t>1801507299</t>
  </si>
  <si>
    <t>687811378</t>
  </si>
  <si>
    <t>40445419</t>
  </si>
  <si>
    <t>značka dopravní svislá nereflexní FeZn prolis D 500mm</t>
  </si>
  <si>
    <t>-777919206</t>
  </si>
  <si>
    <t>40444256</t>
  </si>
  <si>
    <t>značka dopravní svislá FeZn NK 500 x 700 mm</t>
  </si>
  <si>
    <t>-41150230</t>
  </si>
  <si>
    <t>524671255</t>
  </si>
  <si>
    <t>2143790058</t>
  </si>
  <si>
    <t>1396358980</t>
  </si>
  <si>
    <t>-2099698800</t>
  </si>
  <si>
    <t>766971491</t>
  </si>
  <si>
    <t>2146528077</t>
  </si>
  <si>
    <t>787631700</t>
  </si>
  <si>
    <t>16 * 2,0</t>
  </si>
  <si>
    <t>853559528</t>
  </si>
  <si>
    <t>-1694600546</t>
  </si>
  <si>
    <t>296,87 + 283,34 + 33,11</t>
  </si>
  <si>
    <t>68</t>
  </si>
  <si>
    <t>915611111</t>
  </si>
  <si>
    <t>Předznačení vodorovného liniového značení</t>
  </si>
  <si>
    <t>-844211295</t>
  </si>
  <si>
    <t xml:space="preserve">Předznačení pro vodorovné značení  stříkané barvou nebo prováděné z nátěrových hmot liniové dělicí čáry, vodicí proužky</t>
  </si>
  <si>
    <t>69</t>
  </si>
  <si>
    <t>1441155263</t>
  </si>
  <si>
    <t>431496643</t>
  </si>
  <si>
    <t>9 + 7 + 7 + 7 + 7 + 7 + 3 + 3 + 3 + 3 + 5 + 3 + 3 "vpravo"</t>
  </si>
  <si>
    <t>3 + 3 + 3 + 3 + 3 + 3 + 2 + 2 + 3 + 3 + 3 + 3 + 4 "vlevo"</t>
  </si>
  <si>
    <t>14 + 17,7 "dělící ostrůvky"</t>
  </si>
  <si>
    <t>71</t>
  </si>
  <si>
    <t>1028859638</t>
  </si>
  <si>
    <t>13 * 2 "vpravo"</t>
  </si>
  <si>
    <t xml:space="preserve">(11 * 2) + (2 * 1) "vlevo" </t>
  </si>
  <si>
    <t>72</t>
  </si>
  <si>
    <t>-592288969</t>
  </si>
  <si>
    <t>33,11 + 14,26 + 1,73 + 3,51 + 1,85 + 13,80 + 4,03 + 1,85 + 4,12 + 1,85 + 13,8 + 1,85 + 3,38 + 3,72 + 1,85 + 13,8 + 1,85 + 3,79 + 4,13 + 1,85 + 13,8</t>
  </si>
  <si>
    <t xml:space="preserve">1,85 + 3,37 + 7,37 + 1,85 + 13,8 + 1,85 + 7,02 + 1,03 + 8,58 + 1,85 + 19,55 + 1,85 + 7,17 + 1,0 + 3,08 + 1,85 + 13,8 + 0,85 + 11,09 + 1,0 + 10,07 </t>
  </si>
  <si>
    <t>"vlevo"</t>
  </si>
  <si>
    <t>16,64 + 6,79 + 1,85 + 19,55 + 1,85 + 8,2 + 2,52 + 1,85 + 13,8 + 1,85 + 2,47 + 1,0 + 7,81 + 1,85 + 19,55 + 1,85 + 7,29 + 1,0 + 18,68 + 21,11 + 1,0</t>
  </si>
  <si>
    <t>9,2 + 1,85 + 19,55 + 1,85 + 10,52 + 1,0 + 2,42 + 1,85 + 13,8 + 1,85 + 12,93 + 19,95</t>
  </si>
  <si>
    <t>73</t>
  </si>
  <si>
    <t>-2104230047</t>
  </si>
  <si>
    <t>74</t>
  </si>
  <si>
    <t>946090764</t>
  </si>
  <si>
    <t>250,37 + 9,14 + 4,15 + 4,04 + 13,51 + 5,96 + 1,95 + 1,95 + 4,34 + 4,86 + 1,95 + 1,95 + 4,97 + 4,23 + 1,95 + 1,95 + 4,57 + 4,66 + 1,95 + 1,95 + 4,98</t>
  </si>
  <si>
    <t>4,22 + 1,95 + 1,95 + 8,19 + 7,87 + 1,95 + 1,95 + 3,0 + 1,95 + 1,95 + 9,43 + 8,02 + 1,95 + 1,95 + 3,0 + 1,95 + 1,95 + 3,93 + 1,95 + 13,10 + 2,0 + 2,25</t>
  </si>
  <si>
    <t>5,85 + 10,0</t>
  </si>
  <si>
    <t>5,21 + 7,72 + 2,0 + 136,67 + 131,05 + 2,0 + 20,14 + 8,76 + 9,04 + 1,95 + 1,95 + 3,38 + 3,33 + 1,95 + 1,95 + 3,0 + 1,95 + 1,95 + 8,67 + 8,14 + 1,95</t>
  </si>
  <si>
    <t>1,95 + 3,0 + 1,95 + 1,95 + 19,93 + 22,35 + 1,95 + 1,95 + 3 + 1,95 + 1,95 + 10,05 + 11,38 + 1,95 + 1,95 + 3,0 + 1,95 + 1,95 + 3,26 + 10,05</t>
  </si>
  <si>
    <t>75</t>
  </si>
  <si>
    <t>11790618</t>
  </si>
  <si>
    <t>6,5 + 44,86 "spára na ZÚ a KÚ"</t>
  </si>
  <si>
    <t>76</t>
  </si>
  <si>
    <t>-317819406</t>
  </si>
  <si>
    <t>SO112 - Chodník při ul. Újezdská</t>
  </si>
  <si>
    <t>113154114</t>
  </si>
  <si>
    <t>Frézování živičného krytu tl 100 mm pruh š 0,5 m pl do 500 m2 bez překážek v trase</t>
  </si>
  <si>
    <t>-1483709883</t>
  </si>
  <si>
    <t xml:space="preserve">Frézování živičného podkladu nebo krytu  s naložením na dopravní prostředek plochy do 500 m2 bez překážek v trase pruhu šířky do 0,5 m, tloušťky vrstvy 100 mm</t>
  </si>
  <si>
    <t>74,5 * 0,5</t>
  </si>
  <si>
    <t>394719298</t>
  </si>
  <si>
    <t>169,25 * 0,15 "odhumusování - plocha programem"</t>
  </si>
  <si>
    <t>-1916467798</t>
  </si>
  <si>
    <t>14+10 "odkop - kubatura programem"</t>
  </si>
  <si>
    <t>2029705970</t>
  </si>
  <si>
    <t>-1064293422</t>
  </si>
  <si>
    <t>34 * 0,15 "zemina pro ohumusování tl. 0,15m"</t>
  </si>
  <si>
    <t>870449126</t>
  </si>
  <si>
    <t>25,388 - 5,1 "odvoz ornice"</t>
  </si>
  <si>
    <t>-1953144511</t>
  </si>
  <si>
    <t>24 "dle pol. č. 122102201"</t>
  </si>
  <si>
    <t>-1169258432</t>
  </si>
  <si>
    <t>34 * 0,15 "naložení ornice k ohumusování"</t>
  </si>
  <si>
    <t>-854083508</t>
  </si>
  <si>
    <t>10 "dosyp - kubatura programem"</t>
  </si>
  <si>
    <t>1444102012</t>
  </si>
  <si>
    <t>10*1,6 'Přepočtené koeficientem množství</t>
  </si>
  <si>
    <t>-463663360</t>
  </si>
  <si>
    <t>1294188079</t>
  </si>
  <si>
    <t>24 * 1,9</t>
  </si>
  <si>
    <t>-907107882</t>
  </si>
  <si>
    <t>68 * 0,5 "ohumusování podél zídky š. 0,5m"</t>
  </si>
  <si>
    <t>-2132776110</t>
  </si>
  <si>
    <t>81,152 "rozprostření ornice"</t>
  </si>
  <si>
    <t>1573950744</t>
  </si>
  <si>
    <t>377431894</t>
  </si>
  <si>
    <t>34*0,015 'Přepočtené koeficientem množství</t>
  </si>
  <si>
    <t>583418032</t>
  </si>
  <si>
    <t>1,62 "plocha komunikace"</t>
  </si>
  <si>
    <t>139,33 "plocha chodník"</t>
  </si>
  <si>
    <t>-1096264039</t>
  </si>
  <si>
    <t>13,6</t>
  </si>
  <si>
    <t>311113142</t>
  </si>
  <si>
    <t>Nosná zeď tl do 200 mm z hladkých tvárnic ztraceného bednění včetně výplně z betonu tř. 20/25</t>
  </si>
  <si>
    <t>474009761</t>
  </si>
  <si>
    <t xml:space="preserve">Nadzákladové zdi z tvárnic ztraceného bednění  hladkých, včetně výplně z betonu třídy C 20/25, tloušťky zdiva přes 150 do 200 mm</t>
  </si>
  <si>
    <t>68 * 0,6</t>
  </si>
  <si>
    <t>-1066051905</t>
  </si>
  <si>
    <t>((68 * 2 * 2)+(136 * 2 * 0,6))* 0,0000503 * 7,85</t>
  </si>
  <si>
    <t>348401120</t>
  </si>
  <si>
    <t>Osazení oplocení ze strojového pletiva s napínacími dráty výšky do 1,6 m do 15° sklonu svahu</t>
  </si>
  <si>
    <t>-2097875255</t>
  </si>
  <si>
    <t>Osazení oplocení ze strojového pletiva s napínacími dráty do 15° sklonu svahu, výšky do 1,6 m</t>
  </si>
  <si>
    <t>31324756</t>
  </si>
  <si>
    <t>pletivo drátěné se čtvercovými oky zapletené Pz 50x2x1600mm</t>
  </si>
  <si>
    <t>-1718791061</t>
  </si>
  <si>
    <t>59231130</t>
  </si>
  <si>
    <t>sloupek plotový řadový pro drátěné pletivo 14x14x145cm</t>
  </si>
  <si>
    <t>1340549290</t>
  </si>
  <si>
    <t>725580363</t>
  </si>
  <si>
    <t>1,62 "komunikace - plocha programem"</t>
  </si>
  <si>
    <t>127,40 "chodník - plocha programem"</t>
  </si>
  <si>
    <t>1384322196</t>
  </si>
  <si>
    <t>-175546566</t>
  </si>
  <si>
    <t>11,93 "sjezd - plocha programem"</t>
  </si>
  <si>
    <t>724094447</t>
  </si>
  <si>
    <t>11499810</t>
  </si>
  <si>
    <t>1368961926</t>
  </si>
  <si>
    <t>74,5 * 0,5 * 2</t>
  </si>
  <si>
    <t>-1327879142</t>
  </si>
  <si>
    <t>596211112</t>
  </si>
  <si>
    <t>Kladení zámkové dlažby komunikací pro pěší tl 60 mm skupiny A pl do 300 m2</t>
  </si>
  <si>
    <t>-783821566</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</si>
  <si>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</si>
  <si>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127,40 + 2,78</t>
  </si>
  <si>
    <t>-1261685246</t>
  </si>
  <si>
    <t>127,40 * 0,01 "Ztratné 1 %"</t>
  </si>
  <si>
    <t>628917462</t>
  </si>
  <si>
    <t>2,78 "varovný pás"</t>
  </si>
  <si>
    <t>2,78 * 0,01 "Ztratné 1 %"</t>
  </si>
  <si>
    <t>-2014954338</t>
  </si>
  <si>
    <t>9,15</t>
  </si>
  <si>
    <t>-1595897823</t>
  </si>
  <si>
    <t>9,15 "sjezd - plocha programem"</t>
  </si>
  <si>
    <t>9,15 * 0,01 "Ztratné 1 %"</t>
  </si>
  <si>
    <t>799479838</t>
  </si>
  <si>
    <t>-1481521501</t>
  </si>
  <si>
    <t>-35323601</t>
  </si>
  <si>
    <t>-438889221</t>
  </si>
  <si>
    <t>1346606658</t>
  </si>
  <si>
    <t>931088798</t>
  </si>
  <si>
    <t>-1688927990</t>
  </si>
  <si>
    <t>1187358436</t>
  </si>
  <si>
    <t>1314176953</t>
  </si>
  <si>
    <t>527363164</t>
  </si>
  <si>
    <t>655374669</t>
  </si>
  <si>
    <t>Poznámka k položce:
Použita stávající značka.</t>
  </si>
  <si>
    <t>1109636033</t>
  </si>
  <si>
    <t>Poznámka k položce:
Použita stávající značka. V cenách jsou započteny i náklady na betonový základ.</t>
  </si>
  <si>
    <t>720349249</t>
  </si>
  <si>
    <t>920306668</t>
  </si>
  <si>
    <t>-1876567038</t>
  </si>
  <si>
    <t>5,4</t>
  </si>
  <si>
    <t>1449814326</t>
  </si>
  <si>
    <t>-909464150</t>
  </si>
  <si>
    <t>67,10</t>
  </si>
  <si>
    <t>977109466</t>
  </si>
  <si>
    <t>1090305035</t>
  </si>
  <si>
    <t>1,20</t>
  </si>
  <si>
    <t>681318458</t>
  </si>
  <si>
    <t>74,5+0,5</t>
  </si>
  <si>
    <t>-998935401</t>
  </si>
  <si>
    <t>966006132</t>
  </si>
  <si>
    <t>Odstranění značek dopravních nebo orientačních se sloupky s betonovými patkami</t>
  </si>
  <si>
    <t>653812127</t>
  </si>
  <si>
    <t xml:space="preserve">Odstranění dopravních nebo orientačních značek se sloupkem  s uložením hmot na vzdálenost do 20 m nebo s naložením na dopravní prostředek, se zásypem jam a jeho zhutněním s betonovou patkou</t>
  </si>
  <si>
    <t>Poznámka k položce:
Bude osazeno do nové polohy.</t>
  </si>
  <si>
    <t>966006211</t>
  </si>
  <si>
    <t>Odstranění svislých dopravních značek ze sloupů, sloupků nebo konzol</t>
  </si>
  <si>
    <t>1717286867</t>
  </si>
  <si>
    <t xml:space="preserve">Odstranění (demontáž) svislých dopravních značek  s odklizením materiálu na skládku na vzdálenost do 20 m nebo s naložením na dopravní prostředek ze sloupů, sloupků nebo konzol</t>
  </si>
  <si>
    <t>531568905</t>
  </si>
  <si>
    <t>Poznámka k položce:
Přemístění asfaltového recyklátu na deponii určenou investorem.</t>
  </si>
  <si>
    <t>9,536</t>
  </si>
  <si>
    <t>-100928113</t>
  </si>
  <si>
    <t>9,536 * 2</t>
  </si>
  <si>
    <t>-158224925</t>
  </si>
  <si>
    <t>337818691</t>
  </si>
  <si>
    <t>asfodstr</t>
  </si>
  <si>
    <t>0,8*23</t>
  </si>
  <si>
    <t>výkopy</t>
  </si>
  <si>
    <t>Výkopy</t>
  </si>
  <si>
    <t>1135,23</t>
  </si>
  <si>
    <t>PVC_100</t>
  </si>
  <si>
    <t>PVC DN100</t>
  </si>
  <si>
    <t>654,7</t>
  </si>
  <si>
    <t>řady_celkem</t>
  </si>
  <si>
    <t>řady selkem</t>
  </si>
  <si>
    <t>pažení</t>
  </si>
  <si>
    <t>1741,502</t>
  </si>
  <si>
    <t>ložepotr</t>
  </si>
  <si>
    <t>lože potrubí</t>
  </si>
  <si>
    <t>65,47</t>
  </si>
  <si>
    <t>obsyppotr</t>
  </si>
  <si>
    <t>obsyp potrubí</t>
  </si>
  <si>
    <t>261,88</t>
  </si>
  <si>
    <t>SO301 - Vodovod</t>
  </si>
  <si>
    <t>vytlačkub</t>
  </si>
  <si>
    <t>vytlačená kubatura</t>
  </si>
  <si>
    <t>327,35</t>
  </si>
  <si>
    <t>Soupis:</t>
  </si>
  <si>
    <t>SO301 - I. etapa - Vodovod</t>
  </si>
  <si>
    <t>Úroveň 3:</t>
  </si>
  <si>
    <t>SO301 - I.etapa - 1 - Vodovodní řady</t>
  </si>
  <si>
    <t>72840129</t>
  </si>
  <si>
    <t>Ing. Josef Veselý - Projekční Kancelář</t>
  </si>
  <si>
    <t xml:space="preserve">    4 - Vodorovné konstrukce</t>
  </si>
  <si>
    <t xml:space="preserve">      99 - Přesun hmot a manipulace se sutí</t>
  </si>
  <si>
    <t>113107122</t>
  </si>
  <si>
    <t>Odstranění podkladu z kameniva drceného tl 200 mm ručně</t>
  </si>
  <si>
    <t>556410818</t>
  </si>
  <si>
    <t>Odstranění podkladů nebo krytů ručně s přemístěním hmot na skládku na vzdálenost do 3 m nebo s naložením na dopravní prostředek z kameniva hrubého drceného, o tl. vrstvy přes 100 do 200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</si>
  <si>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</si>
  <si>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</si>
  <si>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Napojení řadu 2</t>
  </si>
  <si>
    <t>36*1</t>
  </si>
  <si>
    <t>113107141</t>
  </si>
  <si>
    <t>Odstranění podkladu živičného tl 50 mm ručně</t>
  </si>
  <si>
    <t>359965322</t>
  </si>
  <si>
    <t>Odstranění podkladů nebo krytů ručně s přemístěním hmot na skládku na vzdálenost do 3 m nebo s naložením na dopravní prostředek živičných, o tl. vrstvy do 50 mm</t>
  </si>
  <si>
    <t>115101201</t>
  </si>
  <si>
    <t>Čerpání vody na dopravní výšku do 10 m průměrný přítok do 500 l/min</t>
  </si>
  <si>
    <t>hod</t>
  </si>
  <si>
    <t>1529330692</t>
  </si>
  <si>
    <t>Čerpání vody na dopravní výšku do 10 m s uvažovaným průměrným přítokem do 500 l/min</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</si>
  <si>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</si>
  <si>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115101301</t>
  </si>
  <si>
    <t>Pohotovost čerpací soupravy pro dopravní výšku do 10 m přítok do 500 l/min</t>
  </si>
  <si>
    <t>den</t>
  </si>
  <si>
    <t>451195520</t>
  </si>
  <si>
    <t>Pohotovost záložní čerpací soupravy pro dopravní výšku do 10 m s uvažovaným průměrným přítokem do 500 l/min</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</si>
  <si>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</si>
  <si>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120001101</t>
  </si>
  <si>
    <t>Příplatek za ztížení odkopávky nebo prokkopávky v blízkosti inženýrských sítí</t>
  </si>
  <si>
    <t>-1732733644</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</si>
  <si>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</si>
  <si>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</si>
  <si>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křížení st. plynovodu a napojení na st Vodovod</t>
  </si>
  <si>
    <t>2*0,9*2+3*(2*0,9*1,7)</t>
  </si>
  <si>
    <t>132201203</t>
  </si>
  <si>
    <t>Hloubení rýh š do 2000 mm v hornině tř. 3 objemu do 5000 m3</t>
  </si>
  <si>
    <t>976114604</t>
  </si>
  <si>
    <t xml:space="preserve">Hloubení zapažených i nezapažených rýh šířky přes 600 do 2 000 mm  s urovnáním dna do předepsaného profilu a spádu v hornině tř. 3 přes 1 000 do 5 000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</si>
  <si>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</si>
  <si>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Řadu "1" - část - 116,6m</t>
  </si>
  <si>
    <t>188,6</t>
  </si>
  <si>
    <t>Řad "2"</t>
  </si>
  <si>
    <t>525,76</t>
  </si>
  <si>
    <t>Řad "2-1"</t>
  </si>
  <si>
    <t>209,33</t>
  </si>
  <si>
    <t>Řad "2-2</t>
  </si>
  <si>
    <t>190,33</t>
  </si>
  <si>
    <t>Hydrant</t>
  </si>
  <si>
    <t>4,6*1,5*0,9</t>
  </si>
  <si>
    <t>Vodomerná šachta</t>
  </si>
  <si>
    <t>3*2*2,5</t>
  </si>
  <si>
    <t>132201209</t>
  </si>
  <si>
    <t>Příplatek za lepivost k hloubení rýh š do 2000 mm v hornině tř. 3</t>
  </si>
  <si>
    <t>-708119709</t>
  </si>
  <si>
    <t xml:space="preserve">Hloubení zapažených i nezapažených rýh šířky přes 600 do 2 000 mm  s urovnáním dna do předepsaného profilu a spádu v hornině tř. 3 Příplatek k cenám za lepivost horniny tř. 3</t>
  </si>
  <si>
    <t>151101101</t>
  </si>
  <si>
    <t>Zřízení příložného pažení a rozepření stěn rýh hl do 2 m</t>
  </si>
  <si>
    <t>-2065987044</t>
  </si>
  <si>
    <t xml:space="preserve">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</si>
  <si>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</si>
  <si>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pažení z 95%</t>
  </si>
  <si>
    <t>2*(řady_celkem)*1,4*0,95</t>
  </si>
  <si>
    <t>151101111</t>
  </si>
  <si>
    <t>Odstranění příložného pažení a rozepření stěn rýh hl do 2 m</t>
  </si>
  <si>
    <t>307012255</t>
  </si>
  <si>
    <t xml:space="preserve">Odstranění pažení a rozepření stěn rýh pro podzemní vedení  s uložením materiálu na vzdálenost do 3 m od kraje výkopu příložné, hloubky do 2 m</t>
  </si>
  <si>
    <t>161101101</t>
  </si>
  <si>
    <t>Svislé přemístění výkopku z horniny tř. 1 až 4 hl výkopu do 2,5 m</t>
  </si>
  <si>
    <t>-1791075807</t>
  </si>
  <si>
    <t xml:space="preserve">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</si>
  <si>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</si>
  <si>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Vytlačená kubatura</t>
  </si>
  <si>
    <t>Podkladní lože potrubí</t>
  </si>
  <si>
    <t>PVC_100*1*0,1</t>
  </si>
  <si>
    <t>Mezisoučet</t>
  </si>
  <si>
    <t>Obdyp potrubí</t>
  </si>
  <si>
    <t>PVC_100*1*0,4</t>
  </si>
  <si>
    <t>162201101</t>
  </si>
  <si>
    <t>Vodorovné přemístění do 20 m výkopku/sypaniny z horniny tř. 1 až 4</t>
  </si>
  <si>
    <t>-619368167</t>
  </si>
  <si>
    <t xml:space="preserve">Vodorovné přemístění výkopku nebo sypaniny po suchu  na obvyklém dopravním prostředku, bez naložení výkopku, avšak se složením bez rozhrnutí z horniny tř. 1 až 4 na vzdálenost do 20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</si>
  <si>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</si>
  <si>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705334865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</si>
  <si>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</si>
  <si>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538498226</t>
  </si>
  <si>
    <t>327,35 * 1,9</t>
  </si>
  <si>
    <t>174101101</t>
  </si>
  <si>
    <t>Zásyp jam, šachet rýh nebo kolem objektů sypaninou se zhutněním</t>
  </si>
  <si>
    <t>-642390458</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</si>
  <si>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</si>
  <si>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</si>
  <si>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výkopy-vytlačkub</t>
  </si>
  <si>
    <t>175101101</t>
  </si>
  <si>
    <t>Obsyp potrubí bez prohození sypaniny</t>
  </si>
  <si>
    <t>-1020878823</t>
  </si>
  <si>
    <t>583373030</t>
  </si>
  <si>
    <t>štěrkopísek frakce 0-8</t>
  </si>
  <si>
    <t>128</t>
  </si>
  <si>
    <t>-953382537</t>
  </si>
  <si>
    <t>písek_t</t>
  </si>
  <si>
    <t>obsyppotr*1,67</t>
  </si>
  <si>
    <t>Vodorovné konstrukce</t>
  </si>
  <si>
    <t>451573111</t>
  </si>
  <si>
    <t>Lože pod potrubí otevřený výkop ze štěrkopísku</t>
  </si>
  <si>
    <t>-1380610190</t>
  </si>
  <si>
    <t>Lože pod potrubí, stoky a drobné objekty v otevřeném výkopu z písku a štěrkopísku do 63 mm</t>
  </si>
  <si>
    <t xml:space="preserve">Poznámka k souboru cen:_x000d_
1. Ceny -1111 a -1192 lze použít i pro zřízení sběrných vrstev nad drenážními trubkami. 2. V cenách -5111 a -1192 jsou započteny i náklady na prohození výkopku získaného při zemních pracích. </t>
  </si>
  <si>
    <t>452313131</t>
  </si>
  <si>
    <t>Podkladní bloky z betonu prostého tř. C 12/15 otevřený výkop</t>
  </si>
  <si>
    <t>1879795805</t>
  </si>
  <si>
    <t>Podkladní a zajišťovací konstrukce z betonu prostého v otevřeném výkopu bloky pro potrubí z betonu tř. C 12/15</t>
  </si>
  <si>
    <t xml:space="preserve">Poznámka k souboru cen:_x000d_
1. Ceny -1121 až -1181 a -1192 lze použít i pro ochrannou vrstvu pod železobetonové konstrukce. 2. Ceny -2121 až -2181 a -2192 jsou určeny pro jakékoliv úkosy sedel. </t>
  </si>
  <si>
    <t>18*0,3*0,6*1</t>
  </si>
  <si>
    <t>452353101</t>
  </si>
  <si>
    <t>Bednění podkladních bloků otevřený výkop</t>
  </si>
  <si>
    <t>730208231</t>
  </si>
  <si>
    <t>Bednění podkladních a zajišťovacích konstrukcí v otevřeném výkopu bloků pro potrubí</t>
  </si>
  <si>
    <t>18*0,4*1*2</t>
  </si>
  <si>
    <t>566903111</t>
  </si>
  <si>
    <t>Vyspravení podkladu po překopech kamenivem hrubým drceným</t>
  </si>
  <si>
    <t>718555260</t>
  </si>
  <si>
    <t>asfodstr*0,2*2,1</t>
  </si>
  <si>
    <t>572931111</t>
  </si>
  <si>
    <t>Vyspravení krytu vozovky po překopech obalovaným kamenivem tl 50 mm</t>
  </si>
  <si>
    <t>1905979440</t>
  </si>
  <si>
    <t>852241121</t>
  </si>
  <si>
    <t>Montáž potrubí z trub litinových tlakových přírubových normálních délek otevřený výkop DN 80</t>
  </si>
  <si>
    <t>1863044466</t>
  </si>
  <si>
    <t xml:space="preserve">Montáž potrubí z trub litinových tlakových přírubových  normálních délek v otevřeném výkopu, kanálu nebo v šachtě DN 80</t>
  </si>
  <si>
    <t>504908000016</t>
  </si>
  <si>
    <t>KOLENO PATNÍ PŘÍRUBOVÉ DN 80 8/8 DÍRY</t>
  </si>
  <si>
    <t>1816719028</t>
  </si>
  <si>
    <t>TVAROVKA PŘÍRUBOVÁ KOLENO PATNÍ DN 80 8/8 DÍRY</t>
  </si>
  <si>
    <t>850008020016</t>
  </si>
  <si>
    <t>TVAROVKA FF KUS DN 80/200</t>
  </si>
  <si>
    <t>-1649915656</t>
  </si>
  <si>
    <t>TVAROVKA PŘÍRUBOVÁ FF KUS DN 80/200</t>
  </si>
  <si>
    <t>soub</t>
  </si>
  <si>
    <t>Voodměrná šachta</t>
  </si>
  <si>
    <t>soun</t>
  </si>
  <si>
    <t>1206385802</t>
  </si>
  <si>
    <t>852261121</t>
  </si>
  <si>
    <t>Montáž potrubí z trub litinových tlakových přírubových normálních délek otevřený výkop DN 100</t>
  </si>
  <si>
    <t>-664340195</t>
  </si>
  <si>
    <t xml:space="preserve">Montáž potrubí z trub litinových tlakových přírubových  normálních délek v otevřeném výkopu, kanálu nebo v šachtě DN 100</t>
  </si>
  <si>
    <t>504910000016</t>
  </si>
  <si>
    <t>KOLENO PATNÍ PŘÍRUBOVÉ DN 100</t>
  </si>
  <si>
    <t>-2136204235</t>
  </si>
  <si>
    <t>TVAROVKA PŘÍRUBOVÁ KOLENO PATNÍ DN 100</t>
  </si>
  <si>
    <t>853511000016</t>
  </si>
  <si>
    <t>TVAROVKA S2000 OBLOUK 90° DN 110</t>
  </si>
  <si>
    <t>-611653213</t>
  </si>
  <si>
    <t>TVAROVKY S2000 OBLOUK 90° DN 110</t>
  </si>
  <si>
    <t>799310000016</t>
  </si>
  <si>
    <t>SPOJKA WAGA 3000+ S PŘÍRUBOU DN 100 (104-132)</t>
  </si>
  <si>
    <t>-254128281</t>
  </si>
  <si>
    <t>TVAROVKA WAGA SPOJKA 3000+ S PŘÍRUBOU DN 100 (104-132)</t>
  </si>
  <si>
    <t>855010008016</t>
  </si>
  <si>
    <t>TVAROVKA REDUKČNÍ FFR DN 100-80</t>
  </si>
  <si>
    <t>1825999916</t>
  </si>
  <si>
    <t>TVAROVKA PŘÍRUBOVÁ REDUKČNÍ FFR DN 100-80</t>
  </si>
  <si>
    <t>040010011016</t>
  </si>
  <si>
    <t>PŘÍRUBA S2000 DN 100/110</t>
  </si>
  <si>
    <t>1019378645</t>
  </si>
  <si>
    <t>PŘÍRUBOVÁ SPOJENÍ S2000 JIŠTĚNÁ PROTI POSUNU DN 100/110</t>
  </si>
  <si>
    <t>857264121</t>
  </si>
  <si>
    <t>Montáž litinových tvarovek odbočných přírubových otevřený výkop DN 100</t>
  </si>
  <si>
    <t>-149326352</t>
  </si>
  <si>
    <t>Montáž litinových tvarovek na potrubí litinovém tlakovém odbočných na potrubí z trub přírubových v otevřeném výkopu, kanálu nebo v šachtě DN 100</t>
  </si>
  <si>
    <t xml:space="preserve">Poznámka k souboru cen:_x000d_
1. V cenách souboru cen nejsou započteny náklady na: a) dodání tvarovek; tyto se oceňují ve specifikaci, b) podkladní konstrukci ze štěrkopísku - podkladní vrstva ze štěrkopísku se oceňuje cenou 564 28-111 Podklad ze štěrkopísku. 2. V cenách 857 ..-1141, -1151, -3141 a -3151 nejsou započteny náklady nadodání těsnících nebo zámkových kroužků; tyto se oceňují ve specifikaci. </t>
  </si>
  <si>
    <t>851010008016</t>
  </si>
  <si>
    <t>TVAROVKA T KUS DN 100-80</t>
  </si>
  <si>
    <t>483483</t>
  </si>
  <si>
    <t>TVAROVKA PŘÍRUBOVÁ T KUS DN 100-80</t>
  </si>
  <si>
    <t>851010010016</t>
  </si>
  <si>
    <t>TVAROVKA T KUS DN 100-100</t>
  </si>
  <si>
    <t>-1149464637</t>
  </si>
  <si>
    <t>TVAROVKA PŘÍRUBOVÁ T KUS DN 100-100</t>
  </si>
  <si>
    <t>852010000016</t>
  </si>
  <si>
    <t>TVAROVKY TT KUS DN 100 L=400</t>
  </si>
  <si>
    <t>-1731368654</t>
  </si>
  <si>
    <t>TVAROVKA PŘÍRUBOVÁ TT KUS DN 100 L=400</t>
  </si>
  <si>
    <t>851511009016</t>
  </si>
  <si>
    <t>TVAROVKA S2000 T KUS DN 110-90</t>
  </si>
  <si>
    <t>-26441306</t>
  </si>
  <si>
    <t>TVAROVKY S2000 T KUS DN 110-90</t>
  </si>
  <si>
    <t>851511011016</t>
  </si>
  <si>
    <t>TVAROVKA S2000 T KUS DN 110-110</t>
  </si>
  <si>
    <t>-233361536</t>
  </si>
  <si>
    <t>TVAROVKY S2000 T KUS DN 110-110</t>
  </si>
  <si>
    <t>871241110</t>
  </si>
  <si>
    <t>Montáž vodiče nad vodovodní potrubí ve výkopu</t>
  </si>
  <si>
    <t>-903909447</t>
  </si>
  <si>
    <t>341122060</t>
  </si>
  <si>
    <t>kabel silový s Al jádrem AYKY 2x4 mm2</t>
  </si>
  <si>
    <t>467645143</t>
  </si>
  <si>
    <t>řady_celkem*1,15</t>
  </si>
  <si>
    <t>871251121</t>
  </si>
  <si>
    <t>Montáž potrubí z trubek z tlakového polyetylénu otevřený výkop svařovaných vnější průměr 110 mm</t>
  </si>
  <si>
    <t>-649804402</t>
  </si>
  <si>
    <t>286138390</t>
  </si>
  <si>
    <t xml:space="preserve">potrubí vodovodní PE100 sdr 17 (PN10 při K= 1,25)  návin 110 x 6,6 mm</t>
  </si>
  <si>
    <t>-1423827870</t>
  </si>
  <si>
    <t>891241111</t>
  </si>
  <si>
    <t>Montáž vodovodních šoupátek otevřený výkop DN 80</t>
  </si>
  <si>
    <t>159988678</t>
  </si>
  <si>
    <t>Montáž vodovodních armatur na potrubí šoupátek nebo klapek uzavíracích v otevřeném výkopu nebo v šachtách s osazením zemní soupravy (bez poklopů) DN 80</t>
  </si>
  <si>
    <t xml:space="preserve">Poznámka k souboru cen:_x000d_
1. V cenách jsou započteny i náklady: a) u šoupátek ceny -1112 na vytvoření otvorů ve stropech šachet pro prostup zemních souprav šoupátek, b) u hlavních ventilů ceny -3111 na osazení zemních souprav, c) u navrtávacích pasů ceny -9111 na výkop montážních jamek, opravu izolace ocelových trubek a na osazení zemních souprav. 2. V cenách nejsou započteny náklady na: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c) obsyp odvodňovacího zařízení hydrantů ze štěrku nebo štěrkopísku; obsyp se oceňuje příslušnými cenami souboru cen 451 5 . - . 1 Lože pod potrubí, stoky a drobné objekty části A 01 tohoto katalogu, d) osazení hydrantových, šoupátkových a ventilových poklopů; osazení poklopů se oceňuje příslušnými cenami souboru cen 899 40-11 Osazení poklopů litinových části A 01 tohoto katalogu. 3. V cenách 891 52-4121 a -5211 nejsou započteny náklady na dodání těsnících pryžových kroužků. Tyto se oceňují ve specifikaci, nejsou-li zahrnuty v ceně trub. 4. V cenách 891 ..-5313 nejsou započteny náklady na dodání potrubní spojky. Tyto jsou zahrnuty v ceně trub. </t>
  </si>
  <si>
    <t>400208000016</t>
  </si>
  <si>
    <t>ŠOUPĚ E2 PŘÍRUBOVÉ KRÁTKÉ DN 80</t>
  </si>
  <si>
    <t>1897273940</t>
  </si>
  <si>
    <t>950008000000</t>
  </si>
  <si>
    <t>SOUPRAVA ZEMNÍ TELESKOPICKÁ A-1,3 -1,8 DN 80</t>
  </si>
  <si>
    <t>-1165055521</t>
  </si>
  <si>
    <t>ZEMNÍ SOUPRAVY ŠOUPÁTKOVÉ TELESKOPICKÉ A-1,3 -1,8 DN 80</t>
  </si>
  <si>
    <t>891247111</t>
  </si>
  <si>
    <t>Montáž hydrantů podzemních DN 80</t>
  </si>
  <si>
    <t>1978511644</t>
  </si>
  <si>
    <t>Montáž vodovodních armatur na potrubí hydrantů podzemních (bez osazení poklopů) DN 80</t>
  </si>
  <si>
    <t>D49008012516</t>
  </si>
  <si>
    <t>HYDRANT PODZEMNÍ PLNOPRŮTOKOVÝ DN 80/1,25m</t>
  </si>
  <si>
    <t>1954521866</t>
  </si>
  <si>
    <t>891261111</t>
  </si>
  <si>
    <t>Montáž vodovodních šoupátek otevřený výkop DN 100</t>
  </si>
  <si>
    <t>-2086478453</t>
  </si>
  <si>
    <t>Montáž vodovodních armatur na potrubí šoupátek nebo klapek uzavíracích v otevřeném výkopu nebo v šachtách s osazením zemní soupravy (bez poklopů) DN 100</t>
  </si>
  <si>
    <t>950010000000</t>
  </si>
  <si>
    <t>SOUPRAVA ZEMNÍ TELESKOPICKÁ A-1,3 -1,8 DN 100</t>
  </si>
  <si>
    <t>609884857</t>
  </si>
  <si>
    <t>ZEMNÍ SOUPRAVY ŠOUPÁTKOVÉ TELESKOPICKÉ A-1,3 -1,8 DN 100</t>
  </si>
  <si>
    <t>404110011016</t>
  </si>
  <si>
    <t>ŠOUPĚ E2 PŘÍR/SYS 2000 DN 100/110</t>
  </si>
  <si>
    <t>-94772940</t>
  </si>
  <si>
    <t>ŠOUPĚ E2 PŘÍRUBA/HRLDLO S2000 DN 100/110</t>
  </si>
  <si>
    <t>891267211</t>
  </si>
  <si>
    <t>Montáž hydrantů nadzemních DN 100</t>
  </si>
  <si>
    <t>1197036221</t>
  </si>
  <si>
    <t>Montáž vodovodních armatur na potrubí hydrantů nadzemních DN 100</t>
  </si>
  <si>
    <t>519610015016</t>
  </si>
  <si>
    <t>HYDRANT NADZEMNÍ OBJEZDOVÝ NIRO H4 DN 2B 100/1,5m</t>
  </si>
  <si>
    <t>-590595754</t>
  </si>
  <si>
    <t>891269111</t>
  </si>
  <si>
    <t>Montáž navrtávacích pasů na potrubí z jakýchkoli trub DN 100</t>
  </si>
  <si>
    <t>1396960313</t>
  </si>
  <si>
    <t>Montáž vodovodních armatur na potrubí navrtávacích pasů s ventilem Jt 1 MPa, na potrubí z trub litinových, ocelových nebo plastických hmot DN 100</t>
  </si>
  <si>
    <t>531011000116</t>
  </si>
  <si>
    <t>PAS NAVRTÁVACÍ UZAVÍRACÍ HAKU DN 110-1''</t>
  </si>
  <si>
    <t>-1411285173</t>
  </si>
  <si>
    <t>NAVRTÁVACÍ PASY NAVRTÁVACÍ UZAVÍRACÍ HAKU DN 110-1''</t>
  </si>
  <si>
    <t>531011000216</t>
  </si>
  <si>
    <t>PAS NAVRTÁVACÍ UZAVÍRACÍ HAKU DN 110-2''</t>
  </si>
  <si>
    <t>1696791696</t>
  </si>
  <si>
    <t>NAVRTÁVACÍ PASY NAVRTÁVACÍ UZAVÍRACÍ HAKU DN 110-2''</t>
  </si>
  <si>
    <t>892271111</t>
  </si>
  <si>
    <t>Tlaková zkouška vodou potrubí DN 100 nebo 125</t>
  </si>
  <si>
    <t>-303464874</t>
  </si>
  <si>
    <t>Tlakové zkoušky vodou na potrubí DN 100 nebo 125</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</si>
  <si>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</si>
  <si>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892273111</t>
  </si>
  <si>
    <t>Proplach a desinfekce vodovodního potrubí DN od 80 do 125</t>
  </si>
  <si>
    <t>1809058322</t>
  </si>
  <si>
    <t>899401112</t>
  </si>
  <si>
    <t>Osazení poklopů litinových šoupátkových</t>
  </si>
  <si>
    <t>902347748</t>
  </si>
  <si>
    <t xml:space="preserve">Poznámka k souboru cen:_x000d_
1. V cenách osazení poklopů jsou započteny i náklady na jejich podezdění. 2. V cenách nejsou započteny náklady na dodání poklopů; tyto se oceňují ve specifikaci. Ztratné se nestanoví. </t>
  </si>
  <si>
    <t>175000000001</t>
  </si>
  <si>
    <t>POKLOP ULIČNÍ ŠOUP. DN VODA</t>
  </si>
  <si>
    <t>304911076</t>
  </si>
  <si>
    <t>POKLOPY ŠOUPATA ULIČNÍ VODA</t>
  </si>
  <si>
    <t>899401113</t>
  </si>
  <si>
    <t>Osazení poklopů litinových hydrantových</t>
  </si>
  <si>
    <t>687547218</t>
  </si>
  <si>
    <t>195000000000</t>
  </si>
  <si>
    <t>POKLOP K PODZEMNÍ HYDRANT HAWLE DN LITINA</t>
  </si>
  <si>
    <t>2076201389</t>
  </si>
  <si>
    <t>POKLOPY HYDRANTOVÝ TUHÝ LITINA</t>
  </si>
  <si>
    <t>899712111</t>
  </si>
  <si>
    <t>Orientační tabulky na zdivu</t>
  </si>
  <si>
    <t>797579304</t>
  </si>
  <si>
    <t>Orientační tabulky na vodovodních a kanalizačních řadech na zdivu</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</si>
  <si>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</si>
  <si>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899722111</t>
  </si>
  <si>
    <t>Krytí potrubí z plastů výstražnou fólií z PVC 20 cm</t>
  </si>
  <si>
    <t>-2138181092</t>
  </si>
  <si>
    <t>Krytí potrubí z plastů výstražnou fólií z PVC šířky 20 cm</t>
  </si>
  <si>
    <t>PVC_100*1,15</t>
  </si>
  <si>
    <t>99</t>
  </si>
  <si>
    <t>Přesun hmot a manipulace se sutí</t>
  </si>
  <si>
    <t>998276101</t>
  </si>
  <si>
    <t>Přesun hmot pro trubní vedení z trub z plastických hmot otevřený výkop</t>
  </si>
  <si>
    <t>1251803728</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</si>
  <si>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</si>
  <si>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</si>
  <si>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výkop</t>
  </si>
  <si>
    <t>390,321</t>
  </si>
  <si>
    <t>lože</t>
  </si>
  <si>
    <t>loze potr</t>
  </si>
  <si>
    <t>25,182</t>
  </si>
  <si>
    <t>obsyp</t>
  </si>
  <si>
    <t>88,137</t>
  </si>
  <si>
    <t>vytlkub</t>
  </si>
  <si>
    <t>113,319</t>
  </si>
  <si>
    <t>SO301 - I.etapa - 2 - Vodovodní přípojky</t>
  </si>
  <si>
    <t>1892748670</t>
  </si>
  <si>
    <t>křížení st. plynovodu</t>
  </si>
  <si>
    <t>4*(2*1,55*0,9)</t>
  </si>
  <si>
    <t>132201202</t>
  </si>
  <si>
    <t>Hloubení rýh š do 2000 mm v hornině tř. 3 objemu do 1000 m3</t>
  </si>
  <si>
    <t>-1857096553</t>
  </si>
  <si>
    <t xml:space="preserve">Hloubení zapažených i nezapažených rýh šířky přes 600 do 2 000 mm  s urovnáním dna do předepsaného profilu a spádu v hornině tř. 3 přes 100 do 1 000 m3</t>
  </si>
  <si>
    <t>(261,8+12,9+5,1)*1,55*0,9</t>
  </si>
  <si>
    <t>1778473683</t>
  </si>
  <si>
    <t>-1370262511</t>
  </si>
  <si>
    <t>-1484268171</t>
  </si>
  <si>
    <t>(261,8+12,9+5,1)*0,1*0,9</t>
  </si>
  <si>
    <t>Obsyp potrubí</t>
  </si>
  <si>
    <t>(261,8+12,9+5,1)*0,35*0,9</t>
  </si>
  <si>
    <t>-949809738</t>
  </si>
  <si>
    <t>-913916091</t>
  </si>
  <si>
    <t>113,319 * 1,9</t>
  </si>
  <si>
    <t>-71202074</t>
  </si>
  <si>
    <t>výkop-vytlkub</t>
  </si>
  <si>
    <t>-876253992</t>
  </si>
  <si>
    <t>-1627679272</t>
  </si>
  <si>
    <t>obsyp*1,67</t>
  </si>
  <si>
    <t>1396958146</t>
  </si>
  <si>
    <t>871161121</t>
  </si>
  <si>
    <t>Montáž potrubí z trubek z tlakového polyetylénu otevřený výkop svařovaných vnější průměr 32 mm</t>
  </si>
  <si>
    <t>-16924634</t>
  </si>
  <si>
    <t>(261,8+12,9+5,1)</t>
  </si>
  <si>
    <t>286136520</t>
  </si>
  <si>
    <t>potrubí vodovodní PE LD (rPE) D 32x2,9mm</t>
  </si>
  <si>
    <t>-1790089266</t>
  </si>
  <si>
    <t>označení konců přípojek</t>
  </si>
  <si>
    <t>29*2,5</t>
  </si>
  <si>
    <t>286131240</t>
  </si>
  <si>
    <t>potrubí vodovodní PE100 PN10 SDR17 6 m, 100 m, 32 x 2,0 mm</t>
  </si>
  <si>
    <t>CS ÚRS 2013 01</t>
  </si>
  <si>
    <t>1670752412</t>
  </si>
  <si>
    <t xml:space="preserve">trubky z polyetylénu vodovodní potrubí PE100  SDR 17 PN10 tyče 6 m, 12 m, návin 100 m 32 x 2,0 mm, tyče + návin</t>
  </si>
  <si>
    <t>(261,8+5,1)*1,093</t>
  </si>
  <si>
    <t>286131270</t>
  </si>
  <si>
    <t>potrubí vodovodní PE100 PN 10 SDR17 6m 100m 63x3,8mm</t>
  </si>
  <si>
    <t>-1379289594</t>
  </si>
  <si>
    <t>12,9*1,093</t>
  </si>
  <si>
    <t>891181111</t>
  </si>
  <si>
    <t>Montáž vodovodních šoupátek otevřený výkop DN 40</t>
  </si>
  <si>
    <t>-1512630274</t>
  </si>
  <si>
    <t>Montáž vodovodních armatur na potrubí šoupátek nebo klapek uzavíracích v otevřeném výkopu nebo v šachtách s osazením zemní soupravy (bez poklopů) DN 40</t>
  </si>
  <si>
    <t>622303200016</t>
  </si>
  <si>
    <t>TVAROVKA ISO KONCOVÁ DN 32</t>
  </si>
  <si>
    <t>1790375843</t>
  </si>
  <si>
    <t>TVAROVKY ISO KONCOVÉ DN 32</t>
  </si>
  <si>
    <t>280000103216</t>
  </si>
  <si>
    <t>ŠOUPÁTKO ISO DOMOVNÍ PŘÍPOJKY DN 32-5/4"</t>
  </si>
  <si>
    <t>1194203392</t>
  </si>
  <si>
    <t>ŠOUPÁTKO DOMOVNÍ PŘÍPOJKY ISO LITINA DN 32-5/4"</t>
  </si>
  <si>
    <t>891231111</t>
  </si>
  <si>
    <t>Montáž vodovodních šoupátek otevřený výkop DN 65</t>
  </si>
  <si>
    <t>575122903</t>
  </si>
  <si>
    <t>Montáž vodovodních armatur na potrubí šoupátek nebo klapek uzavíracích v otevřeném výkopu nebo v šachtách s osazením zemní soupravy (bez poklopů) DN 65</t>
  </si>
  <si>
    <t>622306300016</t>
  </si>
  <si>
    <t>TVAROVKA ISO KONCOVÁ DN 63</t>
  </si>
  <si>
    <t>81430059</t>
  </si>
  <si>
    <t>TVAROVKY ISO KONCOVÉ DN 63</t>
  </si>
  <si>
    <t>280000206316</t>
  </si>
  <si>
    <t>ŠOUPÁTKO ISO DOMOVNÍ PŘÍPOJKY DN 63-2"</t>
  </si>
  <si>
    <t>1645204490</t>
  </si>
  <si>
    <t>ŠOUPÁTKO DOMOVNÍ PŘÍPOJKY ISO LITINA DN 63-2"</t>
  </si>
  <si>
    <t>960103400000</t>
  </si>
  <si>
    <t>SOUPRAVA ZEMNÍ TELESKOPICKÁ DOM. ŠOUPÁTKA-1,3-1,8 DN 3/4"-2" (1,3-1,8m)</t>
  </si>
  <si>
    <t>-205732071</t>
  </si>
  <si>
    <t>899401111</t>
  </si>
  <si>
    <t>Osazení poklopů litinových ventilových</t>
  </si>
  <si>
    <t>-1072399431</t>
  </si>
  <si>
    <t>165000000001</t>
  </si>
  <si>
    <t>POKLOP ULIČNÍ TĚŽKÝ DN VODA</t>
  </si>
  <si>
    <t>906007229</t>
  </si>
  <si>
    <t>-1599074022</t>
  </si>
  <si>
    <t>(261,8+12,9+5,1)*1,15</t>
  </si>
  <si>
    <t>-888886189</t>
  </si>
  <si>
    <t>833,89</t>
  </si>
  <si>
    <t>510,4</t>
  </si>
  <si>
    <t>1357,664</t>
  </si>
  <si>
    <t>51,04</t>
  </si>
  <si>
    <t>204,16</t>
  </si>
  <si>
    <t>255,2</t>
  </si>
  <si>
    <t>SO301 - II. etapa - Vodovod</t>
  </si>
  <si>
    <t>SO301 - II.etapa - 1 - Vodovodní řady</t>
  </si>
  <si>
    <t>1806033246</t>
  </si>
  <si>
    <t>Napojení řadu 1 na st. vod. řad</t>
  </si>
  <si>
    <t>10*1</t>
  </si>
  <si>
    <t>1146219851</t>
  </si>
  <si>
    <t>1138214527</t>
  </si>
  <si>
    <t>1340699334</t>
  </si>
  <si>
    <t>119001401</t>
  </si>
  <si>
    <t>Dočasné zajištění potrubí ocelového nebo litinového DN do 200</t>
  </si>
  <si>
    <t>1385824000</t>
  </si>
  <si>
    <t xml:space="preserve">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</si>
  <si>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119001421</t>
  </si>
  <si>
    <t>Dočasné zajištění kabelů a kabelových tratí ze 3 volně ložených kabelů</t>
  </si>
  <si>
    <t>1022645172</t>
  </si>
  <si>
    <t xml:space="preserve">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</si>
  <si>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-582239165</t>
  </si>
  <si>
    <t>křížení st. kanalizace, st. sítí a napojení na st Vodovod</t>
  </si>
  <si>
    <t>6*(2*0,9*2)+2*(2*0,9*1,7)</t>
  </si>
  <si>
    <t>-1061591111</t>
  </si>
  <si>
    <t>Řadu "1" - část - 394,4m</t>
  </si>
  <si>
    <t>629,58</t>
  </si>
  <si>
    <t>Řad "1-1"</t>
  </si>
  <si>
    <t>124,23</t>
  </si>
  <si>
    <t>Řad "1-2"</t>
  </si>
  <si>
    <t>62,75</t>
  </si>
  <si>
    <t>Řad "1-3</t>
  </si>
  <si>
    <t>17,33</t>
  </si>
  <si>
    <t>1018168570</t>
  </si>
  <si>
    <t>-844891372</t>
  </si>
  <si>
    <t>-1144726806</t>
  </si>
  <si>
    <t>1881110273</t>
  </si>
  <si>
    <t>-1405412191</t>
  </si>
  <si>
    <t>-2027063959</t>
  </si>
  <si>
    <t>1537282042</t>
  </si>
  <si>
    <t>255,20 * 1,9</t>
  </si>
  <si>
    <t>-918698080</t>
  </si>
  <si>
    <t>-393855209</t>
  </si>
  <si>
    <t>-264569943</t>
  </si>
  <si>
    <t>-1244665557</t>
  </si>
  <si>
    <t>-448456968</t>
  </si>
  <si>
    <t>16*0,3*0,6*1</t>
  </si>
  <si>
    <t>1101604440</t>
  </si>
  <si>
    <t>16*0,4*1*2</t>
  </si>
  <si>
    <t>-588698072</t>
  </si>
  <si>
    <t>441067353</t>
  </si>
  <si>
    <t>-425247019</t>
  </si>
  <si>
    <t>-1337509188</t>
  </si>
  <si>
    <t>-1843727994</t>
  </si>
  <si>
    <t>854511000016</t>
  </si>
  <si>
    <t>TVAROVKA S2000 OBLOUK 45° DN 110</t>
  </si>
  <si>
    <t>1411382432</t>
  </si>
  <si>
    <t>TVAROVKY S2000 OBLOUK 45° DN 110</t>
  </si>
  <si>
    <t>855710000016</t>
  </si>
  <si>
    <t>TVAROVKA S2000 OBLOUK 11° DN 100-110</t>
  </si>
  <si>
    <t>-1659529023</t>
  </si>
  <si>
    <t>TVAROVKY S2000 OBLOUK 30° DN 100-110</t>
  </si>
  <si>
    <t>-894875350</t>
  </si>
  <si>
    <t>-1984534883</t>
  </si>
  <si>
    <t>852311121</t>
  </si>
  <si>
    <t>Montáž potrubí z trub litinových tlakových přírubových normálních délek otevřený výkop DN 150</t>
  </si>
  <si>
    <t>-996080771</t>
  </si>
  <si>
    <t xml:space="preserve">Montáž potrubí z trub litinových tlakových přírubových  normálních délek v otevřeném výkopu, kanálu nebo v šachtě DN 150</t>
  </si>
  <si>
    <t>797615000016</t>
  </si>
  <si>
    <t>KONCOVKA WAGA 3000 DN 150 (154-192)</t>
  </si>
  <si>
    <t>-80778683</t>
  </si>
  <si>
    <t>TVAROVKA WAGA KONCOVKA 3000 DN 150 (154-192)</t>
  </si>
  <si>
    <t>851015010016</t>
  </si>
  <si>
    <t>TVAROVKA T KUS DN 150-100</t>
  </si>
  <si>
    <t>1640869569</t>
  </si>
  <si>
    <t>TVAROVKA PŘÍRUBOVÁ T KUS DN 150-100</t>
  </si>
  <si>
    <t>-992212840</t>
  </si>
  <si>
    <t>1369027273</t>
  </si>
  <si>
    <t>854010000016</t>
  </si>
  <si>
    <t>TVAROVKA OBLOUK 45° DN 100</t>
  </si>
  <si>
    <t>890339805</t>
  </si>
  <si>
    <t>TVAROVKA PŘÍRUBOVÁ OBLOUK 45° DN 100</t>
  </si>
  <si>
    <t>854310000000</t>
  </si>
  <si>
    <t>TVAROVKA OBLOUK 30° DN 100</t>
  </si>
  <si>
    <t>-452089301</t>
  </si>
  <si>
    <t>TVAROVKA PŘÍRUBOVÁ OBLOUK 30° DN 100</t>
  </si>
  <si>
    <t>1236966339</t>
  </si>
  <si>
    <t>-1254659498</t>
  </si>
  <si>
    <t>1364089689</t>
  </si>
  <si>
    <t>1227936068</t>
  </si>
  <si>
    <t>410416271</t>
  </si>
  <si>
    <t>-1397382653</t>
  </si>
  <si>
    <t>49476414</t>
  </si>
  <si>
    <t>-1372446990</t>
  </si>
  <si>
    <t>-736440162</t>
  </si>
  <si>
    <t>-873693073</t>
  </si>
  <si>
    <t>918459634</t>
  </si>
  <si>
    <t>1485282690</t>
  </si>
  <si>
    <t>-397177629</t>
  </si>
  <si>
    <t>-2046783628</t>
  </si>
  <si>
    <t>141276702</t>
  </si>
  <si>
    <t>-1868818462</t>
  </si>
  <si>
    <t>664216403</t>
  </si>
  <si>
    <t>240836594</t>
  </si>
  <si>
    <t>-1469932776</t>
  </si>
  <si>
    <t>478800095</t>
  </si>
  <si>
    <t>335,498</t>
  </si>
  <si>
    <t>21,645</t>
  </si>
  <si>
    <t>75,758</t>
  </si>
  <si>
    <t>97,403</t>
  </si>
  <si>
    <t>SO301 - II.etapa - 2 - Vodovodní přípojky</t>
  </si>
  <si>
    <t>109187915</t>
  </si>
  <si>
    <t>240,5*1,55*0,9</t>
  </si>
  <si>
    <t>1909270603</t>
  </si>
  <si>
    <t>1806618693</t>
  </si>
  <si>
    <t>2146793802</t>
  </si>
  <si>
    <t>240,5*0,1*0,9</t>
  </si>
  <si>
    <t>240,5*0,35*0,9</t>
  </si>
  <si>
    <t>-600193051</t>
  </si>
  <si>
    <t>-1834960634</t>
  </si>
  <si>
    <t>97,403 * 1,9</t>
  </si>
  <si>
    <t>-499341806</t>
  </si>
  <si>
    <t>1623699707</t>
  </si>
  <si>
    <t>-1427586656</t>
  </si>
  <si>
    <t>1115130211</t>
  </si>
  <si>
    <t>1466109037</t>
  </si>
  <si>
    <t>1994564072</t>
  </si>
  <si>
    <t>26*2,5</t>
  </si>
  <si>
    <t>-1977144001</t>
  </si>
  <si>
    <t>240,5*1,093</t>
  </si>
  <si>
    <t>682418207</t>
  </si>
  <si>
    <t>-1949108122</t>
  </si>
  <si>
    <t>-1034909134</t>
  </si>
  <si>
    <t>189933922</t>
  </si>
  <si>
    <t>664729650</t>
  </si>
  <si>
    <t>-1919126330</t>
  </si>
  <si>
    <t>-211919353</t>
  </si>
  <si>
    <t>240,50*1,15</t>
  </si>
  <si>
    <t>779749964</t>
  </si>
  <si>
    <t>výkop_zasak</t>
  </si>
  <si>
    <t>výkop zasakovací objekt</t>
  </si>
  <si>
    <t>441,6</t>
  </si>
  <si>
    <t>pvc150</t>
  </si>
  <si>
    <t>potrubí kanalizačních přípojek UV</t>
  </si>
  <si>
    <t>201,2</t>
  </si>
  <si>
    <t>1290,054</t>
  </si>
  <si>
    <t>UR300</t>
  </si>
  <si>
    <t>POTRUBÍ UR2 DN300</t>
  </si>
  <si>
    <t>124</t>
  </si>
  <si>
    <t>UR250</t>
  </si>
  <si>
    <t>POTRUBÍ UR2 DN250</t>
  </si>
  <si>
    <t>398,8</t>
  </si>
  <si>
    <t>(275,8+112,2+333,3)*2*1,5*0,65</t>
  </si>
  <si>
    <t>1568,4</t>
  </si>
  <si>
    <t>(DN250+DN300)*0,12+(DN400+DN500)*0,165+DN700*0,21+DN80*0,08</t>
  </si>
  <si>
    <t>108,6</t>
  </si>
  <si>
    <t>SO302 - Dešťová kanalizace</t>
  </si>
  <si>
    <t>DN250*0,213+DN300*0,347+DN400*0,391+DN500*0,414+DN700*0,761+DN80*0,31</t>
  </si>
  <si>
    <t>379,126</t>
  </si>
  <si>
    <t>obsyp_vsak</t>
  </si>
  <si>
    <t>obsyp vsakovacího objektu</t>
  </si>
  <si>
    <t>82,48</t>
  </si>
  <si>
    <t>SO302 - I. etapa - Dešťová kanalizace</t>
  </si>
  <si>
    <t>626,206</t>
  </si>
  <si>
    <t>-497866285</t>
  </si>
  <si>
    <t>-864364864</t>
  </si>
  <si>
    <t>-1604222065</t>
  </si>
  <si>
    <t xml:space="preserve">"křížení st. VTL Plynu </t>
  </si>
  <si>
    <t>2,5*2,5*1</t>
  </si>
  <si>
    <t>131201102</t>
  </si>
  <si>
    <t>Hloubení jam nezapažených v hornině tř. 3 objemu do 1000 m3</t>
  </si>
  <si>
    <t>197174371</t>
  </si>
  <si>
    <t>Hloubení nezapažených jam a zářezů s urovnáním dna do předepsaného profilu a spádu v hornině tř. 3 přes 100 do 1 000 m3</t>
  </si>
  <si>
    <t>vsakovací objekt</t>
  </si>
  <si>
    <t>16*12*2,3</t>
  </si>
  <si>
    <t>131201109</t>
  </si>
  <si>
    <t>Příplatek za lepivost u hloubení jam nezapažených v hornině tř. 3</t>
  </si>
  <si>
    <t>-1165637751</t>
  </si>
  <si>
    <t>Hloubení nezapažených jam a zářezů s urovnáním dna do předepsaného profilu a spádu Příplatek k cenám za lepivost horniny tř. 3</t>
  </si>
  <si>
    <t>441,60</t>
  </si>
  <si>
    <t>-26440644</t>
  </si>
  <si>
    <t>"stoka DA"</t>
  </si>
  <si>
    <t>429,52</t>
  </si>
  <si>
    <t>"stoka DA1"</t>
  </si>
  <si>
    <t>151,2</t>
  </si>
  <si>
    <t>"stoka DA2"</t>
  </si>
  <si>
    <t>190,72</t>
  </si>
  <si>
    <t>"stoka DA3"</t>
  </si>
  <si>
    <t>167,35</t>
  </si>
  <si>
    <t>"přípojky UV"</t>
  </si>
  <si>
    <t>pvc150*1,5*0,8</t>
  </si>
  <si>
    <t>"rozšíření pro šachty"</t>
  </si>
  <si>
    <t>12*(2,6*(2,6-1)*2,2)</t>
  </si>
  <si>
    <t>1984182504</t>
  </si>
  <si>
    <t>-116118195</t>
  </si>
  <si>
    <t xml:space="preserve">"pažení z 95%" </t>
  </si>
  <si>
    <t>2*1,5*(UR300+UR250)</t>
  </si>
  <si>
    <t>-123192262</t>
  </si>
  <si>
    <t>-206227804</t>
  </si>
  <si>
    <t>výkopy+výkop_zasak</t>
  </si>
  <si>
    <t>2065217888</t>
  </si>
  <si>
    <t>"pískové lože pod potrubía šachty"</t>
  </si>
  <si>
    <t>(pvc150+UR300+UR250)*0,15</t>
  </si>
  <si>
    <t>"obsyp potrubí"</t>
  </si>
  <si>
    <t>(UR300+UR250)*0,552+pvc150*0,45</t>
  </si>
  <si>
    <t>"vsakovací objekt"</t>
  </si>
  <si>
    <t>14*10*0,4</t>
  </si>
  <si>
    <t>327150393</t>
  </si>
  <si>
    <t>493839639</t>
  </si>
  <si>
    <t>626,206 * 1,9</t>
  </si>
  <si>
    <t>-88671560</t>
  </si>
  <si>
    <t>výkopy+výkop_zasak-vytlkub</t>
  </si>
  <si>
    <t>-558180819</t>
  </si>
  <si>
    <t>-1596925688</t>
  </si>
  <si>
    <t>písek</t>
  </si>
  <si>
    <t>175101201</t>
  </si>
  <si>
    <t>Obsypání objektu nad přilehlým původním terénem sypaninou bez prohození sítem, uloženou do 3 m</t>
  </si>
  <si>
    <t>817311014</t>
  </si>
  <si>
    <t>Obsypání objektů nad přilehlým původním terénem sypaninou z vhodných hornin 1 až 4 nebo materiálem uloženým ve vzdálenosti do 3 m od vnějšího kraje objektu pro jakoukoliv míru zhutnění bez prohození sypaniny sítem</t>
  </si>
  <si>
    <t>"obsyp vsakovacího objektu"</t>
  </si>
  <si>
    <t>14*10*0,5+(48*0,65*0,4)</t>
  </si>
  <si>
    <t>583336510</t>
  </si>
  <si>
    <t>kamenivo těžené hrubé frakce 8-16</t>
  </si>
  <si>
    <t>1639302887</t>
  </si>
  <si>
    <t>obsyp_vsak*1,67</t>
  </si>
  <si>
    <t>137,742*2 'Přepočtené koeficientem množství</t>
  </si>
  <si>
    <t>388129110</t>
  </si>
  <si>
    <t>Montáž ŽB dílců prefabrikovaných kanálů pro IS tvaru L hmotnosti do 0,25 t</t>
  </si>
  <si>
    <t>1782706804</t>
  </si>
  <si>
    <t xml:space="preserve">Montáž dílců prefabrikovaných kanálů ze železobetonu pro rozvody  se zalitím spár šířky do 30 mm tvaru L, hmotnosti přes 0,1 do 0,25 t</t>
  </si>
  <si>
    <t>592241750</t>
  </si>
  <si>
    <t xml:space="preserve">prstenec betonový  vyrovnávací TBW-Q 625/60/120  62,5x6x12 cm</t>
  </si>
  <si>
    <t>1176760335</t>
  </si>
  <si>
    <t>592241760</t>
  </si>
  <si>
    <t>prstenec betonový vyrovnávací 62,5x8x12 cm</t>
  </si>
  <si>
    <t>412556690</t>
  </si>
  <si>
    <t>592241770</t>
  </si>
  <si>
    <t xml:space="preserve">prstenec betonový  vyrovnávací TBW-Q 625/100/120 62,5x10x12 cm</t>
  </si>
  <si>
    <t>-189379671</t>
  </si>
  <si>
    <t>388129120</t>
  </si>
  <si>
    <t>Montáž ŽB dílců prefabrikovaných kanálů pro IS tvaru L hmotnosti do 0,5 t</t>
  </si>
  <si>
    <t>761171704</t>
  </si>
  <si>
    <t xml:space="preserve">Montáž dílců prefabrikovaných kanálů ze železobetonu pro rozvody  se zalitím spár šířky do 30 mm tvaru L, hmotnosti přes 0,25 do 0,5 t</t>
  </si>
  <si>
    <t>592241200</t>
  </si>
  <si>
    <t>skruž betonová přechodová 62,5/100x60x9 cm, stupadla poplastovaná</t>
  </si>
  <si>
    <t>-1655852678</t>
  </si>
  <si>
    <t>592243000</t>
  </si>
  <si>
    <t xml:space="preserve">skruž betonová šachetní TBS-Q.1 100/25  D100x25x9 cm</t>
  </si>
  <si>
    <t>1878714230</t>
  </si>
  <si>
    <t>592243010</t>
  </si>
  <si>
    <t xml:space="preserve">skruž betonová šachetní TBS-Q.1 100/50  D100x50x9 cm</t>
  </si>
  <si>
    <t>-1229046352</t>
  </si>
  <si>
    <t>592243480</t>
  </si>
  <si>
    <t>těsnění elastomerové pro spojení šachetních dílů DN 1000</t>
  </si>
  <si>
    <t>1441502005</t>
  </si>
  <si>
    <t>388129140</t>
  </si>
  <si>
    <t>Montáž ŽB dílců prefabrikovaných kanálů pro IS tvaru L hmotnosti do 3 t</t>
  </si>
  <si>
    <t>849989775</t>
  </si>
  <si>
    <t xml:space="preserve">Montáž dílců prefabrikovaných kanálů ze železobetonu pro rozvody  se zalitím spár šířky do 30 mm tvaru L, hmotnosti přes 1 do 3 t</t>
  </si>
  <si>
    <t>592243370</t>
  </si>
  <si>
    <t>dno betonové šachty kanalizační přímé 100x60x40 cm</t>
  </si>
  <si>
    <t>-2045108222</t>
  </si>
  <si>
    <t>"šachtové dno včetně kanalizačních vložek dle specifikace v příloze D.2.10."</t>
  </si>
  <si>
    <t>vsakA</t>
  </si>
  <si>
    <t xml:space="preserve">vsakovací Objekt  A 14*10*0,4 Akumulační poxy Azura</t>
  </si>
  <si>
    <t>-785710553</t>
  </si>
  <si>
    <t>346059777</t>
  </si>
  <si>
    <t>871353121</t>
  </si>
  <si>
    <t>Montáž kanalizačního potrubí z PVC těsněné gumovým kroužkem otevřený výkop sklon do 20 % DN 200</t>
  </si>
  <si>
    <t>180847952</t>
  </si>
  <si>
    <t>Montáž kanalizačního potrubí z plastů z tvrdého PVC těsněných gumovým kroužkem v otevřeném výkopu ve sklonu do 20 % DN 200</t>
  </si>
  <si>
    <t>286111200</t>
  </si>
  <si>
    <t>trubka kanalizační hladká hrdlovaná D 160 x 3,6 x 5000 mm</t>
  </si>
  <si>
    <t>-1100841646</t>
  </si>
  <si>
    <t>pvc150/5*1,093</t>
  </si>
  <si>
    <t>286113610</t>
  </si>
  <si>
    <t>koleno kanalizační PVC KG 150x45°</t>
  </si>
  <si>
    <t>-295555809</t>
  </si>
  <si>
    <t>871373121</t>
  </si>
  <si>
    <t>Montáž kanalizačního potrubí z PVC těsněné gumovým kroužkem otevřený výkop sklon do 20 % DN 315</t>
  </si>
  <si>
    <t>-414146573</t>
  </si>
  <si>
    <t>Montáž kanalizačního potrubí z plastů z tvrdého PVC těsněných gumovým kroužkem v otevřeném výkopu ve sklonu do 20 % DN 315</t>
  </si>
  <si>
    <t>UR250+UR300</t>
  </si>
  <si>
    <t>286152160</t>
  </si>
  <si>
    <t>trubka kanalizační ULTRA RIB SN10 UR-2 DN 250 mm/ 5 m</t>
  </si>
  <si>
    <t>392562178</t>
  </si>
  <si>
    <t>286152220</t>
  </si>
  <si>
    <t>trubka kanalizační ULTRA RIB SN10 UR-2 DN 300 mm/ 5 m</t>
  </si>
  <si>
    <t>-1643879773</t>
  </si>
  <si>
    <t>trubky z polypropylénu a kombinované systém Wavin kanalizační potrubí ULTRA-RIB 2 PP SN 10 UR2 300 mm/ 5 m</t>
  </si>
  <si>
    <t>286111220</t>
  </si>
  <si>
    <t>trubka kanalizační hladká hrdlovaná D 315 x 7,7 x 5000 mm</t>
  </si>
  <si>
    <t>-663543917</t>
  </si>
  <si>
    <t>chránička křížení plynu</t>
  </si>
  <si>
    <t>877373121</t>
  </si>
  <si>
    <t>Montáž tvarovek odbočných na potrubí z trub z PVC těsněných kroužkem otevřený výkop. DN 300</t>
  </si>
  <si>
    <t>1629596369</t>
  </si>
  <si>
    <t>286154860</t>
  </si>
  <si>
    <t xml:space="preserve">odbočka  UR-2 DIN/KG 45° 250/150 mm</t>
  </si>
  <si>
    <t>1670528197</t>
  </si>
  <si>
    <t>892421112</t>
  </si>
  <si>
    <t>Kamerová zkouška</t>
  </si>
  <si>
    <t>-1441389908</t>
  </si>
  <si>
    <t>892421113</t>
  </si>
  <si>
    <t>Doprava zařízení na Kamerovou zkoušku</t>
  </si>
  <si>
    <t>-1092377309</t>
  </si>
  <si>
    <t>899103111</t>
  </si>
  <si>
    <t>Osazení poklopů litinových nebo ocelových včetně rámů pro třídu zatížení B125, C250</t>
  </si>
  <si>
    <t>276808863</t>
  </si>
  <si>
    <t>Osazení poklopů litinových a ocelových včetně rámů pro třídu zatížení B125, C250</t>
  </si>
  <si>
    <t>552434421</t>
  </si>
  <si>
    <t>REXEL RE62M4GD, s ventilací, s kloubem, TŘÍDA D 400</t>
  </si>
  <si>
    <t>-1694158197</t>
  </si>
  <si>
    <t>-1964279898</t>
  </si>
  <si>
    <t>386,4</t>
  </si>
  <si>
    <t>173,8</t>
  </si>
  <si>
    <t>759,774</t>
  </si>
  <si>
    <t>316</t>
  </si>
  <si>
    <t>948</t>
  </si>
  <si>
    <t>73,47</t>
  </si>
  <si>
    <t>252,642</t>
  </si>
  <si>
    <t>71,44</t>
  </si>
  <si>
    <t>445,552</t>
  </si>
  <si>
    <t>SO302 - II. etapa - Dešťová kanalizace</t>
  </si>
  <si>
    <t>-875559903</t>
  </si>
  <si>
    <t>-138140053</t>
  </si>
  <si>
    <t>345809154</t>
  </si>
  <si>
    <t>-1989670942</t>
  </si>
  <si>
    <t>vlakovací objekt</t>
  </si>
  <si>
    <t>14*12*2,3</t>
  </si>
  <si>
    <t>378228219</t>
  </si>
  <si>
    <t>386,40</t>
  </si>
  <si>
    <t>-1805554512</t>
  </si>
  <si>
    <t>"stoka DB"</t>
  </si>
  <si>
    <t>423,33</t>
  </si>
  <si>
    <t>"stoka DB1"</t>
  </si>
  <si>
    <t>16,32</t>
  </si>
  <si>
    <t>"stoka DC"</t>
  </si>
  <si>
    <t>47,5</t>
  </si>
  <si>
    <t>"přípojky UV</t>
  </si>
  <si>
    <t>7*(2,6*(2,6-1)*2,2)</t>
  </si>
  <si>
    <t>-1466961502</t>
  </si>
  <si>
    <t>2007554547</t>
  </si>
  <si>
    <t>2*1,5*UR250</t>
  </si>
  <si>
    <t>47471739</t>
  </si>
  <si>
    <t>1878229319</t>
  </si>
  <si>
    <t>-659042226</t>
  </si>
  <si>
    <t>(pvc150+UR250)*0,15</t>
  </si>
  <si>
    <t>(UR250)*0,552+pvc150*0,45</t>
  </si>
  <si>
    <t>12*10*0,4</t>
  </si>
  <si>
    <t>1538975404</t>
  </si>
  <si>
    <t>-1170166459</t>
  </si>
  <si>
    <t>445,552 * 1,9</t>
  </si>
  <si>
    <t>1062649195</t>
  </si>
  <si>
    <t>1543641269</t>
  </si>
  <si>
    <t>1783423170</t>
  </si>
  <si>
    <t>1522942166</t>
  </si>
  <si>
    <t>-1654094820</t>
  </si>
  <si>
    <t>119,305*2 'Přepočtené koeficientem množství</t>
  </si>
  <si>
    <t>610192446</t>
  </si>
  <si>
    <t>-829455259</t>
  </si>
  <si>
    <t>1837729601</t>
  </si>
  <si>
    <t>1990189851</t>
  </si>
  <si>
    <t>192877821</t>
  </si>
  <si>
    <t>-76624362</t>
  </si>
  <si>
    <t>-1051953203</t>
  </si>
  <si>
    <t>-425979925</t>
  </si>
  <si>
    <t>592243020</t>
  </si>
  <si>
    <t>skruž betonová šachetní TBS-Q.1 100/100 D100x100x9 cm</t>
  </si>
  <si>
    <t>278567668</t>
  </si>
  <si>
    <t xml:space="preserve">prefabrikáty pro vstupní šachty a drenážní šachtice (betonové a železobetonové) šachty pro odpadní kanály a potrubí uložená v zemi skruže šachetní TBS-Q.1  100/100  D 100 x 100 x 9</t>
  </si>
  <si>
    <t>914260218</t>
  </si>
  <si>
    <t>-1529872373</t>
  </si>
  <si>
    <t>755629443</t>
  </si>
  <si>
    <t>vsakB</t>
  </si>
  <si>
    <t xml:space="preserve">vsakovací Objekt  B 12*10*0,4 Akumulační poxy Azura</t>
  </si>
  <si>
    <t>431452306</t>
  </si>
  <si>
    <t>-1005976578</t>
  </si>
  <si>
    <t>-479077842</t>
  </si>
  <si>
    <t>1575431397</t>
  </si>
  <si>
    <t>452256921</t>
  </si>
  <si>
    <t>1259571792</t>
  </si>
  <si>
    <t>131609720</t>
  </si>
  <si>
    <t>-1032648686</t>
  </si>
  <si>
    <t>-241033289</t>
  </si>
  <si>
    <t>-1825040793</t>
  </si>
  <si>
    <t>427322740</t>
  </si>
  <si>
    <t>-1961212962</t>
  </si>
  <si>
    <t>-1118421626</t>
  </si>
  <si>
    <t>-1701012797</t>
  </si>
  <si>
    <t>-508615019</t>
  </si>
  <si>
    <t>1127,672</t>
  </si>
  <si>
    <t>2228</t>
  </si>
  <si>
    <t>83,55</t>
  </si>
  <si>
    <t>307,464</t>
  </si>
  <si>
    <t>391,014</t>
  </si>
  <si>
    <t>SO303 - Splašková kanalizace</t>
  </si>
  <si>
    <t>SO303 - I. etapa - Splašková kanalizace</t>
  </si>
  <si>
    <t>SO303 - I.etapa - 1 - Splašková kanalizace - stoky</t>
  </si>
  <si>
    <t>-1987729130</t>
  </si>
  <si>
    <t>-505344219</t>
  </si>
  <si>
    <t>-1309159416</t>
  </si>
  <si>
    <t>"křížení st. VTL Plynu a napojení na st kanalizaci"</t>
  </si>
  <si>
    <t>2,5*2,5*1+3*3*3,5</t>
  </si>
  <si>
    <t>1470471964</t>
  </si>
  <si>
    <t>"stoka A"</t>
  </si>
  <si>
    <t>418,61</t>
  </si>
  <si>
    <t>"stoka A1"</t>
  </si>
  <si>
    <t>354,64</t>
  </si>
  <si>
    <t>"stoka A2"</t>
  </si>
  <si>
    <t>253,75</t>
  </si>
  <si>
    <t>11*(2,6*(2,6-1)*2,2)</t>
  </si>
  <si>
    <t>-323494829</t>
  </si>
  <si>
    <t>550272512</t>
  </si>
  <si>
    <t>2*(2*557)</t>
  </si>
  <si>
    <t>1566080816</t>
  </si>
  <si>
    <t>1945945534</t>
  </si>
  <si>
    <t>1669748784</t>
  </si>
  <si>
    <t>(557)*0,15</t>
  </si>
  <si>
    <t>557*0,552</t>
  </si>
  <si>
    <t>-1496924120</t>
  </si>
  <si>
    <t>-223515878</t>
  </si>
  <si>
    <t>391,014 * 1,9</t>
  </si>
  <si>
    <t>-142704126</t>
  </si>
  <si>
    <t>výkopy-vytlkub</t>
  </si>
  <si>
    <t>-834440091</t>
  </si>
  <si>
    <t>-1864227711</t>
  </si>
  <si>
    <t>1513886447</t>
  </si>
  <si>
    <t>-2102581703</t>
  </si>
  <si>
    <t>-398960267</t>
  </si>
  <si>
    <t>-1153499253</t>
  </si>
  <si>
    <t>203424237</t>
  </si>
  <si>
    <t>120841715</t>
  </si>
  <si>
    <t>592241310</t>
  </si>
  <si>
    <t>deska betonová přechodová TZK-Q 150-100/25</t>
  </si>
  <si>
    <t>1028298331</t>
  </si>
  <si>
    <t>-1021033566</t>
  </si>
  <si>
    <t>-1941266123</t>
  </si>
  <si>
    <t xml:space="preserve">skruž betonová šachetní TBS-Q.1 100/100  D100x100x9 cm</t>
  </si>
  <si>
    <t>34041320</t>
  </si>
  <si>
    <t>880387968</t>
  </si>
  <si>
    <t>1998426163</t>
  </si>
  <si>
    <t>1926980226</t>
  </si>
  <si>
    <t>"šachtové dno včetně kanalizačních vložek dle specifikace v příloze D.3.8."</t>
  </si>
  <si>
    <t>-1153863727</t>
  </si>
  <si>
    <t>-153553636</t>
  </si>
  <si>
    <t>557</t>
  </si>
  <si>
    <t>1814949042</t>
  </si>
  <si>
    <t>557/5*1,093</t>
  </si>
  <si>
    <t>1301490409</t>
  </si>
  <si>
    <t>1486698373</t>
  </si>
  <si>
    <t>1635681062</t>
  </si>
  <si>
    <t>286154680</t>
  </si>
  <si>
    <t xml:space="preserve">odbočka  UR-2 DIN 45° 250/250 mm</t>
  </si>
  <si>
    <t>-464884694</t>
  </si>
  <si>
    <t>286155040</t>
  </si>
  <si>
    <t xml:space="preserve">redukce  UR-2 DIN 250/200 mm</t>
  </si>
  <si>
    <t>1977146291</t>
  </si>
  <si>
    <t>1074550299</t>
  </si>
  <si>
    <t>-519609974</t>
  </si>
  <si>
    <t>894201151</t>
  </si>
  <si>
    <t>Dno šachet tl nad 200 mm z prostého betonu se zvýšenými nároky na prostředí tř. C 25/30</t>
  </si>
  <si>
    <t>-711660699</t>
  </si>
  <si>
    <t>Ostatní konstrukce na trubním vedení z prostého betonu dno šachet tloušťky přes 200 mm z betonu se zvýšenými nároky na prostředí tř. C 25/30</t>
  </si>
  <si>
    <t>"napojení na st. stoku - monolitické dno"</t>
  </si>
  <si>
    <t>593211010</t>
  </si>
  <si>
    <t>překlad železobetonový RZP s úkosem 149x14x14 cm</t>
  </si>
  <si>
    <t>1448211843</t>
  </si>
  <si>
    <t>-1122741551</t>
  </si>
  <si>
    <t>1196373418</t>
  </si>
  <si>
    <t>556805780</t>
  </si>
  <si>
    <t>VÝKOPY</t>
  </si>
  <si>
    <t>PVC_200*1,3*0,8</t>
  </si>
  <si>
    <t>347,4</t>
  </si>
  <si>
    <t>23,16</t>
  </si>
  <si>
    <t>obsyp1</t>
  </si>
  <si>
    <t>138,96</t>
  </si>
  <si>
    <t>vytlač_kub</t>
  </si>
  <si>
    <t>162,12</t>
  </si>
  <si>
    <t>SO303 - I.etapa - 2 - Splašková kanalizace - přípojky</t>
  </si>
  <si>
    <t>846036635</t>
  </si>
  <si>
    <t>-600754527</t>
  </si>
  <si>
    <t>(105+90+60,4+25,5+8,6)*1,5*0,8</t>
  </si>
  <si>
    <t>-1807254983</t>
  </si>
  <si>
    <t>347,400</t>
  </si>
  <si>
    <t>-1973327834</t>
  </si>
  <si>
    <t>-460037956</t>
  </si>
  <si>
    <t>"písové lože"</t>
  </si>
  <si>
    <t>(105+90+60,4+25,5+8,6)*0,1*0,8</t>
  </si>
  <si>
    <t>"obsyp"</t>
  </si>
  <si>
    <t>(105+90+60,4+25,5+8,6)*0,6*0,8</t>
  </si>
  <si>
    <t>-151878888</t>
  </si>
  <si>
    <t>443741085</t>
  </si>
  <si>
    <t>162,12 * 1,9</t>
  </si>
  <si>
    <t>-1104713425</t>
  </si>
  <si>
    <t>VÝKOPY-vytlač_kub</t>
  </si>
  <si>
    <t>-1927405411</t>
  </si>
  <si>
    <t>-516567147</t>
  </si>
  <si>
    <t>obsyp1*1,67</t>
  </si>
  <si>
    <t>-1956041289</t>
  </si>
  <si>
    <t>-2055831010</t>
  </si>
  <si>
    <t>(105+90+60,4+25,5+8,6)</t>
  </si>
  <si>
    <t>286111210</t>
  </si>
  <si>
    <t>trubka kanalizační hladká hrdlovaná D 200 x 4,5 x 5000 mm</t>
  </si>
  <si>
    <t>-877008847</t>
  </si>
  <si>
    <t>přípojky</t>
  </si>
  <si>
    <t>25,5/5*1,093</t>
  </si>
  <si>
    <t>chráničky</t>
  </si>
  <si>
    <t>1844694776</t>
  </si>
  <si>
    <t>trubky z polyvinylchloridu kanalizační trubky hladké podle prEN 13476, ČSN EN 1401 hladké hrdlované, SN 4 DN 150 D 160 x 3,6 x 5000 mm</t>
  </si>
  <si>
    <t>(105+90+60,4+8,6)/5*1,093</t>
  </si>
  <si>
    <t>286115900</t>
  </si>
  <si>
    <t>zátka kanalizace plastové KG DN 200</t>
  </si>
  <si>
    <t>-507549528</t>
  </si>
  <si>
    <t>3*1,093</t>
  </si>
  <si>
    <t>-871992732</t>
  </si>
  <si>
    <t>286113660</t>
  </si>
  <si>
    <t>koleno kanalizační PVC 200x45°</t>
  </si>
  <si>
    <t>-82981607</t>
  </si>
  <si>
    <t>286115880</t>
  </si>
  <si>
    <t>zátka kanalizace plastové KG DN 150</t>
  </si>
  <si>
    <t>-673745634</t>
  </si>
  <si>
    <t>29*1,093</t>
  </si>
  <si>
    <t>687842856</t>
  </si>
  <si>
    <t>58,434</t>
  </si>
  <si>
    <t>2,25</t>
  </si>
  <si>
    <t>8,28</t>
  </si>
  <si>
    <t>10,53</t>
  </si>
  <si>
    <t>SO303 - II. etapa - Splašková kanalizace</t>
  </si>
  <si>
    <t>SO303 - II.etapa - 1 - Splašková kanalizace - stoky</t>
  </si>
  <si>
    <t>-1703668496</t>
  </si>
  <si>
    <t>-1973521171</t>
  </si>
  <si>
    <t>-1602885551</t>
  </si>
  <si>
    <t>"napojení na st kanalizaci"</t>
  </si>
  <si>
    <t>3*3*3</t>
  </si>
  <si>
    <t>-632236202</t>
  </si>
  <si>
    <t>"stoka B2"</t>
  </si>
  <si>
    <t>40,13</t>
  </si>
  <si>
    <t>2*(2,6*(2,6-1)*2,2)</t>
  </si>
  <si>
    <t>-117313619</t>
  </si>
  <si>
    <t>-1474245048</t>
  </si>
  <si>
    <t>2*(2*15)</t>
  </si>
  <si>
    <t>746280844</t>
  </si>
  <si>
    <t>-2071152965</t>
  </si>
  <si>
    <t>-1754301125</t>
  </si>
  <si>
    <t>(15)*0,15</t>
  </si>
  <si>
    <t>15*0,552</t>
  </si>
  <si>
    <t>-24216440</t>
  </si>
  <si>
    <t>2082388382</t>
  </si>
  <si>
    <t>10,53 * 1,9</t>
  </si>
  <si>
    <t>1035596911</t>
  </si>
  <si>
    <t>1401741636</t>
  </si>
  <si>
    <t>-42174629</t>
  </si>
  <si>
    <t>447705337</t>
  </si>
  <si>
    <t>726791740</t>
  </si>
  <si>
    <t>1476417373</t>
  </si>
  <si>
    <t>160987126</t>
  </si>
  <si>
    <t>-354423283</t>
  </si>
  <si>
    <t>619426776</t>
  </si>
  <si>
    <t>prefabrikáty pro vstupní šachty a drenážní šachtice (betonové a železobetonové) šachty pro studňové a drenážní soustavy deska přechodová TZK-Q 150-100/25</t>
  </si>
  <si>
    <t>949724400</t>
  </si>
  <si>
    <t>591003872</t>
  </si>
  <si>
    <t>-1351297447</t>
  </si>
  <si>
    <t>-1987515534</t>
  </si>
  <si>
    <t>1675144802</t>
  </si>
  <si>
    <t>1915239985</t>
  </si>
  <si>
    <t>-1186764325</t>
  </si>
  <si>
    <t>-1231848457</t>
  </si>
  <si>
    <t>trubky z polypropylénu a kombinované systém Wavin kanalizační potrubí ULTRA-RIB 2 PP SN 10 UR2 250 mm/ 5 m</t>
  </si>
  <si>
    <t>15,5/5*1,093</t>
  </si>
  <si>
    <t>286153640</t>
  </si>
  <si>
    <t>zátka UR-2 DIN 250 mm</t>
  </si>
  <si>
    <t>1913790547</t>
  </si>
  <si>
    <t>1777266419</t>
  </si>
  <si>
    <t>-95688577</t>
  </si>
  <si>
    <t>-1774714117</t>
  </si>
  <si>
    <t>-1542132164</t>
  </si>
  <si>
    <t>939698515</t>
  </si>
  <si>
    <t>1774217809</t>
  </si>
  <si>
    <t>-866936519</t>
  </si>
  <si>
    <t>364,48</t>
  </si>
  <si>
    <t>18,224</t>
  </si>
  <si>
    <t>109,344</t>
  </si>
  <si>
    <t>127,568</t>
  </si>
  <si>
    <t>SO303 - II.etapa - 2 - Splašková kanalizace - přípojky</t>
  </si>
  <si>
    <t>-1511312975</t>
  </si>
  <si>
    <t>napojení do st stoky</t>
  </si>
  <si>
    <t>25*(2*2*0,9)</t>
  </si>
  <si>
    <t>1736052583</t>
  </si>
  <si>
    <t>(227,8)*2*0,8</t>
  </si>
  <si>
    <t>-535697126</t>
  </si>
  <si>
    <t>314159425</t>
  </si>
  <si>
    <t>246206870</t>
  </si>
  <si>
    <t>(227,8)*0,1*0,8</t>
  </si>
  <si>
    <t>(227,8)*0,6*0,8</t>
  </si>
  <si>
    <t>-1411781194</t>
  </si>
  <si>
    <t>-1072032344</t>
  </si>
  <si>
    <t>127,568 * 1,9</t>
  </si>
  <si>
    <t>-749241291</t>
  </si>
  <si>
    <t>-1259625070</t>
  </si>
  <si>
    <t>643411042</t>
  </si>
  <si>
    <t>927224481</t>
  </si>
  <si>
    <t>390648378</t>
  </si>
  <si>
    <t>227,8</t>
  </si>
  <si>
    <t>-2123358004</t>
  </si>
  <si>
    <t>(227,8)/5*1,093</t>
  </si>
  <si>
    <t>569878820</t>
  </si>
  <si>
    <t>977151123</t>
  </si>
  <si>
    <t>Jádrové vrty diamantovými korunkami do D 150 mm do stavebních materiálů</t>
  </si>
  <si>
    <t>1917101494</t>
  </si>
  <si>
    <t>Jádrové vrty diamantovými korunkami do stavebních materiálů (železobetonu, betonu, cihel, obkladů, dlažeb, kamene) průměru přes 130 do 150 mm</t>
  </si>
  <si>
    <t>navrtávka do st stoky DN1000</t>
  </si>
  <si>
    <t>25*0,25</t>
  </si>
  <si>
    <t>příp</t>
  </si>
  <si>
    <t>napojení přípojky do st. kanalizace DN1000</t>
  </si>
  <si>
    <t>-895348276</t>
  </si>
  <si>
    <t>-828793436</t>
  </si>
  <si>
    <t>SO401 - Veřejné osvětlení</t>
  </si>
  <si>
    <t>I - Etapa A</t>
  </si>
  <si>
    <t>PSV - Práce a dodávky PSV</t>
  </si>
  <si>
    <t xml:space="preserve">    741 - Elektroinstalace - silnoproud</t>
  </si>
  <si>
    <t xml:space="preserve">    743 - Elektromontáže - hrubá montáž</t>
  </si>
  <si>
    <t>HZS - Hodinové zúčtovací sazby</t>
  </si>
  <si>
    <t>CS ÚRS 2017 02</t>
  </si>
  <si>
    <t>-1784140303</t>
  </si>
  <si>
    <t>Hloubení zapažených i nezapažených rýh šířky do 600 mm s urovnáním dna do předepsaného profilu a spádu v horninách tř. 1 a 2 do 100 m3</t>
  </si>
  <si>
    <t>(102+120+219+130+115+15+15+15)*0,8*0,35</t>
  </si>
  <si>
    <t>162501101</t>
  </si>
  <si>
    <t>Vodorovné přemístění do 2500 m výkopku/sypaniny z horniny tř. 1 až 4</t>
  </si>
  <si>
    <t>-1335877363</t>
  </si>
  <si>
    <t>Vodorovné přemístění výkopku nebo sypaniny po suchu na obvyklém dopravním prostředku, bez naložení výkopku, avšak se složením bez rozhrnutí z horniny tř. 1 až 4 na vzdálenost přes 2 000 do 2 500 m</t>
  </si>
  <si>
    <t>Poplatek za uložení odpadu ze sypaniny na skládce (skládkovné)</t>
  </si>
  <si>
    <t>883150129</t>
  </si>
  <si>
    <t>Uložení sypaniny poplatek za uložení sypaniny na skládce (skládkovné)</t>
  </si>
  <si>
    <t>204,68*1,9 'Přepočtené koeficientem množství</t>
  </si>
  <si>
    <t>1097046737</t>
  </si>
  <si>
    <t>Zásyp sypaninou z jakékoliv horniny s uložením výkopku ve vrstvách se zhutněním jam, šachet, rýh nebo kolem objektů v těchto vykopávkách</t>
  </si>
  <si>
    <t>(102+120+219+130+115+15+15+15)*0,7*0,35</t>
  </si>
  <si>
    <t>451572111</t>
  </si>
  <si>
    <t>Lože pod potrubí otevřený výkop z kameniva drobného těženého</t>
  </si>
  <si>
    <t>195504067</t>
  </si>
  <si>
    <t>Lože pod potrubí, stoky a drobné objekty v otevřeném výkopu z kameniva drobného těženého 0 až 4 mm</t>
  </si>
  <si>
    <t>(102+120+219+130+115+15+15+15)*0,1*0,35</t>
  </si>
  <si>
    <t>1009111638</t>
  </si>
  <si>
    <t>102+120+219+130+115+15+15+15</t>
  </si>
  <si>
    <t>PSV</t>
  </si>
  <si>
    <t>Práce a dodávky PSV</t>
  </si>
  <si>
    <t>741</t>
  </si>
  <si>
    <t>Elektroinstalace - silnoproud</t>
  </si>
  <si>
    <t>741110053</t>
  </si>
  <si>
    <t>Montáž trubka plastová ohebná D přes 35 mm uložená volně</t>
  </si>
  <si>
    <t>-716352988</t>
  </si>
  <si>
    <t>Montáž trubek elektroinstalačních s nasunutím nebo našroubováním do krabic plastových ohebných, uložených volně, vnější D přes 35 mm</t>
  </si>
  <si>
    <t>(102+120+219+130+115+15+15+15)*1,1</t>
  </si>
  <si>
    <t>(1+1+2+3,2+8+3,2+2,7)*1,1</t>
  </si>
  <si>
    <t>345713610</t>
  </si>
  <si>
    <t>trubka elektroinstalační ohebná Kopodur, HDPE KD 09050</t>
  </si>
  <si>
    <t>-1548075836</t>
  </si>
  <si>
    <t>trubka elektroinstalační tuhá dvouplášťová korugovaná D 41/50 mm, HDPE</t>
  </si>
  <si>
    <t>Poznámka k položce:
EAN 8595057698178</t>
  </si>
  <si>
    <t>741122211</t>
  </si>
  <si>
    <t>Montáž kabel Cu plný kulatý žíla 3x1,5 až 6 mm2 uložený volně (CYKY)</t>
  </si>
  <si>
    <t>183574061</t>
  </si>
  <si>
    <t>Montáž kabelů měděných bez ukončení uložených volně nebo v liště plných kulatých (CYKY) počtu a průřezu žil 3x1,5 až 6 mm2</t>
  </si>
  <si>
    <t>(1+1+2+3,2+8+3,2+2,7)+24*5</t>
  </si>
  <si>
    <t>341110300</t>
  </si>
  <si>
    <t>kabel silový s Cu jádrem CYKY 3x1,5 mm2</t>
  </si>
  <si>
    <t>-957787851</t>
  </si>
  <si>
    <t>Poznámka k položce:
obsah kovu [kg/m], Cu =0,044, Al =0</t>
  </si>
  <si>
    <t>741122234</t>
  </si>
  <si>
    <t>Montáž kabel Cu plný kulatý žíla 5x16 mm2 uložený volně (CYKY)</t>
  </si>
  <si>
    <t>1548811474</t>
  </si>
  <si>
    <t>Montáž kabelů měděných bez ukončení uložených volně nebo v liště plných kulatých (CYKY) počtu a průřezu žil 5x16 mm2</t>
  </si>
  <si>
    <t>kabel silový s Cu jádrem CYKY 5x16 mm2</t>
  </si>
  <si>
    <t>-1190310539</t>
  </si>
  <si>
    <t>741410001</t>
  </si>
  <si>
    <t>Montáž vodič uzemňovací pásek D do 120 mm2 na povrchu</t>
  </si>
  <si>
    <t>-2002906934</t>
  </si>
  <si>
    <t>Montáž uzemňovacího vedení s upevněním, propojením a připojením pomocí svorek na povrchu pásku průřezu do 120 mm2</t>
  </si>
  <si>
    <t>354420620</t>
  </si>
  <si>
    <t>pás zemnící 30 x 4 mm FeZn</t>
  </si>
  <si>
    <t>1055763204</t>
  </si>
  <si>
    <t>741420021</t>
  </si>
  <si>
    <t>Montáž svorka hromosvodná se 2 šrouby</t>
  </si>
  <si>
    <t>1588702344</t>
  </si>
  <si>
    <t>Montáž hromosvodného vedení svorek se 2 šrouby</t>
  </si>
  <si>
    <t>354418950</t>
  </si>
  <si>
    <t>svorka připojovací SP1 k připojení kovových částí</t>
  </si>
  <si>
    <t>1582214545</t>
  </si>
  <si>
    <t>svorka připojovací k připojení kovových částí</t>
  </si>
  <si>
    <t>354419960</t>
  </si>
  <si>
    <t xml:space="preserve">svorka odbočovací a spojovací SR 3a pro spojování kruhových a páskových vodičů    FeZn</t>
  </si>
  <si>
    <t>282484248</t>
  </si>
  <si>
    <t>svorka odbočovací a spojovací pro spojování kruhových a páskových vodičů, FeZn</t>
  </si>
  <si>
    <t>35441986</t>
  </si>
  <si>
    <t>svorka odbočovací a spojovací pro pásek 30x4 mm, FeZn</t>
  </si>
  <si>
    <t>-204161381</t>
  </si>
  <si>
    <t>Montáž pojistek</t>
  </si>
  <si>
    <t>1355366071</t>
  </si>
  <si>
    <t>M02</t>
  </si>
  <si>
    <t xml:space="preserve">Pojistka  6A gG 						</t>
  </si>
  <si>
    <t>313995779</t>
  </si>
  <si>
    <t>R02</t>
  </si>
  <si>
    <t>stožár ocelový do délky 12m						</t>
  </si>
  <si>
    <t>1389346746</t>
  </si>
  <si>
    <t>M03</t>
  </si>
  <si>
    <t>Stožár 6m bezpaticový - žárový zinek															</t>
  </si>
  <si>
    <t>-1072225758</t>
  </si>
  <si>
    <t xml:space="preserve">Výbojka  sodík. 70W						</t>
  </si>
  <si>
    <t>R03</t>
  </si>
  <si>
    <t>Výložník ocelový 1-ramenný do hmotnosti 35kg						</t>
  </si>
  <si>
    <t>-486091024</t>
  </si>
  <si>
    <t>M04</t>
  </si>
  <si>
    <t xml:space="preserve">Výložník  300  pro stožáry 						</t>
  </si>
  <si>
    <t>2056299811</t>
  </si>
  <si>
    <t xml:space="preserve">Výložník  1000  pro stožáry 						</t>
  </si>
  <si>
    <t>R04</t>
  </si>
  <si>
    <t>Stožárová ochranná manžeta						</t>
  </si>
  <si>
    <t>1546539344</t>
  </si>
  <si>
    <t>M05</t>
  </si>
  <si>
    <t>Manžeta ochranná stožárová						</t>
  </si>
  <si>
    <t>929087634</t>
  </si>
  <si>
    <t>R05</t>
  </si>
  <si>
    <t>Elektrovýzbroj stožáru pro 1 okruh						</t>
  </si>
  <si>
    <t>202342518</t>
  </si>
  <si>
    <t>elektrovýzbroj stožáru pro 1 okruh						</t>
  </si>
  <si>
    <t>M06</t>
  </si>
  <si>
    <t>Elektrovýzbroj stožárová do 5x 25mm2						</t>
  </si>
  <si>
    <t>-1442573791</t>
  </si>
  <si>
    <t>M07</t>
  </si>
  <si>
    <t>Pouzdro SP 250/1500 stožárové						</t>
  </si>
  <si>
    <t>2117971022</t>
  </si>
  <si>
    <t>R06</t>
  </si>
  <si>
    <t>Svítidlo výbojkové do 125 W						</t>
  </si>
  <si>
    <t>981197338</t>
  </si>
  <si>
    <t>M08</t>
  </si>
  <si>
    <t>Svítidlo Gl-ST 50W 4000K				"						</t>
  </si>
  <si>
    <t>1492259456</t>
  </si>
  <si>
    <t>Svítidlo LED Gl-ST 50W 4000K s kabelem 6m						</t>
  </si>
  <si>
    <t>743</t>
  </si>
  <si>
    <t>Elektromontáže - hrubá montáž</t>
  </si>
  <si>
    <t>743611121</t>
  </si>
  <si>
    <t>Montáž vodič uzemňovací drát nebo lano D do 10 mm na povrchu</t>
  </si>
  <si>
    <t>CS ÚRS 2015 02</t>
  </si>
  <si>
    <t>-1980406895</t>
  </si>
  <si>
    <t>Montáž uzemňovacího vedení s upevněním, propojením a připojením pomocí svorek na povrchu vodičů FeZn drátu nebo lana D do 10 mm</t>
  </si>
  <si>
    <t>354410730</t>
  </si>
  <si>
    <t>drát průměr 10 mm FeZn</t>
  </si>
  <si>
    <t>-135814677</t>
  </si>
  <si>
    <t>Poznámka k položce:
Hmotnost: 0,62 kg/m</t>
  </si>
  <si>
    <t>48*0,62 'Přepočtené koeficientem množství</t>
  </si>
  <si>
    <t>HZS</t>
  </si>
  <si>
    <t>Hodinové zúčtovací sazby</t>
  </si>
  <si>
    <t>HZS4131</t>
  </si>
  <si>
    <t>Hodinová zúčtovací sazba jeřábník</t>
  </si>
  <si>
    <t>512</t>
  </si>
  <si>
    <t>-1466131163</t>
  </si>
  <si>
    <t>Hodinové zúčtovací sazby ostatních profesí obsluha stavebních strojů a zařízení jeřábník</t>
  </si>
  <si>
    <t>Poznámka k položce:
Demontáž stávajícího zařízení</t>
  </si>
  <si>
    <t>24*2</t>
  </si>
  <si>
    <t>HZS4141</t>
  </si>
  <si>
    <t>Hodinová zúčtovací sazba vazač břemen</t>
  </si>
  <si>
    <t>2058689190</t>
  </si>
  <si>
    <t>Hodinové zúčtovací sazby ostatních profesí obsluha stavebních strojů a zařízení vazač břemen</t>
  </si>
  <si>
    <t>II - Etapa B</t>
  </si>
  <si>
    <t>1557646354</t>
  </si>
  <si>
    <t>(54+71+53+104+260+98)*0,8*0,35</t>
  </si>
  <si>
    <t>-1559866569</t>
  </si>
  <si>
    <t>618537730</t>
  </si>
  <si>
    <t>179,2*1,9 'Přepočtené koeficientem množství</t>
  </si>
  <si>
    <t>-1893472345</t>
  </si>
  <si>
    <t>(54+71+53+104+260+98)*0,7*0,35</t>
  </si>
  <si>
    <t>-2121028343</t>
  </si>
  <si>
    <t>(54+71+53+104+260+98)*0,1*0,35</t>
  </si>
  <si>
    <t>-2107640039</t>
  </si>
  <si>
    <t>54+71+53+104+260+98</t>
  </si>
  <si>
    <t>1504602120</t>
  </si>
  <si>
    <t>(2+2+3+1,7+0,6+5,6+1,2+5,5+9,6+1,5+2,4)*1,1</t>
  </si>
  <si>
    <t>(54+71+53+104+260+98)*1,1</t>
  </si>
  <si>
    <t>1160475825</t>
  </si>
  <si>
    <t>755217543</t>
  </si>
  <si>
    <t>(2+2+3+1,7+0,6+5,6+1,2+5,5+9,6+1,5+2,4)+27*5</t>
  </si>
  <si>
    <t>-386287112</t>
  </si>
  <si>
    <t>-359512954</t>
  </si>
  <si>
    <t>-484216683</t>
  </si>
  <si>
    <t>-169691661</t>
  </si>
  <si>
    <t>(54+71+53+104+260+98)*1,05</t>
  </si>
  <si>
    <t>1988234489</t>
  </si>
  <si>
    <t>1383573589</t>
  </si>
  <si>
    <t>-1266698317</t>
  </si>
  <si>
    <t>-1425250490</t>
  </si>
  <si>
    <t>-534005550</t>
  </si>
  <si>
    <t>392781394</t>
  </si>
  <si>
    <t>1811298008</t>
  </si>
  <si>
    <t>1104110995</t>
  </si>
  <si>
    <t>176803674</t>
  </si>
  <si>
    <t>-1698234471</t>
  </si>
  <si>
    <t>-1898117126</t>
  </si>
  <si>
    <t>1840647659</t>
  </si>
  <si>
    <t>75136330</t>
  </si>
  <si>
    <t>913465091</t>
  </si>
  <si>
    <t>1005473432</t>
  </si>
  <si>
    <t>-1612301112</t>
  </si>
  <si>
    <t>1119549270</t>
  </si>
  <si>
    <t>-989656479</t>
  </si>
  <si>
    <t>Svítidlo LED Gl-ST 50W 4000K s kabelem 6m</t>
  </si>
  <si>
    <t>R07</t>
  </si>
  <si>
    <t>Výložník ocelový 2-ramenný do hmotnosti 70kg</t>
  </si>
  <si>
    <t>1151686327</t>
  </si>
  <si>
    <t>-593425523</t>
  </si>
  <si>
    <t>-597498440</t>
  </si>
  <si>
    <t>54*0,62 'Přepočtené koeficientem množství</t>
  </si>
  <si>
    <t>961145948</t>
  </si>
  <si>
    <t>27*2</t>
  </si>
  <si>
    <t>1430966441</t>
  </si>
  <si>
    <t>SO501 - STL Plynovod</t>
  </si>
  <si>
    <t xml:space="preserve">    723 - Zdravotechnika - vnitřní plynovod</t>
  </si>
  <si>
    <t>VRN - Vedlejší rozpočtové náklady</t>
  </si>
  <si>
    <t xml:space="preserve">    VRN1 - Průzkumné, geodetické a projektové práce</t>
  </si>
  <si>
    <t xml:space="preserve">    VRN4 - Inženýrská činnost</t>
  </si>
  <si>
    <t>121101101</t>
  </si>
  <si>
    <t>Sejmutí ornice s přemístěním na vzdálenost do 50 m</t>
  </si>
  <si>
    <t>-1351991949</t>
  </si>
  <si>
    <t xml:space="preserve">Sejmutí ornice nebo lesní půdy  s vodorovným přemístěním na hromady v místě upotřebení nebo na dočasné či trvalé skládky se složením, na vzdálenost do 50 m</t>
  </si>
  <si>
    <t>671</t>
  </si>
  <si>
    <t>131201101</t>
  </si>
  <si>
    <t>Hloubení jam nezapažených v hornině tř. 3 objemu do 100 m3</t>
  </si>
  <si>
    <t>-2094680182</t>
  </si>
  <si>
    <t>Hloubení nezapažených jam a zářezů s urovnáním dna do předepsaného profilu a spádu v hornině tř. 3 do 100 m3</t>
  </si>
  <si>
    <t>132201102</t>
  </si>
  <si>
    <t>Hloubení rýh š do 600 mm v hornině tř. 3 objemu přes 100 m3</t>
  </si>
  <si>
    <t>510789702</t>
  </si>
  <si>
    <t xml:space="preserve">Hloubení zapažených i nezapažených rýh šířky do 600 mm  s urovnáním dna do předepsaného profilu a spádu v hornině tř. 3 přes 100 m3</t>
  </si>
  <si>
    <t>745</t>
  </si>
  <si>
    <t>1957564600</t>
  </si>
  <si>
    <t>175111101</t>
  </si>
  <si>
    <t>Obsypání potrubí ručně sypaninou bez prohození sítem, uloženou do 3 m</t>
  </si>
  <si>
    <t>-679975003</t>
  </si>
  <si>
    <t>Obsypání potrubí ručně sypaninou z vhodných hornin tř. 1 až 4 nebo materiálem připraveným podél výkopu ve vzdálenosti do 3 m od jeho kraje, pro jakoukoliv hloubku výkopu a míru zhutnění bez prohození sypaniny sítem</t>
  </si>
  <si>
    <t>223</t>
  </si>
  <si>
    <t>175111109</t>
  </si>
  <si>
    <t>Příplatek k obsypání potrubí za ruční prohození sypaninysítem, uložené do 3 m</t>
  </si>
  <si>
    <t>-509063889</t>
  </si>
  <si>
    <t>Obsypání potrubí ručně sypaninou z vhodných hornin tř. 1 až 4 nebo materiálem připraveným podél výkopu ve vzdálenosti do 3 m od jeho kraje, pro jakoukoliv hloubku výkopu a míru zhutnění Příplatek k ceně za prohození sypaniny sítem</t>
  </si>
  <si>
    <t>522</t>
  </si>
  <si>
    <t>-43708579</t>
  </si>
  <si>
    <t>58337310</t>
  </si>
  <si>
    <t>štěrkopísek frakce 0-4 třída B</t>
  </si>
  <si>
    <t>1001915111</t>
  </si>
  <si>
    <t>215901101</t>
  </si>
  <si>
    <t>Zhutnění podloží z hornin soudržných do 92% PS nebo nesoudržných sypkých I(d) do 0,8</t>
  </si>
  <si>
    <t>1317287795</t>
  </si>
  <si>
    <t xml:space="preserve">Zhutnění podloží pod násypy z rostlé horniny tř. 1 až 4  z hornin soudružných do 92 % PS a nesoudržných sypkých relativní ulehlosti I(d) do 0,8</t>
  </si>
  <si>
    <t>871211211</t>
  </si>
  <si>
    <t>Montáž potrubí z PE100 SDR 11 otevřený výkop svařovaných elektrotvarovkou D 63 x 5,8 mm</t>
  </si>
  <si>
    <t>1585847961</t>
  </si>
  <si>
    <t>Montáž vodovodního potrubí z plastů v otevřeném výkopu z polyetylenu PE 100 svařovaných elektrotvarovkou SDR 11/PN16 D 63 x 5,8 mm</t>
  </si>
  <si>
    <t>676</t>
  </si>
  <si>
    <t>28613483</t>
  </si>
  <si>
    <t>potrubí plynovodní PE100 SDR 11 návin se signalizační vrstvou 63x5,8mm</t>
  </si>
  <si>
    <t>-2016304678</t>
  </si>
  <si>
    <t>28613966</t>
  </si>
  <si>
    <t>trubka ochranná pro plyn PEHD 110x4,2mm</t>
  </si>
  <si>
    <t>2124325929</t>
  </si>
  <si>
    <t>871161211</t>
  </si>
  <si>
    <t>Montáž potrubí z PE100 SDR 11 otevřený výkop svařovaných elektrotvarovkou D 32 x 3,0 mm</t>
  </si>
  <si>
    <t>258180428</t>
  </si>
  <si>
    <t>Montáž vodovodního potrubí z plastů v otevřeném výkopu z polyetylenu PE 100 svařovaných elektrotvarovkou SDR 11/PN16 D 32 x 3,0 mm</t>
  </si>
  <si>
    <t>475</t>
  </si>
  <si>
    <t>28613480</t>
  </si>
  <si>
    <t>potrubí plynovodní PE100 SDR 11, návin se signalizační vrstvou 30x3,0 mm</t>
  </si>
  <si>
    <t>-1329956913</t>
  </si>
  <si>
    <t>28613961</t>
  </si>
  <si>
    <t>trubka ochranná pro plyn PEHD 50x3,0mm</t>
  </si>
  <si>
    <t>-590341280</t>
  </si>
  <si>
    <t>312</t>
  </si>
  <si>
    <t>877161101</t>
  </si>
  <si>
    <t>Montáž elektrospojek na vodovodním potrubí z PE trub d 32</t>
  </si>
  <si>
    <t>1672965620</t>
  </si>
  <si>
    <t>Montáž tvarovek na vodovodním plastovém potrubí z polyetylenu PE 100 elektrotvarovek SDR 11/PN16 spojek, oblouků nebo redukcí d 32</t>
  </si>
  <si>
    <t>28653072</t>
  </si>
  <si>
    <t>vložka přechodová PE/mosaz pro vodovodní potrubí PN 16 plyn PN 10 vnější závit 32-1"</t>
  </si>
  <si>
    <t>-1500182231</t>
  </si>
  <si>
    <t>877161112</t>
  </si>
  <si>
    <t>Montáž elektrokolen 90° na vodovodním potrubí z PE trub d 32</t>
  </si>
  <si>
    <t>1800769743</t>
  </si>
  <si>
    <t>Montáž tvarovek na vodovodním plastovém potrubí z polyetylenu PE 100 elektrotvarovek SDR 11/PN16 kolen 90° d 32</t>
  </si>
  <si>
    <t>28611286</t>
  </si>
  <si>
    <t>elektrokoleno 90° PE 100 PN 16 d 32</t>
  </si>
  <si>
    <t>-119628743</t>
  </si>
  <si>
    <t>877211101</t>
  </si>
  <si>
    <t>Montáž elektrospojek na vodovodním potrubí z PE trub d 63</t>
  </si>
  <si>
    <t>-1329391861</t>
  </si>
  <si>
    <t>Montáž tvarovek na vodovodním plastovém potrubí z polyetylenu PE 100 elektrotvarovek SDR 11/PN16 spojek, oblouků nebo redukcí d 63</t>
  </si>
  <si>
    <t>28615972</t>
  </si>
  <si>
    <t>elektrospojka SDR 11 PE 100 PN 16 d 63</t>
  </si>
  <si>
    <t>1786993886</t>
  </si>
  <si>
    <t>877211113</t>
  </si>
  <si>
    <t>Montáž elektro T-kusů na vodovodním potrubí z PE trub d 63</t>
  </si>
  <si>
    <t>128885863</t>
  </si>
  <si>
    <t>Montáž tvarovek na vodovodním plastovém potrubí z polyetylenu PE 100 elektrotvarovek SDR 11/PN16 T-kusů d 63</t>
  </si>
  <si>
    <t>28614958</t>
  </si>
  <si>
    <t>elektrotvarovka T-kus rovnoramenný, PE 100, PN 16, d 63</t>
  </si>
  <si>
    <t>-410954519</t>
  </si>
  <si>
    <t>877211118</t>
  </si>
  <si>
    <t>Montáž elektrozáslepek na vodovodním potrubí z PE trub d 63</t>
  </si>
  <si>
    <t>-2043456147</t>
  </si>
  <si>
    <t>Montáž tvarovek na vodovodním plastovém potrubí z polyetylenu PE 100 elektrotvarovek SDR 11/PN16 záslepek d 63</t>
  </si>
  <si>
    <t>28615023</t>
  </si>
  <si>
    <t>elektrozáslepka SDR11 PE 100 PN 16 d 63</t>
  </si>
  <si>
    <t>-1186106438</t>
  </si>
  <si>
    <t>877211122</t>
  </si>
  <si>
    <t>Montáž elektro navrtávacích T-kusů s 360° odbočkou na vodovodním potrubí z PE trub d 63/32</t>
  </si>
  <si>
    <t>-2103770407</t>
  </si>
  <si>
    <t>Montáž tvarovek na vodovodním plastovém potrubí z polyetylenu PE 100 elektrotvarovek SDR 11/PN16 T-kusů navrtávacích s 360° otočnou odbočkou d 63/32</t>
  </si>
  <si>
    <t>28614000</t>
  </si>
  <si>
    <t>tvarovka T-kus navrtávací s 360° odbočkou, d 63-32</t>
  </si>
  <si>
    <t>480481684</t>
  </si>
  <si>
    <t>891163221</t>
  </si>
  <si>
    <t>Montáž ventilů odvzdušňovacích závitových DN 25</t>
  </si>
  <si>
    <t>1179690159</t>
  </si>
  <si>
    <t>Montáž vodovodních armatur na potrubí ventilů odvzdušňovacích nebo zavzdušňovacích mechanických a plovákových závitových na venkovních řadech DN 25</t>
  </si>
  <si>
    <t>R1</t>
  </si>
  <si>
    <t>Armatura odvzdušnění</t>
  </si>
  <si>
    <t>328430876</t>
  </si>
  <si>
    <t>899721111</t>
  </si>
  <si>
    <t>Signalizační vodič DN do 150 mm na potrubí PVC</t>
  </si>
  <si>
    <t>-422915006</t>
  </si>
  <si>
    <t>Signalizační vodič na potrubí PVC DN do 150 mm</t>
  </si>
  <si>
    <t>1211</t>
  </si>
  <si>
    <t>899722113</t>
  </si>
  <si>
    <t>Krytí potrubí z plastů výstražnou fólií z PVC 34cm</t>
  </si>
  <si>
    <t>522421010</t>
  </si>
  <si>
    <t>Krytí potrubí z plastů výstražnou fólií z PVC šířky 34cm</t>
  </si>
  <si>
    <t>1137</t>
  </si>
  <si>
    <t>R2</t>
  </si>
  <si>
    <t>Přístavek pro HUP (skříň APZ/PK-7)</t>
  </si>
  <si>
    <t>-896147061</t>
  </si>
  <si>
    <t>723</t>
  </si>
  <si>
    <t>Zdravotechnika - vnitřní plynovod</t>
  </si>
  <si>
    <t>723239103</t>
  </si>
  <si>
    <t>Montáž armatur plynovodních se dvěma závity G 1 ostatní typ</t>
  </si>
  <si>
    <t>174112726</t>
  </si>
  <si>
    <t>Armatury se dvěma závity montáž armatur se dvěma závity ostatních typů G 1</t>
  </si>
  <si>
    <t>55138950</t>
  </si>
  <si>
    <t xml:space="preserve">kohout kulový plnoprůtokový  nikl ovládání vrtulka PN 42 T 185°C,(EN 331, MOP 5) 1/4" žlutý</t>
  </si>
  <si>
    <t>998266107</t>
  </si>
  <si>
    <t>VRN1</t>
  </si>
  <si>
    <t>Průzkumné, geodetické a projektové práce</t>
  </si>
  <si>
    <t>012303000</t>
  </si>
  <si>
    <t>Geodetické práce po výstavbě</t>
  </si>
  <si>
    <t>bm</t>
  </si>
  <si>
    <t>1024</t>
  </si>
  <si>
    <t>1266297592</t>
  </si>
  <si>
    <t>Poznámka k položce:
Zaměření plynovodu</t>
  </si>
  <si>
    <t>VRN4</t>
  </si>
  <si>
    <t>Inženýrská činnost</t>
  </si>
  <si>
    <t>043114000</t>
  </si>
  <si>
    <t>Zkoušky tlakové</t>
  </si>
  <si>
    <t>soub.</t>
  </si>
  <si>
    <t>1491453144</t>
  </si>
  <si>
    <t>044002000</t>
  </si>
  <si>
    <t>Revize</t>
  </si>
  <si>
    <t>207036073</t>
  </si>
  <si>
    <t>SO801 - Veřejná zeleň a mobiliář</t>
  </si>
  <si>
    <t>111212355</t>
  </si>
  <si>
    <t>Odstranění nevhodných dřevin do 500 m2 výšky nad 1m s odstraněním pařezů v rovině nebo svahu 1:5</t>
  </si>
  <si>
    <t>-937481657</t>
  </si>
  <si>
    <t>Odstranění nevhodných dřevin průměru kmene do 100 mm výšky přes 1 m s odstraněním pařezu přes 100 do 500 m2 v rovině nebo na svahu do 1:5</t>
  </si>
  <si>
    <t>35 + 8 + 4 + 20 + 30 + 35 + 35 + 30 + 15 + 15 + 40 + 40 + 40 + 40 + 4 + 30 + 30 + 10 "odstranění 18ks keřů"</t>
  </si>
  <si>
    <t>112151011</t>
  </si>
  <si>
    <t>Volné kácení stromů s rozřezáním a odvětvením D kmene do 200 mm</t>
  </si>
  <si>
    <t>1201052827</t>
  </si>
  <si>
    <t>Pokácení stromu volné v celku s odřezáním kmene a s odvětvením průměru kmene přes 100 do 200 mm</t>
  </si>
  <si>
    <t>112151013</t>
  </si>
  <si>
    <t>Volné kácení stromů s rozřezáním a odvětvením D kmene do 400 mm</t>
  </si>
  <si>
    <t>-457135450</t>
  </si>
  <si>
    <t>Pokácení stromu volné v celku s odřezáním kmene a s odvětvením průměru kmene přes 300 do 400 mm</t>
  </si>
  <si>
    <t>112151015</t>
  </si>
  <si>
    <t>Volné kácení stromů s rozřezáním a odvětvením D kmene do 600 mm</t>
  </si>
  <si>
    <t>1719959338</t>
  </si>
  <si>
    <t>Pokácení stromu volné v celku s odřezáním kmene a s odvětvením průměru kmene přes 500 do 600 mm</t>
  </si>
  <si>
    <t>112201111</t>
  </si>
  <si>
    <t>Odstranění pařezů D do 0,2 m v rovině a svahu 1:5 s odklizením do 20 m a zasypáním jámy</t>
  </si>
  <si>
    <t>-1089863648</t>
  </si>
  <si>
    <t>Odstranění pařezu v rovině nebo na svahu do 1:5 o průměru pařezu na řezné ploše do 200 mm</t>
  </si>
  <si>
    <t>112201113</t>
  </si>
  <si>
    <t>Odstranění pařezů D do 0,4 m v rovině a svahu 1:5 s odklizením do 20 m a zasypáním jámy</t>
  </si>
  <si>
    <t>-1773785728</t>
  </si>
  <si>
    <t>Odstranění pařezu v rovině nebo na svahu do 1:5 o průměru pařezu na řezné ploše přes 300 do 400 mm</t>
  </si>
  <si>
    <t>112201115</t>
  </si>
  <si>
    <t>Odstranění pařezů D do 0,6 m v rovině a svahu 1:5 s odklizením do 20 m a zasypáním jámy</t>
  </si>
  <si>
    <t>1975681420</t>
  </si>
  <si>
    <t>Odstranění pařezu v rovině nebo na svahu do 1:5 o průměru pařezu na řezné ploše přes 500 do 600 mm</t>
  </si>
  <si>
    <t>162201455</t>
  </si>
  <si>
    <t>Vodorovné přemístění větví stromů listnatých do 3 km D kmene do 300 mm</t>
  </si>
  <si>
    <t>-159683718</t>
  </si>
  <si>
    <t xml:space="preserve">Vodorovné přemístění větví, kmenů nebo pařezů  s naložením, složením a dopravou do 3000 m větví stromů listnatých, průměru kmene přes 100 do 300 mm</t>
  </si>
  <si>
    <t>18 "stromy"</t>
  </si>
  <si>
    <t>18 "keře"</t>
  </si>
  <si>
    <t>162201456</t>
  </si>
  <si>
    <t>Vodorovné přemístění větví stromů listnatých do 3 km D kmene do 500 mm</t>
  </si>
  <si>
    <t>-649128581</t>
  </si>
  <si>
    <t xml:space="preserve">Vodorovné přemístění větví, kmenů nebo pařezů  s naložením, složením a dopravou do 3000 m větví stromů listnatých, průměru kmene přes 300 do 500 mm</t>
  </si>
  <si>
    <t>162201457</t>
  </si>
  <si>
    <t>Vodorovné přemístění větví stromů listnatých do 3 km D kmene do 700 mm</t>
  </si>
  <si>
    <t>-988276518</t>
  </si>
  <si>
    <t xml:space="preserve">Vodorovné přemístění větví, kmenů nebo pařezů  s naložením, složením a dopravou do 3000 m větví stromů listnatých, průměru kmene přes 500 do 700 mm</t>
  </si>
  <si>
    <t>162201465</t>
  </si>
  <si>
    <t>Vodorovné přemístění kmenů stromů listnatých do 3 km D kmene do 300 mm</t>
  </si>
  <si>
    <t>844374510</t>
  </si>
  <si>
    <t xml:space="preserve">Vodorovné přemístění větví, kmenů nebo pařezů  s naložením, složením a dopravou do 3000 m kmenů stromů listnatých, průměru přes 100 do 300 mm</t>
  </si>
  <si>
    <t>162201466</t>
  </si>
  <si>
    <t>Vodorovné přemístění kmenů stromů listnatých do 3 km D kmene do 500 mm</t>
  </si>
  <si>
    <t>1002055931</t>
  </si>
  <si>
    <t xml:space="preserve">Vodorovné přemístění větví, kmenů nebo pařezů  s naložením, složením a dopravou do 3000 m kmenů stromů listnatých, průměru přes 300 do 500 mm</t>
  </si>
  <si>
    <t>162201467</t>
  </si>
  <si>
    <t>Vodorovné přemístění kmenů stromů listnatých do 3 km D kmene do 700 mm</t>
  </si>
  <si>
    <t>-539600287</t>
  </si>
  <si>
    <t xml:space="preserve">Vodorovné přemístění větví, kmenů nebo pařezů  s naložením, složením a dopravou do 3000 m kmenů stromů listnatých, průměru přes 500 do 700 mm</t>
  </si>
  <si>
    <t>162201475</t>
  </si>
  <si>
    <t>Vodorovné přemístění pařezů do 3 km D do 300 mm</t>
  </si>
  <si>
    <t>-1914567818</t>
  </si>
  <si>
    <t xml:space="preserve">Vodorovné přemístění větví, kmenů nebo pařezů  s naložením, složením a dopravou do 3000 m pařezů kmenů, průměru přes 100 do 300 mm</t>
  </si>
  <si>
    <t>162201476</t>
  </si>
  <si>
    <t>Vodorovné přemístění pařezů do 3 km D do 500 mm</t>
  </si>
  <si>
    <t>-1252812434</t>
  </si>
  <si>
    <t xml:space="preserve">Vodorovné přemístění větví, kmenů nebo pařezů  s naložením, složením a dopravou do 3000 m pařezů kmenů, průměru přes 300 do 500 mm</t>
  </si>
  <si>
    <t>162201477</t>
  </si>
  <si>
    <t>Vodorovné přemístění pařezů do 3 km D do 700 mm</t>
  </si>
  <si>
    <t>570114742</t>
  </si>
  <si>
    <t xml:space="preserve">Vodorovné přemístění větví, kmenů nebo pařezů  s naložením, složením a dopravou do 3000 m pařezů kmenů, průměru přes 500 do 700 mm</t>
  </si>
  <si>
    <t>919791013</t>
  </si>
  <si>
    <t>Montáž ochrany stromů v komunikaci s vnitřní výplní a zabetonovaným rámem plochy přes 1 m2</t>
  </si>
  <si>
    <t>-1369255058</t>
  </si>
  <si>
    <t>Montáž ochrany stromů v komunikaci s vnitřní litinovou nebo ocelovou výplní (mříží) se zabetonováním ocelového rámu, plochy přes 1 m2</t>
  </si>
  <si>
    <t>74910197</t>
  </si>
  <si>
    <t>rošt ke stromům vč. rámu - 2 díly, tvárná litina /100 x 100/ x 45 x 3,5 cm</t>
  </si>
  <si>
    <t>-404361057</t>
  </si>
  <si>
    <t xml:space="preserve">    VRN3 - Zařízení staveniště</t>
  </si>
  <si>
    <t xml:space="preserve">    VRN7 - Provozní vlivy</t>
  </si>
  <si>
    <t xml:space="preserve">    VRN9 - Ostatní náklady</t>
  </si>
  <si>
    <t>011314000</t>
  </si>
  <si>
    <t>Archeologický dohled</t>
  </si>
  <si>
    <t>soubor</t>
  </si>
  <si>
    <t>1216798357</t>
  </si>
  <si>
    <t>012103000</t>
  </si>
  <si>
    <t>Geodetické práce před výstavbou</t>
  </si>
  <si>
    <t>-1897543803</t>
  </si>
  <si>
    <t>012203000</t>
  </si>
  <si>
    <t>Geodetické práce při provádění stavby</t>
  </si>
  <si>
    <t>1679368443</t>
  </si>
  <si>
    <t>1904625782</t>
  </si>
  <si>
    <t>Poznámka k položce:
Zajištění geometrického plánu.</t>
  </si>
  <si>
    <t>012403000</t>
  </si>
  <si>
    <t>Kartografické práce</t>
  </si>
  <si>
    <t>1430217465</t>
  </si>
  <si>
    <t>Poznámka k položce:
Zápis do technické mapy města.</t>
  </si>
  <si>
    <t>013254000</t>
  </si>
  <si>
    <t>Dokumentace skutečného provedení stavby</t>
  </si>
  <si>
    <t>-1710823897</t>
  </si>
  <si>
    <t xml:space="preserve">Poznámka k položce:
3x v tištěné formě + 1x v digitální formě na CD nosiči v obecně dostupných formátech </t>
  </si>
  <si>
    <t>VRN3</t>
  </si>
  <si>
    <t>Zařízení staveniště</t>
  </si>
  <si>
    <t>030001000</t>
  </si>
  <si>
    <t>944064933</t>
  </si>
  <si>
    <t>031002000</t>
  </si>
  <si>
    <t>Související práce pro zařízení staveniště</t>
  </si>
  <si>
    <t>2105698923</t>
  </si>
  <si>
    <t>032002000</t>
  </si>
  <si>
    <t>Vybavení staveniště</t>
  </si>
  <si>
    <t>-2126520185</t>
  </si>
  <si>
    <t>032503000</t>
  </si>
  <si>
    <t>Skládky na staveništi</t>
  </si>
  <si>
    <t>2021305245</t>
  </si>
  <si>
    <t>034002000</t>
  </si>
  <si>
    <t>Zabezpečení staveniště</t>
  </si>
  <si>
    <t>-1758701471</t>
  </si>
  <si>
    <t>034103000</t>
  </si>
  <si>
    <t>Oplocení staveniště</t>
  </si>
  <si>
    <t>-1216565435</t>
  </si>
  <si>
    <t>034303000</t>
  </si>
  <si>
    <t>Dopravní značení na staveništi</t>
  </si>
  <si>
    <t>-1543319121</t>
  </si>
  <si>
    <t>034503000</t>
  </si>
  <si>
    <t>Informační tabule na staveništi</t>
  </si>
  <si>
    <t>1748023511</t>
  </si>
  <si>
    <t>039103000</t>
  </si>
  <si>
    <t>Rozebrání, bourání a odvoz zařízení staveniště</t>
  </si>
  <si>
    <t>-1490779519</t>
  </si>
  <si>
    <t>041002000</t>
  </si>
  <si>
    <t>Dozory</t>
  </si>
  <si>
    <t>1400071289</t>
  </si>
  <si>
    <t>Poznámka k položce:
Dozor geologa popř. hydrogeologa</t>
  </si>
  <si>
    <t>041903000</t>
  </si>
  <si>
    <t>Dozor jiné osoby</t>
  </si>
  <si>
    <t>-549482093</t>
  </si>
  <si>
    <t>Poznámka k položce:
Dozor statika</t>
  </si>
  <si>
    <t>043002000</t>
  </si>
  <si>
    <t>Zkoušky a ostatní měření</t>
  </si>
  <si>
    <t>480438769</t>
  </si>
  <si>
    <t>Poznámka k položce:
Provedení kontrol a zkoušek stavebních prací</t>
  </si>
  <si>
    <t>043134000</t>
  </si>
  <si>
    <t>Zkoušky zatěžovací</t>
  </si>
  <si>
    <t>751124637</t>
  </si>
  <si>
    <t>847254553</t>
  </si>
  <si>
    <t>Poznámka k položce:
Komplexní vyzkoušení zařízení za účasti příslušných řemeslníků</t>
  </si>
  <si>
    <t>045002000</t>
  </si>
  <si>
    <t>Kompletační a koordinační činnost</t>
  </si>
  <si>
    <t>1597889479</t>
  </si>
  <si>
    <t>049002000</t>
  </si>
  <si>
    <t>Ostatní inženýrská činnost</t>
  </si>
  <si>
    <t>1490479781</t>
  </si>
  <si>
    <t>Poznámka k položce:
Zajištění dokladů pro předání stavby a kolaudační souhlas</t>
  </si>
  <si>
    <t>049203000</t>
  </si>
  <si>
    <t>Náklady stanovené zvláštními předpisy</t>
  </si>
  <si>
    <t>-358549445</t>
  </si>
  <si>
    <t>Poznámka k položce:
zajištění povolení zvláštního užívání komunikace vč. poplatku, realizace požadovaného dopravního značení</t>
  </si>
  <si>
    <t>VRN7</t>
  </si>
  <si>
    <t>Provozní vlivy</t>
  </si>
  <si>
    <t>072002000</t>
  </si>
  <si>
    <t>Silniční provoz</t>
  </si>
  <si>
    <t>-1595059848</t>
  </si>
  <si>
    <t>075002000</t>
  </si>
  <si>
    <t>Ochranná pásma</t>
  </si>
  <si>
    <t>-709697466</t>
  </si>
  <si>
    <t>Poznámka k položce:
ochrana stávajících inženýrských sítí na staveništi, včetně jejich vytyčení</t>
  </si>
  <si>
    <t>079002000</t>
  </si>
  <si>
    <t>Ostatní provozní vlivy</t>
  </si>
  <si>
    <t>1738705931</t>
  </si>
  <si>
    <t>VRN9</t>
  </si>
  <si>
    <t>Ostatní náklady</t>
  </si>
  <si>
    <t>091002000</t>
  </si>
  <si>
    <t>Ostatní náklady související s objektem</t>
  </si>
  <si>
    <t>-698721662</t>
  </si>
  <si>
    <t>091504000</t>
  </si>
  <si>
    <t>Náklady související s publikační činností</t>
  </si>
  <si>
    <t>300285478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</si>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</sst>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0000A8"/>
      <name val="Trebuchet MS"/>
    </font>
    <font>
      <sz val="8"/>
      <name val="Trebuchet MS"/>
      <family val="0"/>
      <charset val="238"/>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color rgb="FF00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0" fillId="0" borderId="0" applyNumberFormat="0" applyFill="0" applyBorder="0" applyAlignment="0" applyProtection="0"/>
  </cellStyleXfs>
  <cellXfs count="36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protection locked="0"/>
    </xf>
    <xf numFmtId="0" fontId="14" fillId="2" borderId="0" xfId="0" applyFont="1" applyFill="1" applyAlignment="1" applyProtection="1">
      <alignment horizontal="left" vertical="center"/>
    </xf>
    <xf numFmtId="0" fontId="5"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50" fillId="2" borderId="0" xfId="1" applyFill="1"/>
    <xf numFmtId="0" fontId="0" fillId="2" borderId="0" xfId="0" applyFill="1"/>
    <xf numFmtId="0" fontId="14" fillId="2" borderId="0" xfId="0" applyFont="1" applyFill="1" applyAlignment="1">
      <alignment horizontal="left" vertical="center"/>
    </xf>
    <xf numFmtId="0" fontId="14" fillId="0" borderId="0" xfId="0" applyFont="1" applyAlignment="1">
      <alignment horizontal="left" vertical="center"/>
    </xf>
    <xf numFmtId="0" fontId="17" fillId="3" borderId="0" xfId="0" applyFont="1" applyFill="1" applyAlignment="1">
      <alignment horizontal="center"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8" fillId="0" borderId="0" xfId="0" applyFont="1" applyBorder="1" applyAlignment="1">
      <alignment horizontal="left" vertical="center"/>
    </xf>
    <xf numFmtId="0" fontId="0" fillId="0" borderId="6" xfId="0" applyBorder="1"/>
    <xf numFmtId="0" fontId="17"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lignment horizontal="left" vertical="top"/>
    </xf>
    <xf numFmtId="0" fontId="2" fillId="0" borderId="0" xfId="0" applyFont="1" applyBorder="1" applyAlignment="1">
      <alignment horizontal="left" vertical="center"/>
    </xf>
    <xf numFmtId="0" fontId="21" fillId="0" borderId="0" xfId="0" applyFont="1" applyAlignment="1">
      <alignment horizontal="lef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21" fillId="0" borderId="0" xfId="0" applyFont="1" applyAlignment="1">
      <alignment horizontal="left" vertical="center"/>
    </xf>
    <xf numFmtId="0" fontId="20"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22" fillId="0" borderId="8" xfId="0" applyFont="1" applyBorder="1" applyAlignment="1">
      <alignment horizontal="left" vertical="center"/>
    </xf>
    <xf numFmtId="0" fontId="0" fillId="0" borderId="8" xfId="0" applyFont="1" applyBorder="1" applyAlignment="1">
      <alignment vertical="center"/>
    </xf>
    <xf numFmtId="4" fontId="22" fillId="0" borderId="8" xfId="0" applyNumberFormat="1"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164" fontId="1" fillId="0" borderId="0" xfId="0" applyNumberFormat="1" applyFont="1" applyBorder="1" applyAlignment="1">
      <alignment horizontal="center" vertical="center"/>
    </xf>
    <xf numFmtId="4" fontId="21" fillId="0" borderId="0" xfId="0" applyNumberFormat="1" applyFont="1" applyBorder="1" applyAlignment="1">
      <alignmen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0" xfId="0" applyFont="1" applyFill="1" applyBorder="1" applyAlignment="1">
      <alignment horizontal="lef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8" fillId="0" borderId="0" xfId="0" applyFont="1" applyAlignment="1">
      <alignment horizontal="left" vertical="center"/>
    </xf>
    <xf numFmtId="0" fontId="2" fillId="0" borderId="5" xfId="0" applyFont="1" applyBorder="1" applyAlignment="1">
      <alignment vertical="center"/>
    </xf>
    <xf numFmtId="0" fontId="20"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vertical="center"/>
    </xf>
    <xf numFmtId="165" fontId="2" fillId="0" borderId="0" xfId="0" applyNumberFormat="1" applyFont="1" applyAlignment="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0" fillId="0" borderId="19" xfId="0" applyFont="1" applyBorder="1" applyAlignment="1">
      <alignmen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0" fillId="6" borderId="10" xfId="0" applyFont="1" applyFill="1" applyBorder="1" applyAlignment="1">
      <alignmen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0" fontId="2" fillId="6" borderId="11" xfId="0" applyFont="1" applyFill="1" applyBorder="1" applyAlignment="1">
      <alignment horizontal="center" vertical="center"/>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15"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3" fillId="0" borderId="0" xfId="0" applyFont="1" applyAlignment="1">
      <alignment horizontal="center" vertical="center"/>
    </xf>
    <xf numFmtId="4" fontId="24" fillId="0" borderId="18" xfId="0" applyNumberFormat="1" applyFont="1" applyBorder="1" applyAlignment="1">
      <alignment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4" fontId="24" fillId="0" borderId="19" xfId="0" applyNumberFormat="1" applyFont="1" applyBorder="1" applyAlignment="1">
      <alignmen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lignment vertical="center"/>
    </xf>
    <xf numFmtId="0" fontId="28" fillId="0" borderId="0" xfId="0" applyFont="1" applyAlignment="1">
      <alignment vertical="center"/>
    </xf>
    <xf numFmtId="0" fontId="28" fillId="0" borderId="0" xfId="0" applyFont="1" applyAlignment="1">
      <alignment horizontal="left" vertical="center" wrapText="1"/>
    </xf>
    <xf numFmtId="0" fontId="29" fillId="0" borderId="0" xfId="0" applyFont="1" applyAlignment="1">
      <alignment vertical="center"/>
    </xf>
    <xf numFmtId="4" fontId="29" fillId="0" borderId="0" xfId="0" applyNumberFormat="1" applyFont="1" applyAlignment="1">
      <alignment vertical="center"/>
    </xf>
    <xf numFmtId="0" fontId="30" fillId="0" borderId="0" xfId="0" applyFont="1" applyAlignment="1">
      <alignment horizontal="center" vertical="center"/>
    </xf>
    <xf numFmtId="4" fontId="31" fillId="0" borderId="18" xfId="0" applyNumberFormat="1" applyFont="1" applyBorder="1" applyAlignment="1">
      <alignment vertical="center"/>
    </xf>
    <xf numFmtId="4" fontId="31" fillId="0" borderId="0" xfId="0" applyNumberFormat="1" applyFont="1" applyBorder="1" applyAlignment="1">
      <alignment vertical="center"/>
    </xf>
    <xf numFmtId="166" fontId="31" fillId="0" borderId="0" xfId="0" applyNumberFormat="1" applyFont="1" applyBorder="1" applyAlignment="1">
      <alignment vertical="center"/>
    </xf>
    <xf numFmtId="4" fontId="31" fillId="0" borderId="19" xfId="0" applyNumberFormat="1" applyFont="1" applyBorder="1" applyAlignment="1">
      <alignment vertical="center"/>
    </xf>
    <xf numFmtId="0" fontId="4" fillId="0" borderId="0" xfId="0" applyFont="1" applyAlignment="1">
      <alignment horizontal="left" vertical="center"/>
    </xf>
    <xf numFmtId="4" fontId="29" fillId="0" borderId="0" xfId="0" applyNumberFormat="1" applyFont="1" applyAlignment="1">
      <alignment horizontal="right" vertical="center"/>
    </xf>
    <xf numFmtId="0" fontId="5" fillId="0" borderId="5" xfId="0" applyFont="1" applyBorder="1" applyAlignment="1">
      <alignment vertical="center"/>
    </xf>
    <xf numFmtId="0" fontId="32" fillId="0" borderId="0" xfId="0" applyFont="1" applyAlignment="1">
      <alignment horizontal="left" vertical="center" wrapText="1"/>
    </xf>
    <xf numFmtId="4" fontId="7" fillId="0" borderId="0" xfId="0" applyNumberFormat="1" applyFont="1" applyAlignment="1">
      <alignment horizontal="right" vertical="center"/>
    </xf>
    <xf numFmtId="4" fontId="7" fillId="0" borderId="0" xfId="0" applyNumberFormat="1" applyFont="1" applyAlignment="1">
      <alignment vertical="center"/>
    </xf>
    <xf numFmtId="0" fontId="5" fillId="0" borderId="0" xfId="0" applyFont="1" applyAlignment="1">
      <alignment horizontal="center" vertical="center"/>
    </xf>
    <xf numFmtId="4" fontId="33" fillId="0" borderId="18" xfId="0" applyNumberFormat="1" applyFont="1" applyBorder="1" applyAlignment="1">
      <alignment vertical="center"/>
    </xf>
    <xf numFmtId="4" fontId="33" fillId="0" borderId="0" xfId="0" applyNumberFormat="1" applyFont="1" applyBorder="1" applyAlignment="1">
      <alignment vertical="center"/>
    </xf>
    <xf numFmtId="166" fontId="33" fillId="0" borderId="0" xfId="0" applyNumberFormat="1" applyFont="1" applyBorder="1" applyAlignment="1">
      <alignment vertical="center"/>
    </xf>
    <xf numFmtId="4" fontId="33" fillId="0" borderId="19" xfId="0" applyNumberFormat="1" applyFont="1" applyBorder="1" applyAlignment="1">
      <alignment vertical="center"/>
    </xf>
    <xf numFmtId="0" fontId="5" fillId="0" borderId="0" xfId="0" applyFont="1" applyAlignment="1">
      <alignment horizontal="left" vertical="center"/>
    </xf>
    <xf numFmtId="4" fontId="31" fillId="0" borderId="23" xfId="0" applyNumberFormat="1" applyFont="1" applyBorder="1" applyAlignment="1">
      <alignment vertical="center"/>
    </xf>
    <xf numFmtId="4" fontId="31" fillId="0" borderId="24" xfId="0" applyNumberFormat="1" applyFont="1" applyBorder="1" applyAlignment="1">
      <alignment vertical="center"/>
    </xf>
    <xf numFmtId="166" fontId="31" fillId="0" borderId="24" xfId="0" applyNumberFormat="1" applyFont="1" applyBorder="1" applyAlignment="1">
      <alignment vertical="center"/>
    </xf>
    <xf numFmtId="4" fontId="31" fillId="0" borderId="25" xfId="0" applyNumberFormat="1" applyFont="1" applyBorder="1" applyAlignment="1">
      <alignment vertical="center"/>
    </xf>
    <xf numFmtId="0" fontId="0" fillId="0" borderId="0" xfId="0" applyProtection="1">
      <protection locked="0"/>
    </xf>
    <xf numFmtId="0" fontId="5" fillId="2" borderId="0" xfId="0" applyFont="1" applyFill="1" applyAlignment="1">
      <alignment vertical="center"/>
    </xf>
    <xf numFmtId="0" fontId="15" fillId="2" borderId="0" xfId="0" applyFont="1" applyFill="1" applyAlignment="1">
      <alignment horizontal="left" vertical="center"/>
    </xf>
    <xf numFmtId="0" fontId="34"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22" fillId="0" borderId="0" xfId="0" applyFont="1" applyBorder="1" applyAlignment="1">
      <alignment horizontal="left" vertical="center"/>
    </xf>
    <xf numFmtId="4" fontId="25"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lignment horizontal="lef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5" fillId="0" borderId="0" xfId="0"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20" fillId="0" borderId="0" xfId="0" applyFont="1" applyAlignment="1">
      <alignment horizontal="left" vertical="center" wrapText="1"/>
    </xf>
    <xf numFmtId="0" fontId="2" fillId="0" borderId="0" xfId="0" applyFont="1" applyAlignment="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5" fillId="0" borderId="0" xfId="0" applyNumberFormat="1" applyFont="1" applyAlignment="1"/>
    <xf numFmtId="166" fontId="36" fillId="0" borderId="16" xfId="0" applyNumberFormat="1" applyFont="1" applyBorder="1" applyAlignment="1"/>
    <xf numFmtId="166" fontId="36" fillId="0" borderId="17" xfId="0" applyNumberFormat="1" applyFont="1" applyBorder="1" applyAlignment="1"/>
    <xf numFmtId="4" fontId="37" fillId="0" borderId="0" xfId="0" applyNumberFormat="1" applyFont="1" applyAlignment="1">
      <alignment vertical="center"/>
    </xf>
    <xf numFmtId="0" fontId="8" fillId="0" borderId="5"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8" xfId="0" applyFont="1" applyBorder="1" applyAlignment="1"/>
    <xf numFmtId="0" fontId="8" fillId="0" borderId="0" xfId="0" applyFont="1" applyBorder="1" applyAlignment="1"/>
    <xf numFmtId="166" fontId="8" fillId="0" borderId="0" xfId="0" applyNumberFormat="1" applyFont="1" applyBorder="1" applyAlignment="1"/>
    <xf numFmtId="166" fontId="8" fillId="0" borderId="19"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40" fillId="0" borderId="0" xfId="0" applyFont="1" applyAlignment="1">
      <alignment vertical="center" wrapText="1"/>
    </xf>
    <xf numFmtId="0" fontId="41" fillId="0" borderId="28" xfId="0" applyFont="1" applyBorder="1" applyAlignment="1" applyProtection="1">
      <alignment horizontal="center" vertical="center"/>
      <protection locked="0"/>
    </xf>
    <xf numFmtId="49" fontId="41" fillId="0" borderId="28" xfId="0" applyNumberFormat="1" applyFont="1" applyBorder="1" applyAlignment="1" applyProtection="1">
      <alignment horizontal="left" vertical="center" wrapText="1"/>
      <protection locked="0"/>
    </xf>
    <xf numFmtId="0" fontId="41" fillId="0" borderId="28" xfId="0" applyFont="1" applyBorder="1" applyAlignment="1" applyProtection="1">
      <alignment horizontal="left" vertical="center" wrapText="1"/>
      <protection locked="0"/>
    </xf>
    <xf numFmtId="0" fontId="41" fillId="0" borderId="28" xfId="0" applyFont="1" applyBorder="1" applyAlignment="1" applyProtection="1">
      <alignment horizontal="center" vertical="center" wrapText="1"/>
      <protection locked="0"/>
    </xf>
    <xf numFmtId="167" fontId="41" fillId="0" borderId="28" xfId="0" applyNumberFormat="1" applyFont="1" applyBorder="1" applyAlignment="1" applyProtection="1">
      <alignment vertical="center"/>
      <protection locked="0"/>
    </xf>
    <xf numFmtId="4" fontId="41" fillId="4"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protection locked="0"/>
    </xf>
    <xf numFmtId="0" fontId="41" fillId="0" borderId="5" xfId="0" applyFont="1" applyBorder="1" applyAlignment="1">
      <alignment vertical="center"/>
    </xf>
    <xf numFmtId="0" fontId="41" fillId="4" borderId="28" xfId="0" applyFont="1" applyFill="1" applyBorder="1" applyAlignment="1" applyProtection="1">
      <alignment horizontal="left" vertical="center"/>
      <protection locked="0"/>
    </xf>
    <xf numFmtId="0" fontId="41" fillId="0" borderId="0"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42" fillId="0" borderId="0" xfId="0" applyFont="1" applyAlignment="1">
      <alignment horizontal="left" vertical="center"/>
    </xf>
    <xf numFmtId="0" fontId="1" fillId="0" borderId="0" xfId="0" applyFont="1" applyAlignment="1">
      <alignment horizontal="lef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0" fillId="0" borderId="0" xfId="0" applyAlignment="1">
      <alignment vertical="top"/>
      <protection locked="0"/>
    </xf>
    <xf numFmtId="0" fontId="43" fillId="0" borderId="29" xfId="0" applyFont="1" applyBorder="1" applyAlignment="1">
      <alignment vertical="center" wrapText="1"/>
      <protection locked="0"/>
    </xf>
    <xf numFmtId="0" fontId="43" fillId="0" borderId="30" xfId="0" applyFont="1" applyBorder="1" applyAlignment="1">
      <alignment vertical="center" wrapText="1"/>
      <protection locked="0"/>
    </xf>
    <xf numFmtId="0" fontId="43" fillId="0" borderId="31" xfId="0" applyFont="1" applyBorder="1" applyAlignment="1">
      <alignment vertical="center" wrapText="1"/>
      <protection locked="0"/>
    </xf>
    <xf numFmtId="0" fontId="43" fillId="0" borderId="32" xfId="0" applyFont="1" applyBorder="1" applyAlignment="1">
      <alignment horizontal="center" vertical="center" wrapText="1"/>
      <protection locked="0"/>
    </xf>
    <xf numFmtId="0" fontId="44" fillId="0" borderId="1" xfId="0" applyFont="1" applyBorder="1" applyAlignment="1">
      <alignment horizontal="center" vertical="center" wrapText="1"/>
      <protection locked="0"/>
    </xf>
    <xf numFmtId="0" fontId="43" fillId="0" borderId="33" xfId="0" applyFont="1" applyBorder="1" applyAlignment="1">
      <alignment horizontal="center" vertical="center" wrapText="1"/>
      <protection locked="0"/>
    </xf>
    <xf numFmtId="0" fontId="43" fillId="0" borderId="32" xfId="0" applyFont="1" applyBorder="1" applyAlignment="1">
      <alignment vertical="center" wrapText="1"/>
      <protection locked="0"/>
    </xf>
    <xf numFmtId="0" fontId="45" fillId="0" borderId="34" xfId="0" applyFont="1" applyBorder="1" applyAlignment="1">
      <alignment horizontal="left" wrapText="1"/>
      <protection locked="0"/>
    </xf>
    <xf numFmtId="0" fontId="43" fillId="0" borderId="33" xfId="0" applyFont="1" applyBorder="1" applyAlignment="1">
      <alignment vertical="center" wrapText="1"/>
      <protection locked="0"/>
    </xf>
    <xf numFmtId="0" fontId="45" fillId="0" borderId="1" xfId="0" applyFont="1" applyBorder="1" applyAlignment="1">
      <alignment horizontal="left" vertical="center" wrapText="1"/>
      <protection locked="0"/>
    </xf>
    <xf numFmtId="0" fontId="46" fillId="0" borderId="1" xfId="0" applyFont="1" applyBorder="1" applyAlignment="1">
      <alignment horizontal="left" vertical="center" wrapText="1"/>
      <protection locked="0"/>
    </xf>
    <xf numFmtId="0" fontId="46" fillId="0" borderId="32" xfId="0" applyFont="1" applyBorder="1" applyAlignment="1">
      <alignment vertical="center" wrapText="1"/>
      <protection locked="0"/>
    </xf>
    <xf numFmtId="0" fontId="46" fillId="0" borderId="1" xfId="0" applyFont="1" applyBorder="1" applyAlignment="1">
      <alignment vertical="center" wrapText="1"/>
      <protection locked="0"/>
    </xf>
    <xf numFmtId="0" fontId="46" fillId="0" borderId="1" xfId="0" applyFont="1" applyBorder="1" applyAlignment="1">
      <alignment vertical="center"/>
      <protection locked="0"/>
    </xf>
    <xf numFmtId="0" fontId="46" fillId="0" borderId="1" xfId="0" applyFont="1" applyBorder="1" applyAlignment="1">
      <alignment horizontal="left" vertical="center"/>
      <protection locked="0"/>
    </xf>
    <xf numFmtId="49" fontId="46" fillId="0" borderId="1" xfId="0" applyNumberFormat="1" applyFont="1" applyBorder="1" applyAlignment="1">
      <alignment horizontal="left" vertical="center" wrapText="1"/>
      <protection locked="0"/>
    </xf>
    <xf numFmtId="49" fontId="46" fillId="0" borderId="1" xfId="0" applyNumberFormat="1" applyFont="1" applyBorder="1" applyAlignment="1">
      <alignment vertical="center" wrapText="1"/>
      <protection locked="0"/>
    </xf>
    <xf numFmtId="0" fontId="43" fillId="0" borderId="35" xfId="0" applyFont="1" applyBorder="1" applyAlignment="1">
      <alignment vertical="center" wrapText="1"/>
      <protection locked="0"/>
    </xf>
    <xf numFmtId="0" fontId="47" fillId="0" borderId="34" xfId="0" applyFont="1" applyBorder="1" applyAlignment="1">
      <alignment vertical="center" wrapText="1"/>
      <protection locked="0"/>
    </xf>
    <xf numFmtId="0" fontId="43" fillId="0" borderId="36" xfId="0" applyFont="1" applyBorder="1" applyAlignment="1">
      <alignment vertical="center" wrapText="1"/>
      <protection locked="0"/>
    </xf>
    <xf numFmtId="0" fontId="43" fillId="0" borderId="1" xfId="0" applyFont="1" applyBorder="1" applyAlignment="1">
      <alignment vertical="top"/>
      <protection locked="0"/>
    </xf>
    <xf numFmtId="0" fontId="43" fillId="0" borderId="0" xfId="0" applyFont="1" applyAlignment="1">
      <alignment vertical="top"/>
      <protection locked="0"/>
    </xf>
    <xf numFmtId="0" fontId="43" fillId="0" borderId="29" xfId="0" applyFont="1" applyBorder="1" applyAlignment="1">
      <alignment horizontal="left" vertical="center"/>
      <protection locked="0"/>
    </xf>
    <xf numFmtId="0" fontId="43" fillId="0" borderId="30" xfId="0" applyFont="1" applyBorder="1" applyAlignment="1">
      <alignment horizontal="left" vertical="center"/>
      <protection locked="0"/>
    </xf>
    <xf numFmtId="0" fontId="43" fillId="0" borderId="31" xfId="0" applyFont="1" applyBorder="1" applyAlignment="1">
      <alignment horizontal="left" vertical="center"/>
      <protection locked="0"/>
    </xf>
    <xf numFmtId="0" fontId="43" fillId="0" borderId="32" xfId="0" applyFont="1" applyBorder="1" applyAlignment="1">
      <alignment horizontal="left" vertical="center"/>
      <protection locked="0"/>
    </xf>
    <xf numFmtId="0" fontId="44" fillId="0" borderId="1" xfId="0" applyFont="1" applyBorder="1" applyAlignment="1">
      <alignment horizontal="center" vertical="center"/>
      <protection locked="0"/>
    </xf>
    <xf numFmtId="0" fontId="43" fillId="0" borderId="33" xfId="0" applyFont="1" applyBorder="1" applyAlignment="1">
      <alignment horizontal="left" vertical="center"/>
      <protection locked="0"/>
    </xf>
    <xf numFmtId="0" fontId="45" fillId="0" borderId="1" xfId="0" applyFont="1" applyBorder="1" applyAlignment="1">
      <alignment horizontal="left" vertical="center"/>
      <protection locked="0"/>
    </xf>
    <xf numFmtId="0" fontId="48" fillId="0" borderId="0" xfId="0" applyFont="1" applyAlignment="1">
      <alignment horizontal="left" vertical="center"/>
      <protection locked="0"/>
    </xf>
    <xf numFmtId="0" fontId="45" fillId="0" borderId="34" xfId="0" applyFont="1" applyBorder="1" applyAlignment="1">
      <alignment horizontal="left" vertical="center"/>
      <protection locked="0"/>
    </xf>
    <xf numFmtId="0" fontId="45" fillId="0" borderId="34" xfId="0" applyFont="1" applyBorder="1" applyAlignment="1">
      <alignment horizontal="center" vertical="center"/>
      <protection locked="0"/>
    </xf>
    <xf numFmtId="0" fontId="48" fillId="0" borderId="34" xfId="0" applyFont="1" applyBorder="1" applyAlignment="1">
      <alignment horizontal="left" vertical="center"/>
      <protection locked="0"/>
    </xf>
    <xf numFmtId="0" fontId="49" fillId="0" borderId="1" xfId="0" applyFont="1" applyBorder="1" applyAlignment="1">
      <alignment horizontal="left" vertical="center"/>
      <protection locked="0"/>
    </xf>
    <xf numFmtId="0" fontId="46" fillId="0" borderId="0" xfId="0" applyFont="1" applyAlignment="1">
      <alignment horizontal="left" vertical="center"/>
      <protection locked="0"/>
    </xf>
    <xf numFmtId="0" fontId="46" fillId="0" borderId="1" xfId="0" applyFont="1" applyBorder="1" applyAlignment="1">
      <alignment horizontal="center" vertical="center"/>
      <protection locked="0"/>
    </xf>
    <xf numFmtId="0" fontId="46" fillId="0" borderId="32" xfId="0" applyFont="1" applyBorder="1" applyAlignment="1">
      <alignment horizontal="left" vertical="center"/>
      <protection locked="0"/>
    </xf>
    <xf numFmtId="0" fontId="46" fillId="0" borderId="1" xfId="0" applyFont="1" applyFill="1" applyBorder="1" applyAlignment="1">
      <alignment horizontal="left" vertical="center"/>
      <protection locked="0"/>
    </xf>
    <xf numFmtId="0" fontId="46" fillId="0" borderId="1" xfId="0" applyFont="1" applyFill="1" applyBorder="1" applyAlignment="1">
      <alignment horizontal="center" vertical="center"/>
      <protection locked="0"/>
    </xf>
    <xf numFmtId="0" fontId="43" fillId="0" borderId="35" xfId="0" applyFont="1" applyBorder="1" applyAlignment="1">
      <alignment horizontal="left" vertical="center"/>
      <protection locked="0"/>
    </xf>
    <xf numFmtId="0" fontId="47" fillId="0" borderId="34" xfId="0" applyFont="1" applyBorder="1" applyAlignment="1">
      <alignment horizontal="left" vertical="center"/>
      <protection locked="0"/>
    </xf>
    <xf numFmtId="0" fontId="43" fillId="0" borderId="36" xfId="0" applyFont="1" applyBorder="1" applyAlignment="1">
      <alignment horizontal="left" vertical="center"/>
      <protection locked="0"/>
    </xf>
    <xf numFmtId="0" fontId="43" fillId="0" borderId="1" xfId="0" applyFont="1" applyBorder="1" applyAlignment="1">
      <alignment horizontal="left" vertical="center"/>
      <protection locked="0"/>
    </xf>
    <xf numFmtId="0" fontId="47" fillId="0" borderId="1" xfId="0" applyFont="1" applyBorder="1" applyAlignment="1">
      <alignment horizontal="left" vertical="center"/>
      <protection locked="0"/>
    </xf>
    <xf numFmtId="0" fontId="48" fillId="0" borderId="1" xfId="0" applyFont="1" applyBorder="1" applyAlignment="1">
      <alignment horizontal="left" vertical="center"/>
      <protection locked="0"/>
    </xf>
    <xf numFmtId="0" fontId="46" fillId="0" borderId="34" xfId="0" applyFont="1" applyBorder="1" applyAlignment="1">
      <alignment horizontal="left" vertical="center"/>
      <protection locked="0"/>
    </xf>
    <xf numFmtId="0" fontId="43" fillId="0" borderId="1" xfId="0" applyFont="1" applyBorder="1" applyAlignment="1">
      <alignment horizontal="left" vertical="center" wrapText="1"/>
      <protection locked="0"/>
    </xf>
    <xf numFmtId="0" fontId="46" fillId="0" borderId="1" xfId="0" applyFont="1" applyBorder="1" applyAlignment="1">
      <alignment horizontal="center" vertical="center" wrapText="1"/>
      <protection locked="0"/>
    </xf>
    <xf numFmtId="0" fontId="43" fillId="0" borderId="29" xfId="0" applyFont="1" applyBorder="1" applyAlignment="1">
      <alignment horizontal="left" vertical="center" wrapText="1"/>
      <protection locked="0"/>
    </xf>
    <xf numFmtId="0" fontId="43" fillId="0" borderId="30" xfId="0" applyFont="1" applyBorder="1" applyAlignment="1">
      <alignment horizontal="left" vertical="center" wrapText="1"/>
      <protection locked="0"/>
    </xf>
    <xf numFmtId="0" fontId="43" fillId="0" borderId="31"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8" fillId="0" borderId="32" xfId="0" applyFont="1" applyBorder="1" applyAlignment="1">
      <alignment horizontal="left" vertical="center" wrapText="1"/>
      <protection locked="0"/>
    </xf>
    <xf numFmtId="0" fontId="48" fillId="0" borderId="33" xfId="0" applyFont="1" applyBorder="1" applyAlignment="1">
      <alignment horizontal="left" vertical="center" wrapText="1"/>
      <protection locked="0"/>
    </xf>
    <xf numFmtId="0" fontId="46" fillId="0" borderId="32" xfId="0" applyFont="1" applyBorder="1" applyAlignment="1">
      <alignment horizontal="left" vertical="center" wrapText="1"/>
      <protection locked="0"/>
    </xf>
    <xf numFmtId="0" fontId="46" fillId="0" borderId="33" xfId="0" applyFont="1" applyBorder="1" applyAlignment="1">
      <alignment horizontal="left" vertical="center" wrapText="1"/>
      <protection locked="0"/>
    </xf>
    <xf numFmtId="0" fontId="46" fillId="0" borderId="33" xfId="0" applyFont="1" applyBorder="1" applyAlignment="1">
      <alignment horizontal="left" vertical="center"/>
      <protection locked="0"/>
    </xf>
    <xf numFmtId="0" fontId="46" fillId="0" borderId="35" xfId="0" applyFont="1" applyBorder="1" applyAlignment="1">
      <alignment horizontal="left" vertical="center" wrapText="1"/>
      <protection locked="0"/>
    </xf>
    <xf numFmtId="0" fontId="46" fillId="0" borderId="34" xfId="0" applyFont="1" applyBorder="1" applyAlignment="1">
      <alignment horizontal="left" vertical="center" wrapText="1"/>
      <protection locked="0"/>
    </xf>
    <xf numFmtId="0" fontId="46" fillId="0" borderId="36" xfId="0" applyFont="1" applyBorder="1" applyAlignment="1">
      <alignment horizontal="left" vertical="center" wrapText="1"/>
      <protection locked="0"/>
    </xf>
    <xf numFmtId="0" fontId="46" fillId="0" borderId="1" xfId="0" applyFont="1" applyBorder="1" applyAlignment="1">
      <alignment horizontal="left" vertical="top"/>
      <protection locked="0"/>
    </xf>
    <xf numFmtId="0" fontId="46" fillId="0" borderId="1" xfId="0" applyFont="1" applyBorder="1" applyAlignment="1">
      <alignment horizontal="center" vertical="top"/>
      <protection locked="0"/>
    </xf>
    <xf numFmtId="0" fontId="46" fillId="0" borderId="35" xfId="0" applyFont="1" applyBorder="1" applyAlignment="1">
      <alignment horizontal="left" vertical="center"/>
      <protection locked="0"/>
    </xf>
    <xf numFmtId="0" fontId="46" fillId="0" borderId="36" xfId="0" applyFont="1" applyBorder="1" applyAlignment="1">
      <alignment horizontal="left" vertical="center"/>
      <protection locked="0"/>
    </xf>
    <xf numFmtId="0" fontId="48" fillId="0" borderId="0" xfId="0" applyFont="1" applyAlignment="1">
      <alignment vertical="center"/>
      <protection locked="0"/>
    </xf>
    <xf numFmtId="0" fontId="45" fillId="0" borderId="1" xfId="0" applyFont="1" applyBorder="1" applyAlignment="1">
      <alignment vertical="center"/>
      <protection locked="0"/>
    </xf>
    <xf numFmtId="0" fontId="48" fillId="0" borderId="34" xfId="0" applyFont="1" applyBorder="1" applyAlignment="1">
      <alignment vertical="center"/>
      <protection locked="0"/>
    </xf>
    <xf numFmtId="0" fontId="45" fillId="0" borderId="34" xfId="0" applyFont="1" applyBorder="1" applyAlignment="1">
      <alignment vertical="center"/>
      <protection locked="0"/>
    </xf>
    <xf numFmtId="0" fontId="0" fillId="0" borderId="1" xfId="0" applyBorder="1" applyAlignment="1">
      <alignment vertical="top"/>
      <protection locked="0"/>
    </xf>
    <xf numFmtId="49" fontId="46"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5" fillId="0" borderId="34" xfId="0" applyFont="1" applyBorder="1" applyAlignment="1">
      <alignment horizontal="left"/>
      <protection locked="0"/>
    </xf>
    <xf numFmtId="0" fontId="48" fillId="0" borderId="34" xfId="0" applyFont="1" applyBorder="1" applyAlignment="1">
      <protection locked="0"/>
    </xf>
    <xf numFmtId="0" fontId="43" fillId="0" borderId="32" xfId="0" applyFont="1" applyBorder="1" applyAlignment="1">
      <alignment vertical="top"/>
      <protection locked="0"/>
    </xf>
    <xf numFmtId="0" fontId="43" fillId="0" borderId="33" xfId="0" applyFont="1" applyBorder="1" applyAlignment="1">
      <alignment vertical="top"/>
      <protection locked="0"/>
    </xf>
    <xf numFmtId="0" fontId="43" fillId="0" borderId="1" xfId="0" applyFont="1" applyBorder="1" applyAlignment="1">
      <alignment horizontal="center" vertical="center"/>
      <protection locked="0"/>
    </xf>
    <xf numFmtId="0" fontId="43" fillId="0" borderId="1" xfId="0" applyFont="1" applyBorder="1" applyAlignment="1">
      <alignment horizontal="left" vertical="top"/>
      <protection locked="0"/>
    </xf>
    <xf numFmtId="0" fontId="43" fillId="0" borderId="35" xfId="0" applyFont="1" applyBorder="1" applyAlignment="1">
      <alignment vertical="top"/>
      <protection locked="0"/>
    </xf>
    <xf numFmtId="0" fontId="43" fillId="0" borderId="34" xfId="0" applyFont="1" applyBorder="1" applyAlignment="1">
      <alignment vertical="top"/>
      <protection locked="0"/>
    </xf>
    <xf numFmtId="0" fontId="43"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styles" Target="styles.xml" /><Relationship Id="rId26" Type="http://schemas.openxmlformats.org/officeDocument/2006/relationships/theme" Target="theme/theme1.xml" /><Relationship Id="rId27" Type="http://schemas.openxmlformats.org/officeDocument/2006/relationships/calcChain" Target="calcChain.xml" /><Relationship Id="rId2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ht="36.96" customHeight="1">
      <c r="AR2" s="25" t="s">
        <v>8</v>
      </c>
      <c r="BS2" s="26" t="s">
        <v>9</v>
      </c>
      <c r="BT2" s="26" t="s">
        <v>10</v>
      </c>
    </row>
    <row r="3" ht="6.96" customHeight="1">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9"/>
      <c r="BS3" s="26" t="s">
        <v>9</v>
      </c>
      <c r="BT3" s="26" t="s">
        <v>11</v>
      </c>
    </row>
    <row r="4" ht="36.96" customHeight="1">
      <c r="B4" s="30"/>
      <c r="C4" s="31"/>
      <c r="D4" s="32" t="s">
        <v>12</v>
      </c>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3"/>
      <c r="AS4" s="34" t="s">
        <v>13</v>
      </c>
      <c r="BE4" s="35" t="s">
        <v>14</v>
      </c>
      <c r="BS4" s="26" t="s">
        <v>15</v>
      </c>
    </row>
    <row r="5" ht="14.4" customHeight="1">
      <c r="B5" s="30"/>
      <c r="C5" s="31"/>
      <c r="D5" s="36" t="s">
        <v>16</v>
      </c>
      <c r="E5" s="31"/>
      <c r="F5" s="31"/>
      <c r="G5" s="31"/>
      <c r="H5" s="31"/>
      <c r="I5" s="31"/>
      <c r="J5" s="31"/>
      <c r="K5" s="37" t="s">
        <v>17</v>
      </c>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3"/>
      <c r="BE5" s="38" t="s">
        <v>18</v>
      </c>
      <c r="BS5" s="26" t="s">
        <v>9</v>
      </c>
    </row>
    <row r="6" ht="36.96" customHeight="1">
      <c r="B6" s="30"/>
      <c r="C6" s="31"/>
      <c r="D6" s="39" t="s">
        <v>19</v>
      </c>
      <c r="E6" s="31"/>
      <c r="F6" s="31"/>
      <c r="G6" s="31"/>
      <c r="H6" s="31"/>
      <c r="I6" s="31"/>
      <c r="J6" s="31"/>
      <c r="K6" s="40" t="s">
        <v>20</v>
      </c>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3"/>
      <c r="BE6" s="41"/>
      <c r="BS6" s="26" t="s">
        <v>9</v>
      </c>
    </row>
    <row r="7" ht="14.4" customHeight="1">
      <c r="B7" s="30"/>
      <c r="C7" s="31"/>
      <c r="D7" s="42" t="s">
        <v>21</v>
      </c>
      <c r="E7" s="31"/>
      <c r="F7" s="31"/>
      <c r="G7" s="31"/>
      <c r="H7" s="31"/>
      <c r="I7" s="31"/>
      <c r="J7" s="31"/>
      <c r="K7" s="37" t="s">
        <v>5</v>
      </c>
      <c r="L7" s="31"/>
      <c r="M7" s="31"/>
      <c r="N7" s="31"/>
      <c r="O7" s="31"/>
      <c r="P7" s="31"/>
      <c r="Q7" s="31"/>
      <c r="R7" s="31"/>
      <c r="S7" s="31"/>
      <c r="T7" s="31"/>
      <c r="U7" s="31"/>
      <c r="V7" s="31"/>
      <c r="W7" s="31"/>
      <c r="X7" s="31"/>
      <c r="Y7" s="31"/>
      <c r="Z7" s="31"/>
      <c r="AA7" s="31"/>
      <c r="AB7" s="31"/>
      <c r="AC7" s="31"/>
      <c r="AD7" s="31"/>
      <c r="AE7" s="31"/>
      <c r="AF7" s="31"/>
      <c r="AG7" s="31"/>
      <c r="AH7" s="31"/>
      <c r="AI7" s="31"/>
      <c r="AJ7" s="31"/>
      <c r="AK7" s="42" t="s">
        <v>22</v>
      </c>
      <c r="AL7" s="31"/>
      <c r="AM7" s="31"/>
      <c r="AN7" s="37" t="s">
        <v>5</v>
      </c>
      <c r="AO7" s="31"/>
      <c r="AP7" s="31"/>
      <c r="AQ7" s="33"/>
      <c r="BE7" s="41"/>
      <c r="BS7" s="26" t="s">
        <v>9</v>
      </c>
    </row>
    <row r="8" ht="14.4" customHeight="1">
      <c r="B8" s="30"/>
      <c r="C8" s="31"/>
      <c r="D8" s="42" t="s">
        <v>23</v>
      </c>
      <c r="E8" s="31"/>
      <c r="F8" s="31"/>
      <c r="G8" s="31"/>
      <c r="H8" s="31"/>
      <c r="I8" s="31"/>
      <c r="J8" s="31"/>
      <c r="K8" s="37" t="s">
        <v>24</v>
      </c>
      <c r="L8" s="31"/>
      <c r="M8" s="31"/>
      <c r="N8" s="31"/>
      <c r="O8" s="31"/>
      <c r="P8" s="31"/>
      <c r="Q8" s="31"/>
      <c r="R8" s="31"/>
      <c r="S8" s="31"/>
      <c r="T8" s="31"/>
      <c r="U8" s="31"/>
      <c r="V8" s="31"/>
      <c r="W8" s="31"/>
      <c r="X8" s="31"/>
      <c r="Y8" s="31"/>
      <c r="Z8" s="31"/>
      <c r="AA8" s="31"/>
      <c r="AB8" s="31"/>
      <c r="AC8" s="31"/>
      <c r="AD8" s="31"/>
      <c r="AE8" s="31"/>
      <c r="AF8" s="31"/>
      <c r="AG8" s="31"/>
      <c r="AH8" s="31"/>
      <c r="AI8" s="31"/>
      <c r="AJ8" s="31"/>
      <c r="AK8" s="42" t="s">
        <v>25</v>
      </c>
      <c r="AL8" s="31"/>
      <c r="AM8" s="31"/>
      <c r="AN8" s="43" t="s">
        <v>26</v>
      </c>
      <c r="AO8" s="31"/>
      <c r="AP8" s="31"/>
      <c r="AQ8" s="33"/>
      <c r="BE8" s="41"/>
      <c r="BS8" s="26" t="s">
        <v>9</v>
      </c>
    </row>
    <row r="9" ht="14.4" customHeight="1">
      <c r="B9" s="30"/>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3"/>
      <c r="BE9" s="41"/>
      <c r="BS9" s="26" t="s">
        <v>9</v>
      </c>
    </row>
    <row r="10" ht="14.4" customHeight="1">
      <c r="B10" s="30"/>
      <c r="C10" s="31"/>
      <c r="D10" s="42" t="s">
        <v>27</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42" t="s">
        <v>28</v>
      </c>
      <c r="AL10" s="31"/>
      <c r="AM10" s="31"/>
      <c r="AN10" s="37" t="s">
        <v>29</v>
      </c>
      <c r="AO10" s="31"/>
      <c r="AP10" s="31"/>
      <c r="AQ10" s="33"/>
      <c r="BE10" s="41"/>
      <c r="BS10" s="26" t="s">
        <v>9</v>
      </c>
    </row>
    <row r="11" ht="18.48" customHeight="1">
      <c r="B11" s="30"/>
      <c r="C11" s="31"/>
      <c r="D11" s="31"/>
      <c r="E11" s="37" t="s">
        <v>30</v>
      </c>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42" t="s">
        <v>31</v>
      </c>
      <c r="AL11" s="31"/>
      <c r="AM11" s="31"/>
      <c r="AN11" s="37" t="s">
        <v>5</v>
      </c>
      <c r="AO11" s="31"/>
      <c r="AP11" s="31"/>
      <c r="AQ11" s="33"/>
      <c r="BE11" s="41"/>
      <c r="BS11" s="26" t="s">
        <v>9</v>
      </c>
    </row>
    <row r="12" ht="6.96"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3"/>
      <c r="BE12" s="41"/>
      <c r="BS12" s="26" t="s">
        <v>9</v>
      </c>
    </row>
    <row r="13" ht="14.4" customHeight="1">
      <c r="B13" s="30"/>
      <c r="C13" s="31"/>
      <c r="D13" s="42" t="s">
        <v>32</v>
      </c>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42" t="s">
        <v>28</v>
      </c>
      <c r="AL13" s="31"/>
      <c r="AM13" s="31"/>
      <c r="AN13" s="44" t="s">
        <v>33</v>
      </c>
      <c r="AO13" s="31"/>
      <c r="AP13" s="31"/>
      <c r="AQ13" s="33"/>
      <c r="BE13" s="41"/>
      <c r="BS13" s="26" t="s">
        <v>9</v>
      </c>
    </row>
    <row r="14">
      <c r="B14" s="30"/>
      <c r="C14" s="31"/>
      <c r="D14" s="31"/>
      <c r="E14" s="44" t="s">
        <v>33</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2" t="s">
        <v>31</v>
      </c>
      <c r="AL14" s="31"/>
      <c r="AM14" s="31"/>
      <c r="AN14" s="44" t="s">
        <v>33</v>
      </c>
      <c r="AO14" s="31"/>
      <c r="AP14" s="31"/>
      <c r="AQ14" s="33"/>
      <c r="BE14" s="41"/>
      <c r="BS14" s="26" t="s">
        <v>9</v>
      </c>
    </row>
    <row r="15" ht="6.96" customHeight="1">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3"/>
      <c r="BE15" s="41"/>
      <c r="BS15" s="26" t="s">
        <v>6</v>
      </c>
    </row>
    <row r="16" ht="14.4" customHeight="1">
      <c r="B16" s="30"/>
      <c r="C16" s="31"/>
      <c r="D16" s="42" t="s">
        <v>34</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42" t="s">
        <v>28</v>
      </c>
      <c r="AL16" s="31"/>
      <c r="AM16" s="31"/>
      <c r="AN16" s="37" t="s">
        <v>35</v>
      </c>
      <c r="AO16" s="31"/>
      <c r="AP16" s="31"/>
      <c r="AQ16" s="33"/>
      <c r="BE16" s="41"/>
      <c r="BS16" s="26" t="s">
        <v>6</v>
      </c>
    </row>
    <row r="17" ht="18.48" customHeight="1">
      <c r="B17" s="30"/>
      <c r="C17" s="31"/>
      <c r="D17" s="31"/>
      <c r="E17" s="37" t="s">
        <v>36</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42" t="s">
        <v>31</v>
      </c>
      <c r="AL17" s="31"/>
      <c r="AM17" s="31"/>
      <c r="AN17" s="37" t="s">
        <v>5</v>
      </c>
      <c r="AO17" s="31"/>
      <c r="AP17" s="31"/>
      <c r="AQ17" s="33"/>
      <c r="BE17" s="41"/>
      <c r="BS17" s="26" t="s">
        <v>37</v>
      </c>
    </row>
    <row r="18" ht="6.96" customHeight="1">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3"/>
      <c r="BE18" s="41"/>
      <c r="BS18" s="26" t="s">
        <v>9</v>
      </c>
    </row>
    <row r="19" ht="14.4" customHeight="1">
      <c r="B19" s="30"/>
      <c r="C19" s="31"/>
      <c r="D19" s="42" t="s">
        <v>38</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3"/>
      <c r="BE19" s="41"/>
      <c r="BS19" s="26" t="s">
        <v>9</v>
      </c>
    </row>
    <row r="20" ht="16.5" customHeight="1">
      <c r="B20" s="30"/>
      <c r="C20" s="31"/>
      <c r="D20" s="31"/>
      <c r="E20" s="46" t="s">
        <v>5</v>
      </c>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31"/>
      <c r="AP20" s="31"/>
      <c r="AQ20" s="33"/>
      <c r="BE20" s="41"/>
      <c r="BS20" s="26" t="s">
        <v>6</v>
      </c>
    </row>
    <row r="21" ht="6.96" customHeight="1">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3"/>
      <c r="BE21" s="41"/>
    </row>
    <row r="22" ht="6.96" customHeight="1">
      <c r="B22" s="30"/>
      <c r="C22" s="31"/>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31"/>
      <c r="AQ22" s="33"/>
      <c r="BE22" s="41"/>
    </row>
    <row r="23" s="1" customFormat="1" ht="25.92" customHeight="1">
      <c r="B23" s="48"/>
      <c r="C23" s="49"/>
      <c r="D23" s="50" t="s">
        <v>39</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2">
        <f>ROUND(AG51,2)</f>
        <v>0</v>
      </c>
      <c r="AL23" s="51"/>
      <c r="AM23" s="51"/>
      <c r="AN23" s="51"/>
      <c r="AO23" s="51"/>
      <c r="AP23" s="49"/>
      <c r="AQ23" s="53"/>
      <c r="BE23" s="41"/>
    </row>
    <row r="24" s="1" customFormat="1" ht="6.96" customHeight="1">
      <c r="B24" s="48"/>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53"/>
      <c r="BE24" s="41"/>
    </row>
    <row r="25" s="1" customFormat="1">
      <c r="B25" s="48"/>
      <c r="C25" s="49"/>
      <c r="D25" s="49"/>
      <c r="E25" s="49"/>
      <c r="F25" s="49"/>
      <c r="G25" s="49"/>
      <c r="H25" s="49"/>
      <c r="I25" s="49"/>
      <c r="J25" s="49"/>
      <c r="K25" s="49"/>
      <c r="L25" s="54" t="s">
        <v>40</v>
      </c>
      <c r="M25" s="54"/>
      <c r="N25" s="54"/>
      <c r="O25" s="54"/>
      <c r="P25" s="49"/>
      <c r="Q25" s="49"/>
      <c r="R25" s="49"/>
      <c r="S25" s="49"/>
      <c r="T25" s="49"/>
      <c r="U25" s="49"/>
      <c r="V25" s="49"/>
      <c r="W25" s="54" t="s">
        <v>41</v>
      </c>
      <c r="X25" s="54"/>
      <c r="Y25" s="54"/>
      <c r="Z25" s="54"/>
      <c r="AA25" s="54"/>
      <c r="AB25" s="54"/>
      <c r="AC25" s="54"/>
      <c r="AD25" s="54"/>
      <c r="AE25" s="54"/>
      <c r="AF25" s="49"/>
      <c r="AG25" s="49"/>
      <c r="AH25" s="49"/>
      <c r="AI25" s="49"/>
      <c r="AJ25" s="49"/>
      <c r="AK25" s="54" t="s">
        <v>42</v>
      </c>
      <c r="AL25" s="54"/>
      <c r="AM25" s="54"/>
      <c r="AN25" s="54"/>
      <c r="AO25" s="54"/>
      <c r="AP25" s="49"/>
      <c r="AQ25" s="53"/>
      <c r="BE25" s="41"/>
    </row>
    <row r="26" s="2" customFormat="1" ht="14.4" customHeight="1">
      <c r="B26" s="55"/>
      <c r="C26" s="56"/>
      <c r="D26" s="57" t="s">
        <v>43</v>
      </c>
      <c r="E26" s="56"/>
      <c r="F26" s="57" t="s">
        <v>44</v>
      </c>
      <c r="G26" s="56"/>
      <c r="H26" s="56"/>
      <c r="I26" s="56"/>
      <c r="J26" s="56"/>
      <c r="K26" s="56"/>
      <c r="L26" s="58">
        <v>0.20999999999999999</v>
      </c>
      <c r="M26" s="56"/>
      <c r="N26" s="56"/>
      <c r="O26" s="56"/>
      <c r="P26" s="56"/>
      <c r="Q26" s="56"/>
      <c r="R26" s="56"/>
      <c r="S26" s="56"/>
      <c r="T26" s="56"/>
      <c r="U26" s="56"/>
      <c r="V26" s="56"/>
      <c r="W26" s="59">
        <f>ROUND(AZ51,2)</f>
        <v>0</v>
      </c>
      <c r="X26" s="56"/>
      <c r="Y26" s="56"/>
      <c r="Z26" s="56"/>
      <c r="AA26" s="56"/>
      <c r="AB26" s="56"/>
      <c r="AC26" s="56"/>
      <c r="AD26" s="56"/>
      <c r="AE26" s="56"/>
      <c r="AF26" s="56"/>
      <c r="AG26" s="56"/>
      <c r="AH26" s="56"/>
      <c r="AI26" s="56"/>
      <c r="AJ26" s="56"/>
      <c r="AK26" s="59">
        <f>ROUND(AV51,2)</f>
        <v>0</v>
      </c>
      <c r="AL26" s="56"/>
      <c r="AM26" s="56"/>
      <c r="AN26" s="56"/>
      <c r="AO26" s="56"/>
      <c r="AP26" s="56"/>
      <c r="AQ26" s="60"/>
      <c r="BE26" s="41"/>
    </row>
    <row r="27" s="2" customFormat="1" ht="14.4" customHeight="1">
      <c r="B27" s="55"/>
      <c r="C27" s="56"/>
      <c r="D27" s="56"/>
      <c r="E27" s="56"/>
      <c r="F27" s="57" t="s">
        <v>45</v>
      </c>
      <c r="G27" s="56"/>
      <c r="H27" s="56"/>
      <c r="I27" s="56"/>
      <c r="J27" s="56"/>
      <c r="K27" s="56"/>
      <c r="L27" s="58">
        <v>0.14999999999999999</v>
      </c>
      <c r="M27" s="56"/>
      <c r="N27" s="56"/>
      <c r="O27" s="56"/>
      <c r="P27" s="56"/>
      <c r="Q27" s="56"/>
      <c r="R27" s="56"/>
      <c r="S27" s="56"/>
      <c r="T27" s="56"/>
      <c r="U27" s="56"/>
      <c r="V27" s="56"/>
      <c r="W27" s="59">
        <f>ROUND(BA51,2)</f>
        <v>0</v>
      </c>
      <c r="X27" s="56"/>
      <c r="Y27" s="56"/>
      <c r="Z27" s="56"/>
      <c r="AA27" s="56"/>
      <c r="AB27" s="56"/>
      <c r="AC27" s="56"/>
      <c r="AD27" s="56"/>
      <c r="AE27" s="56"/>
      <c r="AF27" s="56"/>
      <c r="AG27" s="56"/>
      <c r="AH27" s="56"/>
      <c r="AI27" s="56"/>
      <c r="AJ27" s="56"/>
      <c r="AK27" s="59">
        <f>ROUND(AW51,2)</f>
        <v>0</v>
      </c>
      <c r="AL27" s="56"/>
      <c r="AM27" s="56"/>
      <c r="AN27" s="56"/>
      <c r="AO27" s="56"/>
      <c r="AP27" s="56"/>
      <c r="AQ27" s="60"/>
      <c r="BE27" s="41"/>
    </row>
    <row r="28" hidden="1" s="2" customFormat="1" ht="14.4" customHeight="1">
      <c r="B28" s="55"/>
      <c r="C28" s="56"/>
      <c r="D28" s="56"/>
      <c r="E28" s="56"/>
      <c r="F28" s="57" t="s">
        <v>46</v>
      </c>
      <c r="G28" s="56"/>
      <c r="H28" s="56"/>
      <c r="I28" s="56"/>
      <c r="J28" s="56"/>
      <c r="K28" s="56"/>
      <c r="L28" s="58">
        <v>0.20999999999999999</v>
      </c>
      <c r="M28" s="56"/>
      <c r="N28" s="56"/>
      <c r="O28" s="56"/>
      <c r="P28" s="56"/>
      <c r="Q28" s="56"/>
      <c r="R28" s="56"/>
      <c r="S28" s="56"/>
      <c r="T28" s="56"/>
      <c r="U28" s="56"/>
      <c r="V28" s="56"/>
      <c r="W28" s="59">
        <f>ROUND(BB51,2)</f>
        <v>0</v>
      </c>
      <c r="X28" s="56"/>
      <c r="Y28" s="56"/>
      <c r="Z28" s="56"/>
      <c r="AA28" s="56"/>
      <c r="AB28" s="56"/>
      <c r="AC28" s="56"/>
      <c r="AD28" s="56"/>
      <c r="AE28" s="56"/>
      <c r="AF28" s="56"/>
      <c r="AG28" s="56"/>
      <c r="AH28" s="56"/>
      <c r="AI28" s="56"/>
      <c r="AJ28" s="56"/>
      <c r="AK28" s="59">
        <v>0</v>
      </c>
      <c r="AL28" s="56"/>
      <c r="AM28" s="56"/>
      <c r="AN28" s="56"/>
      <c r="AO28" s="56"/>
      <c r="AP28" s="56"/>
      <c r="AQ28" s="60"/>
      <c r="BE28" s="41"/>
    </row>
    <row r="29" hidden="1" s="2" customFormat="1" ht="14.4" customHeight="1">
      <c r="B29" s="55"/>
      <c r="C29" s="56"/>
      <c r="D29" s="56"/>
      <c r="E29" s="56"/>
      <c r="F29" s="57" t="s">
        <v>47</v>
      </c>
      <c r="G29" s="56"/>
      <c r="H29" s="56"/>
      <c r="I29" s="56"/>
      <c r="J29" s="56"/>
      <c r="K29" s="56"/>
      <c r="L29" s="58">
        <v>0.14999999999999999</v>
      </c>
      <c r="M29" s="56"/>
      <c r="N29" s="56"/>
      <c r="O29" s="56"/>
      <c r="P29" s="56"/>
      <c r="Q29" s="56"/>
      <c r="R29" s="56"/>
      <c r="S29" s="56"/>
      <c r="T29" s="56"/>
      <c r="U29" s="56"/>
      <c r="V29" s="56"/>
      <c r="W29" s="59">
        <f>ROUND(BC51,2)</f>
        <v>0</v>
      </c>
      <c r="X29" s="56"/>
      <c r="Y29" s="56"/>
      <c r="Z29" s="56"/>
      <c r="AA29" s="56"/>
      <c r="AB29" s="56"/>
      <c r="AC29" s="56"/>
      <c r="AD29" s="56"/>
      <c r="AE29" s="56"/>
      <c r="AF29" s="56"/>
      <c r="AG29" s="56"/>
      <c r="AH29" s="56"/>
      <c r="AI29" s="56"/>
      <c r="AJ29" s="56"/>
      <c r="AK29" s="59">
        <v>0</v>
      </c>
      <c r="AL29" s="56"/>
      <c r="AM29" s="56"/>
      <c r="AN29" s="56"/>
      <c r="AO29" s="56"/>
      <c r="AP29" s="56"/>
      <c r="AQ29" s="60"/>
      <c r="BE29" s="41"/>
    </row>
    <row r="30" hidden="1" s="2" customFormat="1" ht="14.4" customHeight="1">
      <c r="B30" s="55"/>
      <c r="C30" s="56"/>
      <c r="D30" s="56"/>
      <c r="E30" s="56"/>
      <c r="F30" s="57" t="s">
        <v>48</v>
      </c>
      <c r="G30" s="56"/>
      <c r="H30" s="56"/>
      <c r="I30" s="56"/>
      <c r="J30" s="56"/>
      <c r="K30" s="56"/>
      <c r="L30" s="58">
        <v>0</v>
      </c>
      <c r="M30" s="56"/>
      <c r="N30" s="56"/>
      <c r="O30" s="56"/>
      <c r="P30" s="56"/>
      <c r="Q30" s="56"/>
      <c r="R30" s="56"/>
      <c r="S30" s="56"/>
      <c r="T30" s="56"/>
      <c r="U30" s="56"/>
      <c r="V30" s="56"/>
      <c r="W30" s="59">
        <f>ROUND(BD51,2)</f>
        <v>0</v>
      </c>
      <c r="X30" s="56"/>
      <c r="Y30" s="56"/>
      <c r="Z30" s="56"/>
      <c r="AA30" s="56"/>
      <c r="AB30" s="56"/>
      <c r="AC30" s="56"/>
      <c r="AD30" s="56"/>
      <c r="AE30" s="56"/>
      <c r="AF30" s="56"/>
      <c r="AG30" s="56"/>
      <c r="AH30" s="56"/>
      <c r="AI30" s="56"/>
      <c r="AJ30" s="56"/>
      <c r="AK30" s="59">
        <v>0</v>
      </c>
      <c r="AL30" s="56"/>
      <c r="AM30" s="56"/>
      <c r="AN30" s="56"/>
      <c r="AO30" s="56"/>
      <c r="AP30" s="56"/>
      <c r="AQ30" s="60"/>
      <c r="BE30" s="41"/>
    </row>
    <row r="31" s="1" customFormat="1" ht="6.96" customHeight="1">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53"/>
      <c r="BE31" s="41"/>
    </row>
    <row r="32" s="1" customFormat="1" ht="25.92" customHeight="1">
      <c r="B32" s="48"/>
      <c r="C32" s="61"/>
      <c r="D32" s="62" t="s">
        <v>49</v>
      </c>
      <c r="E32" s="63"/>
      <c r="F32" s="63"/>
      <c r="G32" s="63"/>
      <c r="H32" s="63"/>
      <c r="I32" s="63"/>
      <c r="J32" s="63"/>
      <c r="K32" s="63"/>
      <c r="L32" s="63"/>
      <c r="M32" s="63"/>
      <c r="N32" s="63"/>
      <c r="O32" s="63"/>
      <c r="P32" s="63"/>
      <c r="Q32" s="63"/>
      <c r="R32" s="63"/>
      <c r="S32" s="63"/>
      <c r="T32" s="64" t="s">
        <v>50</v>
      </c>
      <c r="U32" s="63"/>
      <c r="V32" s="63"/>
      <c r="W32" s="63"/>
      <c r="X32" s="65" t="s">
        <v>51</v>
      </c>
      <c r="Y32" s="63"/>
      <c r="Z32" s="63"/>
      <c r="AA32" s="63"/>
      <c r="AB32" s="63"/>
      <c r="AC32" s="63"/>
      <c r="AD32" s="63"/>
      <c r="AE32" s="63"/>
      <c r="AF32" s="63"/>
      <c r="AG32" s="63"/>
      <c r="AH32" s="63"/>
      <c r="AI32" s="63"/>
      <c r="AJ32" s="63"/>
      <c r="AK32" s="66">
        <f>SUM(AK23:AK30)</f>
        <v>0</v>
      </c>
      <c r="AL32" s="63"/>
      <c r="AM32" s="63"/>
      <c r="AN32" s="63"/>
      <c r="AO32" s="67"/>
      <c r="AP32" s="61"/>
      <c r="AQ32" s="68"/>
      <c r="BE32" s="41"/>
    </row>
    <row r="33" s="1" customFormat="1" ht="6.96" customHeight="1">
      <c r="B33" s="48"/>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53"/>
    </row>
    <row r="34" s="1" customFormat="1" ht="6.96" customHeight="1">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1"/>
    </row>
    <row r="38" s="1" customFormat="1" ht="6.96" customHeight="1">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48"/>
    </row>
    <row r="39" s="1" customFormat="1" ht="36.96" customHeight="1">
      <c r="B39" s="48"/>
      <c r="C39" s="74" t="s">
        <v>52</v>
      </c>
      <c r="AR39" s="48"/>
    </row>
    <row r="40" s="1" customFormat="1" ht="6.96" customHeight="1">
      <c r="B40" s="48"/>
      <c r="AR40" s="48"/>
    </row>
    <row r="41" s="3" customFormat="1" ht="14.4" customHeight="1">
      <c r="B41" s="75"/>
      <c r="C41" s="76" t="s">
        <v>16</v>
      </c>
      <c r="L41" s="3" t="str">
        <f>K5</f>
        <v>15023</v>
      </c>
      <c r="AR41" s="75"/>
    </row>
    <row r="42" s="4" customFormat="1" ht="36.96" customHeight="1">
      <c r="B42" s="77"/>
      <c r="C42" s="78" t="s">
        <v>19</v>
      </c>
      <c r="L42" s="79" t="str">
        <f>K6</f>
        <v>Vostelčice 2017</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R42" s="77"/>
    </row>
    <row r="43" s="1" customFormat="1" ht="6.96" customHeight="1">
      <c r="B43" s="48"/>
      <c r="AR43" s="48"/>
    </row>
    <row r="44" s="1" customFormat="1">
      <c r="B44" s="48"/>
      <c r="C44" s="76" t="s">
        <v>23</v>
      </c>
      <c r="L44" s="80" t="str">
        <f>IF(K8="","",K8)</f>
        <v>Choceň</v>
      </c>
      <c r="AI44" s="76" t="s">
        <v>25</v>
      </c>
      <c r="AM44" s="81" t="str">
        <f>IF(AN8= "","",AN8)</f>
        <v>8. 1. 2019</v>
      </c>
      <c r="AN44" s="81"/>
      <c r="AR44" s="48"/>
    </row>
    <row r="45" s="1" customFormat="1" ht="6.96" customHeight="1">
      <c r="B45" s="48"/>
      <c r="AR45" s="48"/>
    </row>
    <row r="46" s="1" customFormat="1">
      <c r="B46" s="48"/>
      <c r="C46" s="76" t="s">
        <v>27</v>
      </c>
      <c r="L46" s="3" t="str">
        <f>IF(E11= "","",E11)</f>
        <v>Město Choceň</v>
      </c>
      <c r="AI46" s="76" t="s">
        <v>34</v>
      </c>
      <c r="AM46" s="3" t="str">
        <f>IF(E17="","",E17)</f>
        <v>Laboro ateliér s.r.o.</v>
      </c>
      <c r="AN46" s="3"/>
      <c r="AO46" s="3"/>
      <c r="AP46" s="3"/>
      <c r="AR46" s="48"/>
      <c r="AS46" s="82" t="s">
        <v>53</v>
      </c>
      <c r="AT46" s="83"/>
      <c r="AU46" s="84"/>
      <c r="AV46" s="84"/>
      <c r="AW46" s="84"/>
      <c r="AX46" s="84"/>
      <c r="AY46" s="84"/>
      <c r="AZ46" s="84"/>
      <c r="BA46" s="84"/>
      <c r="BB46" s="84"/>
      <c r="BC46" s="84"/>
      <c r="BD46" s="85"/>
    </row>
    <row r="47" s="1" customFormat="1">
      <c r="B47" s="48"/>
      <c r="C47" s="76" t="s">
        <v>32</v>
      </c>
      <c r="L47" s="3" t="str">
        <f>IF(E14= "Vyplň údaj","",E14)</f>
        <v/>
      </c>
      <c r="AR47" s="48"/>
      <c r="AS47" s="86"/>
      <c r="AT47" s="57"/>
      <c r="AU47" s="49"/>
      <c r="AV47" s="49"/>
      <c r="AW47" s="49"/>
      <c r="AX47" s="49"/>
      <c r="AY47" s="49"/>
      <c r="AZ47" s="49"/>
      <c r="BA47" s="49"/>
      <c r="BB47" s="49"/>
      <c r="BC47" s="49"/>
      <c r="BD47" s="87"/>
    </row>
    <row r="48" s="1" customFormat="1" ht="10.8" customHeight="1">
      <c r="B48" s="48"/>
      <c r="AR48" s="48"/>
      <c r="AS48" s="86"/>
      <c r="AT48" s="57"/>
      <c r="AU48" s="49"/>
      <c r="AV48" s="49"/>
      <c r="AW48" s="49"/>
      <c r="AX48" s="49"/>
      <c r="AY48" s="49"/>
      <c r="AZ48" s="49"/>
      <c r="BA48" s="49"/>
      <c r="BB48" s="49"/>
      <c r="BC48" s="49"/>
      <c r="BD48" s="87"/>
    </row>
    <row r="49" s="1" customFormat="1" ht="29.28" customHeight="1">
      <c r="B49" s="48"/>
      <c r="C49" s="88" t="s">
        <v>54</v>
      </c>
      <c r="D49" s="89"/>
      <c r="E49" s="89"/>
      <c r="F49" s="89"/>
      <c r="G49" s="89"/>
      <c r="H49" s="90"/>
      <c r="I49" s="91" t="s">
        <v>55</v>
      </c>
      <c r="J49" s="89"/>
      <c r="K49" s="89"/>
      <c r="L49" s="89"/>
      <c r="M49" s="89"/>
      <c r="N49" s="89"/>
      <c r="O49" s="89"/>
      <c r="P49" s="89"/>
      <c r="Q49" s="89"/>
      <c r="R49" s="89"/>
      <c r="S49" s="89"/>
      <c r="T49" s="89"/>
      <c r="U49" s="89"/>
      <c r="V49" s="89"/>
      <c r="W49" s="89"/>
      <c r="X49" s="89"/>
      <c r="Y49" s="89"/>
      <c r="Z49" s="89"/>
      <c r="AA49" s="89"/>
      <c r="AB49" s="89"/>
      <c r="AC49" s="89"/>
      <c r="AD49" s="89"/>
      <c r="AE49" s="89"/>
      <c r="AF49" s="89"/>
      <c r="AG49" s="92" t="s">
        <v>56</v>
      </c>
      <c r="AH49" s="89"/>
      <c r="AI49" s="89"/>
      <c r="AJ49" s="89"/>
      <c r="AK49" s="89"/>
      <c r="AL49" s="89"/>
      <c r="AM49" s="89"/>
      <c r="AN49" s="91" t="s">
        <v>57</v>
      </c>
      <c r="AO49" s="89"/>
      <c r="AP49" s="89"/>
      <c r="AQ49" s="93" t="s">
        <v>58</v>
      </c>
      <c r="AR49" s="48"/>
      <c r="AS49" s="94" t="s">
        <v>59</v>
      </c>
      <c r="AT49" s="95" t="s">
        <v>60</v>
      </c>
      <c r="AU49" s="95" t="s">
        <v>61</v>
      </c>
      <c r="AV49" s="95" t="s">
        <v>62</v>
      </c>
      <c r="AW49" s="95" t="s">
        <v>63</v>
      </c>
      <c r="AX49" s="95" t="s">
        <v>64</v>
      </c>
      <c r="AY49" s="95" t="s">
        <v>65</v>
      </c>
      <c r="AZ49" s="95" t="s">
        <v>66</v>
      </c>
      <c r="BA49" s="95" t="s">
        <v>67</v>
      </c>
      <c r="BB49" s="95" t="s">
        <v>68</v>
      </c>
      <c r="BC49" s="95" t="s">
        <v>69</v>
      </c>
      <c r="BD49" s="96" t="s">
        <v>70</v>
      </c>
    </row>
    <row r="50" s="1" customFormat="1" ht="10.8" customHeight="1">
      <c r="B50" s="48"/>
      <c r="AR50" s="48"/>
      <c r="AS50" s="97"/>
      <c r="AT50" s="84"/>
      <c r="AU50" s="84"/>
      <c r="AV50" s="84"/>
      <c r="AW50" s="84"/>
      <c r="AX50" s="84"/>
      <c r="AY50" s="84"/>
      <c r="AZ50" s="84"/>
      <c r="BA50" s="84"/>
      <c r="BB50" s="84"/>
      <c r="BC50" s="84"/>
      <c r="BD50" s="85"/>
    </row>
    <row r="51" s="4" customFormat="1" ht="32.4" customHeight="1">
      <c r="B51" s="77"/>
      <c r="C51" s="98" t="s">
        <v>71</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100">
        <f>ROUND(AG52+SUM(AG53:AG59)+AG66+AG69+AG76+SUM(AG79:AG81),2)</f>
        <v>0</v>
      </c>
      <c r="AH51" s="100"/>
      <c r="AI51" s="100"/>
      <c r="AJ51" s="100"/>
      <c r="AK51" s="100"/>
      <c r="AL51" s="100"/>
      <c r="AM51" s="100"/>
      <c r="AN51" s="101">
        <f>SUM(AG51,AT51)</f>
        <v>0</v>
      </c>
      <c r="AO51" s="101"/>
      <c r="AP51" s="101"/>
      <c r="AQ51" s="102" t="s">
        <v>5</v>
      </c>
      <c r="AR51" s="77"/>
      <c r="AS51" s="103">
        <f>ROUND(AS52+SUM(AS53:AS59)+AS66+AS69+AS76+SUM(AS79:AS81),2)</f>
        <v>0</v>
      </c>
      <c r="AT51" s="104">
        <f>ROUND(SUM(AV51:AW51),2)</f>
        <v>0</v>
      </c>
      <c r="AU51" s="105">
        <f>ROUND(AU52+SUM(AU53:AU59)+AU66+AU69+AU76+SUM(AU79:AU81),5)</f>
        <v>0</v>
      </c>
      <c r="AV51" s="104">
        <f>ROUND(AZ51*L26,2)</f>
        <v>0</v>
      </c>
      <c r="AW51" s="104">
        <f>ROUND(BA51*L27,2)</f>
        <v>0</v>
      </c>
      <c r="AX51" s="104">
        <f>ROUND(BB51*L26,2)</f>
        <v>0</v>
      </c>
      <c r="AY51" s="104">
        <f>ROUND(BC51*L27,2)</f>
        <v>0</v>
      </c>
      <c r="AZ51" s="104">
        <f>ROUND(AZ52+SUM(AZ53:AZ59)+AZ66+AZ69+AZ76+SUM(AZ79:AZ81),2)</f>
        <v>0</v>
      </c>
      <c r="BA51" s="104">
        <f>ROUND(BA52+SUM(BA53:BA59)+BA66+BA69+BA76+SUM(BA79:BA81),2)</f>
        <v>0</v>
      </c>
      <c r="BB51" s="104">
        <f>ROUND(BB52+SUM(BB53:BB59)+BB66+BB69+BB76+SUM(BB79:BB81),2)</f>
        <v>0</v>
      </c>
      <c r="BC51" s="104">
        <f>ROUND(BC52+SUM(BC53:BC59)+BC66+BC69+BC76+SUM(BC79:BC81),2)</f>
        <v>0</v>
      </c>
      <c r="BD51" s="106">
        <f>ROUND(BD52+SUM(BD53:BD59)+BD66+BD69+BD76+SUM(BD79:BD81),2)</f>
        <v>0</v>
      </c>
      <c r="BS51" s="78" t="s">
        <v>72</v>
      </c>
      <c r="BT51" s="78" t="s">
        <v>73</v>
      </c>
      <c r="BU51" s="107" t="s">
        <v>74</v>
      </c>
      <c r="BV51" s="78" t="s">
        <v>75</v>
      </c>
      <c r="BW51" s="78" t="s">
        <v>7</v>
      </c>
      <c r="BX51" s="78" t="s">
        <v>76</v>
      </c>
      <c r="CL51" s="78" t="s">
        <v>5</v>
      </c>
    </row>
    <row r="52" s="5" customFormat="1" ht="16.5" customHeight="1">
      <c r="A52" s="108" t="s">
        <v>77</v>
      </c>
      <c r="B52" s="109"/>
      <c r="C52" s="110"/>
      <c r="D52" s="111" t="s">
        <v>78</v>
      </c>
      <c r="E52" s="111"/>
      <c r="F52" s="111"/>
      <c r="G52" s="111"/>
      <c r="H52" s="111"/>
      <c r="I52" s="112"/>
      <c r="J52" s="111" t="s">
        <v>79</v>
      </c>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3">
        <f>'SO101 - Ul. Maršála Žukova'!J27</f>
        <v>0</v>
      </c>
      <c r="AH52" s="112"/>
      <c r="AI52" s="112"/>
      <c r="AJ52" s="112"/>
      <c r="AK52" s="112"/>
      <c r="AL52" s="112"/>
      <c r="AM52" s="112"/>
      <c r="AN52" s="113">
        <f>SUM(AG52,AT52)</f>
        <v>0</v>
      </c>
      <c r="AO52" s="112"/>
      <c r="AP52" s="112"/>
      <c r="AQ52" s="114" t="s">
        <v>80</v>
      </c>
      <c r="AR52" s="109"/>
      <c r="AS52" s="115">
        <v>0</v>
      </c>
      <c r="AT52" s="116">
        <f>ROUND(SUM(AV52:AW52),2)</f>
        <v>0</v>
      </c>
      <c r="AU52" s="117">
        <f>'SO101 - Ul. Maršála Žukova'!P83</f>
        <v>0</v>
      </c>
      <c r="AV52" s="116">
        <f>'SO101 - Ul. Maršála Žukova'!J30</f>
        <v>0</v>
      </c>
      <c r="AW52" s="116">
        <f>'SO101 - Ul. Maršála Žukova'!J31</f>
        <v>0</v>
      </c>
      <c r="AX52" s="116">
        <f>'SO101 - Ul. Maršála Žukova'!J32</f>
        <v>0</v>
      </c>
      <c r="AY52" s="116">
        <f>'SO101 - Ul. Maršála Žukova'!J33</f>
        <v>0</v>
      </c>
      <c r="AZ52" s="116">
        <f>'SO101 - Ul. Maršála Žukova'!F30</f>
        <v>0</v>
      </c>
      <c r="BA52" s="116">
        <f>'SO101 - Ul. Maršála Žukova'!F31</f>
        <v>0</v>
      </c>
      <c r="BB52" s="116">
        <f>'SO101 - Ul. Maršála Žukova'!F32</f>
        <v>0</v>
      </c>
      <c r="BC52" s="116">
        <f>'SO101 - Ul. Maršála Žukova'!F33</f>
        <v>0</v>
      </c>
      <c r="BD52" s="118">
        <f>'SO101 - Ul. Maršála Žukova'!F34</f>
        <v>0</v>
      </c>
      <c r="BT52" s="119" t="s">
        <v>81</v>
      </c>
      <c r="BV52" s="119" t="s">
        <v>75</v>
      </c>
      <c r="BW52" s="119" t="s">
        <v>82</v>
      </c>
      <c r="BX52" s="119" t="s">
        <v>7</v>
      </c>
      <c r="CL52" s="119" t="s">
        <v>5</v>
      </c>
      <c r="CM52" s="119" t="s">
        <v>83</v>
      </c>
    </row>
    <row r="53" s="5" customFormat="1" ht="16.5" customHeight="1">
      <c r="A53" s="108" t="s">
        <v>77</v>
      </c>
      <c r="B53" s="109"/>
      <c r="C53" s="110"/>
      <c r="D53" s="111" t="s">
        <v>84</v>
      </c>
      <c r="E53" s="111"/>
      <c r="F53" s="111"/>
      <c r="G53" s="111"/>
      <c r="H53" s="111"/>
      <c r="I53" s="112"/>
      <c r="J53" s="111" t="s">
        <v>85</v>
      </c>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3">
        <f>'SO101.1 - Provizorní komu...'!J27</f>
        <v>0</v>
      </c>
      <c r="AH53" s="112"/>
      <c r="AI53" s="112"/>
      <c r="AJ53" s="112"/>
      <c r="AK53" s="112"/>
      <c r="AL53" s="112"/>
      <c r="AM53" s="112"/>
      <c r="AN53" s="113">
        <f>SUM(AG53,AT53)</f>
        <v>0</v>
      </c>
      <c r="AO53" s="112"/>
      <c r="AP53" s="112"/>
      <c r="AQ53" s="114" t="s">
        <v>80</v>
      </c>
      <c r="AR53" s="109"/>
      <c r="AS53" s="115">
        <v>0</v>
      </c>
      <c r="AT53" s="116">
        <f>ROUND(SUM(AV53:AW53),2)</f>
        <v>0</v>
      </c>
      <c r="AU53" s="117">
        <f>'SO101.1 - Provizorní komu...'!P81</f>
        <v>0</v>
      </c>
      <c r="AV53" s="116">
        <f>'SO101.1 - Provizorní komu...'!J30</f>
        <v>0</v>
      </c>
      <c r="AW53" s="116">
        <f>'SO101.1 - Provizorní komu...'!J31</f>
        <v>0</v>
      </c>
      <c r="AX53" s="116">
        <f>'SO101.1 - Provizorní komu...'!J32</f>
        <v>0</v>
      </c>
      <c r="AY53" s="116">
        <f>'SO101.1 - Provizorní komu...'!J33</f>
        <v>0</v>
      </c>
      <c r="AZ53" s="116">
        <f>'SO101.1 - Provizorní komu...'!F30</f>
        <v>0</v>
      </c>
      <c r="BA53" s="116">
        <f>'SO101.1 - Provizorní komu...'!F31</f>
        <v>0</v>
      </c>
      <c r="BB53" s="116">
        <f>'SO101.1 - Provizorní komu...'!F32</f>
        <v>0</v>
      </c>
      <c r="BC53" s="116">
        <f>'SO101.1 - Provizorní komu...'!F33</f>
        <v>0</v>
      </c>
      <c r="BD53" s="118">
        <f>'SO101.1 - Provizorní komu...'!F34</f>
        <v>0</v>
      </c>
      <c r="BT53" s="119" t="s">
        <v>81</v>
      </c>
      <c r="BV53" s="119" t="s">
        <v>75</v>
      </c>
      <c r="BW53" s="119" t="s">
        <v>86</v>
      </c>
      <c r="BX53" s="119" t="s">
        <v>7</v>
      </c>
      <c r="CL53" s="119" t="s">
        <v>5</v>
      </c>
      <c r="CM53" s="119" t="s">
        <v>83</v>
      </c>
    </row>
    <row r="54" s="5" customFormat="1" ht="16.5" customHeight="1">
      <c r="A54" s="108" t="s">
        <v>77</v>
      </c>
      <c r="B54" s="109"/>
      <c r="C54" s="110"/>
      <c r="D54" s="111" t="s">
        <v>87</v>
      </c>
      <c r="E54" s="111"/>
      <c r="F54" s="111"/>
      <c r="G54" s="111"/>
      <c r="H54" s="111"/>
      <c r="I54" s="112"/>
      <c r="J54" s="111" t="s">
        <v>88</v>
      </c>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3">
        <f>'SO102 - Ul. Špálova'!J27</f>
        <v>0</v>
      </c>
      <c r="AH54" s="112"/>
      <c r="AI54" s="112"/>
      <c r="AJ54" s="112"/>
      <c r="AK54" s="112"/>
      <c r="AL54" s="112"/>
      <c r="AM54" s="112"/>
      <c r="AN54" s="113">
        <f>SUM(AG54,AT54)</f>
        <v>0</v>
      </c>
      <c r="AO54" s="112"/>
      <c r="AP54" s="112"/>
      <c r="AQ54" s="114" t="s">
        <v>80</v>
      </c>
      <c r="AR54" s="109"/>
      <c r="AS54" s="115">
        <v>0</v>
      </c>
      <c r="AT54" s="116">
        <f>ROUND(SUM(AV54:AW54),2)</f>
        <v>0</v>
      </c>
      <c r="AU54" s="117">
        <f>'SO102 - Ul. Špálova'!P83</f>
        <v>0</v>
      </c>
      <c r="AV54" s="116">
        <f>'SO102 - Ul. Špálova'!J30</f>
        <v>0</v>
      </c>
      <c r="AW54" s="116">
        <f>'SO102 - Ul. Špálova'!J31</f>
        <v>0</v>
      </c>
      <c r="AX54" s="116">
        <f>'SO102 - Ul. Špálova'!J32</f>
        <v>0</v>
      </c>
      <c r="AY54" s="116">
        <f>'SO102 - Ul. Špálova'!J33</f>
        <v>0</v>
      </c>
      <c r="AZ54" s="116">
        <f>'SO102 - Ul. Špálova'!F30</f>
        <v>0</v>
      </c>
      <c r="BA54" s="116">
        <f>'SO102 - Ul. Špálova'!F31</f>
        <v>0</v>
      </c>
      <c r="BB54" s="116">
        <f>'SO102 - Ul. Špálova'!F32</f>
        <v>0</v>
      </c>
      <c r="BC54" s="116">
        <f>'SO102 - Ul. Špálova'!F33</f>
        <v>0</v>
      </c>
      <c r="BD54" s="118">
        <f>'SO102 - Ul. Špálova'!F34</f>
        <v>0</v>
      </c>
      <c r="BT54" s="119" t="s">
        <v>81</v>
      </c>
      <c r="BV54" s="119" t="s">
        <v>75</v>
      </c>
      <c r="BW54" s="119" t="s">
        <v>89</v>
      </c>
      <c r="BX54" s="119" t="s">
        <v>7</v>
      </c>
      <c r="CL54" s="119" t="s">
        <v>5</v>
      </c>
      <c r="CM54" s="119" t="s">
        <v>83</v>
      </c>
    </row>
    <row r="55" s="5" customFormat="1" ht="16.5" customHeight="1">
      <c r="A55" s="108" t="s">
        <v>77</v>
      </c>
      <c r="B55" s="109"/>
      <c r="C55" s="110"/>
      <c r="D55" s="111" t="s">
        <v>90</v>
      </c>
      <c r="E55" s="111"/>
      <c r="F55" s="111"/>
      <c r="G55" s="111"/>
      <c r="H55" s="111"/>
      <c r="I55" s="112"/>
      <c r="J55" s="111" t="s">
        <v>91</v>
      </c>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3">
        <f>'SO103 - Ul. Mánesova'!J27</f>
        <v>0</v>
      </c>
      <c r="AH55" s="112"/>
      <c r="AI55" s="112"/>
      <c r="AJ55" s="112"/>
      <c r="AK55" s="112"/>
      <c r="AL55" s="112"/>
      <c r="AM55" s="112"/>
      <c r="AN55" s="113">
        <f>SUM(AG55,AT55)</f>
        <v>0</v>
      </c>
      <c r="AO55" s="112"/>
      <c r="AP55" s="112"/>
      <c r="AQ55" s="114" t="s">
        <v>80</v>
      </c>
      <c r="AR55" s="109"/>
      <c r="AS55" s="115">
        <v>0</v>
      </c>
      <c r="AT55" s="116">
        <f>ROUND(SUM(AV55:AW55),2)</f>
        <v>0</v>
      </c>
      <c r="AU55" s="117">
        <f>'SO103 - Ul. Mánesova'!P84</f>
        <v>0</v>
      </c>
      <c r="AV55" s="116">
        <f>'SO103 - Ul. Mánesova'!J30</f>
        <v>0</v>
      </c>
      <c r="AW55" s="116">
        <f>'SO103 - Ul. Mánesova'!J31</f>
        <v>0</v>
      </c>
      <c r="AX55" s="116">
        <f>'SO103 - Ul. Mánesova'!J32</f>
        <v>0</v>
      </c>
      <c r="AY55" s="116">
        <f>'SO103 - Ul. Mánesova'!J33</f>
        <v>0</v>
      </c>
      <c r="AZ55" s="116">
        <f>'SO103 - Ul. Mánesova'!F30</f>
        <v>0</v>
      </c>
      <c r="BA55" s="116">
        <f>'SO103 - Ul. Mánesova'!F31</f>
        <v>0</v>
      </c>
      <c r="BB55" s="116">
        <f>'SO103 - Ul. Mánesova'!F32</f>
        <v>0</v>
      </c>
      <c r="BC55" s="116">
        <f>'SO103 - Ul. Mánesova'!F33</f>
        <v>0</v>
      </c>
      <c r="BD55" s="118">
        <f>'SO103 - Ul. Mánesova'!F34</f>
        <v>0</v>
      </c>
      <c r="BT55" s="119" t="s">
        <v>81</v>
      </c>
      <c r="BV55" s="119" t="s">
        <v>75</v>
      </c>
      <c r="BW55" s="119" t="s">
        <v>92</v>
      </c>
      <c r="BX55" s="119" t="s">
        <v>7</v>
      </c>
      <c r="CL55" s="119" t="s">
        <v>5</v>
      </c>
      <c r="CM55" s="119" t="s">
        <v>83</v>
      </c>
    </row>
    <row r="56" s="5" customFormat="1" ht="16.5" customHeight="1">
      <c r="A56" s="108" t="s">
        <v>77</v>
      </c>
      <c r="B56" s="109"/>
      <c r="C56" s="110"/>
      <c r="D56" s="111" t="s">
        <v>93</v>
      </c>
      <c r="E56" s="111"/>
      <c r="F56" s="111"/>
      <c r="G56" s="111"/>
      <c r="H56" s="111"/>
      <c r="I56" s="112"/>
      <c r="J56" s="111" t="s">
        <v>94</v>
      </c>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3">
        <f>'SO104 - Ul. Muchova'!J27</f>
        <v>0</v>
      </c>
      <c r="AH56" s="112"/>
      <c r="AI56" s="112"/>
      <c r="AJ56" s="112"/>
      <c r="AK56" s="112"/>
      <c r="AL56" s="112"/>
      <c r="AM56" s="112"/>
      <c r="AN56" s="113">
        <f>SUM(AG56,AT56)</f>
        <v>0</v>
      </c>
      <c r="AO56" s="112"/>
      <c r="AP56" s="112"/>
      <c r="AQ56" s="114" t="s">
        <v>80</v>
      </c>
      <c r="AR56" s="109"/>
      <c r="AS56" s="115">
        <v>0</v>
      </c>
      <c r="AT56" s="116">
        <f>ROUND(SUM(AV56:AW56),2)</f>
        <v>0</v>
      </c>
      <c r="AU56" s="117">
        <f>'SO104 - Ul. Muchova'!P83</f>
        <v>0</v>
      </c>
      <c r="AV56" s="116">
        <f>'SO104 - Ul. Muchova'!J30</f>
        <v>0</v>
      </c>
      <c r="AW56" s="116">
        <f>'SO104 - Ul. Muchova'!J31</f>
        <v>0</v>
      </c>
      <c r="AX56" s="116">
        <f>'SO104 - Ul. Muchova'!J32</f>
        <v>0</v>
      </c>
      <c r="AY56" s="116">
        <f>'SO104 - Ul. Muchova'!J33</f>
        <v>0</v>
      </c>
      <c r="AZ56" s="116">
        <f>'SO104 - Ul. Muchova'!F30</f>
        <v>0</v>
      </c>
      <c r="BA56" s="116">
        <f>'SO104 - Ul. Muchova'!F31</f>
        <v>0</v>
      </c>
      <c r="BB56" s="116">
        <f>'SO104 - Ul. Muchova'!F32</f>
        <v>0</v>
      </c>
      <c r="BC56" s="116">
        <f>'SO104 - Ul. Muchova'!F33</f>
        <v>0</v>
      </c>
      <c r="BD56" s="118">
        <f>'SO104 - Ul. Muchova'!F34</f>
        <v>0</v>
      </c>
      <c r="BT56" s="119" t="s">
        <v>81</v>
      </c>
      <c r="BV56" s="119" t="s">
        <v>75</v>
      </c>
      <c r="BW56" s="119" t="s">
        <v>95</v>
      </c>
      <c r="BX56" s="119" t="s">
        <v>7</v>
      </c>
      <c r="CL56" s="119" t="s">
        <v>5</v>
      </c>
      <c r="CM56" s="119" t="s">
        <v>83</v>
      </c>
    </row>
    <row r="57" s="5" customFormat="1" ht="16.5" customHeight="1">
      <c r="A57" s="108" t="s">
        <v>77</v>
      </c>
      <c r="B57" s="109"/>
      <c r="C57" s="110"/>
      <c r="D57" s="111" t="s">
        <v>96</v>
      </c>
      <c r="E57" s="111"/>
      <c r="F57" s="111"/>
      <c r="G57" s="111"/>
      <c r="H57" s="111"/>
      <c r="I57" s="112"/>
      <c r="J57" s="111" t="s">
        <v>97</v>
      </c>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3">
        <f>'SO111 - Komunikace k ul. ...'!J27</f>
        <v>0</v>
      </c>
      <c r="AH57" s="112"/>
      <c r="AI57" s="112"/>
      <c r="AJ57" s="112"/>
      <c r="AK57" s="112"/>
      <c r="AL57" s="112"/>
      <c r="AM57" s="112"/>
      <c r="AN57" s="113">
        <f>SUM(AG57,AT57)</f>
        <v>0</v>
      </c>
      <c r="AO57" s="112"/>
      <c r="AP57" s="112"/>
      <c r="AQ57" s="114" t="s">
        <v>80</v>
      </c>
      <c r="AR57" s="109"/>
      <c r="AS57" s="115">
        <v>0</v>
      </c>
      <c r="AT57" s="116">
        <f>ROUND(SUM(AV57:AW57),2)</f>
        <v>0</v>
      </c>
      <c r="AU57" s="117">
        <f>'SO111 - Komunikace k ul. ...'!P84</f>
        <v>0</v>
      </c>
      <c r="AV57" s="116">
        <f>'SO111 - Komunikace k ul. ...'!J30</f>
        <v>0</v>
      </c>
      <c r="AW57" s="116">
        <f>'SO111 - Komunikace k ul. ...'!J31</f>
        <v>0</v>
      </c>
      <c r="AX57" s="116">
        <f>'SO111 - Komunikace k ul. ...'!J32</f>
        <v>0</v>
      </c>
      <c r="AY57" s="116">
        <f>'SO111 - Komunikace k ul. ...'!J33</f>
        <v>0</v>
      </c>
      <c r="AZ57" s="116">
        <f>'SO111 - Komunikace k ul. ...'!F30</f>
        <v>0</v>
      </c>
      <c r="BA57" s="116">
        <f>'SO111 - Komunikace k ul. ...'!F31</f>
        <v>0</v>
      </c>
      <c r="BB57" s="116">
        <f>'SO111 - Komunikace k ul. ...'!F32</f>
        <v>0</v>
      </c>
      <c r="BC57" s="116">
        <f>'SO111 - Komunikace k ul. ...'!F33</f>
        <v>0</v>
      </c>
      <c r="BD57" s="118">
        <f>'SO111 - Komunikace k ul. ...'!F34</f>
        <v>0</v>
      </c>
      <c r="BT57" s="119" t="s">
        <v>81</v>
      </c>
      <c r="BV57" s="119" t="s">
        <v>75</v>
      </c>
      <c r="BW57" s="119" t="s">
        <v>98</v>
      </c>
      <c r="BX57" s="119" t="s">
        <v>7</v>
      </c>
      <c r="CL57" s="119" t="s">
        <v>5</v>
      </c>
      <c r="CM57" s="119" t="s">
        <v>83</v>
      </c>
    </row>
    <row r="58" s="5" customFormat="1" ht="16.5" customHeight="1">
      <c r="A58" s="108" t="s">
        <v>77</v>
      </c>
      <c r="B58" s="109"/>
      <c r="C58" s="110"/>
      <c r="D58" s="111" t="s">
        <v>99</v>
      </c>
      <c r="E58" s="111"/>
      <c r="F58" s="111"/>
      <c r="G58" s="111"/>
      <c r="H58" s="111"/>
      <c r="I58" s="112"/>
      <c r="J58" s="111" t="s">
        <v>100</v>
      </c>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3">
        <f>'SO112 - Chodník při ul. Ú...'!J27</f>
        <v>0</v>
      </c>
      <c r="AH58" s="112"/>
      <c r="AI58" s="112"/>
      <c r="AJ58" s="112"/>
      <c r="AK58" s="112"/>
      <c r="AL58" s="112"/>
      <c r="AM58" s="112"/>
      <c r="AN58" s="113">
        <f>SUM(AG58,AT58)</f>
        <v>0</v>
      </c>
      <c r="AO58" s="112"/>
      <c r="AP58" s="112"/>
      <c r="AQ58" s="114" t="s">
        <v>80</v>
      </c>
      <c r="AR58" s="109"/>
      <c r="AS58" s="115">
        <v>0</v>
      </c>
      <c r="AT58" s="116">
        <f>ROUND(SUM(AV58:AW58),2)</f>
        <v>0</v>
      </c>
      <c r="AU58" s="117">
        <f>'SO112 - Chodník při ul. Ú...'!P85</f>
        <v>0</v>
      </c>
      <c r="AV58" s="116">
        <f>'SO112 - Chodník při ul. Ú...'!J30</f>
        <v>0</v>
      </c>
      <c r="AW58" s="116">
        <f>'SO112 - Chodník při ul. Ú...'!J31</f>
        <v>0</v>
      </c>
      <c r="AX58" s="116">
        <f>'SO112 - Chodník při ul. Ú...'!J32</f>
        <v>0</v>
      </c>
      <c r="AY58" s="116">
        <f>'SO112 - Chodník při ul. Ú...'!J33</f>
        <v>0</v>
      </c>
      <c r="AZ58" s="116">
        <f>'SO112 - Chodník při ul. Ú...'!F30</f>
        <v>0</v>
      </c>
      <c r="BA58" s="116">
        <f>'SO112 - Chodník při ul. Ú...'!F31</f>
        <v>0</v>
      </c>
      <c r="BB58" s="116">
        <f>'SO112 - Chodník při ul. Ú...'!F32</f>
        <v>0</v>
      </c>
      <c r="BC58" s="116">
        <f>'SO112 - Chodník při ul. Ú...'!F33</f>
        <v>0</v>
      </c>
      <c r="BD58" s="118">
        <f>'SO112 - Chodník při ul. Ú...'!F34</f>
        <v>0</v>
      </c>
      <c r="BT58" s="119" t="s">
        <v>81</v>
      </c>
      <c r="BV58" s="119" t="s">
        <v>75</v>
      </c>
      <c r="BW58" s="119" t="s">
        <v>101</v>
      </c>
      <c r="BX58" s="119" t="s">
        <v>7</v>
      </c>
      <c r="CL58" s="119" t="s">
        <v>5</v>
      </c>
      <c r="CM58" s="119" t="s">
        <v>83</v>
      </c>
    </row>
    <row r="59" s="5" customFormat="1" ht="16.5" customHeight="1">
      <c r="B59" s="109"/>
      <c r="C59" s="110"/>
      <c r="D59" s="111" t="s">
        <v>102</v>
      </c>
      <c r="E59" s="111"/>
      <c r="F59" s="111"/>
      <c r="G59" s="111"/>
      <c r="H59" s="111"/>
      <c r="I59" s="112"/>
      <c r="J59" s="111" t="s">
        <v>103</v>
      </c>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20">
        <f>ROUND(AG60+AG63,2)</f>
        <v>0</v>
      </c>
      <c r="AH59" s="112"/>
      <c r="AI59" s="112"/>
      <c r="AJ59" s="112"/>
      <c r="AK59" s="112"/>
      <c r="AL59" s="112"/>
      <c r="AM59" s="112"/>
      <c r="AN59" s="113">
        <f>SUM(AG59,AT59)</f>
        <v>0</v>
      </c>
      <c r="AO59" s="112"/>
      <c r="AP59" s="112"/>
      <c r="AQ59" s="114" t="s">
        <v>80</v>
      </c>
      <c r="AR59" s="109"/>
      <c r="AS59" s="115">
        <f>ROUND(AS60+AS63,2)</f>
        <v>0</v>
      </c>
      <c r="AT59" s="116">
        <f>ROUND(SUM(AV59:AW59),2)</f>
        <v>0</v>
      </c>
      <c r="AU59" s="117">
        <f>ROUND(AU60+AU63,5)</f>
        <v>0</v>
      </c>
      <c r="AV59" s="116">
        <f>ROUND(AZ59*L26,2)</f>
        <v>0</v>
      </c>
      <c r="AW59" s="116">
        <f>ROUND(BA59*L27,2)</f>
        <v>0</v>
      </c>
      <c r="AX59" s="116">
        <f>ROUND(BB59*L26,2)</f>
        <v>0</v>
      </c>
      <c r="AY59" s="116">
        <f>ROUND(BC59*L27,2)</f>
        <v>0</v>
      </c>
      <c r="AZ59" s="116">
        <f>ROUND(AZ60+AZ63,2)</f>
        <v>0</v>
      </c>
      <c r="BA59" s="116">
        <f>ROUND(BA60+BA63,2)</f>
        <v>0</v>
      </c>
      <c r="BB59" s="116">
        <f>ROUND(BB60+BB63,2)</f>
        <v>0</v>
      </c>
      <c r="BC59" s="116">
        <f>ROUND(BC60+BC63,2)</f>
        <v>0</v>
      </c>
      <c r="BD59" s="118">
        <f>ROUND(BD60+BD63,2)</f>
        <v>0</v>
      </c>
      <c r="BS59" s="119" t="s">
        <v>72</v>
      </c>
      <c r="BT59" s="119" t="s">
        <v>81</v>
      </c>
      <c r="BU59" s="119" t="s">
        <v>74</v>
      </c>
      <c r="BV59" s="119" t="s">
        <v>75</v>
      </c>
      <c r="BW59" s="119" t="s">
        <v>104</v>
      </c>
      <c r="BX59" s="119" t="s">
        <v>7</v>
      </c>
      <c r="CL59" s="119" t="s">
        <v>5</v>
      </c>
      <c r="CM59" s="119" t="s">
        <v>83</v>
      </c>
    </row>
    <row r="60" s="6" customFormat="1" ht="28.5" customHeight="1">
      <c r="B60" s="121"/>
      <c r="C60" s="9"/>
      <c r="D60" s="9"/>
      <c r="E60" s="122" t="s">
        <v>105</v>
      </c>
      <c r="F60" s="122"/>
      <c r="G60" s="122"/>
      <c r="H60" s="122"/>
      <c r="I60" s="122"/>
      <c r="J60" s="9"/>
      <c r="K60" s="122" t="s">
        <v>103</v>
      </c>
      <c r="L60" s="122"/>
      <c r="M60" s="122"/>
      <c r="N60" s="122"/>
      <c r="O60" s="122"/>
      <c r="P60" s="122"/>
      <c r="Q60" s="122"/>
      <c r="R60" s="122"/>
      <c r="S60" s="122"/>
      <c r="T60" s="122"/>
      <c r="U60" s="122"/>
      <c r="V60" s="122"/>
      <c r="W60" s="122"/>
      <c r="X60" s="122"/>
      <c r="Y60" s="122"/>
      <c r="Z60" s="122"/>
      <c r="AA60" s="122"/>
      <c r="AB60" s="122"/>
      <c r="AC60" s="122"/>
      <c r="AD60" s="122"/>
      <c r="AE60" s="122"/>
      <c r="AF60" s="122"/>
      <c r="AG60" s="123">
        <f>ROUND(SUM(AG61:AG62),2)</f>
        <v>0</v>
      </c>
      <c r="AH60" s="9"/>
      <c r="AI60" s="9"/>
      <c r="AJ60" s="9"/>
      <c r="AK60" s="9"/>
      <c r="AL60" s="9"/>
      <c r="AM60" s="9"/>
      <c r="AN60" s="124">
        <f>SUM(AG60,AT60)</f>
        <v>0</v>
      </c>
      <c r="AO60" s="9"/>
      <c r="AP60" s="9"/>
      <c r="AQ60" s="125" t="s">
        <v>106</v>
      </c>
      <c r="AR60" s="121"/>
      <c r="AS60" s="126">
        <f>ROUND(SUM(AS61:AS62),2)</f>
        <v>0</v>
      </c>
      <c r="AT60" s="127">
        <f>ROUND(SUM(AV60:AW60),2)</f>
        <v>0</v>
      </c>
      <c r="AU60" s="128">
        <f>ROUND(SUM(AU61:AU62),5)</f>
        <v>0</v>
      </c>
      <c r="AV60" s="127">
        <f>ROUND(AZ60*L26,2)</f>
        <v>0</v>
      </c>
      <c r="AW60" s="127">
        <f>ROUND(BA60*L27,2)</f>
        <v>0</v>
      </c>
      <c r="AX60" s="127">
        <f>ROUND(BB60*L26,2)</f>
        <v>0</v>
      </c>
      <c r="AY60" s="127">
        <f>ROUND(BC60*L27,2)</f>
        <v>0</v>
      </c>
      <c r="AZ60" s="127">
        <f>ROUND(SUM(AZ61:AZ62),2)</f>
        <v>0</v>
      </c>
      <c r="BA60" s="127">
        <f>ROUND(SUM(BA61:BA62),2)</f>
        <v>0</v>
      </c>
      <c r="BB60" s="127">
        <f>ROUND(SUM(BB61:BB62),2)</f>
        <v>0</v>
      </c>
      <c r="BC60" s="127">
        <f>ROUND(SUM(BC61:BC62),2)</f>
        <v>0</v>
      </c>
      <c r="BD60" s="129">
        <f>ROUND(SUM(BD61:BD62),2)</f>
        <v>0</v>
      </c>
      <c r="BS60" s="130" t="s">
        <v>72</v>
      </c>
      <c r="BT60" s="130" t="s">
        <v>83</v>
      </c>
      <c r="BU60" s="130" t="s">
        <v>74</v>
      </c>
      <c r="BV60" s="130" t="s">
        <v>75</v>
      </c>
      <c r="BW60" s="130" t="s">
        <v>107</v>
      </c>
      <c r="BX60" s="130" t="s">
        <v>104</v>
      </c>
      <c r="CL60" s="130" t="s">
        <v>5</v>
      </c>
    </row>
    <row r="61" s="6" customFormat="1" ht="42.75" customHeight="1">
      <c r="A61" s="108" t="s">
        <v>77</v>
      </c>
      <c r="B61" s="121"/>
      <c r="C61" s="9"/>
      <c r="D61" s="9"/>
      <c r="E61" s="9"/>
      <c r="F61" s="122" t="s">
        <v>108</v>
      </c>
      <c r="G61" s="122"/>
      <c r="H61" s="122"/>
      <c r="I61" s="122"/>
      <c r="J61" s="122"/>
      <c r="K61" s="9"/>
      <c r="L61" s="122" t="s">
        <v>109</v>
      </c>
      <c r="M61" s="122"/>
      <c r="N61" s="122"/>
      <c r="O61" s="122"/>
      <c r="P61" s="122"/>
      <c r="Q61" s="122"/>
      <c r="R61" s="122"/>
      <c r="S61" s="122"/>
      <c r="T61" s="122"/>
      <c r="U61" s="122"/>
      <c r="V61" s="122"/>
      <c r="W61" s="122"/>
      <c r="X61" s="122"/>
      <c r="Y61" s="122"/>
      <c r="Z61" s="122"/>
      <c r="AA61" s="122"/>
      <c r="AB61" s="122"/>
      <c r="AC61" s="122"/>
      <c r="AD61" s="122"/>
      <c r="AE61" s="122"/>
      <c r="AF61" s="122"/>
      <c r="AG61" s="124">
        <f>'SO301 - I.etapa - 1 - Vod...'!J31</f>
        <v>0</v>
      </c>
      <c r="AH61" s="9"/>
      <c r="AI61" s="9"/>
      <c r="AJ61" s="9"/>
      <c r="AK61" s="9"/>
      <c r="AL61" s="9"/>
      <c r="AM61" s="9"/>
      <c r="AN61" s="124">
        <f>SUM(AG61,AT61)</f>
        <v>0</v>
      </c>
      <c r="AO61" s="9"/>
      <c r="AP61" s="9"/>
      <c r="AQ61" s="125" t="s">
        <v>106</v>
      </c>
      <c r="AR61" s="121"/>
      <c r="AS61" s="126">
        <v>0</v>
      </c>
      <c r="AT61" s="127">
        <f>ROUND(SUM(AV61:AW61),2)</f>
        <v>0</v>
      </c>
      <c r="AU61" s="128">
        <f>'SO301 - I.etapa - 1 - Vod...'!P95</f>
        <v>0</v>
      </c>
      <c r="AV61" s="127">
        <f>'SO301 - I.etapa - 1 - Vod...'!J34</f>
        <v>0</v>
      </c>
      <c r="AW61" s="127">
        <f>'SO301 - I.etapa - 1 - Vod...'!J35</f>
        <v>0</v>
      </c>
      <c r="AX61" s="127">
        <f>'SO301 - I.etapa - 1 - Vod...'!J36</f>
        <v>0</v>
      </c>
      <c r="AY61" s="127">
        <f>'SO301 - I.etapa - 1 - Vod...'!J37</f>
        <v>0</v>
      </c>
      <c r="AZ61" s="127">
        <f>'SO301 - I.etapa - 1 - Vod...'!F34</f>
        <v>0</v>
      </c>
      <c r="BA61" s="127">
        <f>'SO301 - I.etapa - 1 - Vod...'!F35</f>
        <v>0</v>
      </c>
      <c r="BB61" s="127">
        <f>'SO301 - I.etapa - 1 - Vod...'!F36</f>
        <v>0</v>
      </c>
      <c r="BC61" s="127">
        <f>'SO301 - I.etapa - 1 - Vod...'!F37</f>
        <v>0</v>
      </c>
      <c r="BD61" s="129">
        <f>'SO301 - I.etapa - 1 - Vod...'!F38</f>
        <v>0</v>
      </c>
      <c r="BT61" s="130" t="s">
        <v>110</v>
      </c>
      <c r="BV61" s="130" t="s">
        <v>75</v>
      </c>
      <c r="BW61" s="130" t="s">
        <v>111</v>
      </c>
      <c r="BX61" s="130" t="s">
        <v>107</v>
      </c>
      <c r="CL61" s="130" t="s">
        <v>5</v>
      </c>
    </row>
    <row r="62" s="6" customFormat="1" ht="42.75" customHeight="1">
      <c r="A62" s="108" t="s">
        <v>77</v>
      </c>
      <c r="B62" s="121"/>
      <c r="C62" s="9"/>
      <c r="D62" s="9"/>
      <c r="E62" s="9"/>
      <c r="F62" s="122" t="s">
        <v>112</v>
      </c>
      <c r="G62" s="122"/>
      <c r="H62" s="122"/>
      <c r="I62" s="122"/>
      <c r="J62" s="122"/>
      <c r="K62" s="9"/>
      <c r="L62" s="122" t="s">
        <v>113</v>
      </c>
      <c r="M62" s="122"/>
      <c r="N62" s="122"/>
      <c r="O62" s="122"/>
      <c r="P62" s="122"/>
      <c r="Q62" s="122"/>
      <c r="R62" s="122"/>
      <c r="S62" s="122"/>
      <c r="T62" s="122"/>
      <c r="U62" s="122"/>
      <c r="V62" s="122"/>
      <c r="W62" s="122"/>
      <c r="X62" s="122"/>
      <c r="Y62" s="122"/>
      <c r="Z62" s="122"/>
      <c r="AA62" s="122"/>
      <c r="AB62" s="122"/>
      <c r="AC62" s="122"/>
      <c r="AD62" s="122"/>
      <c r="AE62" s="122"/>
      <c r="AF62" s="122"/>
      <c r="AG62" s="124">
        <f>'SO301 - I.etapa - 2 - Vod...'!J31</f>
        <v>0</v>
      </c>
      <c r="AH62" s="9"/>
      <c r="AI62" s="9"/>
      <c r="AJ62" s="9"/>
      <c r="AK62" s="9"/>
      <c r="AL62" s="9"/>
      <c r="AM62" s="9"/>
      <c r="AN62" s="124">
        <f>SUM(AG62,AT62)</f>
        <v>0</v>
      </c>
      <c r="AO62" s="9"/>
      <c r="AP62" s="9"/>
      <c r="AQ62" s="125" t="s">
        <v>106</v>
      </c>
      <c r="AR62" s="121"/>
      <c r="AS62" s="126">
        <v>0</v>
      </c>
      <c r="AT62" s="127">
        <f>ROUND(SUM(AV62:AW62),2)</f>
        <v>0</v>
      </c>
      <c r="AU62" s="128">
        <f>'SO301 - I.etapa - 2 - Vod...'!P94</f>
        <v>0</v>
      </c>
      <c r="AV62" s="127">
        <f>'SO301 - I.etapa - 2 - Vod...'!J34</f>
        <v>0</v>
      </c>
      <c r="AW62" s="127">
        <f>'SO301 - I.etapa - 2 - Vod...'!J35</f>
        <v>0</v>
      </c>
      <c r="AX62" s="127">
        <f>'SO301 - I.etapa - 2 - Vod...'!J36</f>
        <v>0</v>
      </c>
      <c r="AY62" s="127">
        <f>'SO301 - I.etapa - 2 - Vod...'!J37</f>
        <v>0</v>
      </c>
      <c r="AZ62" s="127">
        <f>'SO301 - I.etapa - 2 - Vod...'!F34</f>
        <v>0</v>
      </c>
      <c r="BA62" s="127">
        <f>'SO301 - I.etapa - 2 - Vod...'!F35</f>
        <v>0</v>
      </c>
      <c r="BB62" s="127">
        <f>'SO301 - I.etapa - 2 - Vod...'!F36</f>
        <v>0</v>
      </c>
      <c r="BC62" s="127">
        <f>'SO301 - I.etapa - 2 - Vod...'!F37</f>
        <v>0</v>
      </c>
      <c r="BD62" s="129">
        <f>'SO301 - I.etapa - 2 - Vod...'!F38</f>
        <v>0</v>
      </c>
      <c r="BT62" s="130" t="s">
        <v>110</v>
      </c>
      <c r="BV62" s="130" t="s">
        <v>75</v>
      </c>
      <c r="BW62" s="130" t="s">
        <v>114</v>
      </c>
      <c r="BX62" s="130" t="s">
        <v>107</v>
      </c>
      <c r="CL62" s="130" t="s">
        <v>5</v>
      </c>
    </row>
    <row r="63" s="6" customFormat="1" ht="28.5" customHeight="1">
      <c r="B63" s="121"/>
      <c r="C63" s="9"/>
      <c r="D63" s="9"/>
      <c r="E63" s="122" t="s">
        <v>115</v>
      </c>
      <c r="F63" s="122"/>
      <c r="G63" s="122"/>
      <c r="H63" s="122"/>
      <c r="I63" s="122"/>
      <c r="J63" s="9"/>
      <c r="K63" s="122" t="s">
        <v>103</v>
      </c>
      <c r="L63" s="122"/>
      <c r="M63" s="122"/>
      <c r="N63" s="122"/>
      <c r="O63" s="122"/>
      <c r="P63" s="122"/>
      <c r="Q63" s="122"/>
      <c r="R63" s="122"/>
      <c r="S63" s="122"/>
      <c r="T63" s="122"/>
      <c r="U63" s="122"/>
      <c r="V63" s="122"/>
      <c r="W63" s="122"/>
      <c r="X63" s="122"/>
      <c r="Y63" s="122"/>
      <c r="Z63" s="122"/>
      <c r="AA63" s="122"/>
      <c r="AB63" s="122"/>
      <c r="AC63" s="122"/>
      <c r="AD63" s="122"/>
      <c r="AE63" s="122"/>
      <c r="AF63" s="122"/>
      <c r="AG63" s="123">
        <f>ROUND(SUM(AG64:AG65),2)</f>
        <v>0</v>
      </c>
      <c r="AH63" s="9"/>
      <c r="AI63" s="9"/>
      <c r="AJ63" s="9"/>
      <c r="AK63" s="9"/>
      <c r="AL63" s="9"/>
      <c r="AM63" s="9"/>
      <c r="AN63" s="124">
        <f>SUM(AG63,AT63)</f>
        <v>0</v>
      </c>
      <c r="AO63" s="9"/>
      <c r="AP63" s="9"/>
      <c r="AQ63" s="125" t="s">
        <v>106</v>
      </c>
      <c r="AR63" s="121"/>
      <c r="AS63" s="126">
        <f>ROUND(SUM(AS64:AS65),2)</f>
        <v>0</v>
      </c>
      <c r="AT63" s="127">
        <f>ROUND(SUM(AV63:AW63),2)</f>
        <v>0</v>
      </c>
      <c r="AU63" s="128">
        <f>ROUND(SUM(AU64:AU65),5)</f>
        <v>0</v>
      </c>
      <c r="AV63" s="127">
        <f>ROUND(AZ63*L26,2)</f>
        <v>0</v>
      </c>
      <c r="AW63" s="127">
        <f>ROUND(BA63*L27,2)</f>
        <v>0</v>
      </c>
      <c r="AX63" s="127">
        <f>ROUND(BB63*L26,2)</f>
        <v>0</v>
      </c>
      <c r="AY63" s="127">
        <f>ROUND(BC63*L27,2)</f>
        <v>0</v>
      </c>
      <c r="AZ63" s="127">
        <f>ROUND(SUM(AZ64:AZ65),2)</f>
        <v>0</v>
      </c>
      <c r="BA63" s="127">
        <f>ROUND(SUM(BA64:BA65),2)</f>
        <v>0</v>
      </c>
      <c r="BB63" s="127">
        <f>ROUND(SUM(BB64:BB65),2)</f>
        <v>0</v>
      </c>
      <c r="BC63" s="127">
        <f>ROUND(SUM(BC64:BC65),2)</f>
        <v>0</v>
      </c>
      <c r="BD63" s="129">
        <f>ROUND(SUM(BD64:BD65),2)</f>
        <v>0</v>
      </c>
      <c r="BS63" s="130" t="s">
        <v>72</v>
      </c>
      <c r="BT63" s="130" t="s">
        <v>83</v>
      </c>
      <c r="BU63" s="130" t="s">
        <v>74</v>
      </c>
      <c r="BV63" s="130" t="s">
        <v>75</v>
      </c>
      <c r="BW63" s="130" t="s">
        <v>116</v>
      </c>
      <c r="BX63" s="130" t="s">
        <v>104</v>
      </c>
      <c r="CL63" s="130" t="s">
        <v>5</v>
      </c>
    </row>
    <row r="64" s="6" customFormat="1" ht="42.75" customHeight="1">
      <c r="A64" s="108" t="s">
        <v>77</v>
      </c>
      <c r="B64" s="121"/>
      <c r="C64" s="9"/>
      <c r="D64" s="9"/>
      <c r="E64" s="9"/>
      <c r="F64" s="122" t="s">
        <v>117</v>
      </c>
      <c r="G64" s="122"/>
      <c r="H64" s="122"/>
      <c r="I64" s="122"/>
      <c r="J64" s="122"/>
      <c r="K64" s="9"/>
      <c r="L64" s="122" t="s">
        <v>109</v>
      </c>
      <c r="M64" s="122"/>
      <c r="N64" s="122"/>
      <c r="O64" s="122"/>
      <c r="P64" s="122"/>
      <c r="Q64" s="122"/>
      <c r="R64" s="122"/>
      <c r="S64" s="122"/>
      <c r="T64" s="122"/>
      <c r="U64" s="122"/>
      <c r="V64" s="122"/>
      <c r="W64" s="122"/>
      <c r="X64" s="122"/>
      <c r="Y64" s="122"/>
      <c r="Z64" s="122"/>
      <c r="AA64" s="122"/>
      <c r="AB64" s="122"/>
      <c r="AC64" s="122"/>
      <c r="AD64" s="122"/>
      <c r="AE64" s="122"/>
      <c r="AF64" s="122"/>
      <c r="AG64" s="124">
        <f>'SO301 - II.etapa - 1 - Vo...'!J31</f>
        <v>0</v>
      </c>
      <c r="AH64" s="9"/>
      <c r="AI64" s="9"/>
      <c r="AJ64" s="9"/>
      <c r="AK64" s="9"/>
      <c r="AL64" s="9"/>
      <c r="AM64" s="9"/>
      <c r="AN64" s="124">
        <f>SUM(AG64,AT64)</f>
        <v>0</v>
      </c>
      <c r="AO64" s="9"/>
      <c r="AP64" s="9"/>
      <c r="AQ64" s="125" t="s">
        <v>106</v>
      </c>
      <c r="AR64" s="121"/>
      <c r="AS64" s="126">
        <v>0</v>
      </c>
      <c r="AT64" s="127">
        <f>ROUND(SUM(AV64:AW64),2)</f>
        <v>0</v>
      </c>
      <c r="AU64" s="128">
        <f>'SO301 - II.etapa - 1 - Vo...'!P95</f>
        <v>0</v>
      </c>
      <c r="AV64" s="127">
        <f>'SO301 - II.etapa - 1 - Vo...'!J34</f>
        <v>0</v>
      </c>
      <c r="AW64" s="127">
        <f>'SO301 - II.etapa - 1 - Vo...'!J35</f>
        <v>0</v>
      </c>
      <c r="AX64" s="127">
        <f>'SO301 - II.etapa - 1 - Vo...'!J36</f>
        <v>0</v>
      </c>
      <c r="AY64" s="127">
        <f>'SO301 - II.etapa - 1 - Vo...'!J37</f>
        <v>0</v>
      </c>
      <c r="AZ64" s="127">
        <f>'SO301 - II.etapa - 1 - Vo...'!F34</f>
        <v>0</v>
      </c>
      <c r="BA64" s="127">
        <f>'SO301 - II.etapa - 1 - Vo...'!F35</f>
        <v>0</v>
      </c>
      <c r="BB64" s="127">
        <f>'SO301 - II.etapa - 1 - Vo...'!F36</f>
        <v>0</v>
      </c>
      <c r="BC64" s="127">
        <f>'SO301 - II.etapa - 1 - Vo...'!F37</f>
        <v>0</v>
      </c>
      <c r="BD64" s="129">
        <f>'SO301 - II.etapa - 1 - Vo...'!F38</f>
        <v>0</v>
      </c>
      <c r="BT64" s="130" t="s">
        <v>110</v>
      </c>
      <c r="BV64" s="130" t="s">
        <v>75</v>
      </c>
      <c r="BW64" s="130" t="s">
        <v>118</v>
      </c>
      <c r="BX64" s="130" t="s">
        <v>116</v>
      </c>
      <c r="CL64" s="130" t="s">
        <v>5</v>
      </c>
    </row>
    <row r="65" s="6" customFormat="1" ht="42.75" customHeight="1">
      <c r="A65" s="108" t="s">
        <v>77</v>
      </c>
      <c r="B65" s="121"/>
      <c r="C65" s="9"/>
      <c r="D65" s="9"/>
      <c r="E65" s="9"/>
      <c r="F65" s="122" t="s">
        <v>119</v>
      </c>
      <c r="G65" s="122"/>
      <c r="H65" s="122"/>
      <c r="I65" s="122"/>
      <c r="J65" s="122"/>
      <c r="K65" s="9"/>
      <c r="L65" s="122" t="s">
        <v>113</v>
      </c>
      <c r="M65" s="122"/>
      <c r="N65" s="122"/>
      <c r="O65" s="122"/>
      <c r="P65" s="122"/>
      <c r="Q65" s="122"/>
      <c r="R65" s="122"/>
      <c r="S65" s="122"/>
      <c r="T65" s="122"/>
      <c r="U65" s="122"/>
      <c r="V65" s="122"/>
      <c r="W65" s="122"/>
      <c r="X65" s="122"/>
      <c r="Y65" s="122"/>
      <c r="Z65" s="122"/>
      <c r="AA65" s="122"/>
      <c r="AB65" s="122"/>
      <c r="AC65" s="122"/>
      <c r="AD65" s="122"/>
      <c r="AE65" s="122"/>
      <c r="AF65" s="122"/>
      <c r="AG65" s="124">
        <f>'SO301 - II.etapa - 2 - Vo...'!J31</f>
        <v>0</v>
      </c>
      <c r="AH65" s="9"/>
      <c r="AI65" s="9"/>
      <c r="AJ65" s="9"/>
      <c r="AK65" s="9"/>
      <c r="AL65" s="9"/>
      <c r="AM65" s="9"/>
      <c r="AN65" s="124">
        <f>SUM(AG65,AT65)</f>
        <v>0</v>
      </c>
      <c r="AO65" s="9"/>
      <c r="AP65" s="9"/>
      <c r="AQ65" s="125" t="s">
        <v>106</v>
      </c>
      <c r="AR65" s="121"/>
      <c r="AS65" s="126">
        <v>0</v>
      </c>
      <c r="AT65" s="127">
        <f>ROUND(SUM(AV65:AW65),2)</f>
        <v>0</v>
      </c>
      <c r="AU65" s="128">
        <f>'SO301 - II.etapa - 2 - Vo...'!P94</f>
        <v>0</v>
      </c>
      <c r="AV65" s="127">
        <f>'SO301 - II.etapa - 2 - Vo...'!J34</f>
        <v>0</v>
      </c>
      <c r="AW65" s="127">
        <f>'SO301 - II.etapa - 2 - Vo...'!J35</f>
        <v>0</v>
      </c>
      <c r="AX65" s="127">
        <f>'SO301 - II.etapa - 2 - Vo...'!J36</f>
        <v>0</v>
      </c>
      <c r="AY65" s="127">
        <f>'SO301 - II.etapa - 2 - Vo...'!J37</f>
        <v>0</v>
      </c>
      <c r="AZ65" s="127">
        <f>'SO301 - II.etapa - 2 - Vo...'!F34</f>
        <v>0</v>
      </c>
      <c r="BA65" s="127">
        <f>'SO301 - II.etapa - 2 - Vo...'!F35</f>
        <v>0</v>
      </c>
      <c r="BB65" s="127">
        <f>'SO301 - II.etapa - 2 - Vo...'!F36</f>
        <v>0</v>
      </c>
      <c r="BC65" s="127">
        <f>'SO301 - II.etapa - 2 - Vo...'!F37</f>
        <v>0</v>
      </c>
      <c r="BD65" s="129">
        <f>'SO301 - II.etapa - 2 - Vo...'!F38</f>
        <v>0</v>
      </c>
      <c r="BT65" s="130" t="s">
        <v>110</v>
      </c>
      <c r="BV65" s="130" t="s">
        <v>75</v>
      </c>
      <c r="BW65" s="130" t="s">
        <v>120</v>
      </c>
      <c r="BX65" s="130" t="s">
        <v>116</v>
      </c>
      <c r="CL65" s="130" t="s">
        <v>5</v>
      </c>
    </row>
    <row r="66" s="5" customFormat="1" ht="16.5" customHeight="1">
      <c r="B66" s="109"/>
      <c r="C66" s="110"/>
      <c r="D66" s="111" t="s">
        <v>121</v>
      </c>
      <c r="E66" s="111"/>
      <c r="F66" s="111"/>
      <c r="G66" s="111"/>
      <c r="H66" s="111"/>
      <c r="I66" s="112"/>
      <c r="J66" s="111" t="s">
        <v>122</v>
      </c>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20">
        <f>ROUND(SUM(AG67:AG68),2)</f>
        <v>0</v>
      </c>
      <c r="AH66" s="112"/>
      <c r="AI66" s="112"/>
      <c r="AJ66" s="112"/>
      <c r="AK66" s="112"/>
      <c r="AL66" s="112"/>
      <c r="AM66" s="112"/>
      <c r="AN66" s="113">
        <f>SUM(AG66,AT66)</f>
        <v>0</v>
      </c>
      <c r="AO66" s="112"/>
      <c r="AP66" s="112"/>
      <c r="AQ66" s="114" t="s">
        <v>80</v>
      </c>
      <c r="AR66" s="109"/>
      <c r="AS66" s="115">
        <f>ROUND(SUM(AS67:AS68),2)</f>
        <v>0</v>
      </c>
      <c r="AT66" s="116">
        <f>ROUND(SUM(AV66:AW66),2)</f>
        <v>0</v>
      </c>
      <c r="AU66" s="117">
        <f>ROUND(SUM(AU67:AU68),5)</f>
        <v>0</v>
      </c>
      <c r="AV66" s="116">
        <f>ROUND(AZ66*L26,2)</f>
        <v>0</v>
      </c>
      <c r="AW66" s="116">
        <f>ROUND(BA66*L27,2)</f>
        <v>0</v>
      </c>
      <c r="AX66" s="116">
        <f>ROUND(BB66*L26,2)</f>
        <v>0</v>
      </c>
      <c r="AY66" s="116">
        <f>ROUND(BC66*L27,2)</f>
        <v>0</v>
      </c>
      <c r="AZ66" s="116">
        <f>ROUND(SUM(AZ67:AZ68),2)</f>
        <v>0</v>
      </c>
      <c r="BA66" s="116">
        <f>ROUND(SUM(BA67:BA68),2)</f>
        <v>0</v>
      </c>
      <c r="BB66" s="116">
        <f>ROUND(SUM(BB67:BB68),2)</f>
        <v>0</v>
      </c>
      <c r="BC66" s="116">
        <f>ROUND(SUM(BC67:BC68),2)</f>
        <v>0</v>
      </c>
      <c r="BD66" s="118">
        <f>ROUND(SUM(BD67:BD68),2)</f>
        <v>0</v>
      </c>
      <c r="BS66" s="119" t="s">
        <v>72</v>
      </c>
      <c r="BT66" s="119" t="s">
        <v>81</v>
      </c>
      <c r="BU66" s="119" t="s">
        <v>74</v>
      </c>
      <c r="BV66" s="119" t="s">
        <v>75</v>
      </c>
      <c r="BW66" s="119" t="s">
        <v>123</v>
      </c>
      <c r="BX66" s="119" t="s">
        <v>7</v>
      </c>
      <c r="CL66" s="119" t="s">
        <v>5</v>
      </c>
      <c r="CM66" s="119" t="s">
        <v>83</v>
      </c>
    </row>
    <row r="67" s="6" customFormat="1" ht="28.5" customHeight="1">
      <c r="A67" s="108" t="s">
        <v>77</v>
      </c>
      <c r="B67" s="121"/>
      <c r="C67" s="9"/>
      <c r="D67" s="9"/>
      <c r="E67" s="122" t="s">
        <v>124</v>
      </c>
      <c r="F67" s="122"/>
      <c r="G67" s="122"/>
      <c r="H67" s="122"/>
      <c r="I67" s="122"/>
      <c r="J67" s="9"/>
      <c r="K67" s="122" t="s">
        <v>122</v>
      </c>
      <c r="L67" s="122"/>
      <c r="M67" s="122"/>
      <c r="N67" s="122"/>
      <c r="O67" s="122"/>
      <c r="P67" s="122"/>
      <c r="Q67" s="122"/>
      <c r="R67" s="122"/>
      <c r="S67" s="122"/>
      <c r="T67" s="122"/>
      <c r="U67" s="122"/>
      <c r="V67" s="122"/>
      <c r="W67" s="122"/>
      <c r="X67" s="122"/>
      <c r="Y67" s="122"/>
      <c r="Z67" s="122"/>
      <c r="AA67" s="122"/>
      <c r="AB67" s="122"/>
      <c r="AC67" s="122"/>
      <c r="AD67" s="122"/>
      <c r="AE67" s="122"/>
      <c r="AF67" s="122"/>
      <c r="AG67" s="124">
        <f>'SO302 - I. etapa - Dešťov...'!J29</f>
        <v>0</v>
      </c>
      <c r="AH67" s="9"/>
      <c r="AI67" s="9"/>
      <c r="AJ67" s="9"/>
      <c r="AK67" s="9"/>
      <c r="AL67" s="9"/>
      <c r="AM67" s="9"/>
      <c r="AN67" s="124">
        <f>SUM(AG67,AT67)</f>
        <v>0</v>
      </c>
      <c r="AO67" s="9"/>
      <c r="AP67" s="9"/>
      <c r="AQ67" s="125" t="s">
        <v>106</v>
      </c>
      <c r="AR67" s="121"/>
      <c r="AS67" s="126">
        <v>0</v>
      </c>
      <c r="AT67" s="127">
        <f>ROUND(SUM(AV67:AW67),2)</f>
        <v>0</v>
      </c>
      <c r="AU67" s="128">
        <f>'SO302 - I. etapa - Dešťov...'!P89</f>
        <v>0</v>
      </c>
      <c r="AV67" s="127">
        <f>'SO302 - I. etapa - Dešťov...'!J32</f>
        <v>0</v>
      </c>
      <c r="AW67" s="127">
        <f>'SO302 - I. etapa - Dešťov...'!J33</f>
        <v>0</v>
      </c>
      <c r="AX67" s="127">
        <f>'SO302 - I. etapa - Dešťov...'!J34</f>
        <v>0</v>
      </c>
      <c r="AY67" s="127">
        <f>'SO302 - I. etapa - Dešťov...'!J35</f>
        <v>0</v>
      </c>
      <c r="AZ67" s="127">
        <f>'SO302 - I. etapa - Dešťov...'!F32</f>
        <v>0</v>
      </c>
      <c r="BA67" s="127">
        <f>'SO302 - I. etapa - Dešťov...'!F33</f>
        <v>0</v>
      </c>
      <c r="BB67" s="127">
        <f>'SO302 - I. etapa - Dešťov...'!F34</f>
        <v>0</v>
      </c>
      <c r="BC67" s="127">
        <f>'SO302 - I. etapa - Dešťov...'!F35</f>
        <v>0</v>
      </c>
      <c r="BD67" s="129">
        <f>'SO302 - I. etapa - Dešťov...'!F36</f>
        <v>0</v>
      </c>
      <c r="BT67" s="130" t="s">
        <v>83</v>
      </c>
      <c r="BV67" s="130" t="s">
        <v>75</v>
      </c>
      <c r="BW67" s="130" t="s">
        <v>125</v>
      </c>
      <c r="BX67" s="130" t="s">
        <v>123</v>
      </c>
      <c r="CL67" s="130" t="s">
        <v>5</v>
      </c>
    </row>
    <row r="68" s="6" customFormat="1" ht="28.5" customHeight="1">
      <c r="A68" s="108" t="s">
        <v>77</v>
      </c>
      <c r="B68" s="121"/>
      <c r="C68" s="9"/>
      <c r="D68" s="9"/>
      <c r="E68" s="122" t="s">
        <v>126</v>
      </c>
      <c r="F68" s="122"/>
      <c r="G68" s="122"/>
      <c r="H68" s="122"/>
      <c r="I68" s="122"/>
      <c r="J68" s="9"/>
      <c r="K68" s="122" t="s">
        <v>122</v>
      </c>
      <c r="L68" s="122"/>
      <c r="M68" s="122"/>
      <c r="N68" s="122"/>
      <c r="O68" s="122"/>
      <c r="P68" s="122"/>
      <c r="Q68" s="122"/>
      <c r="R68" s="122"/>
      <c r="S68" s="122"/>
      <c r="T68" s="122"/>
      <c r="U68" s="122"/>
      <c r="V68" s="122"/>
      <c r="W68" s="122"/>
      <c r="X68" s="122"/>
      <c r="Y68" s="122"/>
      <c r="Z68" s="122"/>
      <c r="AA68" s="122"/>
      <c r="AB68" s="122"/>
      <c r="AC68" s="122"/>
      <c r="AD68" s="122"/>
      <c r="AE68" s="122"/>
      <c r="AF68" s="122"/>
      <c r="AG68" s="124">
        <f>'SO302 - II. etapa - Dešťo...'!J29</f>
        <v>0</v>
      </c>
      <c r="AH68" s="9"/>
      <c r="AI68" s="9"/>
      <c r="AJ68" s="9"/>
      <c r="AK68" s="9"/>
      <c r="AL68" s="9"/>
      <c r="AM68" s="9"/>
      <c r="AN68" s="124">
        <f>SUM(AG68,AT68)</f>
        <v>0</v>
      </c>
      <c r="AO68" s="9"/>
      <c r="AP68" s="9"/>
      <c r="AQ68" s="125" t="s">
        <v>106</v>
      </c>
      <c r="AR68" s="121"/>
      <c r="AS68" s="126">
        <v>0</v>
      </c>
      <c r="AT68" s="127">
        <f>ROUND(SUM(AV68:AW68),2)</f>
        <v>0</v>
      </c>
      <c r="AU68" s="128">
        <f>'SO302 - II. etapa - Dešťo...'!P89</f>
        <v>0</v>
      </c>
      <c r="AV68" s="127">
        <f>'SO302 - II. etapa - Dešťo...'!J32</f>
        <v>0</v>
      </c>
      <c r="AW68" s="127">
        <f>'SO302 - II. etapa - Dešťo...'!J33</f>
        <v>0</v>
      </c>
      <c r="AX68" s="127">
        <f>'SO302 - II. etapa - Dešťo...'!J34</f>
        <v>0</v>
      </c>
      <c r="AY68" s="127">
        <f>'SO302 - II. etapa - Dešťo...'!J35</f>
        <v>0</v>
      </c>
      <c r="AZ68" s="127">
        <f>'SO302 - II. etapa - Dešťo...'!F32</f>
        <v>0</v>
      </c>
      <c r="BA68" s="127">
        <f>'SO302 - II. etapa - Dešťo...'!F33</f>
        <v>0</v>
      </c>
      <c r="BB68" s="127">
        <f>'SO302 - II. etapa - Dešťo...'!F34</f>
        <v>0</v>
      </c>
      <c r="BC68" s="127">
        <f>'SO302 - II. etapa - Dešťo...'!F35</f>
        <v>0</v>
      </c>
      <c r="BD68" s="129">
        <f>'SO302 - II. etapa - Dešťo...'!F36</f>
        <v>0</v>
      </c>
      <c r="BT68" s="130" t="s">
        <v>83</v>
      </c>
      <c r="BV68" s="130" t="s">
        <v>75</v>
      </c>
      <c r="BW68" s="130" t="s">
        <v>127</v>
      </c>
      <c r="BX68" s="130" t="s">
        <v>123</v>
      </c>
      <c r="CL68" s="130" t="s">
        <v>5</v>
      </c>
    </row>
    <row r="69" s="5" customFormat="1" ht="16.5" customHeight="1">
      <c r="B69" s="109"/>
      <c r="C69" s="110"/>
      <c r="D69" s="111" t="s">
        <v>128</v>
      </c>
      <c r="E69" s="111"/>
      <c r="F69" s="111"/>
      <c r="G69" s="111"/>
      <c r="H69" s="111"/>
      <c r="I69" s="112"/>
      <c r="J69" s="111" t="s">
        <v>129</v>
      </c>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20">
        <f>ROUND(AG70+AG73,2)</f>
        <v>0</v>
      </c>
      <c r="AH69" s="112"/>
      <c r="AI69" s="112"/>
      <c r="AJ69" s="112"/>
      <c r="AK69" s="112"/>
      <c r="AL69" s="112"/>
      <c r="AM69" s="112"/>
      <c r="AN69" s="113">
        <f>SUM(AG69,AT69)</f>
        <v>0</v>
      </c>
      <c r="AO69" s="112"/>
      <c r="AP69" s="112"/>
      <c r="AQ69" s="114" t="s">
        <v>80</v>
      </c>
      <c r="AR69" s="109"/>
      <c r="AS69" s="115">
        <f>ROUND(AS70+AS73,2)</f>
        <v>0</v>
      </c>
      <c r="AT69" s="116">
        <f>ROUND(SUM(AV69:AW69),2)</f>
        <v>0</v>
      </c>
      <c r="AU69" s="117">
        <f>ROUND(AU70+AU73,5)</f>
        <v>0</v>
      </c>
      <c r="AV69" s="116">
        <f>ROUND(AZ69*L26,2)</f>
        <v>0</v>
      </c>
      <c r="AW69" s="116">
        <f>ROUND(BA69*L27,2)</f>
        <v>0</v>
      </c>
      <c r="AX69" s="116">
        <f>ROUND(BB69*L26,2)</f>
        <v>0</v>
      </c>
      <c r="AY69" s="116">
        <f>ROUND(BC69*L27,2)</f>
        <v>0</v>
      </c>
      <c r="AZ69" s="116">
        <f>ROUND(AZ70+AZ73,2)</f>
        <v>0</v>
      </c>
      <c r="BA69" s="116">
        <f>ROUND(BA70+BA73,2)</f>
        <v>0</v>
      </c>
      <c r="BB69" s="116">
        <f>ROUND(BB70+BB73,2)</f>
        <v>0</v>
      </c>
      <c r="BC69" s="116">
        <f>ROUND(BC70+BC73,2)</f>
        <v>0</v>
      </c>
      <c r="BD69" s="118">
        <f>ROUND(BD70+BD73,2)</f>
        <v>0</v>
      </c>
      <c r="BS69" s="119" t="s">
        <v>72</v>
      </c>
      <c r="BT69" s="119" t="s">
        <v>81</v>
      </c>
      <c r="BU69" s="119" t="s">
        <v>74</v>
      </c>
      <c r="BV69" s="119" t="s">
        <v>75</v>
      </c>
      <c r="BW69" s="119" t="s">
        <v>130</v>
      </c>
      <c r="BX69" s="119" t="s">
        <v>7</v>
      </c>
      <c r="CL69" s="119" t="s">
        <v>5</v>
      </c>
      <c r="CM69" s="119" t="s">
        <v>83</v>
      </c>
    </row>
    <row r="70" s="6" customFormat="1" ht="28.5" customHeight="1">
      <c r="B70" s="121"/>
      <c r="C70" s="9"/>
      <c r="D70" s="9"/>
      <c r="E70" s="122" t="s">
        <v>131</v>
      </c>
      <c r="F70" s="122"/>
      <c r="G70" s="122"/>
      <c r="H70" s="122"/>
      <c r="I70" s="122"/>
      <c r="J70" s="9"/>
      <c r="K70" s="122" t="s">
        <v>129</v>
      </c>
      <c r="L70" s="122"/>
      <c r="M70" s="122"/>
      <c r="N70" s="122"/>
      <c r="O70" s="122"/>
      <c r="P70" s="122"/>
      <c r="Q70" s="122"/>
      <c r="R70" s="122"/>
      <c r="S70" s="122"/>
      <c r="T70" s="122"/>
      <c r="U70" s="122"/>
      <c r="V70" s="122"/>
      <c r="W70" s="122"/>
      <c r="X70" s="122"/>
      <c r="Y70" s="122"/>
      <c r="Z70" s="122"/>
      <c r="AA70" s="122"/>
      <c r="AB70" s="122"/>
      <c r="AC70" s="122"/>
      <c r="AD70" s="122"/>
      <c r="AE70" s="122"/>
      <c r="AF70" s="122"/>
      <c r="AG70" s="123">
        <f>ROUND(SUM(AG71:AG72),2)</f>
        <v>0</v>
      </c>
      <c r="AH70" s="9"/>
      <c r="AI70" s="9"/>
      <c r="AJ70" s="9"/>
      <c r="AK70" s="9"/>
      <c r="AL70" s="9"/>
      <c r="AM70" s="9"/>
      <c r="AN70" s="124">
        <f>SUM(AG70,AT70)</f>
        <v>0</v>
      </c>
      <c r="AO70" s="9"/>
      <c r="AP70" s="9"/>
      <c r="AQ70" s="125" t="s">
        <v>106</v>
      </c>
      <c r="AR70" s="121"/>
      <c r="AS70" s="126">
        <f>ROUND(SUM(AS71:AS72),2)</f>
        <v>0</v>
      </c>
      <c r="AT70" s="127">
        <f>ROUND(SUM(AV70:AW70),2)</f>
        <v>0</v>
      </c>
      <c r="AU70" s="128">
        <f>ROUND(SUM(AU71:AU72),5)</f>
        <v>0</v>
      </c>
      <c r="AV70" s="127">
        <f>ROUND(AZ70*L26,2)</f>
        <v>0</v>
      </c>
      <c r="AW70" s="127">
        <f>ROUND(BA70*L27,2)</f>
        <v>0</v>
      </c>
      <c r="AX70" s="127">
        <f>ROUND(BB70*L26,2)</f>
        <v>0</v>
      </c>
      <c r="AY70" s="127">
        <f>ROUND(BC70*L27,2)</f>
        <v>0</v>
      </c>
      <c r="AZ70" s="127">
        <f>ROUND(SUM(AZ71:AZ72),2)</f>
        <v>0</v>
      </c>
      <c r="BA70" s="127">
        <f>ROUND(SUM(BA71:BA72),2)</f>
        <v>0</v>
      </c>
      <c r="BB70" s="127">
        <f>ROUND(SUM(BB71:BB72),2)</f>
        <v>0</v>
      </c>
      <c r="BC70" s="127">
        <f>ROUND(SUM(BC71:BC72),2)</f>
        <v>0</v>
      </c>
      <c r="BD70" s="129">
        <f>ROUND(SUM(BD71:BD72),2)</f>
        <v>0</v>
      </c>
      <c r="BS70" s="130" t="s">
        <v>72</v>
      </c>
      <c r="BT70" s="130" t="s">
        <v>83</v>
      </c>
      <c r="BU70" s="130" t="s">
        <v>74</v>
      </c>
      <c r="BV70" s="130" t="s">
        <v>75</v>
      </c>
      <c r="BW70" s="130" t="s">
        <v>132</v>
      </c>
      <c r="BX70" s="130" t="s">
        <v>130</v>
      </c>
      <c r="CL70" s="130" t="s">
        <v>5</v>
      </c>
    </row>
    <row r="71" s="6" customFormat="1" ht="42.75" customHeight="1">
      <c r="A71" s="108" t="s">
        <v>77</v>
      </c>
      <c r="B71" s="121"/>
      <c r="C71" s="9"/>
      <c r="D71" s="9"/>
      <c r="E71" s="9"/>
      <c r="F71" s="122" t="s">
        <v>133</v>
      </c>
      <c r="G71" s="122"/>
      <c r="H71" s="122"/>
      <c r="I71" s="122"/>
      <c r="J71" s="122"/>
      <c r="K71" s="9"/>
      <c r="L71" s="122" t="s">
        <v>134</v>
      </c>
      <c r="M71" s="122"/>
      <c r="N71" s="122"/>
      <c r="O71" s="122"/>
      <c r="P71" s="122"/>
      <c r="Q71" s="122"/>
      <c r="R71" s="122"/>
      <c r="S71" s="122"/>
      <c r="T71" s="122"/>
      <c r="U71" s="122"/>
      <c r="V71" s="122"/>
      <c r="W71" s="122"/>
      <c r="X71" s="122"/>
      <c r="Y71" s="122"/>
      <c r="Z71" s="122"/>
      <c r="AA71" s="122"/>
      <c r="AB71" s="122"/>
      <c r="AC71" s="122"/>
      <c r="AD71" s="122"/>
      <c r="AE71" s="122"/>
      <c r="AF71" s="122"/>
      <c r="AG71" s="124">
        <f>'SO303 - I.etapa - 1 - Spl...'!J31</f>
        <v>0</v>
      </c>
      <c r="AH71" s="9"/>
      <c r="AI71" s="9"/>
      <c r="AJ71" s="9"/>
      <c r="AK71" s="9"/>
      <c r="AL71" s="9"/>
      <c r="AM71" s="9"/>
      <c r="AN71" s="124">
        <f>SUM(AG71,AT71)</f>
        <v>0</v>
      </c>
      <c r="AO71" s="9"/>
      <c r="AP71" s="9"/>
      <c r="AQ71" s="125" t="s">
        <v>106</v>
      </c>
      <c r="AR71" s="121"/>
      <c r="AS71" s="126">
        <v>0</v>
      </c>
      <c r="AT71" s="127">
        <f>ROUND(SUM(AV71:AW71),2)</f>
        <v>0</v>
      </c>
      <c r="AU71" s="128">
        <f>'SO303 - I.etapa - 1 - Spl...'!P95</f>
        <v>0</v>
      </c>
      <c r="AV71" s="127">
        <f>'SO303 - I.etapa - 1 - Spl...'!J34</f>
        <v>0</v>
      </c>
      <c r="AW71" s="127">
        <f>'SO303 - I.etapa - 1 - Spl...'!J35</f>
        <v>0</v>
      </c>
      <c r="AX71" s="127">
        <f>'SO303 - I.etapa - 1 - Spl...'!J36</f>
        <v>0</v>
      </c>
      <c r="AY71" s="127">
        <f>'SO303 - I.etapa - 1 - Spl...'!J37</f>
        <v>0</v>
      </c>
      <c r="AZ71" s="127">
        <f>'SO303 - I.etapa - 1 - Spl...'!F34</f>
        <v>0</v>
      </c>
      <c r="BA71" s="127">
        <f>'SO303 - I.etapa - 1 - Spl...'!F35</f>
        <v>0</v>
      </c>
      <c r="BB71" s="127">
        <f>'SO303 - I.etapa - 1 - Spl...'!F36</f>
        <v>0</v>
      </c>
      <c r="BC71" s="127">
        <f>'SO303 - I.etapa - 1 - Spl...'!F37</f>
        <v>0</v>
      </c>
      <c r="BD71" s="129">
        <f>'SO303 - I.etapa - 1 - Spl...'!F38</f>
        <v>0</v>
      </c>
      <c r="BT71" s="130" t="s">
        <v>110</v>
      </c>
      <c r="BV71" s="130" t="s">
        <v>75</v>
      </c>
      <c r="BW71" s="130" t="s">
        <v>135</v>
      </c>
      <c r="BX71" s="130" t="s">
        <v>132</v>
      </c>
      <c r="CL71" s="130" t="s">
        <v>5</v>
      </c>
    </row>
    <row r="72" s="6" customFormat="1" ht="42.75" customHeight="1">
      <c r="A72" s="108" t="s">
        <v>77</v>
      </c>
      <c r="B72" s="121"/>
      <c r="C72" s="9"/>
      <c r="D72" s="9"/>
      <c r="E72" s="9"/>
      <c r="F72" s="122" t="s">
        <v>136</v>
      </c>
      <c r="G72" s="122"/>
      <c r="H72" s="122"/>
      <c r="I72" s="122"/>
      <c r="J72" s="122"/>
      <c r="K72" s="9"/>
      <c r="L72" s="122" t="s">
        <v>137</v>
      </c>
      <c r="M72" s="122"/>
      <c r="N72" s="122"/>
      <c r="O72" s="122"/>
      <c r="P72" s="122"/>
      <c r="Q72" s="122"/>
      <c r="R72" s="122"/>
      <c r="S72" s="122"/>
      <c r="T72" s="122"/>
      <c r="U72" s="122"/>
      <c r="V72" s="122"/>
      <c r="W72" s="122"/>
      <c r="X72" s="122"/>
      <c r="Y72" s="122"/>
      <c r="Z72" s="122"/>
      <c r="AA72" s="122"/>
      <c r="AB72" s="122"/>
      <c r="AC72" s="122"/>
      <c r="AD72" s="122"/>
      <c r="AE72" s="122"/>
      <c r="AF72" s="122"/>
      <c r="AG72" s="124">
        <f>'SO303 - I.etapa - 2 - Spl...'!J31</f>
        <v>0</v>
      </c>
      <c r="AH72" s="9"/>
      <c r="AI72" s="9"/>
      <c r="AJ72" s="9"/>
      <c r="AK72" s="9"/>
      <c r="AL72" s="9"/>
      <c r="AM72" s="9"/>
      <c r="AN72" s="124">
        <f>SUM(AG72,AT72)</f>
        <v>0</v>
      </c>
      <c r="AO72" s="9"/>
      <c r="AP72" s="9"/>
      <c r="AQ72" s="125" t="s">
        <v>106</v>
      </c>
      <c r="AR72" s="121"/>
      <c r="AS72" s="126">
        <v>0</v>
      </c>
      <c r="AT72" s="127">
        <f>ROUND(SUM(AV72:AW72),2)</f>
        <v>0</v>
      </c>
      <c r="AU72" s="128">
        <f>'SO303 - I.etapa - 2 - Spl...'!P94</f>
        <v>0</v>
      </c>
      <c r="AV72" s="127">
        <f>'SO303 - I.etapa - 2 - Spl...'!J34</f>
        <v>0</v>
      </c>
      <c r="AW72" s="127">
        <f>'SO303 - I.etapa - 2 - Spl...'!J35</f>
        <v>0</v>
      </c>
      <c r="AX72" s="127">
        <f>'SO303 - I.etapa - 2 - Spl...'!J36</f>
        <v>0</v>
      </c>
      <c r="AY72" s="127">
        <f>'SO303 - I.etapa - 2 - Spl...'!J37</f>
        <v>0</v>
      </c>
      <c r="AZ72" s="127">
        <f>'SO303 - I.etapa - 2 - Spl...'!F34</f>
        <v>0</v>
      </c>
      <c r="BA72" s="127">
        <f>'SO303 - I.etapa - 2 - Spl...'!F35</f>
        <v>0</v>
      </c>
      <c r="BB72" s="127">
        <f>'SO303 - I.etapa - 2 - Spl...'!F36</f>
        <v>0</v>
      </c>
      <c r="BC72" s="127">
        <f>'SO303 - I.etapa - 2 - Spl...'!F37</f>
        <v>0</v>
      </c>
      <c r="BD72" s="129">
        <f>'SO303 - I.etapa - 2 - Spl...'!F38</f>
        <v>0</v>
      </c>
      <c r="BT72" s="130" t="s">
        <v>110</v>
      </c>
      <c r="BV72" s="130" t="s">
        <v>75</v>
      </c>
      <c r="BW72" s="130" t="s">
        <v>138</v>
      </c>
      <c r="BX72" s="130" t="s">
        <v>132</v>
      </c>
      <c r="CL72" s="130" t="s">
        <v>5</v>
      </c>
    </row>
    <row r="73" s="6" customFormat="1" ht="28.5" customHeight="1">
      <c r="B73" s="121"/>
      <c r="C73" s="9"/>
      <c r="D73" s="9"/>
      <c r="E73" s="122" t="s">
        <v>139</v>
      </c>
      <c r="F73" s="122"/>
      <c r="G73" s="122"/>
      <c r="H73" s="122"/>
      <c r="I73" s="122"/>
      <c r="J73" s="9"/>
      <c r="K73" s="122" t="s">
        <v>129</v>
      </c>
      <c r="L73" s="122"/>
      <c r="M73" s="122"/>
      <c r="N73" s="122"/>
      <c r="O73" s="122"/>
      <c r="P73" s="122"/>
      <c r="Q73" s="122"/>
      <c r="R73" s="122"/>
      <c r="S73" s="122"/>
      <c r="T73" s="122"/>
      <c r="U73" s="122"/>
      <c r="V73" s="122"/>
      <c r="W73" s="122"/>
      <c r="X73" s="122"/>
      <c r="Y73" s="122"/>
      <c r="Z73" s="122"/>
      <c r="AA73" s="122"/>
      <c r="AB73" s="122"/>
      <c r="AC73" s="122"/>
      <c r="AD73" s="122"/>
      <c r="AE73" s="122"/>
      <c r="AF73" s="122"/>
      <c r="AG73" s="123">
        <f>ROUND(SUM(AG74:AG75),2)</f>
        <v>0</v>
      </c>
      <c r="AH73" s="9"/>
      <c r="AI73" s="9"/>
      <c r="AJ73" s="9"/>
      <c r="AK73" s="9"/>
      <c r="AL73" s="9"/>
      <c r="AM73" s="9"/>
      <c r="AN73" s="124">
        <f>SUM(AG73,AT73)</f>
        <v>0</v>
      </c>
      <c r="AO73" s="9"/>
      <c r="AP73" s="9"/>
      <c r="AQ73" s="125" t="s">
        <v>106</v>
      </c>
      <c r="AR73" s="121"/>
      <c r="AS73" s="126">
        <f>ROUND(SUM(AS74:AS75),2)</f>
        <v>0</v>
      </c>
      <c r="AT73" s="127">
        <f>ROUND(SUM(AV73:AW73),2)</f>
        <v>0</v>
      </c>
      <c r="AU73" s="128">
        <f>ROUND(SUM(AU74:AU75),5)</f>
        <v>0</v>
      </c>
      <c r="AV73" s="127">
        <f>ROUND(AZ73*L26,2)</f>
        <v>0</v>
      </c>
      <c r="AW73" s="127">
        <f>ROUND(BA73*L27,2)</f>
        <v>0</v>
      </c>
      <c r="AX73" s="127">
        <f>ROUND(BB73*L26,2)</f>
        <v>0</v>
      </c>
      <c r="AY73" s="127">
        <f>ROUND(BC73*L27,2)</f>
        <v>0</v>
      </c>
      <c r="AZ73" s="127">
        <f>ROUND(SUM(AZ74:AZ75),2)</f>
        <v>0</v>
      </c>
      <c r="BA73" s="127">
        <f>ROUND(SUM(BA74:BA75),2)</f>
        <v>0</v>
      </c>
      <c r="BB73" s="127">
        <f>ROUND(SUM(BB74:BB75),2)</f>
        <v>0</v>
      </c>
      <c r="BC73" s="127">
        <f>ROUND(SUM(BC74:BC75),2)</f>
        <v>0</v>
      </c>
      <c r="BD73" s="129">
        <f>ROUND(SUM(BD74:BD75),2)</f>
        <v>0</v>
      </c>
      <c r="BS73" s="130" t="s">
        <v>72</v>
      </c>
      <c r="BT73" s="130" t="s">
        <v>83</v>
      </c>
      <c r="BU73" s="130" t="s">
        <v>74</v>
      </c>
      <c r="BV73" s="130" t="s">
        <v>75</v>
      </c>
      <c r="BW73" s="130" t="s">
        <v>140</v>
      </c>
      <c r="BX73" s="130" t="s">
        <v>130</v>
      </c>
      <c r="CL73" s="130" t="s">
        <v>5</v>
      </c>
    </row>
    <row r="74" s="6" customFormat="1" ht="42.75" customHeight="1">
      <c r="A74" s="108" t="s">
        <v>77</v>
      </c>
      <c r="B74" s="121"/>
      <c r="C74" s="9"/>
      <c r="D74" s="9"/>
      <c r="E74" s="9"/>
      <c r="F74" s="122" t="s">
        <v>141</v>
      </c>
      <c r="G74" s="122"/>
      <c r="H74" s="122"/>
      <c r="I74" s="122"/>
      <c r="J74" s="122"/>
      <c r="K74" s="9"/>
      <c r="L74" s="122" t="s">
        <v>134</v>
      </c>
      <c r="M74" s="122"/>
      <c r="N74" s="122"/>
      <c r="O74" s="122"/>
      <c r="P74" s="122"/>
      <c r="Q74" s="122"/>
      <c r="R74" s="122"/>
      <c r="S74" s="122"/>
      <c r="T74" s="122"/>
      <c r="U74" s="122"/>
      <c r="V74" s="122"/>
      <c r="W74" s="122"/>
      <c r="X74" s="122"/>
      <c r="Y74" s="122"/>
      <c r="Z74" s="122"/>
      <c r="AA74" s="122"/>
      <c r="AB74" s="122"/>
      <c r="AC74" s="122"/>
      <c r="AD74" s="122"/>
      <c r="AE74" s="122"/>
      <c r="AF74" s="122"/>
      <c r="AG74" s="124">
        <f>'SO303 - II.etapa - 1 - Sp...'!J31</f>
        <v>0</v>
      </c>
      <c r="AH74" s="9"/>
      <c r="AI74" s="9"/>
      <c r="AJ74" s="9"/>
      <c r="AK74" s="9"/>
      <c r="AL74" s="9"/>
      <c r="AM74" s="9"/>
      <c r="AN74" s="124">
        <f>SUM(AG74,AT74)</f>
        <v>0</v>
      </c>
      <c r="AO74" s="9"/>
      <c r="AP74" s="9"/>
      <c r="AQ74" s="125" t="s">
        <v>106</v>
      </c>
      <c r="AR74" s="121"/>
      <c r="AS74" s="126">
        <v>0</v>
      </c>
      <c r="AT74" s="127">
        <f>ROUND(SUM(AV74:AW74),2)</f>
        <v>0</v>
      </c>
      <c r="AU74" s="128">
        <f>'SO303 - II.etapa - 1 - Sp...'!P95</f>
        <v>0</v>
      </c>
      <c r="AV74" s="127">
        <f>'SO303 - II.etapa - 1 - Sp...'!J34</f>
        <v>0</v>
      </c>
      <c r="AW74" s="127">
        <f>'SO303 - II.etapa - 1 - Sp...'!J35</f>
        <v>0</v>
      </c>
      <c r="AX74" s="127">
        <f>'SO303 - II.etapa - 1 - Sp...'!J36</f>
        <v>0</v>
      </c>
      <c r="AY74" s="127">
        <f>'SO303 - II.etapa - 1 - Sp...'!J37</f>
        <v>0</v>
      </c>
      <c r="AZ74" s="127">
        <f>'SO303 - II.etapa - 1 - Sp...'!F34</f>
        <v>0</v>
      </c>
      <c r="BA74" s="127">
        <f>'SO303 - II.etapa - 1 - Sp...'!F35</f>
        <v>0</v>
      </c>
      <c r="BB74" s="127">
        <f>'SO303 - II.etapa - 1 - Sp...'!F36</f>
        <v>0</v>
      </c>
      <c r="BC74" s="127">
        <f>'SO303 - II.etapa - 1 - Sp...'!F37</f>
        <v>0</v>
      </c>
      <c r="BD74" s="129">
        <f>'SO303 - II.etapa - 1 - Sp...'!F38</f>
        <v>0</v>
      </c>
      <c r="BT74" s="130" t="s">
        <v>110</v>
      </c>
      <c r="BV74" s="130" t="s">
        <v>75</v>
      </c>
      <c r="BW74" s="130" t="s">
        <v>142</v>
      </c>
      <c r="BX74" s="130" t="s">
        <v>140</v>
      </c>
      <c r="CL74" s="130" t="s">
        <v>5</v>
      </c>
    </row>
    <row r="75" s="6" customFormat="1" ht="42.75" customHeight="1">
      <c r="A75" s="108" t="s">
        <v>77</v>
      </c>
      <c r="B75" s="121"/>
      <c r="C75" s="9"/>
      <c r="D75" s="9"/>
      <c r="E75" s="9"/>
      <c r="F75" s="122" t="s">
        <v>143</v>
      </c>
      <c r="G75" s="122"/>
      <c r="H75" s="122"/>
      <c r="I75" s="122"/>
      <c r="J75" s="122"/>
      <c r="K75" s="9"/>
      <c r="L75" s="122" t="s">
        <v>137</v>
      </c>
      <c r="M75" s="122"/>
      <c r="N75" s="122"/>
      <c r="O75" s="122"/>
      <c r="P75" s="122"/>
      <c r="Q75" s="122"/>
      <c r="R75" s="122"/>
      <c r="S75" s="122"/>
      <c r="T75" s="122"/>
      <c r="U75" s="122"/>
      <c r="V75" s="122"/>
      <c r="W75" s="122"/>
      <c r="X75" s="122"/>
      <c r="Y75" s="122"/>
      <c r="Z75" s="122"/>
      <c r="AA75" s="122"/>
      <c r="AB75" s="122"/>
      <c r="AC75" s="122"/>
      <c r="AD75" s="122"/>
      <c r="AE75" s="122"/>
      <c r="AF75" s="122"/>
      <c r="AG75" s="124">
        <f>'SO303 - II.etapa - 2 - Sp...'!J31</f>
        <v>0</v>
      </c>
      <c r="AH75" s="9"/>
      <c r="AI75" s="9"/>
      <c r="AJ75" s="9"/>
      <c r="AK75" s="9"/>
      <c r="AL75" s="9"/>
      <c r="AM75" s="9"/>
      <c r="AN75" s="124">
        <f>SUM(AG75,AT75)</f>
        <v>0</v>
      </c>
      <c r="AO75" s="9"/>
      <c r="AP75" s="9"/>
      <c r="AQ75" s="125" t="s">
        <v>106</v>
      </c>
      <c r="AR75" s="121"/>
      <c r="AS75" s="126">
        <v>0</v>
      </c>
      <c r="AT75" s="127">
        <f>ROUND(SUM(AV75:AW75),2)</f>
        <v>0</v>
      </c>
      <c r="AU75" s="128">
        <f>'SO303 - II.etapa - 2 - Sp...'!P94</f>
        <v>0</v>
      </c>
      <c r="AV75" s="127">
        <f>'SO303 - II.etapa - 2 - Sp...'!J34</f>
        <v>0</v>
      </c>
      <c r="AW75" s="127">
        <f>'SO303 - II.etapa - 2 - Sp...'!J35</f>
        <v>0</v>
      </c>
      <c r="AX75" s="127">
        <f>'SO303 - II.etapa - 2 - Sp...'!J36</f>
        <v>0</v>
      </c>
      <c r="AY75" s="127">
        <f>'SO303 - II.etapa - 2 - Sp...'!J37</f>
        <v>0</v>
      </c>
      <c r="AZ75" s="127">
        <f>'SO303 - II.etapa - 2 - Sp...'!F34</f>
        <v>0</v>
      </c>
      <c r="BA75" s="127">
        <f>'SO303 - II.etapa - 2 - Sp...'!F35</f>
        <v>0</v>
      </c>
      <c r="BB75" s="127">
        <f>'SO303 - II.etapa - 2 - Sp...'!F36</f>
        <v>0</v>
      </c>
      <c r="BC75" s="127">
        <f>'SO303 - II.etapa - 2 - Sp...'!F37</f>
        <v>0</v>
      </c>
      <c r="BD75" s="129">
        <f>'SO303 - II.etapa - 2 - Sp...'!F38</f>
        <v>0</v>
      </c>
      <c r="BT75" s="130" t="s">
        <v>110</v>
      </c>
      <c r="BV75" s="130" t="s">
        <v>75</v>
      </c>
      <c r="BW75" s="130" t="s">
        <v>144</v>
      </c>
      <c r="BX75" s="130" t="s">
        <v>140</v>
      </c>
      <c r="CL75" s="130" t="s">
        <v>5</v>
      </c>
    </row>
    <row r="76" s="5" customFormat="1" ht="16.5" customHeight="1">
      <c r="B76" s="109"/>
      <c r="C76" s="110"/>
      <c r="D76" s="111" t="s">
        <v>145</v>
      </c>
      <c r="E76" s="111"/>
      <c r="F76" s="111"/>
      <c r="G76" s="111"/>
      <c r="H76" s="111"/>
      <c r="I76" s="112"/>
      <c r="J76" s="111" t="s">
        <v>146</v>
      </c>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20">
        <f>ROUND(SUM(AG77:AG78),2)</f>
        <v>0</v>
      </c>
      <c r="AH76" s="112"/>
      <c r="AI76" s="112"/>
      <c r="AJ76" s="112"/>
      <c r="AK76" s="112"/>
      <c r="AL76" s="112"/>
      <c r="AM76" s="112"/>
      <c r="AN76" s="113">
        <f>SUM(AG76,AT76)</f>
        <v>0</v>
      </c>
      <c r="AO76" s="112"/>
      <c r="AP76" s="112"/>
      <c r="AQ76" s="114" t="s">
        <v>80</v>
      </c>
      <c r="AR76" s="109"/>
      <c r="AS76" s="115">
        <f>ROUND(SUM(AS77:AS78),2)</f>
        <v>0</v>
      </c>
      <c r="AT76" s="116">
        <f>ROUND(SUM(AV76:AW76),2)</f>
        <v>0</v>
      </c>
      <c r="AU76" s="117">
        <f>ROUND(SUM(AU77:AU78),5)</f>
        <v>0</v>
      </c>
      <c r="AV76" s="116">
        <f>ROUND(AZ76*L26,2)</f>
        <v>0</v>
      </c>
      <c r="AW76" s="116">
        <f>ROUND(BA76*L27,2)</f>
        <v>0</v>
      </c>
      <c r="AX76" s="116">
        <f>ROUND(BB76*L26,2)</f>
        <v>0</v>
      </c>
      <c r="AY76" s="116">
        <f>ROUND(BC76*L27,2)</f>
        <v>0</v>
      </c>
      <c r="AZ76" s="116">
        <f>ROUND(SUM(AZ77:AZ78),2)</f>
        <v>0</v>
      </c>
      <c r="BA76" s="116">
        <f>ROUND(SUM(BA77:BA78),2)</f>
        <v>0</v>
      </c>
      <c r="BB76" s="116">
        <f>ROUND(SUM(BB77:BB78),2)</f>
        <v>0</v>
      </c>
      <c r="BC76" s="116">
        <f>ROUND(SUM(BC77:BC78),2)</f>
        <v>0</v>
      </c>
      <c r="BD76" s="118">
        <f>ROUND(SUM(BD77:BD78),2)</f>
        <v>0</v>
      </c>
      <c r="BS76" s="119" t="s">
        <v>72</v>
      </c>
      <c r="BT76" s="119" t="s">
        <v>81</v>
      </c>
      <c r="BU76" s="119" t="s">
        <v>74</v>
      </c>
      <c r="BV76" s="119" t="s">
        <v>75</v>
      </c>
      <c r="BW76" s="119" t="s">
        <v>147</v>
      </c>
      <c r="BX76" s="119" t="s">
        <v>7</v>
      </c>
      <c r="CL76" s="119" t="s">
        <v>5</v>
      </c>
      <c r="CM76" s="119" t="s">
        <v>83</v>
      </c>
    </row>
    <row r="77" s="6" customFormat="1" ht="16.5" customHeight="1">
      <c r="A77" s="108" t="s">
        <v>77</v>
      </c>
      <c r="B77" s="121"/>
      <c r="C77" s="9"/>
      <c r="D77" s="9"/>
      <c r="E77" s="122" t="s">
        <v>148</v>
      </c>
      <c r="F77" s="122"/>
      <c r="G77" s="122"/>
      <c r="H77" s="122"/>
      <c r="I77" s="122"/>
      <c r="J77" s="9"/>
      <c r="K77" s="122" t="s">
        <v>149</v>
      </c>
      <c r="L77" s="122"/>
      <c r="M77" s="122"/>
      <c r="N77" s="122"/>
      <c r="O77" s="122"/>
      <c r="P77" s="122"/>
      <c r="Q77" s="122"/>
      <c r="R77" s="122"/>
      <c r="S77" s="122"/>
      <c r="T77" s="122"/>
      <c r="U77" s="122"/>
      <c r="V77" s="122"/>
      <c r="W77" s="122"/>
      <c r="X77" s="122"/>
      <c r="Y77" s="122"/>
      <c r="Z77" s="122"/>
      <c r="AA77" s="122"/>
      <c r="AB77" s="122"/>
      <c r="AC77" s="122"/>
      <c r="AD77" s="122"/>
      <c r="AE77" s="122"/>
      <c r="AF77" s="122"/>
      <c r="AG77" s="124">
        <f>'I - Etapa A'!J29</f>
        <v>0</v>
      </c>
      <c r="AH77" s="9"/>
      <c r="AI77" s="9"/>
      <c r="AJ77" s="9"/>
      <c r="AK77" s="9"/>
      <c r="AL77" s="9"/>
      <c r="AM77" s="9"/>
      <c r="AN77" s="124">
        <f>SUM(AG77,AT77)</f>
        <v>0</v>
      </c>
      <c r="AO77" s="9"/>
      <c r="AP77" s="9"/>
      <c r="AQ77" s="125" t="s">
        <v>106</v>
      </c>
      <c r="AR77" s="121"/>
      <c r="AS77" s="126">
        <v>0</v>
      </c>
      <c r="AT77" s="127">
        <f>ROUND(SUM(AV77:AW77),2)</f>
        <v>0</v>
      </c>
      <c r="AU77" s="128">
        <f>'I - Etapa A'!P90</f>
        <v>0</v>
      </c>
      <c r="AV77" s="127">
        <f>'I - Etapa A'!J32</f>
        <v>0</v>
      </c>
      <c r="AW77" s="127">
        <f>'I - Etapa A'!J33</f>
        <v>0</v>
      </c>
      <c r="AX77" s="127">
        <f>'I - Etapa A'!J34</f>
        <v>0</v>
      </c>
      <c r="AY77" s="127">
        <f>'I - Etapa A'!J35</f>
        <v>0</v>
      </c>
      <c r="AZ77" s="127">
        <f>'I - Etapa A'!F32</f>
        <v>0</v>
      </c>
      <c r="BA77" s="127">
        <f>'I - Etapa A'!F33</f>
        <v>0</v>
      </c>
      <c r="BB77" s="127">
        <f>'I - Etapa A'!F34</f>
        <v>0</v>
      </c>
      <c r="BC77" s="127">
        <f>'I - Etapa A'!F35</f>
        <v>0</v>
      </c>
      <c r="BD77" s="129">
        <f>'I - Etapa A'!F36</f>
        <v>0</v>
      </c>
      <c r="BT77" s="130" t="s">
        <v>83</v>
      </c>
      <c r="BV77" s="130" t="s">
        <v>75</v>
      </c>
      <c r="BW77" s="130" t="s">
        <v>150</v>
      </c>
      <c r="BX77" s="130" t="s">
        <v>147</v>
      </c>
      <c r="CL77" s="130" t="s">
        <v>5</v>
      </c>
    </row>
    <row r="78" s="6" customFormat="1" ht="16.5" customHeight="1">
      <c r="A78" s="108" t="s">
        <v>77</v>
      </c>
      <c r="B78" s="121"/>
      <c r="C78" s="9"/>
      <c r="D78" s="9"/>
      <c r="E78" s="122" t="s">
        <v>151</v>
      </c>
      <c r="F78" s="122"/>
      <c r="G78" s="122"/>
      <c r="H78" s="122"/>
      <c r="I78" s="122"/>
      <c r="J78" s="9"/>
      <c r="K78" s="122" t="s">
        <v>152</v>
      </c>
      <c r="L78" s="122"/>
      <c r="M78" s="122"/>
      <c r="N78" s="122"/>
      <c r="O78" s="122"/>
      <c r="P78" s="122"/>
      <c r="Q78" s="122"/>
      <c r="R78" s="122"/>
      <c r="S78" s="122"/>
      <c r="T78" s="122"/>
      <c r="U78" s="122"/>
      <c r="V78" s="122"/>
      <c r="W78" s="122"/>
      <c r="X78" s="122"/>
      <c r="Y78" s="122"/>
      <c r="Z78" s="122"/>
      <c r="AA78" s="122"/>
      <c r="AB78" s="122"/>
      <c r="AC78" s="122"/>
      <c r="AD78" s="122"/>
      <c r="AE78" s="122"/>
      <c r="AF78" s="122"/>
      <c r="AG78" s="124">
        <f>'II - Etapa B'!J29</f>
        <v>0</v>
      </c>
      <c r="AH78" s="9"/>
      <c r="AI78" s="9"/>
      <c r="AJ78" s="9"/>
      <c r="AK78" s="9"/>
      <c r="AL78" s="9"/>
      <c r="AM78" s="9"/>
      <c r="AN78" s="124">
        <f>SUM(AG78,AT78)</f>
        <v>0</v>
      </c>
      <c r="AO78" s="9"/>
      <c r="AP78" s="9"/>
      <c r="AQ78" s="125" t="s">
        <v>106</v>
      </c>
      <c r="AR78" s="121"/>
      <c r="AS78" s="126">
        <v>0</v>
      </c>
      <c r="AT78" s="127">
        <f>ROUND(SUM(AV78:AW78),2)</f>
        <v>0</v>
      </c>
      <c r="AU78" s="128">
        <f>'II - Etapa B'!P90</f>
        <v>0</v>
      </c>
      <c r="AV78" s="127">
        <f>'II - Etapa B'!J32</f>
        <v>0</v>
      </c>
      <c r="AW78" s="127">
        <f>'II - Etapa B'!J33</f>
        <v>0</v>
      </c>
      <c r="AX78" s="127">
        <f>'II - Etapa B'!J34</f>
        <v>0</v>
      </c>
      <c r="AY78" s="127">
        <f>'II - Etapa B'!J35</f>
        <v>0</v>
      </c>
      <c r="AZ78" s="127">
        <f>'II - Etapa B'!F32</f>
        <v>0</v>
      </c>
      <c r="BA78" s="127">
        <f>'II - Etapa B'!F33</f>
        <v>0</v>
      </c>
      <c r="BB78" s="127">
        <f>'II - Etapa B'!F34</f>
        <v>0</v>
      </c>
      <c r="BC78" s="127">
        <f>'II - Etapa B'!F35</f>
        <v>0</v>
      </c>
      <c r="BD78" s="129">
        <f>'II - Etapa B'!F36</f>
        <v>0</v>
      </c>
      <c r="BT78" s="130" t="s">
        <v>83</v>
      </c>
      <c r="BV78" s="130" t="s">
        <v>75</v>
      </c>
      <c r="BW78" s="130" t="s">
        <v>153</v>
      </c>
      <c r="BX78" s="130" t="s">
        <v>147</v>
      </c>
      <c r="CL78" s="130" t="s">
        <v>5</v>
      </c>
    </row>
    <row r="79" s="5" customFormat="1" ht="16.5" customHeight="1">
      <c r="A79" s="108" t="s">
        <v>77</v>
      </c>
      <c r="B79" s="109"/>
      <c r="C79" s="110"/>
      <c r="D79" s="111" t="s">
        <v>154</v>
      </c>
      <c r="E79" s="111"/>
      <c r="F79" s="111"/>
      <c r="G79" s="111"/>
      <c r="H79" s="111"/>
      <c r="I79" s="112"/>
      <c r="J79" s="111" t="s">
        <v>155</v>
      </c>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3">
        <f>'SO501 - STL Plynovod'!J27</f>
        <v>0</v>
      </c>
      <c r="AH79" s="112"/>
      <c r="AI79" s="112"/>
      <c r="AJ79" s="112"/>
      <c r="AK79" s="112"/>
      <c r="AL79" s="112"/>
      <c r="AM79" s="112"/>
      <c r="AN79" s="113">
        <f>SUM(AG79,AT79)</f>
        <v>0</v>
      </c>
      <c r="AO79" s="112"/>
      <c r="AP79" s="112"/>
      <c r="AQ79" s="114" t="s">
        <v>80</v>
      </c>
      <c r="AR79" s="109"/>
      <c r="AS79" s="115">
        <v>0</v>
      </c>
      <c r="AT79" s="116">
        <f>ROUND(SUM(AV79:AW79),2)</f>
        <v>0</v>
      </c>
      <c r="AU79" s="117">
        <f>'SO501 - STL Plynovod'!P85</f>
        <v>0</v>
      </c>
      <c r="AV79" s="116">
        <f>'SO501 - STL Plynovod'!J30</f>
        <v>0</v>
      </c>
      <c r="AW79" s="116">
        <f>'SO501 - STL Plynovod'!J31</f>
        <v>0</v>
      </c>
      <c r="AX79" s="116">
        <f>'SO501 - STL Plynovod'!J32</f>
        <v>0</v>
      </c>
      <c r="AY79" s="116">
        <f>'SO501 - STL Plynovod'!J33</f>
        <v>0</v>
      </c>
      <c r="AZ79" s="116">
        <f>'SO501 - STL Plynovod'!F30</f>
        <v>0</v>
      </c>
      <c r="BA79" s="116">
        <f>'SO501 - STL Plynovod'!F31</f>
        <v>0</v>
      </c>
      <c r="BB79" s="116">
        <f>'SO501 - STL Plynovod'!F32</f>
        <v>0</v>
      </c>
      <c r="BC79" s="116">
        <f>'SO501 - STL Plynovod'!F33</f>
        <v>0</v>
      </c>
      <c r="BD79" s="118">
        <f>'SO501 - STL Plynovod'!F34</f>
        <v>0</v>
      </c>
      <c r="BT79" s="119" t="s">
        <v>81</v>
      </c>
      <c r="BV79" s="119" t="s">
        <v>75</v>
      </c>
      <c r="BW79" s="119" t="s">
        <v>156</v>
      </c>
      <c r="BX79" s="119" t="s">
        <v>7</v>
      </c>
      <c r="CL79" s="119" t="s">
        <v>5</v>
      </c>
      <c r="CM79" s="119" t="s">
        <v>83</v>
      </c>
    </row>
    <row r="80" s="5" customFormat="1" ht="16.5" customHeight="1">
      <c r="A80" s="108" t="s">
        <v>77</v>
      </c>
      <c r="B80" s="109"/>
      <c r="C80" s="110"/>
      <c r="D80" s="111" t="s">
        <v>157</v>
      </c>
      <c r="E80" s="111"/>
      <c r="F80" s="111"/>
      <c r="G80" s="111"/>
      <c r="H80" s="111"/>
      <c r="I80" s="112"/>
      <c r="J80" s="111" t="s">
        <v>158</v>
      </c>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3">
        <f>'SO801 - Veřejná zeleň a m...'!J27</f>
        <v>0</v>
      </c>
      <c r="AH80" s="112"/>
      <c r="AI80" s="112"/>
      <c r="AJ80" s="112"/>
      <c r="AK80" s="112"/>
      <c r="AL80" s="112"/>
      <c r="AM80" s="112"/>
      <c r="AN80" s="113">
        <f>SUM(AG80,AT80)</f>
        <v>0</v>
      </c>
      <c r="AO80" s="112"/>
      <c r="AP80" s="112"/>
      <c r="AQ80" s="114" t="s">
        <v>80</v>
      </c>
      <c r="AR80" s="109"/>
      <c r="AS80" s="115">
        <v>0</v>
      </c>
      <c r="AT80" s="116">
        <f>ROUND(SUM(AV80:AW80),2)</f>
        <v>0</v>
      </c>
      <c r="AU80" s="117">
        <f>'SO801 - Veřejná zeleň a m...'!P79</f>
        <v>0</v>
      </c>
      <c r="AV80" s="116">
        <f>'SO801 - Veřejná zeleň a m...'!J30</f>
        <v>0</v>
      </c>
      <c r="AW80" s="116">
        <f>'SO801 - Veřejná zeleň a m...'!J31</f>
        <v>0</v>
      </c>
      <c r="AX80" s="116">
        <f>'SO801 - Veřejná zeleň a m...'!J32</f>
        <v>0</v>
      </c>
      <c r="AY80" s="116">
        <f>'SO801 - Veřejná zeleň a m...'!J33</f>
        <v>0</v>
      </c>
      <c r="AZ80" s="116">
        <f>'SO801 - Veřejná zeleň a m...'!F30</f>
        <v>0</v>
      </c>
      <c r="BA80" s="116">
        <f>'SO801 - Veřejná zeleň a m...'!F31</f>
        <v>0</v>
      </c>
      <c r="BB80" s="116">
        <f>'SO801 - Veřejná zeleň a m...'!F32</f>
        <v>0</v>
      </c>
      <c r="BC80" s="116">
        <f>'SO801 - Veřejná zeleň a m...'!F33</f>
        <v>0</v>
      </c>
      <c r="BD80" s="118">
        <f>'SO801 - Veřejná zeleň a m...'!F34</f>
        <v>0</v>
      </c>
      <c r="BT80" s="119" t="s">
        <v>81</v>
      </c>
      <c r="BV80" s="119" t="s">
        <v>75</v>
      </c>
      <c r="BW80" s="119" t="s">
        <v>159</v>
      </c>
      <c r="BX80" s="119" t="s">
        <v>7</v>
      </c>
      <c r="CL80" s="119" t="s">
        <v>5</v>
      </c>
      <c r="CM80" s="119" t="s">
        <v>83</v>
      </c>
    </row>
    <row r="81" s="5" customFormat="1" ht="16.5" customHeight="1">
      <c r="A81" s="108" t="s">
        <v>77</v>
      </c>
      <c r="B81" s="109"/>
      <c r="C81" s="110"/>
      <c r="D81" s="111" t="s">
        <v>160</v>
      </c>
      <c r="E81" s="111"/>
      <c r="F81" s="111"/>
      <c r="G81" s="111"/>
      <c r="H81" s="111"/>
      <c r="I81" s="112"/>
      <c r="J81" s="111" t="s">
        <v>161</v>
      </c>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3">
        <f>'VRN - Vedlejší rozpočtové...'!J27</f>
        <v>0</v>
      </c>
      <c r="AH81" s="112"/>
      <c r="AI81" s="112"/>
      <c r="AJ81" s="112"/>
      <c r="AK81" s="112"/>
      <c r="AL81" s="112"/>
      <c r="AM81" s="112"/>
      <c r="AN81" s="113">
        <f>SUM(AG81,AT81)</f>
        <v>0</v>
      </c>
      <c r="AO81" s="112"/>
      <c r="AP81" s="112"/>
      <c r="AQ81" s="114" t="s">
        <v>80</v>
      </c>
      <c r="AR81" s="109"/>
      <c r="AS81" s="131">
        <v>0</v>
      </c>
      <c r="AT81" s="132">
        <f>ROUND(SUM(AV81:AW81),2)</f>
        <v>0</v>
      </c>
      <c r="AU81" s="133">
        <f>'VRN - Vedlejší rozpočtové...'!P82</f>
        <v>0</v>
      </c>
      <c r="AV81" s="132">
        <f>'VRN - Vedlejší rozpočtové...'!J30</f>
        <v>0</v>
      </c>
      <c r="AW81" s="132">
        <f>'VRN - Vedlejší rozpočtové...'!J31</f>
        <v>0</v>
      </c>
      <c r="AX81" s="132">
        <f>'VRN - Vedlejší rozpočtové...'!J32</f>
        <v>0</v>
      </c>
      <c r="AY81" s="132">
        <f>'VRN - Vedlejší rozpočtové...'!J33</f>
        <v>0</v>
      </c>
      <c r="AZ81" s="132">
        <f>'VRN - Vedlejší rozpočtové...'!F30</f>
        <v>0</v>
      </c>
      <c r="BA81" s="132">
        <f>'VRN - Vedlejší rozpočtové...'!F31</f>
        <v>0</v>
      </c>
      <c r="BB81" s="132">
        <f>'VRN - Vedlejší rozpočtové...'!F32</f>
        <v>0</v>
      </c>
      <c r="BC81" s="132">
        <f>'VRN - Vedlejší rozpočtové...'!F33</f>
        <v>0</v>
      </c>
      <c r="BD81" s="134">
        <f>'VRN - Vedlejší rozpočtové...'!F34</f>
        <v>0</v>
      </c>
      <c r="BT81" s="119" t="s">
        <v>81</v>
      </c>
      <c r="BV81" s="119" t="s">
        <v>75</v>
      </c>
      <c r="BW81" s="119" t="s">
        <v>162</v>
      </c>
      <c r="BX81" s="119" t="s">
        <v>7</v>
      </c>
      <c r="CL81" s="119" t="s">
        <v>5</v>
      </c>
      <c r="CM81" s="119" t="s">
        <v>83</v>
      </c>
    </row>
    <row r="82" s="1" customFormat="1" ht="30" customHeight="1">
      <c r="B82" s="48"/>
      <c r="AR82" s="48"/>
    </row>
    <row r="83" s="1" customFormat="1" ht="6.96" customHeight="1">
      <c r="B83" s="69"/>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48"/>
    </row>
  </sheetData>
  <mergeCells count="157">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E60:I60"/>
    <mergeCell ref="K60:AF60"/>
    <mergeCell ref="AN61:AP61"/>
    <mergeCell ref="AG61:AM61"/>
    <mergeCell ref="F61:J61"/>
    <mergeCell ref="L61:AF61"/>
    <mergeCell ref="AN62:AP62"/>
    <mergeCell ref="AG62:AM62"/>
    <mergeCell ref="F62:J62"/>
    <mergeCell ref="L62:AF62"/>
    <mergeCell ref="AN63:AP63"/>
    <mergeCell ref="AG63:AM63"/>
    <mergeCell ref="E63:I63"/>
    <mergeCell ref="K63:AF63"/>
    <mergeCell ref="AN64:AP64"/>
    <mergeCell ref="AG64:AM64"/>
    <mergeCell ref="F64:J64"/>
    <mergeCell ref="L64:AF64"/>
    <mergeCell ref="AN65:AP65"/>
    <mergeCell ref="AG65:AM65"/>
    <mergeCell ref="F65:J65"/>
    <mergeCell ref="L65:AF65"/>
    <mergeCell ref="AN66:AP66"/>
    <mergeCell ref="AG66:AM66"/>
    <mergeCell ref="D66:H66"/>
    <mergeCell ref="J66:AF66"/>
    <mergeCell ref="AN67:AP67"/>
    <mergeCell ref="AG67:AM67"/>
    <mergeCell ref="E67:I67"/>
    <mergeCell ref="K67:AF67"/>
    <mergeCell ref="AN68:AP68"/>
    <mergeCell ref="AG68:AM68"/>
    <mergeCell ref="E68:I68"/>
    <mergeCell ref="K68:AF68"/>
    <mergeCell ref="AN69:AP69"/>
    <mergeCell ref="AG69:AM69"/>
    <mergeCell ref="D69:H69"/>
    <mergeCell ref="J69:AF69"/>
    <mergeCell ref="AN70:AP70"/>
    <mergeCell ref="AG70:AM70"/>
    <mergeCell ref="E70:I70"/>
    <mergeCell ref="K70:AF70"/>
    <mergeCell ref="AN71:AP71"/>
    <mergeCell ref="AG71:AM71"/>
    <mergeCell ref="F71:J71"/>
    <mergeCell ref="L71:AF71"/>
    <mergeCell ref="AN72:AP72"/>
    <mergeCell ref="AG72:AM72"/>
    <mergeCell ref="F72:J72"/>
    <mergeCell ref="L72:AF72"/>
    <mergeCell ref="AN73:AP73"/>
    <mergeCell ref="AG73:AM73"/>
    <mergeCell ref="E73:I73"/>
    <mergeCell ref="K73:AF73"/>
    <mergeCell ref="AN74:AP74"/>
    <mergeCell ref="AG74:AM74"/>
    <mergeCell ref="F74:J74"/>
    <mergeCell ref="L74:AF74"/>
    <mergeCell ref="AN75:AP75"/>
    <mergeCell ref="AG75:AM75"/>
    <mergeCell ref="F75:J75"/>
    <mergeCell ref="L75:AF75"/>
    <mergeCell ref="AN76:AP76"/>
    <mergeCell ref="AG76:AM76"/>
    <mergeCell ref="D76:H76"/>
    <mergeCell ref="J76:AF76"/>
    <mergeCell ref="AN77:AP77"/>
    <mergeCell ref="AG77:AM77"/>
    <mergeCell ref="E77:I77"/>
    <mergeCell ref="K77:AF77"/>
    <mergeCell ref="AN78:AP78"/>
    <mergeCell ref="AG78:AM78"/>
    <mergeCell ref="E78:I78"/>
    <mergeCell ref="K78:AF78"/>
    <mergeCell ref="AN79:AP79"/>
    <mergeCell ref="AG79:AM79"/>
    <mergeCell ref="D79:H79"/>
    <mergeCell ref="J79:AF79"/>
    <mergeCell ref="AN80:AP80"/>
    <mergeCell ref="AG80:AM80"/>
    <mergeCell ref="D80:H80"/>
    <mergeCell ref="J80:AF80"/>
    <mergeCell ref="AN81:AP81"/>
    <mergeCell ref="AG81:AM81"/>
    <mergeCell ref="D81:H81"/>
    <mergeCell ref="J81:AF81"/>
    <mergeCell ref="AG51:AM51"/>
    <mergeCell ref="AN51:AP51"/>
    <mergeCell ref="AR2:BE2"/>
  </mergeCells>
  <hyperlinks>
    <hyperlink ref="K1:S1" location="C2" display="1) Rekapitulace stavby"/>
    <hyperlink ref="W1:AI1" location="C51" display="2) Rekapitulace objektů stavby a soupisů prací"/>
    <hyperlink ref="A52" location="'SO101 - Ul. Maršála Žukova'!C2" display="/"/>
    <hyperlink ref="A53" location="'SO101.1 - Provizorní komu...'!C2" display="/"/>
    <hyperlink ref="A54" location="'SO102 - Ul. Špálova'!C2" display="/"/>
    <hyperlink ref="A55" location="'SO103 - Ul. Mánesova'!C2" display="/"/>
    <hyperlink ref="A56" location="'SO104 - Ul. Muchova'!C2" display="/"/>
    <hyperlink ref="A57" location="'SO111 - Komunikace k ul. ...'!C2" display="/"/>
    <hyperlink ref="A58" location="'SO112 - Chodník při ul. Ú...'!C2" display="/"/>
    <hyperlink ref="A61" location="'SO301 - I.etapa - 1 - Vod...'!C2" display="/"/>
    <hyperlink ref="A62" location="'SO301 - I.etapa - 2 - Vod...'!C2" display="/"/>
    <hyperlink ref="A64" location="'SO301 - II.etapa - 1 - Vo...'!C2" display="/"/>
    <hyperlink ref="A65" location="'SO301 - II.etapa - 2 - Vo...'!C2" display="/"/>
    <hyperlink ref="A67" location="'SO302 - I. etapa - Dešťov...'!C2" display="/"/>
    <hyperlink ref="A68" location="'SO302 - II. etapa - Dešťo...'!C2" display="/"/>
    <hyperlink ref="A71" location="'SO303 - I.etapa - 1 - Spl...'!C2" display="/"/>
    <hyperlink ref="A72" location="'SO303 - I.etapa - 2 - Spl...'!C2" display="/"/>
    <hyperlink ref="A74" location="'SO303 - II.etapa - 1 - Sp...'!C2" display="/"/>
    <hyperlink ref="A75" location="'SO303 - II.etapa - 2 - Sp...'!C2" display="/"/>
    <hyperlink ref="A77" location="'I - Etapa A'!C2" display="/"/>
    <hyperlink ref="A78" location="'II - Etapa B'!C2" display="/"/>
    <hyperlink ref="A79" location="'SO501 - STL Plynovod'!C2" display="/"/>
    <hyperlink ref="A80" location="'SO801 - Veřejná zeleň a m...'!C2" display="/"/>
    <hyperlink ref="A81"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114</v>
      </c>
      <c r="AZ2" s="267" t="s">
        <v>1635</v>
      </c>
      <c r="BA2" s="267" t="s">
        <v>1635</v>
      </c>
      <c r="BB2" s="267" t="s">
        <v>5</v>
      </c>
      <c r="BC2" s="267" t="s">
        <v>1636</v>
      </c>
      <c r="BD2" s="267" t="s">
        <v>83</v>
      </c>
    </row>
    <row r="3" ht="6.96" customHeight="1">
      <c r="B3" s="27"/>
      <c r="C3" s="28"/>
      <c r="D3" s="28"/>
      <c r="E3" s="28"/>
      <c r="F3" s="28"/>
      <c r="G3" s="28"/>
      <c r="H3" s="28"/>
      <c r="I3" s="140"/>
      <c r="J3" s="28"/>
      <c r="K3" s="29"/>
      <c r="AT3" s="26" t="s">
        <v>83</v>
      </c>
      <c r="AZ3" s="267" t="s">
        <v>1637</v>
      </c>
      <c r="BA3" s="267" t="s">
        <v>1638</v>
      </c>
      <c r="BB3" s="267" t="s">
        <v>5</v>
      </c>
      <c r="BC3" s="267" t="s">
        <v>1639</v>
      </c>
      <c r="BD3" s="267" t="s">
        <v>83</v>
      </c>
    </row>
    <row r="4" ht="36.96" customHeight="1">
      <c r="B4" s="30"/>
      <c r="C4" s="31"/>
      <c r="D4" s="32" t="s">
        <v>168</v>
      </c>
      <c r="E4" s="31"/>
      <c r="F4" s="31"/>
      <c r="G4" s="31"/>
      <c r="H4" s="31"/>
      <c r="I4" s="141"/>
      <c r="J4" s="31"/>
      <c r="K4" s="33"/>
      <c r="M4" s="34" t="s">
        <v>13</v>
      </c>
      <c r="AT4" s="26" t="s">
        <v>6</v>
      </c>
      <c r="AZ4" s="267" t="s">
        <v>1640</v>
      </c>
      <c r="BA4" s="267" t="s">
        <v>1640</v>
      </c>
      <c r="BB4" s="267" t="s">
        <v>5</v>
      </c>
      <c r="BC4" s="267" t="s">
        <v>1641</v>
      </c>
      <c r="BD4" s="267" t="s">
        <v>83</v>
      </c>
    </row>
    <row r="5" ht="6.96" customHeight="1">
      <c r="B5" s="30"/>
      <c r="C5" s="31"/>
      <c r="D5" s="31"/>
      <c r="E5" s="31"/>
      <c r="F5" s="31"/>
      <c r="G5" s="31"/>
      <c r="H5" s="31"/>
      <c r="I5" s="141"/>
      <c r="J5" s="31"/>
      <c r="K5" s="33"/>
      <c r="AZ5" s="267" t="s">
        <v>1642</v>
      </c>
      <c r="BA5" s="267" t="s">
        <v>1335</v>
      </c>
      <c r="BB5" s="267" t="s">
        <v>5</v>
      </c>
      <c r="BC5" s="267" t="s">
        <v>1643</v>
      </c>
      <c r="BD5" s="267" t="s">
        <v>83</v>
      </c>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1333</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1338</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1644</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ROUND(J94,2)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ROUND(SUM(BE94:BE182), 2)</f>
        <v>0</v>
      </c>
      <c r="G34" s="49"/>
      <c r="H34" s="49"/>
      <c r="I34" s="157">
        <v>0.20999999999999999</v>
      </c>
      <c r="J34" s="156">
        <f>ROUND(ROUND((SUM(BE94:BE182)), 2)*I34, 2)</f>
        <v>0</v>
      </c>
      <c r="K34" s="53"/>
    </row>
    <row r="35" s="1" customFormat="1" ht="14.4" customHeight="1">
      <c r="B35" s="48"/>
      <c r="C35" s="49"/>
      <c r="D35" s="49"/>
      <c r="E35" s="57" t="s">
        <v>45</v>
      </c>
      <c r="F35" s="156">
        <f>ROUND(SUM(BF94:BF182), 2)</f>
        <v>0</v>
      </c>
      <c r="G35" s="49"/>
      <c r="H35" s="49"/>
      <c r="I35" s="157">
        <v>0.14999999999999999</v>
      </c>
      <c r="J35" s="156">
        <f>ROUND(ROUND((SUM(BF94:BF182)), 2)*I35, 2)</f>
        <v>0</v>
      </c>
      <c r="K35" s="53"/>
    </row>
    <row r="36" hidden="1" s="1" customFormat="1" ht="14.4" customHeight="1">
      <c r="B36" s="48"/>
      <c r="C36" s="49"/>
      <c r="D36" s="49"/>
      <c r="E36" s="57" t="s">
        <v>46</v>
      </c>
      <c r="F36" s="156">
        <f>ROUND(SUM(BG94:BG182), 2)</f>
        <v>0</v>
      </c>
      <c r="G36" s="49"/>
      <c r="H36" s="49"/>
      <c r="I36" s="157">
        <v>0.20999999999999999</v>
      </c>
      <c r="J36" s="156">
        <v>0</v>
      </c>
      <c r="K36" s="53"/>
    </row>
    <row r="37" hidden="1" s="1" customFormat="1" ht="14.4" customHeight="1">
      <c r="B37" s="48"/>
      <c r="C37" s="49"/>
      <c r="D37" s="49"/>
      <c r="E37" s="57" t="s">
        <v>47</v>
      </c>
      <c r="F37" s="156">
        <f>ROUND(SUM(BH94:BH182), 2)</f>
        <v>0</v>
      </c>
      <c r="G37" s="49"/>
      <c r="H37" s="49"/>
      <c r="I37" s="157">
        <v>0.14999999999999999</v>
      </c>
      <c r="J37" s="156">
        <v>0</v>
      </c>
      <c r="K37" s="53"/>
    </row>
    <row r="38" hidden="1" s="1" customFormat="1" ht="14.4" customHeight="1">
      <c r="B38" s="48"/>
      <c r="C38" s="49"/>
      <c r="D38" s="49"/>
      <c r="E38" s="57" t="s">
        <v>48</v>
      </c>
      <c r="F38" s="156">
        <f>ROUND(SUM(BI94:BI182),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1333</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1338</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SO301 - I.etapa - 2 - Vodovodní přípojky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J94</f>
        <v>0</v>
      </c>
      <c r="K64" s="53"/>
      <c r="AU64" s="26" t="s">
        <v>176</v>
      </c>
    </row>
    <row r="65" s="8" customFormat="1" ht="24.96" customHeight="1">
      <c r="B65" s="174"/>
      <c r="C65" s="175"/>
      <c r="D65" s="176" t="s">
        <v>177</v>
      </c>
      <c r="E65" s="177"/>
      <c r="F65" s="177"/>
      <c r="G65" s="177"/>
      <c r="H65" s="177"/>
      <c r="I65" s="178"/>
      <c r="J65" s="179">
        <f>J95</f>
        <v>0</v>
      </c>
      <c r="K65" s="180"/>
    </row>
    <row r="66" s="9" customFormat="1" ht="19.92" customHeight="1">
      <c r="B66" s="181"/>
      <c r="C66" s="182"/>
      <c r="D66" s="183" t="s">
        <v>178</v>
      </c>
      <c r="E66" s="184"/>
      <c r="F66" s="184"/>
      <c r="G66" s="184"/>
      <c r="H66" s="184"/>
      <c r="I66" s="185"/>
      <c r="J66" s="186">
        <f>J96</f>
        <v>0</v>
      </c>
      <c r="K66" s="187"/>
    </row>
    <row r="67" s="9" customFormat="1" ht="19.92" customHeight="1">
      <c r="B67" s="181"/>
      <c r="C67" s="182"/>
      <c r="D67" s="183" t="s">
        <v>1343</v>
      </c>
      <c r="E67" s="184"/>
      <c r="F67" s="184"/>
      <c r="G67" s="184"/>
      <c r="H67" s="184"/>
      <c r="I67" s="185"/>
      <c r="J67" s="186">
        <f>J133</f>
        <v>0</v>
      </c>
      <c r="K67" s="187"/>
    </row>
    <row r="68" s="9" customFormat="1" ht="19.92" customHeight="1">
      <c r="B68" s="181"/>
      <c r="C68" s="182"/>
      <c r="D68" s="183" t="s">
        <v>181</v>
      </c>
      <c r="E68" s="184"/>
      <c r="F68" s="184"/>
      <c r="G68" s="184"/>
      <c r="H68" s="184"/>
      <c r="I68" s="185"/>
      <c r="J68" s="186">
        <f>J137</f>
        <v>0</v>
      </c>
      <c r="K68" s="187"/>
    </row>
    <row r="69" s="9" customFormat="1" ht="19.92" customHeight="1">
      <c r="B69" s="181"/>
      <c r="C69" s="182"/>
      <c r="D69" s="183" t="s">
        <v>182</v>
      </c>
      <c r="E69" s="184"/>
      <c r="F69" s="184"/>
      <c r="G69" s="184"/>
      <c r="H69" s="184"/>
      <c r="I69" s="185"/>
      <c r="J69" s="186">
        <f>J179</f>
        <v>0</v>
      </c>
      <c r="K69" s="187"/>
    </row>
    <row r="70" s="9" customFormat="1" ht="14.88" customHeight="1">
      <c r="B70" s="181"/>
      <c r="C70" s="182"/>
      <c r="D70" s="183" t="s">
        <v>1344</v>
      </c>
      <c r="E70" s="184"/>
      <c r="F70" s="184"/>
      <c r="G70" s="184"/>
      <c r="H70" s="184"/>
      <c r="I70" s="185"/>
      <c r="J70" s="186">
        <f>J180</f>
        <v>0</v>
      </c>
      <c r="K70" s="187"/>
    </row>
    <row r="71" s="1" customFormat="1" ht="21.84" customHeight="1">
      <c r="B71" s="48"/>
      <c r="C71" s="49"/>
      <c r="D71" s="49"/>
      <c r="E71" s="49"/>
      <c r="F71" s="49"/>
      <c r="G71" s="49"/>
      <c r="H71" s="49"/>
      <c r="I71" s="143"/>
      <c r="J71" s="49"/>
      <c r="K71" s="53"/>
    </row>
    <row r="72" s="1" customFormat="1" ht="6.96" customHeight="1">
      <c r="B72" s="69"/>
      <c r="C72" s="70"/>
      <c r="D72" s="70"/>
      <c r="E72" s="70"/>
      <c r="F72" s="70"/>
      <c r="G72" s="70"/>
      <c r="H72" s="70"/>
      <c r="I72" s="165"/>
      <c r="J72" s="70"/>
      <c r="K72" s="71"/>
    </row>
    <row r="76" s="1" customFormat="1" ht="6.96" customHeight="1">
      <c r="B76" s="72"/>
      <c r="C76" s="73"/>
      <c r="D76" s="73"/>
      <c r="E76" s="73"/>
      <c r="F76" s="73"/>
      <c r="G76" s="73"/>
      <c r="H76" s="73"/>
      <c r="I76" s="166"/>
      <c r="J76" s="73"/>
      <c r="K76" s="73"/>
      <c r="L76" s="48"/>
    </row>
    <row r="77" s="1" customFormat="1" ht="36.96" customHeight="1">
      <c r="B77" s="48"/>
      <c r="C77" s="74" t="s">
        <v>184</v>
      </c>
      <c r="L77" s="48"/>
    </row>
    <row r="78" s="1" customFormat="1" ht="6.96" customHeight="1">
      <c r="B78" s="48"/>
      <c r="L78" s="48"/>
    </row>
    <row r="79" s="1" customFormat="1" ht="14.4" customHeight="1">
      <c r="B79" s="48"/>
      <c r="C79" s="76" t="s">
        <v>19</v>
      </c>
      <c r="L79" s="48"/>
    </row>
    <row r="80" s="1" customFormat="1" ht="16.5" customHeight="1">
      <c r="B80" s="48"/>
      <c r="E80" s="188" t="str">
        <f>E7</f>
        <v>Vostelčice 2017</v>
      </c>
      <c r="F80" s="76"/>
      <c r="G80" s="76"/>
      <c r="H80" s="76"/>
      <c r="L80" s="48"/>
    </row>
    <row r="81">
      <c r="B81" s="30"/>
      <c r="C81" s="76" t="s">
        <v>169</v>
      </c>
      <c r="L81" s="30"/>
    </row>
    <row r="82" ht="16.5" customHeight="1">
      <c r="B82" s="30"/>
      <c r="E82" s="188" t="s">
        <v>1333</v>
      </c>
      <c r="L82" s="30"/>
    </row>
    <row r="83">
      <c r="B83" s="30"/>
      <c r="C83" s="76" t="s">
        <v>1337</v>
      </c>
      <c r="L83" s="30"/>
    </row>
    <row r="84" s="1" customFormat="1" ht="16.5" customHeight="1">
      <c r="B84" s="48"/>
      <c r="E84" s="268" t="s">
        <v>1338</v>
      </c>
      <c r="F84" s="1"/>
      <c r="G84" s="1"/>
      <c r="H84" s="1"/>
      <c r="L84" s="48"/>
    </row>
    <row r="85" s="1" customFormat="1" ht="14.4" customHeight="1">
      <c r="B85" s="48"/>
      <c r="C85" s="76" t="s">
        <v>1339</v>
      </c>
      <c r="L85" s="48"/>
    </row>
    <row r="86" s="1" customFormat="1" ht="17.25" customHeight="1">
      <c r="B86" s="48"/>
      <c r="E86" s="79" t="str">
        <f>E13</f>
        <v>SO301 - I.etapa - 2 - Vodovodní přípojky</v>
      </c>
      <c r="F86" s="1"/>
      <c r="G86" s="1"/>
      <c r="H86" s="1"/>
      <c r="L86" s="48"/>
    </row>
    <row r="87" s="1" customFormat="1" ht="6.96" customHeight="1">
      <c r="B87" s="48"/>
      <c r="L87" s="48"/>
    </row>
    <row r="88" s="1" customFormat="1" ht="18" customHeight="1">
      <c r="B88" s="48"/>
      <c r="C88" s="76" t="s">
        <v>23</v>
      </c>
      <c r="F88" s="189" t="str">
        <f>F16</f>
        <v>Choceň</v>
      </c>
      <c r="I88" s="190" t="s">
        <v>25</v>
      </c>
      <c r="J88" s="81" t="str">
        <f>IF(J16="","",J16)</f>
        <v>8. 1. 2019</v>
      </c>
      <c r="L88" s="48"/>
    </row>
    <row r="89" s="1" customFormat="1" ht="6.96" customHeight="1">
      <c r="B89" s="48"/>
      <c r="L89" s="48"/>
    </row>
    <row r="90" s="1" customFormat="1">
      <c r="B90" s="48"/>
      <c r="C90" s="76" t="s">
        <v>27</v>
      </c>
      <c r="F90" s="189" t="str">
        <f>E19</f>
        <v>Město Choceň</v>
      </c>
      <c r="I90" s="190" t="s">
        <v>34</v>
      </c>
      <c r="J90" s="189" t="str">
        <f>E25</f>
        <v>Ing. Josef Veselý - Projekční Kancelář</v>
      </c>
      <c r="L90" s="48"/>
    </row>
    <row r="91" s="1" customFormat="1" ht="14.4" customHeight="1">
      <c r="B91" s="48"/>
      <c r="C91" s="76" t="s">
        <v>32</v>
      </c>
      <c r="F91" s="189" t="str">
        <f>IF(E22="","",E22)</f>
        <v/>
      </c>
      <c r="L91" s="48"/>
    </row>
    <row r="92" s="1" customFormat="1" ht="10.32" customHeight="1">
      <c r="B92" s="48"/>
      <c r="L92" s="48"/>
    </row>
    <row r="93" s="10" customFormat="1" ht="29.28" customHeight="1">
      <c r="B93" s="191"/>
      <c r="C93" s="192" t="s">
        <v>185</v>
      </c>
      <c r="D93" s="193" t="s">
        <v>58</v>
      </c>
      <c r="E93" s="193" t="s">
        <v>54</v>
      </c>
      <c r="F93" s="193" t="s">
        <v>186</v>
      </c>
      <c r="G93" s="193" t="s">
        <v>187</v>
      </c>
      <c r="H93" s="193" t="s">
        <v>188</v>
      </c>
      <c r="I93" s="194" t="s">
        <v>189</v>
      </c>
      <c r="J93" s="193" t="s">
        <v>174</v>
      </c>
      <c r="K93" s="195" t="s">
        <v>190</v>
      </c>
      <c r="L93" s="191"/>
      <c r="M93" s="94" t="s">
        <v>191</v>
      </c>
      <c r="N93" s="95" t="s">
        <v>43</v>
      </c>
      <c r="O93" s="95" t="s">
        <v>192</v>
      </c>
      <c r="P93" s="95" t="s">
        <v>193</v>
      </c>
      <c r="Q93" s="95" t="s">
        <v>194</v>
      </c>
      <c r="R93" s="95" t="s">
        <v>195</v>
      </c>
      <c r="S93" s="95" t="s">
        <v>196</v>
      </c>
      <c r="T93" s="96" t="s">
        <v>197</v>
      </c>
    </row>
    <row r="94" s="1" customFormat="1" ht="29.28" customHeight="1">
      <c r="B94" s="48"/>
      <c r="C94" s="98" t="s">
        <v>175</v>
      </c>
      <c r="J94" s="196">
        <f>BK94</f>
        <v>0</v>
      </c>
      <c r="L94" s="48"/>
      <c r="M94" s="97"/>
      <c r="N94" s="84"/>
      <c r="O94" s="84"/>
      <c r="P94" s="197">
        <f>P95</f>
        <v>0</v>
      </c>
      <c r="Q94" s="84"/>
      <c r="R94" s="197">
        <f>R95</f>
        <v>197.14103273999999</v>
      </c>
      <c r="S94" s="84"/>
      <c r="T94" s="198">
        <f>T95</f>
        <v>0</v>
      </c>
      <c r="AT94" s="26" t="s">
        <v>72</v>
      </c>
      <c r="AU94" s="26" t="s">
        <v>176</v>
      </c>
      <c r="BK94" s="199">
        <f>BK95</f>
        <v>0</v>
      </c>
    </row>
    <row r="95" s="11" customFormat="1" ht="37.44" customHeight="1">
      <c r="B95" s="200"/>
      <c r="D95" s="201" t="s">
        <v>72</v>
      </c>
      <c r="E95" s="202" t="s">
        <v>198</v>
      </c>
      <c r="F95" s="202" t="s">
        <v>199</v>
      </c>
      <c r="I95" s="203"/>
      <c r="J95" s="204">
        <f>BK95</f>
        <v>0</v>
      </c>
      <c r="L95" s="200"/>
      <c r="M95" s="205"/>
      <c r="N95" s="206"/>
      <c r="O95" s="206"/>
      <c r="P95" s="207">
        <f>P96+P133+P137+P179</f>
        <v>0</v>
      </c>
      <c r="Q95" s="206"/>
      <c r="R95" s="207">
        <f>R96+R133+R137+R179</f>
        <v>197.14103273999999</v>
      </c>
      <c r="S95" s="206"/>
      <c r="T95" s="208">
        <f>T96+T133+T137+T179</f>
        <v>0</v>
      </c>
      <c r="AR95" s="201" t="s">
        <v>81</v>
      </c>
      <c r="AT95" s="209" t="s">
        <v>72</v>
      </c>
      <c r="AU95" s="209" t="s">
        <v>73</v>
      </c>
      <c r="AY95" s="201" t="s">
        <v>200</v>
      </c>
      <c r="BK95" s="210">
        <f>BK96+BK133+BK137+BK179</f>
        <v>0</v>
      </c>
    </row>
    <row r="96" s="11" customFormat="1" ht="19.92" customHeight="1">
      <c r="B96" s="200"/>
      <c r="D96" s="201" t="s">
        <v>72</v>
      </c>
      <c r="E96" s="211" t="s">
        <v>81</v>
      </c>
      <c r="F96" s="211" t="s">
        <v>201</v>
      </c>
      <c r="I96" s="203"/>
      <c r="J96" s="212">
        <f>BK96</f>
        <v>0</v>
      </c>
      <c r="L96" s="200"/>
      <c r="M96" s="205"/>
      <c r="N96" s="206"/>
      <c r="O96" s="206"/>
      <c r="P96" s="207">
        <f>SUM(P97:P132)</f>
        <v>0</v>
      </c>
      <c r="Q96" s="206"/>
      <c r="R96" s="207">
        <f>SUM(R97:R132)</f>
        <v>147.18899999999999</v>
      </c>
      <c r="S96" s="206"/>
      <c r="T96" s="208">
        <f>SUM(T97:T132)</f>
        <v>0</v>
      </c>
      <c r="AR96" s="201" t="s">
        <v>81</v>
      </c>
      <c r="AT96" s="209" t="s">
        <v>72</v>
      </c>
      <c r="AU96" s="209" t="s">
        <v>81</v>
      </c>
      <c r="AY96" s="201" t="s">
        <v>200</v>
      </c>
      <c r="BK96" s="210">
        <f>SUM(BK97:BK132)</f>
        <v>0</v>
      </c>
    </row>
    <row r="97" s="1" customFormat="1" ht="25.5" customHeight="1">
      <c r="B97" s="213"/>
      <c r="C97" s="214" t="s">
        <v>81</v>
      </c>
      <c r="D97" s="214" t="s">
        <v>202</v>
      </c>
      <c r="E97" s="215" t="s">
        <v>1369</v>
      </c>
      <c r="F97" s="216" t="s">
        <v>1370</v>
      </c>
      <c r="G97" s="217" t="s">
        <v>205</v>
      </c>
      <c r="H97" s="218">
        <v>11.16</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1645</v>
      </c>
    </row>
    <row r="98" s="1" customFormat="1">
      <c r="B98" s="48"/>
      <c r="D98" s="226" t="s">
        <v>209</v>
      </c>
      <c r="F98" s="227" t="s">
        <v>1372</v>
      </c>
      <c r="I98" s="228"/>
      <c r="L98" s="48"/>
      <c r="M98" s="229"/>
      <c r="N98" s="49"/>
      <c r="O98" s="49"/>
      <c r="P98" s="49"/>
      <c r="Q98" s="49"/>
      <c r="R98" s="49"/>
      <c r="S98" s="49"/>
      <c r="T98" s="87"/>
      <c r="AT98" s="26" t="s">
        <v>209</v>
      </c>
      <c r="AU98" s="26" t="s">
        <v>83</v>
      </c>
    </row>
    <row r="99" s="14" customFormat="1">
      <c r="B99" s="260"/>
      <c r="D99" s="226" t="s">
        <v>211</v>
      </c>
      <c r="E99" s="261" t="s">
        <v>5</v>
      </c>
      <c r="F99" s="262" t="s">
        <v>1646</v>
      </c>
      <c r="H99" s="261" t="s">
        <v>5</v>
      </c>
      <c r="I99" s="263"/>
      <c r="L99" s="260"/>
      <c r="M99" s="264"/>
      <c r="N99" s="265"/>
      <c r="O99" s="265"/>
      <c r="P99" s="265"/>
      <c r="Q99" s="265"/>
      <c r="R99" s="265"/>
      <c r="S99" s="265"/>
      <c r="T99" s="266"/>
      <c r="AT99" s="261" t="s">
        <v>211</v>
      </c>
      <c r="AU99" s="261" t="s">
        <v>83</v>
      </c>
      <c r="AV99" s="14" t="s">
        <v>81</v>
      </c>
      <c r="AW99" s="14" t="s">
        <v>37</v>
      </c>
      <c r="AX99" s="14" t="s">
        <v>73</v>
      </c>
      <c r="AY99" s="261" t="s">
        <v>200</v>
      </c>
    </row>
    <row r="100" s="12" customFormat="1">
      <c r="B100" s="230"/>
      <c r="D100" s="226" t="s">
        <v>211</v>
      </c>
      <c r="E100" s="231" t="s">
        <v>5</v>
      </c>
      <c r="F100" s="232" t="s">
        <v>1647</v>
      </c>
      <c r="H100" s="233">
        <v>11.16</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 customFormat="1" ht="16.5" customHeight="1">
      <c r="B101" s="213"/>
      <c r="C101" s="214" t="s">
        <v>83</v>
      </c>
      <c r="D101" s="214" t="s">
        <v>202</v>
      </c>
      <c r="E101" s="215" t="s">
        <v>1648</v>
      </c>
      <c r="F101" s="216" t="s">
        <v>1649</v>
      </c>
      <c r="G101" s="217" t="s">
        <v>205</v>
      </c>
      <c r="H101" s="218">
        <v>390.32100000000003</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1650</v>
      </c>
    </row>
    <row r="102" s="1" customFormat="1">
      <c r="B102" s="48"/>
      <c r="D102" s="226" t="s">
        <v>209</v>
      </c>
      <c r="F102" s="227" t="s">
        <v>1651</v>
      </c>
      <c r="I102" s="228"/>
      <c r="L102" s="48"/>
      <c r="M102" s="229"/>
      <c r="N102" s="49"/>
      <c r="O102" s="49"/>
      <c r="P102" s="49"/>
      <c r="Q102" s="49"/>
      <c r="R102" s="49"/>
      <c r="S102" s="49"/>
      <c r="T102" s="87"/>
      <c r="AT102" s="26" t="s">
        <v>209</v>
      </c>
      <c r="AU102" s="26" t="s">
        <v>83</v>
      </c>
    </row>
    <row r="103" s="12" customFormat="1">
      <c r="B103" s="230"/>
      <c r="D103" s="226" t="s">
        <v>211</v>
      </c>
      <c r="E103" s="231" t="s">
        <v>1635</v>
      </c>
      <c r="F103" s="232" t="s">
        <v>1652</v>
      </c>
      <c r="H103" s="233">
        <v>390.32100000000003</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110</v>
      </c>
      <c r="D104" s="214" t="s">
        <v>202</v>
      </c>
      <c r="E104" s="215" t="s">
        <v>1393</v>
      </c>
      <c r="F104" s="216" t="s">
        <v>1394</v>
      </c>
      <c r="G104" s="217" t="s">
        <v>205</v>
      </c>
      <c r="H104" s="218">
        <v>390.32100000000003</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1653</v>
      </c>
    </row>
    <row r="105" s="1" customFormat="1">
      <c r="B105" s="48"/>
      <c r="D105" s="226" t="s">
        <v>209</v>
      </c>
      <c r="F105" s="227" t="s">
        <v>1396</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1636</v>
      </c>
      <c r="H106" s="233">
        <v>390.32100000000003</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207</v>
      </c>
      <c r="D107" s="214" t="s">
        <v>202</v>
      </c>
      <c r="E107" s="215" t="s">
        <v>1408</v>
      </c>
      <c r="F107" s="216" t="s">
        <v>1409</v>
      </c>
      <c r="G107" s="217" t="s">
        <v>205</v>
      </c>
      <c r="H107" s="218">
        <v>390.32100000000003</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1654</v>
      </c>
    </row>
    <row r="108" s="1" customFormat="1">
      <c r="B108" s="48"/>
      <c r="D108" s="226" t="s">
        <v>209</v>
      </c>
      <c r="F108" s="227" t="s">
        <v>1411</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1635</v>
      </c>
      <c r="H109" s="233">
        <v>390.32100000000003</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230</v>
      </c>
      <c r="D110" s="214" t="s">
        <v>202</v>
      </c>
      <c r="E110" s="215" t="s">
        <v>1419</v>
      </c>
      <c r="F110" s="216" t="s">
        <v>1420</v>
      </c>
      <c r="G110" s="217" t="s">
        <v>205</v>
      </c>
      <c r="H110" s="218">
        <v>113.319</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1655</v>
      </c>
    </row>
    <row r="111" s="1" customFormat="1">
      <c r="B111" s="48"/>
      <c r="D111" s="226" t="s">
        <v>209</v>
      </c>
      <c r="F111" s="227" t="s">
        <v>1422</v>
      </c>
      <c r="I111" s="228"/>
      <c r="L111" s="48"/>
      <c r="M111" s="229"/>
      <c r="N111" s="49"/>
      <c r="O111" s="49"/>
      <c r="P111" s="49"/>
      <c r="Q111" s="49"/>
      <c r="R111" s="49"/>
      <c r="S111" s="49"/>
      <c r="T111" s="87"/>
      <c r="AT111" s="26" t="s">
        <v>209</v>
      </c>
      <c r="AU111" s="26" t="s">
        <v>83</v>
      </c>
    </row>
    <row r="112" s="14" customFormat="1">
      <c r="B112" s="260"/>
      <c r="D112" s="226" t="s">
        <v>211</v>
      </c>
      <c r="E112" s="261" t="s">
        <v>5</v>
      </c>
      <c r="F112" s="262" t="s">
        <v>1413</v>
      </c>
      <c r="H112" s="261" t="s">
        <v>5</v>
      </c>
      <c r="I112" s="263"/>
      <c r="L112" s="260"/>
      <c r="M112" s="264"/>
      <c r="N112" s="265"/>
      <c r="O112" s="265"/>
      <c r="P112" s="265"/>
      <c r="Q112" s="265"/>
      <c r="R112" s="265"/>
      <c r="S112" s="265"/>
      <c r="T112" s="266"/>
      <c r="AT112" s="261" t="s">
        <v>211</v>
      </c>
      <c r="AU112" s="261" t="s">
        <v>83</v>
      </c>
      <c r="AV112" s="14" t="s">
        <v>81</v>
      </c>
      <c r="AW112" s="14" t="s">
        <v>37</v>
      </c>
      <c r="AX112" s="14" t="s">
        <v>73</v>
      </c>
      <c r="AY112" s="261" t="s">
        <v>200</v>
      </c>
    </row>
    <row r="113" s="14" customFormat="1">
      <c r="B113" s="260"/>
      <c r="D113" s="226" t="s">
        <v>211</v>
      </c>
      <c r="E113" s="261" t="s">
        <v>5</v>
      </c>
      <c r="F113" s="262" t="s">
        <v>1414</v>
      </c>
      <c r="H113" s="261" t="s">
        <v>5</v>
      </c>
      <c r="I113" s="263"/>
      <c r="L113" s="260"/>
      <c r="M113" s="264"/>
      <c r="N113" s="265"/>
      <c r="O113" s="265"/>
      <c r="P113" s="265"/>
      <c r="Q113" s="265"/>
      <c r="R113" s="265"/>
      <c r="S113" s="265"/>
      <c r="T113" s="266"/>
      <c r="AT113" s="261" t="s">
        <v>211</v>
      </c>
      <c r="AU113" s="261" t="s">
        <v>83</v>
      </c>
      <c r="AV113" s="14" t="s">
        <v>81</v>
      </c>
      <c r="AW113" s="14" t="s">
        <v>37</v>
      </c>
      <c r="AX113" s="14" t="s">
        <v>73</v>
      </c>
      <c r="AY113" s="261" t="s">
        <v>200</v>
      </c>
    </row>
    <row r="114" s="12" customFormat="1">
      <c r="B114" s="230"/>
      <c r="D114" s="226" t="s">
        <v>211</v>
      </c>
      <c r="E114" s="231" t="s">
        <v>1637</v>
      </c>
      <c r="F114" s="232" t="s">
        <v>1656</v>
      </c>
      <c r="H114" s="233">
        <v>25.181999999999999</v>
      </c>
      <c r="I114" s="234"/>
      <c r="L114" s="230"/>
      <c r="M114" s="235"/>
      <c r="N114" s="236"/>
      <c r="O114" s="236"/>
      <c r="P114" s="236"/>
      <c r="Q114" s="236"/>
      <c r="R114" s="236"/>
      <c r="S114" s="236"/>
      <c r="T114" s="237"/>
      <c r="AT114" s="231" t="s">
        <v>211</v>
      </c>
      <c r="AU114" s="231" t="s">
        <v>83</v>
      </c>
      <c r="AV114" s="12" t="s">
        <v>83</v>
      </c>
      <c r="AW114" s="12" t="s">
        <v>37</v>
      </c>
      <c r="AX114" s="12" t="s">
        <v>73</v>
      </c>
      <c r="AY114" s="231" t="s">
        <v>200</v>
      </c>
    </row>
    <row r="115" s="14" customFormat="1">
      <c r="B115" s="260"/>
      <c r="D115" s="226" t="s">
        <v>211</v>
      </c>
      <c r="E115" s="261" t="s">
        <v>5</v>
      </c>
      <c r="F115" s="262" t="s">
        <v>1657</v>
      </c>
      <c r="H115" s="261" t="s">
        <v>5</v>
      </c>
      <c r="I115" s="263"/>
      <c r="L115" s="260"/>
      <c r="M115" s="264"/>
      <c r="N115" s="265"/>
      <c r="O115" s="265"/>
      <c r="P115" s="265"/>
      <c r="Q115" s="265"/>
      <c r="R115" s="265"/>
      <c r="S115" s="265"/>
      <c r="T115" s="266"/>
      <c r="AT115" s="261" t="s">
        <v>211</v>
      </c>
      <c r="AU115" s="261" t="s">
        <v>83</v>
      </c>
      <c r="AV115" s="14" t="s">
        <v>81</v>
      </c>
      <c r="AW115" s="14" t="s">
        <v>37</v>
      </c>
      <c r="AX115" s="14" t="s">
        <v>73</v>
      </c>
      <c r="AY115" s="261" t="s">
        <v>200</v>
      </c>
    </row>
    <row r="116" s="12" customFormat="1">
      <c r="B116" s="230"/>
      <c r="D116" s="226" t="s">
        <v>211</v>
      </c>
      <c r="E116" s="231" t="s">
        <v>1640</v>
      </c>
      <c r="F116" s="232" t="s">
        <v>1658</v>
      </c>
      <c r="H116" s="233">
        <v>88.137</v>
      </c>
      <c r="I116" s="234"/>
      <c r="L116" s="230"/>
      <c r="M116" s="235"/>
      <c r="N116" s="236"/>
      <c r="O116" s="236"/>
      <c r="P116" s="236"/>
      <c r="Q116" s="236"/>
      <c r="R116" s="236"/>
      <c r="S116" s="236"/>
      <c r="T116" s="237"/>
      <c r="AT116" s="231" t="s">
        <v>211</v>
      </c>
      <c r="AU116" s="231" t="s">
        <v>83</v>
      </c>
      <c r="AV116" s="12" t="s">
        <v>83</v>
      </c>
      <c r="AW116" s="12" t="s">
        <v>37</v>
      </c>
      <c r="AX116" s="12" t="s">
        <v>73</v>
      </c>
      <c r="AY116" s="231" t="s">
        <v>200</v>
      </c>
    </row>
    <row r="117" s="13" customFormat="1">
      <c r="B117" s="238"/>
      <c r="D117" s="226" t="s">
        <v>211</v>
      </c>
      <c r="E117" s="239" t="s">
        <v>1642</v>
      </c>
      <c r="F117" s="240" t="s">
        <v>219</v>
      </c>
      <c r="H117" s="241">
        <v>113.319</v>
      </c>
      <c r="I117" s="242"/>
      <c r="L117" s="238"/>
      <c r="M117" s="243"/>
      <c r="N117" s="244"/>
      <c r="O117" s="244"/>
      <c r="P117" s="244"/>
      <c r="Q117" s="244"/>
      <c r="R117" s="244"/>
      <c r="S117" s="244"/>
      <c r="T117" s="245"/>
      <c r="AT117" s="239" t="s">
        <v>211</v>
      </c>
      <c r="AU117" s="239" t="s">
        <v>83</v>
      </c>
      <c r="AV117" s="13" t="s">
        <v>207</v>
      </c>
      <c r="AW117" s="13" t="s">
        <v>37</v>
      </c>
      <c r="AX117" s="13" t="s">
        <v>81</v>
      </c>
      <c r="AY117" s="239" t="s">
        <v>200</v>
      </c>
    </row>
    <row r="118" s="1" customFormat="1" ht="16.5" customHeight="1">
      <c r="B118" s="213"/>
      <c r="C118" s="214" t="s">
        <v>238</v>
      </c>
      <c r="D118" s="214" t="s">
        <v>202</v>
      </c>
      <c r="E118" s="215" t="s">
        <v>278</v>
      </c>
      <c r="F118" s="216" t="s">
        <v>279</v>
      </c>
      <c r="G118" s="217" t="s">
        <v>205</v>
      </c>
      <c r="H118" s="218">
        <v>113.319</v>
      </c>
      <c r="I118" s="219"/>
      <c r="J118" s="220">
        <f>ROUND(I118*H118,2)</f>
        <v>0</v>
      </c>
      <c r="K118" s="216" t="s">
        <v>206</v>
      </c>
      <c r="L118" s="48"/>
      <c r="M118" s="221" t="s">
        <v>5</v>
      </c>
      <c r="N118" s="222" t="s">
        <v>44</v>
      </c>
      <c r="O118" s="49"/>
      <c r="P118" s="223">
        <f>O118*H118</f>
        <v>0</v>
      </c>
      <c r="Q118" s="223">
        <v>0</v>
      </c>
      <c r="R118" s="223">
        <f>Q118*H118</f>
        <v>0</v>
      </c>
      <c r="S118" s="223">
        <v>0</v>
      </c>
      <c r="T118" s="224">
        <f>S118*H118</f>
        <v>0</v>
      </c>
      <c r="AR118" s="26" t="s">
        <v>207</v>
      </c>
      <c r="AT118" s="26" t="s">
        <v>202</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1659</v>
      </c>
    </row>
    <row r="119" s="1" customFormat="1">
      <c r="B119" s="48"/>
      <c r="D119" s="226" t="s">
        <v>209</v>
      </c>
      <c r="F119" s="227" t="s">
        <v>281</v>
      </c>
      <c r="I119" s="228"/>
      <c r="L119" s="48"/>
      <c r="M119" s="229"/>
      <c r="N119" s="49"/>
      <c r="O119" s="49"/>
      <c r="P119" s="49"/>
      <c r="Q119" s="49"/>
      <c r="R119" s="49"/>
      <c r="S119" s="49"/>
      <c r="T119" s="87"/>
      <c r="AT119" s="26" t="s">
        <v>209</v>
      </c>
      <c r="AU119" s="26" t="s">
        <v>83</v>
      </c>
    </row>
    <row r="120" s="12" customFormat="1">
      <c r="B120" s="230"/>
      <c r="D120" s="226" t="s">
        <v>211</v>
      </c>
      <c r="E120" s="231" t="s">
        <v>5</v>
      </c>
      <c r="F120" s="232" t="s">
        <v>1642</v>
      </c>
      <c r="H120" s="233">
        <v>113.319</v>
      </c>
      <c r="I120" s="234"/>
      <c r="L120" s="230"/>
      <c r="M120" s="235"/>
      <c r="N120" s="236"/>
      <c r="O120" s="236"/>
      <c r="P120" s="236"/>
      <c r="Q120" s="236"/>
      <c r="R120" s="236"/>
      <c r="S120" s="236"/>
      <c r="T120" s="237"/>
      <c r="AT120" s="231" t="s">
        <v>211</v>
      </c>
      <c r="AU120" s="231" t="s">
        <v>83</v>
      </c>
      <c r="AV120" s="12" t="s">
        <v>83</v>
      </c>
      <c r="AW120" s="12" t="s">
        <v>37</v>
      </c>
      <c r="AX120" s="12" t="s">
        <v>81</v>
      </c>
      <c r="AY120" s="231" t="s">
        <v>200</v>
      </c>
    </row>
    <row r="121" s="1" customFormat="1" ht="16.5" customHeight="1">
      <c r="B121" s="213"/>
      <c r="C121" s="214" t="s">
        <v>244</v>
      </c>
      <c r="D121" s="214" t="s">
        <v>202</v>
      </c>
      <c r="E121" s="215" t="s">
        <v>283</v>
      </c>
      <c r="F121" s="216" t="s">
        <v>284</v>
      </c>
      <c r="G121" s="217" t="s">
        <v>274</v>
      </c>
      <c r="H121" s="218">
        <v>215.30600000000001</v>
      </c>
      <c r="I121" s="219"/>
      <c r="J121" s="220">
        <f>ROUND(I121*H121,2)</f>
        <v>0</v>
      </c>
      <c r="K121" s="216" t="s">
        <v>206</v>
      </c>
      <c r="L121" s="48"/>
      <c r="M121" s="221" t="s">
        <v>5</v>
      </c>
      <c r="N121" s="222" t="s">
        <v>44</v>
      </c>
      <c r="O121" s="49"/>
      <c r="P121" s="223">
        <f>O121*H121</f>
        <v>0</v>
      </c>
      <c r="Q121" s="223">
        <v>0</v>
      </c>
      <c r="R121" s="223">
        <f>Q121*H121</f>
        <v>0</v>
      </c>
      <c r="S121" s="223">
        <v>0</v>
      </c>
      <c r="T121" s="224">
        <f>S121*H121</f>
        <v>0</v>
      </c>
      <c r="AR121" s="26" t="s">
        <v>207</v>
      </c>
      <c r="AT121" s="26" t="s">
        <v>202</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1660</v>
      </c>
    </row>
    <row r="122" s="1" customFormat="1">
      <c r="B122" s="48"/>
      <c r="D122" s="226" t="s">
        <v>209</v>
      </c>
      <c r="F122" s="227" t="s">
        <v>286</v>
      </c>
      <c r="I122" s="228"/>
      <c r="L122" s="48"/>
      <c r="M122" s="229"/>
      <c r="N122" s="49"/>
      <c r="O122" s="49"/>
      <c r="P122" s="49"/>
      <c r="Q122" s="49"/>
      <c r="R122" s="49"/>
      <c r="S122" s="49"/>
      <c r="T122" s="87"/>
      <c r="AT122" s="26" t="s">
        <v>209</v>
      </c>
      <c r="AU122" s="26" t="s">
        <v>83</v>
      </c>
    </row>
    <row r="123" s="12" customFormat="1">
      <c r="B123" s="230"/>
      <c r="D123" s="226" t="s">
        <v>211</v>
      </c>
      <c r="E123" s="231" t="s">
        <v>5</v>
      </c>
      <c r="F123" s="232" t="s">
        <v>1661</v>
      </c>
      <c r="H123" s="233">
        <v>215.30600000000001</v>
      </c>
      <c r="I123" s="234"/>
      <c r="L123" s="230"/>
      <c r="M123" s="235"/>
      <c r="N123" s="236"/>
      <c r="O123" s="236"/>
      <c r="P123" s="236"/>
      <c r="Q123" s="236"/>
      <c r="R123" s="236"/>
      <c r="S123" s="236"/>
      <c r="T123" s="237"/>
      <c r="AT123" s="231" t="s">
        <v>211</v>
      </c>
      <c r="AU123" s="231" t="s">
        <v>83</v>
      </c>
      <c r="AV123" s="12" t="s">
        <v>83</v>
      </c>
      <c r="AW123" s="12" t="s">
        <v>37</v>
      </c>
      <c r="AX123" s="12" t="s">
        <v>81</v>
      </c>
      <c r="AY123" s="231" t="s">
        <v>200</v>
      </c>
    </row>
    <row r="124" s="1" customFormat="1" ht="16.5" customHeight="1">
      <c r="B124" s="213"/>
      <c r="C124" s="214" t="s">
        <v>250</v>
      </c>
      <c r="D124" s="214" t="s">
        <v>202</v>
      </c>
      <c r="E124" s="215" t="s">
        <v>1428</v>
      </c>
      <c r="F124" s="216" t="s">
        <v>1429</v>
      </c>
      <c r="G124" s="217" t="s">
        <v>205</v>
      </c>
      <c r="H124" s="218">
        <v>277.00200000000001</v>
      </c>
      <c r="I124" s="219"/>
      <c r="J124" s="220">
        <f>ROUND(I124*H124,2)</f>
        <v>0</v>
      </c>
      <c r="K124" s="216" t="s">
        <v>206</v>
      </c>
      <c r="L124" s="48"/>
      <c r="M124" s="221" t="s">
        <v>5</v>
      </c>
      <c r="N124" s="222" t="s">
        <v>44</v>
      </c>
      <c r="O124" s="49"/>
      <c r="P124" s="223">
        <f>O124*H124</f>
        <v>0</v>
      </c>
      <c r="Q124" s="223">
        <v>0</v>
      </c>
      <c r="R124" s="223">
        <f>Q124*H124</f>
        <v>0</v>
      </c>
      <c r="S124" s="223">
        <v>0</v>
      </c>
      <c r="T124" s="224">
        <f>S124*H124</f>
        <v>0</v>
      </c>
      <c r="AR124" s="26" t="s">
        <v>207</v>
      </c>
      <c r="AT124" s="26" t="s">
        <v>202</v>
      </c>
      <c r="AU124" s="26" t="s">
        <v>83</v>
      </c>
      <c r="AY124" s="26" t="s">
        <v>200</v>
      </c>
      <c r="BE124" s="225">
        <f>IF(N124="základní",J124,0)</f>
        <v>0</v>
      </c>
      <c r="BF124" s="225">
        <f>IF(N124="snížená",J124,0)</f>
        <v>0</v>
      </c>
      <c r="BG124" s="225">
        <f>IF(N124="zákl. přenesená",J124,0)</f>
        <v>0</v>
      </c>
      <c r="BH124" s="225">
        <f>IF(N124="sníž. přenesená",J124,0)</f>
        <v>0</v>
      </c>
      <c r="BI124" s="225">
        <f>IF(N124="nulová",J124,0)</f>
        <v>0</v>
      </c>
      <c r="BJ124" s="26" t="s">
        <v>81</v>
      </c>
      <c r="BK124" s="225">
        <f>ROUND(I124*H124,2)</f>
        <v>0</v>
      </c>
      <c r="BL124" s="26" t="s">
        <v>207</v>
      </c>
      <c r="BM124" s="26" t="s">
        <v>1662</v>
      </c>
    </row>
    <row r="125" s="1" customFormat="1">
      <c r="B125" s="48"/>
      <c r="D125" s="226" t="s">
        <v>209</v>
      </c>
      <c r="F125" s="227" t="s">
        <v>1431</v>
      </c>
      <c r="I125" s="228"/>
      <c r="L125" s="48"/>
      <c r="M125" s="229"/>
      <c r="N125" s="49"/>
      <c r="O125" s="49"/>
      <c r="P125" s="49"/>
      <c r="Q125" s="49"/>
      <c r="R125" s="49"/>
      <c r="S125" s="49"/>
      <c r="T125" s="87"/>
      <c r="AT125" s="26" t="s">
        <v>209</v>
      </c>
      <c r="AU125" s="26" t="s">
        <v>83</v>
      </c>
    </row>
    <row r="126" s="12" customFormat="1">
      <c r="B126" s="230"/>
      <c r="D126" s="226" t="s">
        <v>211</v>
      </c>
      <c r="E126" s="231" t="s">
        <v>5</v>
      </c>
      <c r="F126" s="232" t="s">
        <v>1663</v>
      </c>
      <c r="H126" s="233">
        <v>277.00200000000001</v>
      </c>
      <c r="I126" s="234"/>
      <c r="L126" s="230"/>
      <c r="M126" s="235"/>
      <c r="N126" s="236"/>
      <c r="O126" s="236"/>
      <c r="P126" s="236"/>
      <c r="Q126" s="236"/>
      <c r="R126" s="236"/>
      <c r="S126" s="236"/>
      <c r="T126" s="237"/>
      <c r="AT126" s="231" t="s">
        <v>211</v>
      </c>
      <c r="AU126" s="231" t="s">
        <v>83</v>
      </c>
      <c r="AV126" s="12" t="s">
        <v>83</v>
      </c>
      <c r="AW126" s="12" t="s">
        <v>37</v>
      </c>
      <c r="AX126" s="12" t="s">
        <v>81</v>
      </c>
      <c r="AY126" s="231" t="s">
        <v>200</v>
      </c>
    </row>
    <row r="127" s="1" customFormat="1" ht="16.5" customHeight="1">
      <c r="B127" s="213"/>
      <c r="C127" s="214" t="s">
        <v>258</v>
      </c>
      <c r="D127" s="214" t="s">
        <v>202</v>
      </c>
      <c r="E127" s="215" t="s">
        <v>1434</v>
      </c>
      <c r="F127" s="216" t="s">
        <v>1435</v>
      </c>
      <c r="G127" s="217" t="s">
        <v>205</v>
      </c>
      <c r="H127" s="218">
        <v>88.137</v>
      </c>
      <c r="I127" s="219"/>
      <c r="J127" s="220">
        <f>ROUND(I127*H127,2)</f>
        <v>0</v>
      </c>
      <c r="K127" s="216" t="s">
        <v>5</v>
      </c>
      <c r="L127" s="48"/>
      <c r="M127" s="221" t="s">
        <v>5</v>
      </c>
      <c r="N127" s="222" t="s">
        <v>44</v>
      </c>
      <c r="O127" s="49"/>
      <c r="P127" s="223">
        <f>O127*H127</f>
        <v>0</v>
      </c>
      <c r="Q127" s="223">
        <v>0</v>
      </c>
      <c r="R127" s="223">
        <f>Q127*H127</f>
        <v>0</v>
      </c>
      <c r="S127" s="223">
        <v>0</v>
      </c>
      <c r="T127" s="224">
        <f>S127*H127</f>
        <v>0</v>
      </c>
      <c r="AR127" s="26" t="s">
        <v>207</v>
      </c>
      <c r="AT127" s="26" t="s">
        <v>202</v>
      </c>
      <c r="AU127" s="26" t="s">
        <v>83</v>
      </c>
      <c r="AY127" s="26" t="s">
        <v>200</v>
      </c>
      <c r="BE127" s="225">
        <f>IF(N127="základní",J127,0)</f>
        <v>0</v>
      </c>
      <c r="BF127" s="225">
        <f>IF(N127="snížená",J127,0)</f>
        <v>0</v>
      </c>
      <c r="BG127" s="225">
        <f>IF(N127="zákl. přenesená",J127,0)</f>
        <v>0</v>
      </c>
      <c r="BH127" s="225">
        <f>IF(N127="sníž. přenesená",J127,0)</f>
        <v>0</v>
      </c>
      <c r="BI127" s="225">
        <f>IF(N127="nulová",J127,0)</f>
        <v>0</v>
      </c>
      <c r="BJ127" s="26" t="s">
        <v>81</v>
      </c>
      <c r="BK127" s="225">
        <f>ROUND(I127*H127,2)</f>
        <v>0</v>
      </c>
      <c r="BL127" s="26" t="s">
        <v>207</v>
      </c>
      <c r="BM127" s="26" t="s">
        <v>1664</v>
      </c>
    </row>
    <row r="128" s="1" customFormat="1">
      <c r="B128" s="48"/>
      <c r="D128" s="226" t="s">
        <v>209</v>
      </c>
      <c r="F128" s="227" t="s">
        <v>1435</v>
      </c>
      <c r="I128" s="228"/>
      <c r="L128" s="48"/>
      <c r="M128" s="229"/>
      <c r="N128" s="49"/>
      <c r="O128" s="49"/>
      <c r="P128" s="49"/>
      <c r="Q128" s="49"/>
      <c r="R128" s="49"/>
      <c r="S128" s="49"/>
      <c r="T128" s="87"/>
      <c r="AT128" s="26" t="s">
        <v>209</v>
      </c>
      <c r="AU128" s="26" t="s">
        <v>83</v>
      </c>
    </row>
    <row r="129" s="12" customFormat="1">
      <c r="B129" s="230"/>
      <c r="D129" s="226" t="s">
        <v>211</v>
      </c>
      <c r="E129" s="231" t="s">
        <v>5</v>
      </c>
      <c r="F129" s="232" t="s">
        <v>1640</v>
      </c>
      <c r="H129" s="233">
        <v>88.137</v>
      </c>
      <c r="I129" s="234"/>
      <c r="L129" s="230"/>
      <c r="M129" s="235"/>
      <c r="N129" s="236"/>
      <c r="O129" s="236"/>
      <c r="P129" s="236"/>
      <c r="Q129" s="236"/>
      <c r="R129" s="236"/>
      <c r="S129" s="236"/>
      <c r="T129" s="237"/>
      <c r="AT129" s="231" t="s">
        <v>211</v>
      </c>
      <c r="AU129" s="231" t="s">
        <v>83</v>
      </c>
      <c r="AV129" s="12" t="s">
        <v>83</v>
      </c>
      <c r="AW129" s="12" t="s">
        <v>37</v>
      </c>
      <c r="AX129" s="12" t="s">
        <v>81</v>
      </c>
      <c r="AY129" s="231" t="s">
        <v>200</v>
      </c>
    </row>
    <row r="130" s="1" customFormat="1" ht="16.5" customHeight="1">
      <c r="B130" s="213"/>
      <c r="C130" s="247" t="s">
        <v>264</v>
      </c>
      <c r="D130" s="247" t="s">
        <v>271</v>
      </c>
      <c r="E130" s="248" t="s">
        <v>1437</v>
      </c>
      <c r="F130" s="249" t="s">
        <v>1438</v>
      </c>
      <c r="G130" s="250" t="s">
        <v>274</v>
      </c>
      <c r="H130" s="251">
        <v>147.18899999999999</v>
      </c>
      <c r="I130" s="252"/>
      <c r="J130" s="253">
        <f>ROUND(I130*H130,2)</f>
        <v>0</v>
      </c>
      <c r="K130" s="249" t="s">
        <v>206</v>
      </c>
      <c r="L130" s="254"/>
      <c r="M130" s="255" t="s">
        <v>5</v>
      </c>
      <c r="N130" s="256" t="s">
        <v>44</v>
      </c>
      <c r="O130" s="49"/>
      <c r="P130" s="223">
        <f>O130*H130</f>
        <v>0</v>
      </c>
      <c r="Q130" s="223">
        <v>1</v>
      </c>
      <c r="R130" s="223">
        <f>Q130*H130</f>
        <v>147.18899999999999</v>
      </c>
      <c r="S130" s="223">
        <v>0</v>
      </c>
      <c r="T130" s="224">
        <f>S130*H130</f>
        <v>0</v>
      </c>
      <c r="AR130" s="26" t="s">
        <v>1439</v>
      </c>
      <c r="AT130" s="26" t="s">
        <v>271</v>
      </c>
      <c r="AU130" s="26" t="s">
        <v>83</v>
      </c>
      <c r="AY130" s="26" t="s">
        <v>200</v>
      </c>
      <c r="BE130" s="225">
        <f>IF(N130="základní",J130,0)</f>
        <v>0</v>
      </c>
      <c r="BF130" s="225">
        <f>IF(N130="snížená",J130,0)</f>
        <v>0</v>
      </c>
      <c r="BG130" s="225">
        <f>IF(N130="zákl. přenesená",J130,0)</f>
        <v>0</v>
      </c>
      <c r="BH130" s="225">
        <f>IF(N130="sníž. přenesená",J130,0)</f>
        <v>0</v>
      </c>
      <c r="BI130" s="225">
        <f>IF(N130="nulová",J130,0)</f>
        <v>0</v>
      </c>
      <c r="BJ130" s="26" t="s">
        <v>81</v>
      </c>
      <c r="BK130" s="225">
        <f>ROUND(I130*H130,2)</f>
        <v>0</v>
      </c>
      <c r="BL130" s="26" t="s">
        <v>1439</v>
      </c>
      <c r="BM130" s="26" t="s">
        <v>1665</v>
      </c>
    </row>
    <row r="131" s="1" customFormat="1">
      <c r="B131" s="48"/>
      <c r="D131" s="226" t="s">
        <v>209</v>
      </c>
      <c r="F131" s="227" t="s">
        <v>1438</v>
      </c>
      <c r="I131" s="228"/>
      <c r="L131" s="48"/>
      <c r="M131" s="229"/>
      <c r="N131" s="49"/>
      <c r="O131" s="49"/>
      <c r="P131" s="49"/>
      <c r="Q131" s="49"/>
      <c r="R131" s="49"/>
      <c r="S131" s="49"/>
      <c r="T131" s="87"/>
      <c r="AT131" s="26" t="s">
        <v>209</v>
      </c>
      <c r="AU131" s="26" t="s">
        <v>83</v>
      </c>
    </row>
    <row r="132" s="12" customFormat="1">
      <c r="B132" s="230"/>
      <c r="D132" s="226" t="s">
        <v>211</v>
      </c>
      <c r="E132" s="231" t="s">
        <v>1441</v>
      </c>
      <c r="F132" s="232" t="s">
        <v>1666</v>
      </c>
      <c r="H132" s="233">
        <v>147.18899999999999</v>
      </c>
      <c r="I132" s="234"/>
      <c r="L132" s="230"/>
      <c r="M132" s="235"/>
      <c r="N132" s="236"/>
      <c r="O132" s="236"/>
      <c r="P132" s="236"/>
      <c r="Q132" s="236"/>
      <c r="R132" s="236"/>
      <c r="S132" s="236"/>
      <c r="T132" s="237"/>
      <c r="AT132" s="231" t="s">
        <v>211</v>
      </c>
      <c r="AU132" s="231" t="s">
        <v>83</v>
      </c>
      <c r="AV132" s="12" t="s">
        <v>83</v>
      </c>
      <c r="AW132" s="12" t="s">
        <v>37</v>
      </c>
      <c r="AX132" s="12" t="s">
        <v>81</v>
      </c>
      <c r="AY132" s="231" t="s">
        <v>200</v>
      </c>
    </row>
    <row r="133" s="11" customFormat="1" ht="29.88" customHeight="1">
      <c r="B133" s="200"/>
      <c r="D133" s="201" t="s">
        <v>72</v>
      </c>
      <c r="E133" s="211" t="s">
        <v>207</v>
      </c>
      <c r="F133" s="211" t="s">
        <v>1443</v>
      </c>
      <c r="I133" s="203"/>
      <c r="J133" s="212">
        <f>BK133</f>
        <v>0</v>
      </c>
      <c r="L133" s="200"/>
      <c r="M133" s="205"/>
      <c r="N133" s="206"/>
      <c r="O133" s="206"/>
      <c r="P133" s="207">
        <f>SUM(P134:P136)</f>
        <v>0</v>
      </c>
      <c r="Q133" s="206"/>
      <c r="R133" s="207">
        <f>SUM(R134:R136)</f>
        <v>47.613370140000001</v>
      </c>
      <c r="S133" s="206"/>
      <c r="T133" s="208">
        <f>SUM(T134:T136)</f>
        <v>0</v>
      </c>
      <c r="AR133" s="201" t="s">
        <v>81</v>
      </c>
      <c r="AT133" s="209" t="s">
        <v>72</v>
      </c>
      <c r="AU133" s="209" t="s">
        <v>81</v>
      </c>
      <c r="AY133" s="201" t="s">
        <v>200</v>
      </c>
      <c r="BK133" s="210">
        <f>SUM(BK134:BK136)</f>
        <v>0</v>
      </c>
    </row>
    <row r="134" s="1" customFormat="1" ht="16.5" customHeight="1">
      <c r="B134" s="213"/>
      <c r="C134" s="214" t="s">
        <v>270</v>
      </c>
      <c r="D134" s="214" t="s">
        <v>202</v>
      </c>
      <c r="E134" s="215" t="s">
        <v>1444</v>
      </c>
      <c r="F134" s="216" t="s">
        <v>1445</v>
      </c>
      <c r="G134" s="217" t="s">
        <v>205</v>
      </c>
      <c r="H134" s="218">
        <v>25.181999999999999</v>
      </c>
      <c r="I134" s="219"/>
      <c r="J134" s="220">
        <f>ROUND(I134*H134,2)</f>
        <v>0</v>
      </c>
      <c r="K134" s="216" t="s">
        <v>206</v>
      </c>
      <c r="L134" s="48"/>
      <c r="M134" s="221" t="s">
        <v>5</v>
      </c>
      <c r="N134" s="222" t="s">
        <v>44</v>
      </c>
      <c r="O134" s="49"/>
      <c r="P134" s="223">
        <f>O134*H134</f>
        <v>0</v>
      </c>
      <c r="Q134" s="223">
        <v>1.8907700000000001</v>
      </c>
      <c r="R134" s="223">
        <f>Q134*H134</f>
        <v>47.613370140000001</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1667</v>
      </c>
    </row>
    <row r="135" s="1" customFormat="1">
      <c r="B135" s="48"/>
      <c r="D135" s="226" t="s">
        <v>209</v>
      </c>
      <c r="F135" s="227" t="s">
        <v>1447</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1637</v>
      </c>
      <c r="H136" s="233">
        <v>25.181999999999999</v>
      </c>
      <c r="I136" s="234"/>
      <c r="L136" s="230"/>
      <c r="M136" s="235"/>
      <c r="N136" s="236"/>
      <c r="O136" s="236"/>
      <c r="P136" s="236"/>
      <c r="Q136" s="236"/>
      <c r="R136" s="236"/>
      <c r="S136" s="236"/>
      <c r="T136" s="237"/>
      <c r="AT136" s="231" t="s">
        <v>211</v>
      </c>
      <c r="AU136" s="231" t="s">
        <v>83</v>
      </c>
      <c r="AV136" s="12" t="s">
        <v>83</v>
      </c>
      <c r="AW136" s="12" t="s">
        <v>37</v>
      </c>
      <c r="AX136" s="12" t="s">
        <v>81</v>
      </c>
      <c r="AY136" s="231" t="s">
        <v>200</v>
      </c>
    </row>
    <row r="137" s="11" customFormat="1" ht="29.88" customHeight="1">
      <c r="B137" s="200"/>
      <c r="D137" s="201" t="s">
        <v>72</v>
      </c>
      <c r="E137" s="211" t="s">
        <v>250</v>
      </c>
      <c r="F137" s="211" t="s">
        <v>437</v>
      </c>
      <c r="I137" s="203"/>
      <c r="J137" s="212">
        <f>BK137</f>
        <v>0</v>
      </c>
      <c r="L137" s="200"/>
      <c r="M137" s="205"/>
      <c r="N137" s="206"/>
      <c r="O137" s="206"/>
      <c r="P137" s="207">
        <f>SUM(P138:P178)</f>
        <v>0</v>
      </c>
      <c r="Q137" s="206"/>
      <c r="R137" s="207">
        <f>SUM(R138:R178)</f>
        <v>2.3386625999999997</v>
      </c>
      <c r="S137" s="206"/>
      <c r="T137" s="208">
        <f>SUM(T138:T178)</f>
        <v>0</v>
      </c>
      <c r="AR137" s="201" t="s">
        <v>81</v>
      </c>
      <c r="AT137" s="209" t="s">
        <v>72</v>
      </c>
      <c r="AU137" s="209" t="s">
        <v>81</v>
      </c>
      <c r="AY137" s="201" t="s">
        <v>200</v>
      </c>
      <c r="BK137" s="210">
        <f>SUM(BK138:BK178)</f>
        <v>0</v>
      </c>
    </row>
    <row r="138" s="1" customFormat="1" ht="25.5" customHeight="1">
      <c r="B138" s="213"/>
      <c r="C138" s="214" t="s">
        <v>277</v>
      </c>
      <c r="D138" s="214" t="s">
        <v>202</v>
      </c>
      <c r="E138" s="215" t="s">
        <v>1668</v>
      </c>
      <c r="F138" s="216" t="s">
        <v>1669</v>
      </c>
      <c r="G138" s="217" t="s">
        <v>333</v>
      </c>
      <c r="H138" s="218">
        <v>279.80000000000001</v>
      </c>
      <c r="I138" s="219"/>
      <c r="J138" s="220">
        <f>ROUND(I138*H138,2)</f>
        <v>0</v>
      </c>
      <c r="K138" s="216" t="s">
        <v>5</v>
      </c>
      <c r="L138" s="48"/>
      <c r="M138" s="221" t="s">
        <v>5</v>
      </c>
      <c r="N138" s="222" t="s">
        <v>44</v>
      </c>
      <c r="O138" s="49"/>
      <c r="P138" s="223">
        <f>O138*H138</f>
        <v>0</v>
      </c>
      <c r="Q138" s="223">
        <v>0</v>
      </c>
      <c r="R138" s="223">
        <f>Q138*H138</f>
        <v>0</v>
      </c>
      <c r="S138" s="223">
        <v>0</v>
      </c>
      <c r="T138" s="224">
        <f>S138*H138</f>
        <v>0</v>
      </c>
      <c r="AR138" s="26" t="s">
        <v>207</v>
      </c>
      <c r="AT138" s="26" t="s">
        <v>202</v>
      </c>
      <c r="AU138" s="26" t="s">
        <v>83</v>
      </c>
      <c r="AY138" s="26" t="s">
        <v>200</v>
      </c>
      <c r="BE138" s="225">
        <f>IF(N138="základní",J138,0)</f>
        <v>0</v>
      </c>
      <c r="BF138" s="225">
        <f>IF(N138="snížená",J138,0)</f>
        <v>0</v>
      </c>
      <c r="BG138" s="225">
        <f>IF(N138="zákl. přenesená",J138,0)</f>
        <v>0</v>
      </c>
      <c r="BH138" s="225">
        <f>IF(N138="sníž. přenesená",J138,0)</f>
        <v>0</v>
      </c>
      <c r="BI138" s="225">
        <f>IF(N138="nulová",J138,0)</f>
        <v>0</v>
      </c>
      <c r="BJ138" s="26" t="s">
        <v>81</v>
      </c>
      <c r="BK138" s="225">
        <f>ROUND(I138*H138,2)</f>
        <v>0</v>
      </c>
      <c r="BL138" s="26" t="s">
        <v>207</v>
      </c>
      <c r="BM138" s="26" t="s">
        <v>1670</v>
      </c>
    </row>
    <row r="139" s="1" customFormat="1">
      <c r="B139" s="48"/>
      <c r="D139" s="226" t="s">
        <v>209</v>
      </c>
      <c r="F139" s="227" t="s">
        <v>1669</v>
      </c>
      <c r="I139" s="228"/>
      <c r="L139" s="48"/>
      <c r="M139" s="229"/>
      <c r="N139" s="49"/>
      <c r="O139" s="49"/>
      <c r="P139" s="49"/>
      <c r="Q139" s="49"/>
      <c r="R139" s="49"/>
      <c r="S139" s="49"/>
      <c r="T139" s="87"/>
      <c r="AT139" s="26" t="s">
        <v>209</v>
      </c>
      <c r="AU139" s="26" t="s">
        <v>83</v>
      </c>
    </row>
    <row r="140" s="12" customFormat="1">
      <c r="B140" s="230"/>
      <c r="D140" s="226" t="s">
        <v>211</v>
      </c>
      <c r="E140" s="231" t="s">
        <v>5</v>
      </c>
      <c r="F140" s="232" t="s">
        <v>1671</v>
      </c>
      <c r="H140" s="233">
        <v>279.80000000000001</v>
      </c>
      <c r="I140" s="234"/>
      <c r="L140" s="230"/>
      <c r="M140" s="235"/>
      <c r="N140" s="236"/>
      <c r="O140" s="236"/>
      <c r="P140" s="236"/>
      <c r="Q140" s="236"/>
      <c r="R140" s="236"/>
      <c r="S140" s="236"/>
      <c r="T140" s="237"/>
      <c r="AT140" s="231" t="s">
        <v>211</v>
      </c>
      <c r="AU140" s="231" t="s">
        <v>83</v>
      </c>
      <c r="AV140" s="12" t="s">
        <v>83</v>
      </c>
      <c r="AW140" s="12" t="s">
        <v>37</v>
      </c>
      <c r="AX140" s="12" t="s">
        <v>81</v>
      </c>
      <c r="AY140" s="231" t="s">
        <v>200</v>
      </c>
    </row>
    <row r="141" s="1" customFormat="1" ht="16.5" customHeight="1">
      <c r="B141" s="213"/>
      <c r="C141" s="247" t="s">
        <v>282</v>
      </c>
      <c r="D141" s="247" t="s">
        <v>271</v>
      </c>
      <c r="E141" s="248" t="s">
        <v>1672</v>
      </c>
      <c r="F141" s="249" t="s">
        <v>1673</v>
      </c>
      <c r="G141" s="250" t="s">
        <v>333</v>
      </c>
      <c r="H141" s="251">
        <v>72.5</v>
      </c>
      <c r="I141" s="252"/>
      <c r="J141" s="253">
        <f>ROUND(I141*H141,2)</f>
        <v>0</v>
      </c>
      <c r="K141" s="249" t="s">
        <v>206</v>
      </c>
      <c r="L141" s="254"/>
      <c r="M141" s="255" t="s">
        <v>5</v>
      </c>
      <c r="N141" s="256" t="s">
        <v>44</v>
      </c>
      <c r="O141" s="49"/>
      <c r="P141" s="223">
        <f>O141*H141</f>
        <v>0</v>
      </c>
      <c r="Q141" s="223">
        <v>0.00025999999999999998</v>
      </c>
      <c r="R141" s="223">
        <f>Q141*H141</f>
        <v>0.018849999999999999</v>
      </c>
      <c r="S141" s="223">
        <v>0</v>
      </c>
      <c r="T141" s="224">
        <f>S141*H141</f>
        <v>0</v>
      </c>
      <c r="AR141" s="26" t="s">
        <v>1439</v>
      </c>
      <c r="AT141" s="26" t="s">
        <v>271</v>
      </c>
      <c r="AU141" s="26" t="s">
        <v>83</v>
      </c>
      <c r="AY141" s="26" t="s">
        <v>200</v>
      </c>
      <c r="BE141" s="225">
        <f>IF(N141="základní",J141,0)</f>
        <v>0</v>
      </c>
      <c r="BF141" s="225">
        <f>IF(N141="snížená",J141,0)</f>
        <v>0</v>
      </c>
      <c r="BG141" s="225">
        <f>IF(N141="zákl. přenesená",J141,0)</f>
        <v>0</v>
      </c>
      <c r="BH141" s="225">
        <f>IF(N141="sníž. přenesená",J141,0)</f>
        <v>0</v>
      </c>
      <c r="BI141" s="225">
        <f>IF(N141="nulová",J141,0)</f>
        <v>0</v>
      </c>
      <c r="BJ141" s="26" t="s">
        <v>81</v>
      </c>
      <c r="BK141" s="225">
        <f>ROUND(I141*H141,2)</f>
        <v>0</v>
      </c>
      <c r="BL141" s="26" t="s">
        <v>1439</v>
      </c>
      <c r="BM141" s="26" t="s">
        <v>1674</v>
      </c>
    </row>
    <row r="142" s="1" customFormat="1">
      <c r="B142" s="48"/>
      <c r="D142" s="226" t="s">
        <v>209</v>
      </c>
      <c r="F142" s="227" t="s">
        <v>1673</v>
      </c>
      <c r="I142" s="228"/>
      <c r="L142" s="48"/>
      <c r="M142" s="229"/>
      <c r="N142" s="49"/>
      <c r="O142" s="49"/>
      <c r="P142" s="49"/>
      <c r="Q142" s="49"/>
      <c r="R142" s="49"/>
      <c r="S142" s="49"/>
      <c r="T142" s="87"/>
      <c r="AT142" s="26" t="s">
        <v>209</v>
      </c>
      <c r="AU142" s="26" t="s">
        <v>83</v>
      </c>
    </row>
    <row r="143" s="14" customFormat="1">
      <c r="B143" s="260"/>
      <c r="D143" s="226" t="s">
        <v>211</v>
      </c>
      <c r="E143" s="261" t="s">
        <v>5</v>
      </c>
      <c r="F143" s="262" t="s">
        <v>1675</v>
      </c>
      <c r="H143" s="261" t="s">
        <v>5</v>
      </c>
      <c r="I143" s="263"/>
      <c r="L143" s="260"/>
      <c r="M143" s="264"/>
      <c r="N143" s="265"/>
      <c r="O143" s="265"/>
      <c r="P143" s="265"/>
      <c r="Q143" s="265"/>
      <c r="R143" s="265"/>
      <c r="S143" s="265"/>
      <c r="T143" s="266"/>
      <c r="AT143" s="261" t="s">
        <v>211</v>
      </c>
      <c r="AU143" s="261" t="s">
        <v>83</v>
      </c>
      <c r="AV143" s="14" t="s">
        <v>81</v>
      </c>
      <c r="AW143" s="14" t="s">
        <v>37</v>
      </c>
      <c r="AX143" s="14" t="s">
        <v>73</v>
      </c>
      <c r="AY143" s="261" t="s">
        <v>200</v>
      </c>
    </row>
    <row r="144" s="12" customFormat="1">
      <c r="B144" s="230"/>
      <c r="D144" s="226" t="s">
        <v>211</v>
      </c>
      <c r="E144" s="231" t="s">
        <v>5</v>
      </c>
      <c r="F144" s="232" t="s">
        <v>1676</v>
      </c>
      <c r="H144" s="233">
        <v>72.5</v>
      </c>
      <c r="I144" s="234"/>
      <c r="L144" s="230"/>
      <c r="M144" s="235"/>
      <c r="N144" s="236"/>
      <c r="O144" s="236"/>
      <c r="P144" s="236"/>
      <c r="Q144" s="236"/>
      <c r="R144" s="236"/>
      <c r="S144" s="236"/>
      <c r="T144" s="237"/>
      <c r="AT144" s="231" t="s">
        <v>211</v>
      </c>
      <c r="AU144" s="231" t="s">
        <v>83</v>
      </c>
      <c r="AV144" s="12" t="s">
        <v>83</v>
      </c>
      <c r="AW144" s="12" t="s">
        <v>37</v>
      </c>
      <c r="AX144" s="12" t="s">
        <v>73</v>
      </c>
      <c r="AY144" s="231" t="s">
        <v>200</v>
      </c>
    </row>
    <row r="145" s="13" customFormat="1">
      <c r="B145" s="238"/>
      <c r="D145" s="226" t="s">
        <v>211</v>
      </c>
      <c r="E145" s="239" t="s">
        <v>5</v>
      </c>
      <c r="F145" s="240" t="s">
        <v>219</v>
      </c>
      <c r="H145" s="241">
        <v>72.5</v>
      </c>
      <c r="I145" s="242"/>
      <c r="L145" s="238"/>
      <c r="M145" s="243"/>
      <c r="N145" s="244"/>
      <c r="O145" s="244"/>
      <c r="P145" s="244"/>
      <c r="Q145" s="244"/>
      <c r="R145" s="244"/>
      <c r="S145" s="244"/>
      <c r="T145" s="245"/>
      <c r="AT145" s="239" t="s">
        <v>211</v>
      </c>
      <c r="AU145" s="239" t="s">
        <v>83</v>
      </c>
      <c r="AV145" s="13" t="s">
        <v>207</v>
      </c>
      <c r="AW145" s="13" t="s">
        <v>37</v>
      </c>
      <c r="AX145" s="13" t="s">
        <v>81</v>
      </c>
      <c r="AY145" s="239" t="s">
        <v>200</v>
      </c>
    </row>
    <row r="146" s="1" customFormat="1" ht="16.5" customHeight="1">
      <c r="B146" s="213"/>
      <c r="C146" s="247" t="s">
        <v>288</v>
      </c>
      <c r="D146" s="247" t="s">
        <v>271</v>
      </c>
      <c r="E146" s="248" t="s">
        <v>1677</v>
      </c>
      <c r="F146" s="249" t="s">
        <v>1678</v>
      </c>
      <c r="G146" s="250" t="s">
        <v>333</v>
      </c>
      <c r="H146" s="251">
        <v>291.72199999999998</v>
      </c>
      <c r="I146" s="252"/>
      <c r="J146" s="253">
        <f>ROUND(I146*H146,2)</f>
        <v>0</v>
      </c>
      <c r="K146" s="249" t="s">
        <v>1679</v>
      </c>
      <c r="L146" s="254"/>
      <c r="M146" s="255" t="s">
        <v>5</v>
      </c>
      <c r="N146" s="256" t="s">
        <v>44</v>
      </c>
      <c r="O146" s="49"/>
      <c r="P146" s="223">
        <f>O146*H146</f>
        <v>0</v>
      </c>
      <c r="Q146" s="223">
        <v>0.00020000000000000001</v>
      </c>
      <c r="R146" s="223">
        <f>Q146*H146</f>
        <v>0.058344399999999998</v>
      </c>
      <c r="S146" s="223">
        <v>0</v>
      </c>
      <c r="T146" s="224">
        <f>S146*H146</f>
        <v>0</v>
      </c>
      <c r="AR146" s="26" t="s">
        <v>1439</v>
      </c>
      <c r="AT146" s="26" t="s">
        <v>271</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1439</v>
      </c>
      <c r="BM146" s="26" t="s">
        <v>1680</v>
      </c>
    </row>
    <row r="147" s="1" customFormat="1">
      <c r="B147" s="48"/>
      <c r="D147" s="226" t="s">
        <v>209</v>
      </c>
      <c r="F147" s="227" t="s">
        <v>1681</v>
      </c>
      <c r="I147" s="228"/>
      <c r="L147" s="48"/>
      <c r="M147" s="229"/>
      <c r="N147" s="49"/>
      <c r="O147" s="49"/>
      <c r="P147" s="49"/>
      <c r="Q147" s="49"/>
      <c r="R147" s="49"/>
      <c r="S147" s="49"/>
      <c r="T147" s="87"/>
      <c r="AT147" s="26" t="s">
        <v>209</v>
      </c>
      <c r="AU147" s="26" t="s">
        <v>83</v>
      </c>
    </row>
    <row r="148" s="12" customFormat="1">
      <c r="B148" s="230"/>
      <c r="D148" s="226" t="s">
        <v>211</v>
      </c>
      <c r="E148" s="231" t="s">
        <v>5</v>
      </c>
      <c r="F148" s="232" t="s">
        <v>1682</v>
      </c>
      <c r="H148" s="233">
        <v>291.72199999999998</v>
      </c>
      <c r="I148" s="234"/>
      <c r="L148" s="230"/>
      <c r="M148" s="235"/>
      <c r="N148" s="236"/>
      <c r="O148" s="236"/>
      <c r="P148" s="236"/>
      <c r="Q148" s="236"/>
      <c r="R148" s="236"/>
      <c r="S148" s="236"/>
      <c r="T148" s="237"/>
      <c r="AT148" s="231" t="s">
        <v>211</v>
      </c>
      <c r="AU148" s="231" t="s">
        <v>83</v>
      </c>
      <c r="AV148" s="12" t="s">
        <v>83</v>
      </c>
      <c r="AW148" s="12" t="s">
        <v>37</v>
      </c>
      <c r="AX148" s="12" t="s">
        <v>81</v>
      </c>
      <c r="AY148" s="231" t="s">
        <v>200</v>
      </c>
    </row>
    <row r="149" s="1" customFormat="1" ht="16.5" customHeight="1">
      <c r="B149" s="213"/>
      <c r="C149" s="247" t="s">
        <v>11</v>
      </c>
      <c r="D149" s="247" t="s">
        <v>271</v>
      </c>
      <c r="E149" s="248" t="s">
        <v>1683</v>
      </c>
      <c r="F149" s="249" t="s">
        <v>1684</v>
      </c>
      <c r="G149" s="250" t="s">
        <v>333</v>
      </c>
      <c r="H149" s="251">
        <v>14.1</v>
      </c>
      <c r="I149" s="252"/>
      <c r="J149" s="253">
        <f>ROUND(I149*H149,2)</f>
        <v>0</v>
      </c>
      <c r="K149" s="249" t="s">
        <v>206</v>
      </c>
      <c r="L149" s="254"/>
      <c r="M149" s="255" t="s">
        <v>5</v>
      </c>
      <c r="N149" s="256" t="s">
        <v>44</v>
      </c>
      <c r="O149" s="49"/>
      <c r="P149" s="223">
        <f>O149*H149</f>
        <v>0</v>
      </c>
      <c r="Q149" s="223">
        <v>0.00072000000000000005</v>
      </c>
      <c r="R149" s="223">
        <f>Q149*H149</f>
        <v>0.010152</v>
      </c>
      <c r="S149" s="223">
        <v>0</v>
      </c>
      <c r="T149" s="224">
        <f>S149*H149</f>
        <v>0</v>
      </c>
      <c r="AR149" s="26" t="s">
        <v>1439</v>
      </c>
      <c r="AT149" s="26" t="s">
        <v>271</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1439</v>
      </c>
      <c r="BM149" s="26" t="s">
        <v>1685</v>
      </c>
    </row>
    <row r="150" s="1" customFormat="1">
      <c r="B150" s="48"/>
      <c r="D150" s="226" t="s">
        <v>209</v>
      </c>
      <c r="F150" s="227" t="s">
        <v>1684</v>
      </c>
      <c r="I150" s="228"/>
      <c r="L150" s="48"/>
      <c r="M150" s="229"/>
      <c r="N150" s="49"/>
      <c r="O150" s="49"/>
      <c r="P150" s="49"/>
      <c r="Q150" s="49"/>
      <c r="R150" s="49"/>
      <c r="S150" s="49"/>
      <c r="T150" s="87"/>
      <c r="AT150" s="26" t="s">
        <v>209</v>
      </c>
      <c r="AU150" s="26" t="s">
        <v>83</v>
      </c>
    </row>
    <row r="151" s="12" customFormat="1">
      <c r="B151" s="230"/>
      <c r="D151" s="226" t="s">
        <v>211</v>
      </c>
      <c r="E151" s="231" t="s">
        <v>5</v>
      </c>
      <c r="F151" s="232" t="s">
        <v>1686</v>
      </c>
      <c r="H151" s="233">
        <v>14.1</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 customFormat="1" ht="16.5" customHeight="1">
      <c r="B152" s="213"/>
      <c r="C152" s="214" t="s">
        <v>301</v>
      </c>
      <c r="D152" s="214" t="s">
        <v>202</v>
      </c>
      <c r="E152" s="215" t="s">
        <v>1687</v>
      </c>
      <c r="F152" s="216" t="s">
        <v>1688</v>
      </c>
      <c r="G152" s="217" t="s">
        <v>403</v>
      </c>
      <c r="H152" s="218">
        <v>26</v>
      </c>
      <c r="I152" s="219"/>
      <c r="J152" s="220">
        <f>ROUND(I152*H152,2)</f>
        <v>0</v>
      </c>
      <c r="K152" s="216" t="s">
        <v>206</v>
      </c>
      <c r="L152" s="48"/>
      <c r="M152" s="221" t="s">
        <v>5</v>
      </c>
      <c r="N152" s="222" t="s">
        <v>44</v>
      </c>
      <c r="O152" s="49"/>
      <c r="P152" s="223">
        <f>O152*H152</f>
        <v>0</v>
      </c>
      <c r="Q152" s="223">
        <v>0.00072000000000000005</v>
      </c>
      <c r="R152" s="223">
        <f>Q152*H152</f>
        <v>0.018720000000000001</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1689</v>
      </c>
    </row>
    <row r="153" s="1" customFormat="1">
      <c r="B153" s="48"/>
      <c r="D153" s="226" t="s">
        <v>209</v>
      </c>
      <c r="F153" s="227" t="s">
        <v>1690</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362</v>
      </c>
      <c r="H154" s="233">
        <v>26</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16.5" customHeight="1">
      <c r="B155" s="213"/>
      <c r="C155" s="247" t="s">
        <v>307</v>
      </c>
      <c r="D155" s="247" t="s">
        <v>271</v>
      </c>
      <c r="E155" s="248" t="s">
        <v>1691</v>
      </c>
      <c r="F155" s="249" t="s">
        <v>1692</v>
      </c>
      <c r="G155" s="250" t="s">
        <v>403</v>
      </c>
      <c r="H155" s="251">
        <v>26</v>
      </c>
      <c r="I155" s="252"/>
      <c r="J155" s="253">
        <f>ROUND(I155*H155,2)</f>
        <v>0</v>
      </c>
      <c r="K155" s="249" t="s">
        <v>5</v>
      </c>
      <c r="L155" s="254"/>
      <c r="M155" s="255" t="s">
        <v>5</v>
      </c>
      <c r="N155" s="256" t="s">
        <v>44</v>
      </c>
      <c r="O155" s="49"/>
      <c r="P155" s="223">
        <f>O155*H155</f>
        <v>0</v>
      </c>
      <c r="Q155" s="223">
        <v>0</v>
      </c>
      <c r="R155" s="223">
        <f>Q155*H155</f>
        <v>0</v>
      </c>
      <c r="S155" s="223">
        <v>0</v>
      </c>
      <c r="T155" s="224">
        <f>S155*H155</f>
        <v>0</v>
      </c>
      <c r="AR155" s="26" t="s">
        <v>1439</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1439</v>
      </c>
      <c r="BM155" s="26" t="s">
        <v>1693</v>
      </c>
    </row>
    <row r="156" s="1" customFormat="1">
      <c r="B156" s="48"/>
      <c r="D156" s="226" t="s">
        <v>209</v>
      </c>
      <c r="F156" s="227" t="s">
        <v>1694</v>
      </c>
      <c r="I156" s="228"/>
      <c r="L156" s="48"/>
      <c r="M156" s="229"/>
      <c r="N156" s="49"/>
      <c r="O156" s="49"/>
      <c r="P156" s="49"/>
      <c r="Q156" s="49"/>
      <c r="R156" s="49"/>
      <c r="S156" s="49"/>
      <c r="T156" s="87"/>
      <c r="AT156" s="26" t="s">
        <v>209</v>
      </c>
      <c r="AU156" s="26" t="s">
        <v>83</v>
      </c>
    </row>
    <row r="157" s="12" customFormat="1">
      <c r="B157" s="230"/>
      <c r="D157" s="226" t="s">
        <v>211</v>
      </c>
      <c r="E157" s="231" t="s">
        <v>5</v>
      </c>
      <c r="F157" s="232" t="s">
        <v>362</v>
      </c>
      <c r="H157" s="233">
        <v>26</v>
      </c>
      <c r="I157" s="234"/>
      <c r="L157" s="230"/>
      <c r="M157" s="235"/>
      <c r="N157" s="236"/>
      <c r="O157" s="236"/>
      <c r="P157" s="236"/>
      <c r="Q157" s="236"/>
      <c r="R157" s="236"/>
      <c r="S157" s="236"/>
      <c r="T157" s="237"/>
      <c r="AT157" s="231" t="s">
        <v>211</v>
      </c>
      <c r="AU157" s="231" t="s">
        <v>83</v>
      </c>
      <c r="AV157" s="12" t="s">
        <v>83</v>
      </c>
      <c r="AW157" s="12" t="s">
        <v>37</v>
      </c>
      <c r="AX157" s="12" t="s">
        <v>81</v>
      </c>
      <c r="AY157" s="231" t="s">
        <v>200</v>
      </c>
    </row>
    <row r="158" s="1" customFormat="1" ht="16.5" customHeight="1">
      <c r="B158" s="213"/>
      <c r="C158" s="247" t="s">
        <v>313</v>
      </c>
      <c r="D158" s="247" t="s">
        <v>271</v>
      </c>
      <c r="E158" s="248" t="s">
        <v>1695</v>
      </c>
      <c r="F158" s="249" t="s">
        <v>1696</v>
      </c>
      <c r="G158" s="250" t="s">
        <v>403</v>
      </c>
      <c r="H158" s="251">
        <v>26</v>
      </c>
      <c r="I158" s="252"/>
      <c r="J158" s="253">
        <f>ROUND(I158*H158,2)</f>
        <v>0</v>
      </c>
      <c r="K158" s="249" t="s">
        <v>5</v>
      </c>
      <c r="L158" s="254"/>
      <c r="M158" s="255" t="s">
        <v>5</v>
      </c>
      <c r="N158" s="256" t="s">
        <v>44</v>
      </c>
      <c r="O158" s="49"/>
      <c r="P158" s="223">
        <f>O158*H158</f>
        <v>0</v>
      </c>
      <c r="Q158" s="223">
        <v>0.0030000000000000001</v>
      </c>
      <c r="R158" s="223">
        <f>Q158*H158</f>
        <v>0.078</v>
      </c>
      <c r="S158" s="223">
        <v>0</v>
      </c>
      <c r="T158" s="224">
        <f>S158*H158</f>
        <v>0</v>
      </c>
      <c r="AR158" s="26" t="s">
        <v>1439</v>
      </c>
      <c r="AT158" s="26" t="s">
        <v>271</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1439</v>
      </c>
      <c r="BM158" s="26" t="s">
        <v>1697</v>
      </c>
    </row>
    <row r="159" s="1" customFormat="1">
      <c r="B159" s="48"/>
      <c r="D159" s="226" t="s">
        <v>209</v>
      </c>
      <c r="F159" s="227" t="s">
        <v>1698</v>
      </c>
      <c r="I159" s="228"/>
      <c r="L159" s="48"/>
      <c r="M159" s="229"/>
      <c r="N159" s="49"/>
      <c r="O159" s="49"/>
      <c r="P159" s="49"/>
      <c r="Q159" s="49"/>
      <c r="R159" s="49"/>
      <c r="S159" s="49"/>
      <c r="T159" s="87"/>
      <c r="AT159" s="26" t="s">
        <v>209</v>
      </c>
      <c r="AU159" s="26" t="s">
        <v>83</v>
      </c>
    </row>
    <row r="160" s="12" customFormat="1">
      <c r="B160" s="230"/>
      <c r="D160" s="226" t="s">
        <v>211</v>
      </c>
      <c r="E160" s="231" t="s">
        <v>5</v>
      </c>
      <c r="F160" s="232" t="s">
        <v>362</v>
      </c>
      <c r="H160" s="233">
        <v>26</v>
      </c>
      <c r="I160" s="234"/>
      <c r="L160" s="230"/>
      <c r="M160" s="235"/>
      <c r="N160" s="236"/>
      <c r="O160" s="236"/>
      <c r="P160" s="236"/>
      <c r="Q160" s="236"/>
      <c r="R160" s="236"/>
      <c r="S160" s="236"/>
      <c r="T160" s="237"/>
      <c r="AT160" s="231" t="s">
        <v>211</v>
      </c>
      <c r="AU160" s="231" t="s">
        <v>83</v>
      </c>
      <c r="AV160" s="12" t="s">
        <v>83</v>
      </c>
      <c r="AW160" s="12" t="s">
        <v>37</v>
      </c>
      <c r="AX160" s="12" t="s">
        <v>81</v>
      </c>
      <c r="AY160" s="231" t="s">
        <v>200</v>
      </c>
    </row>
    <row r="161" s="1" customFormat="1" ht="16.5" customHeight="1">
      <c r="B161" s="213"/>
      <c r="C161" s="214" t="s">
        <v>321</v>
      </c>
      <c r="D161" s="214" t="s">
        <v>202</v>
      </c>
      <c r="E161" s="215" t="s">
        <v>1699</v>
      </c>
      <c r="F161" s="216" t="s">
        <v>1700</v>
      </c>
      <c r="G161" s="217" t="s">
        <v>403</v>
      </c>
      <c r="H161" s="218">
        <v>3</v>
      </c>
      <c r="I161" s="219"/>
      <c r="J161" s="220">
        <f>ROUND(I161*H161,2)</f>
        <v>0</v>
      </c>
      <c r="K161" s="216" t="s">
        <v>206</v>
      </c>
      <c r="L161" s="48"/>
      <c r="M161" s="221" t="s">
        <v>5</v>
      </c>
      <c r="N161" s="222" t="s">
        <v>44</v>
      </c>
      <c r="O161" s="49"/>
      <c r="P161" s="223">
        <f>O161*H161</f>
        <v>0</v>
      </c>
      <c r="Q161" s="223">
        <v>0.00073999999999999999</v>
      </c>
      <c r="R161" s="223">
        <f>Q161*H161</f>
        <v>0.0022199999999999998</v>
      </c>
      <c r="S161" s="223">
        <v>0</v>
      </c>
      <c r="T161" s="224">
        <f>S161*H161</f>
        <v>0</v>
      </c>
      <c r="AR161" s="26" t="s">
        <v>207</v>
      </c>
      <c r="AT161" s="26" t="s">
        <v>202</v>
      </c>
      <c r="AU161" s="26" t="s">
        <v>83</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1701</v>
      </c>
    </row>
    <row r="162" s="1" customFormat="1">
      <c r="B162" s="48"/>
      <c r="D162" s="226" t="s">
        <v>209</v>
      </c>
      <c r="F162" s="227" t="s">
        <v>1702</v>
      </c>
      <c r="I162" s="228"/>
      <c r="L162" s="48"/>
      <c r="M162" s="229"/>
      <c r="N162" s="49"/>
      <c r="O162" s="49"/>
      <c r="P162" s="49"/>
      <c r="Q162" s="49"/>
      <c r="R162" s="49"/>
      <c r="S162" s="49"/>
      <c r="T162" s="87"/>
      <c r="AT162" s="26" t="s">
        <v>209</v>
      </c>
      <c r="AU162" s="26" t="s">
        <v>83</v>
      </c>
    </row>
    <row r="163" s="1" customFormat="1" ht="16.5" customHeight="1">
      <c r="B163" s="213"/>
      <c r="C163" s="247" t="s">
        <v>326</v>
      </c>
      <c r="D163" s="247" t="s">
        <v>271</v>
      </c>
      <c r="E163" s="248" t="s">
        <v>1703</v>
      </c>
      <c r="F163" s="249" t="s">
        <v>1704</v>
      </c>
      <c r="G163" s="250" t="s">
        <v>403</v>
      </c>
      <c r="H163" s="251">
        <v>3</v>
      </c>
      <c r="I163" s="252"/>
      <c r="J163" s="253">
        <f>ROUND(I163*H163,2)</f>
        <v>0</v>
      </c>
      <c r="K163" s="249" t="s">
        <v>5</v>
      </c>
      <c r="L163" s="254"/>
      <c r="M163" s="255" t="s">
        <v>5</v>
      </c>
      <c r="N163" s="256" t="s">
        <v>44</v>
      </c>
      <c r="O163" s="49"/>
      <c r="P163" s="223">
        <f>O163*H163</f>
        <v>0</v>
      </c>
      <c r="Q163" s="223">
        <v>0</v>
      </c>
      <c r="R163" s="223">
        <f>Q163*H163</f>
        <v>0</v>
      </c>
      <c r="S163" s="223">
        <v>0</v>
      </c>
      <c r="T163" s="224">
        <f>S163*H163</f>
        <v>0</v>
      </c>
      <c r="AR163" s="26" t="s">
        <v>1439</v>
      </c>
      <c r="AT163" s="26" t="s">
        <v>271</v>
      </c>
      <c r="AU163" s="26" t="s">
        <v>83</v>
      </c>
      <c r="AY163" s="26" t="s">
        <v>200</v>
      </c>
      <c r="BE163" s="225">
        <f>IF(N163="základní",J163,0)</f>
        <v>0</v>
      </c>
      <c r="BF163" s="225">
        <f>IF(N163="snížená",J163,0)</f>
        <v>0</v>
      </c>
      <c r="BG163" s="225">
        <f>IF(N163="zákl. přenesená",J163,0)</f>
        <v>0</v>
      </c>
      <c r="BH163" s="225">
        <f>IF(N163="sníž. přenesená",J163,0)</f>
        <v>0</v>
      </c>
      <c r="BI163" s="225">
        <f>IF(N163="nulová",J163,0)</f>
        <v>0</v>
      </c>
      <c r="BJ163" s="26" t="s">
        <v>81</v>
      </c>
      <c r="BK163" s="225">
        <f>ROUND(I163*H163,2)</f>
        <v>0</v>
      </c>
      <c r="BL163" s="26" t="s">
        <v>1439</v>
      </c>
      <c r="BM163" s="26" t="s">
        <v>1705</v>
      </c>
    </row>
    <row r="164" s="1" customFormat="1">
      <c r="B164" s="48"/>
      <c r="D164" s="226" t="s">
        <v>209</v>
      </c>
      <c r="F164" s="227" t="s">
        <v>1706</v>
      </c>
      <c r="I164" s="228"/>
      <c r="L164" s="48"/>
      <c r="M164" s="229"/>
      <c r="N164" s="49"/>
      <c r="O164" s="49"/>
      <c r="P164" s="49"/>
      <c r="Q164" s="49"/>
      <c r="R164" s="49"/>
      <c r="S164" s="49"/>
      <c r="T164" s="87"/>
      <c r="AT164" s="26" t="s">
        <v>209</v>
      </c>
      <c r="AU164" s="26" t="s">
        <v>83</v>
      </c>
    </row>
    <row r="165" s="1" customFormat="1" ht="16.5" customHeight="1">
      <c r="B165" s="213"/>
      <c r="C165" s="247" t="s">
        <v>10</v>
      </c>
      <c r="D165" s="247" t="s">
        <v>271</v>
      </c>
      <c r="E165" s="248" t="s">
        <v>1707</v>
      </c>
      <c r="F165" s="249" t="s">
        <v>1708</v>
      </c>
      <c r="G165" s="250" t="s">
        <v>403</v>
      </c>
      <c r="H165" s="251">
        <v>3</v>
      </c>
      <c r="I165" s="252"/>
      <c r="J165" s="253">
        <f>ROUND(I165*H165,2)</f>
        <v>0</v>
      </c>
      <c r="K165" s="249" t="s">
        <v>5</v>
      </c>
      <c r="L165" s="254"/>
      <c r="M165" s="255" t="s">
        <v>5</v>
      </c>
      <c r="N165" s="256" t="s">
        <v>44</v>
      </c>
      <c r="O165" s="49"/>
      <c r="P165" s="223">
        <f>O165*H165</f>
        <v>0</v>
      </c>
      <c r="Q165" s="223">
        <v>0.0070000000000000001</v>
      </c>
      <c r="R165" s="223">
        <f>Q165*H165</f>
        <v>0.021000000000000001</v>
      </c>
      <c r="S165" s="223">
        <v>0</v>
      </c>
      <c r="T165" s="224">
        <f>S165*H165</f>
        <v>0</v>
      </c>
      <c r="AR165" s="26" t="s">
        <v>1439</v>
      </c>
      <c r="AT165" s="26" t="s">
        <v>271</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1439</v>
      </c>
      <c r="BM165" s="26" t="s">
        <v>1709</v>
      </c>
    </row>
    <row r="166" s="1" customFormat="1">
      <c r="B166" s="48"/>
      <c r="D166" s="226" t="s">
        <v>209</v>
      </c>
      <c r="F166" s="227" t="s">
        <v>1710</v>
      </c>
      <c r="I166" s="228"/>
      <c r="L166" s="48"/>
      <c r="M166" s="229"/>
      <c r="N166" s="49"/>
      <c r="O166" s="49"/>
      <c r="P166" s="49"/>
      <c r="Q166" s="49"/>
      <c r="R166" s="49"/>
      <c r="S166" s="49"/>
      <c r="T166" s="87"/>
      <c r="AT166" s="26" t="s">
        <v>209</v>
      </c>
      <c r="AU166" s="26" t="s">
        <v>83</v>
      </c>
    </row>
    <row r="167" s="1" customFormat="1" ht="16.5" customHeight="1">
      <c r="B167" s="213"/>
      <c r="C167" s="247" t="s">
        <v>339</v>
      </c>
      <c r="D167" s="247" t="s">
        <v>271</v>
      </c>
      <c r="E167" s="248" t="s">
        <v>1711</v>
      </c>
      <c r="F167" s="249" t="s">
        <v>1712</v>
      </c>
      <c r="G167" s="250" t="s">
        <v>403</v>
      </c>
      <c r="H167" s="251">
        <v>29</v>
      </c>
      <c r="I167" s="252"/>
      <c r="J167" s="253">
        <f>ROUND(I167*H167,2)</f>
        <v>0</v>
      </c>
      <c r="K167" s="249" t="s">
        <v>5</v>
      </c>
      <c r="L167" s="254"/>
      <c r="M167" s="255" t="s">
        <v>5</v>
      </c>
      <c r="N167" s="256" t="s">
        <v>44</v>
      </c>
      <c r="O167" s="49"/>
      <c r="P167" s="223">
        <f>O167*H167</f>
        <v>0</v>
      </c>
      <c r="Q167" s="223">
        <v>0.0030000000000000001</v>
      </c>
      <c r="R167" s="223">
        <f>Q167*H167</f>
        <v>0.087000000000000008</v>
      </c>
      <c r="S167" s="223">
        <v>0</v>
      </c>
      <c r="T167" s="224">
        <f>S167*H167</f>
        <v>0</v>
      </c>
      <c r="AR167" s="26" t="s">
        <v>1439</v>
      </c>
      <c r="AT167" s="26" t="s">
        <v>271</v>
      </c>
      <c r="AU167" s="26" t="s">
        <v>83</v>
      </c>
      <c r="AY167" s="26" t="s">
        <v>200</v>
      </c>
      <c r="BE167" s="225">
        <f>IF(N167="základní",J167,0)</f>
        <v>0</v>
      </c>
      <c r="BF167" s="225">
        <f>IF(N167="snížená",J167,0)</f>
        <v>0</v>
      </c>
      <c r="BG167" s="225">
        <f>IF(N167="zákl. přenesená",J167,0)</f>
        <v>0</v>
      </c>
      <c r="BH167" s="225">
        <f>IF(N167="sníž. přenesená",J167,0)</f>
        <v>0</v>
      </c>
      <c r="BI167" s="225">
        <f>IF(N167="nulová",J167,0)</f>
        <v>0</v>
      </c>
      <c r="BJ167" s="26" t="s">
        <v>81</v>
      </c>
      <c r="BK167" s="225">
        <f>ROUND(I167*H167,2)</f>
        <v>0</v>
      </c>
      <c r="BL167" s="26" t="s">
        <v>1439</v>
      </c>
      <c r="BM167" s="26" t="s">
        <v>1713</v>
      </c>
    </row>
    <row r="168" s="1" customFormat="1">
      <c r="B168" s="48"/>
      <c r="D168" s="226" t="s">
        <v>209</v>
      </c>
      <c r="F168" s="227" t="s">
        <v>1712</v>
      </c>
      <c r="I168" s="228"/>
      <c r="L168" s="48"/>
      <c r="M168" s="229"/>
      <c r="N168" s="49"/>
      <c r="O168" s="49"/>
      <c r="P168" s="49"/>
      <c r="Q168" s="49"/>
      <c r="R168" s="49"/>
      <c r="S168" s="49"/>
      <c r="T168" s="87"/>
      <c r="AT168" s="26" t="s">
        <v>209</v>
      </c>
      <c r="AU168" s="26" t="s">
        <v>83</v>
      </c>
    </row>
    <row r="169" s="12" customFormat="1">
      <c r="B169" s="230"/>
      <c r="D169" s="226" t="s">
        <v>211</v>
      </c>
      <c r="E169" s="231" t="s">
        <v>5</v>
      </c>
      <c r="F169" s="232" t="s">
        <v>378</v>
      </c>
      <c r="H169" s="233">
        <v>29</v>
      </c>
      <c r="I169" s="234"/>
      <c r="L169" s="230"/>
      <c r="M169" s="235"/>
      <c r="N169" s="236"/>
      <c r="O169" s="236"/>
      <c r="P169" s="236"/>
      <c r="Q169" s="236"/>
      <c r="R169" s="236"/>
      <c r="S169" s="236"/>
      <c r="T169" s="237"/>
      <c r="AT169" s="231" t="s">
        <v>211</v>
      </c>
      <c r="AU169" s="231" t="s">
        <v>83</v>
      </c>
      <c r="AV169" s="12" t="s">
        <v>83</v>
      </c>
      <c r="AW169" s="12" t="s">
        <v>37</v>
      </c>
      <c r="AX169" s="12" t="s">
        <v>81</v>
      </c>
      <c r="AY169" s="231" t="s">
        <v>200</v>
      </c>
    </row>
    <row r="170" s="1" customFormat="1" ht="16.5" customHeight="1">
      <c r="B170" s="213"/>
      <c r="C170" s="214" t="s">
        <v>345</v>
      </c>
      <c r="D170" s="214" t="s">
        <v>202</v>
      </c>
      <c r="E170" s="215" t="s">
        <v>1714</v>
      </c>
      <c r="F170" s="216" t="s">
        <v>1715</v>
      </c>
      <c r="G170" s="217" t="s">
        <v>403</v>
      </c>
      <c r="H170" s="218">
        <v>29</v>
      </c>
      <c r="I170" s="219"/>
      <c r="J170" s="220">
        <f>ROUND(I170*H170,2)</f>
        <v>0</v>
      </c>
      <c r="K170" s="216" t="s">
        <v>206</v>
      </c>
      <c r="L170" s="48"/>
      <c r="M170" s="221" t="s">
        <v>5</v>
      </c>
      <c r="N170" s="222" t="s">
        <v>44</v>
      </c>
      <c r="O170" s="49"/>
      <c r="P170" s="223">
        <f>O170*H170</f>
        <v>0</v>
      </c>
      <c r="Q170" s="223">
        <v>0.063829999999999998</v>
      </c>
      <c r="R170" s="223">
        <f>Q170*H170</f>
        <v>1.85107</v>
      </c>
      <c r="S170" s="223">
        <v>0</v>
      </c>
      <c r="T170" s="224">
        <f>S170*H170</f>
        <v>0</v>
      </c>
      <c r="AR170" s="26" t="s">
        <v>207</v>
      </c>
      <c r="AT170" s="26" t="s">
        <v>202</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207</v>
      </c>
      <c r="BM170" s="26" t="s">
        <v>1716</v>
      </c>
    </row>
    <row r="171" s="1" customFormat="1">
      <c r="B171" s="48"/>
      <c r="D171" s="226" t="s">
        <v>209</v>
      </c>
      <c r="F171" s="227" t="s">
        <v>1715</v>
      </c>
      <c r="I171" s="228"/>
      <c r="L171" s="48"/>
      <c r="M171" s="229"/>
      <c r="N171" s="49"/>
      <c r="O171" s="49"/>
      <c r="P171" s="49"/>
      <c r="Q171" s="49"/>
      <c r="R171" s="49"/>
      <c r="S171" s="49"/>
      <c r="T171" s="87"/>
      <c r="AT171" s="26" t="s">
        <v>209</v>
      </c>
      <c r="AU171" s="26" t="s">
        <v>83</v>
      </c>
    </row>
    <row r="172" s="12" customFormat="1">
      <c r="B172" s="230"/>
      <c r="D172" s="226" t="s">
        <v>211</v>
      </c>
      <c r="E172" s="231" t="s">
        <v>5</v>
      </c>
      <c r="F172" s="232" t="s">
        <v>378</v>
      </c>
      <c r="H172" s="233">
        <v>29</v>
      </c>
      <c r="I172" s="234"/>
      <c r="L172" s="230"/>
      <c r="M172" s="235"/>
      <c r="N172" s="236"/>
      <c r="O172" s="236"/>
      <c r="P172" s="236"/>
      <c r="Q172" s="236"/>
      <c r="R172" s="236"/>
      <c r="S172" s="236"/>
      <c r="T172" s="237"/>
      <c r="AT172" s="231" t="s">
        <v>211</v>
      </c>
      <c r="AU172" s="231" t="s">
        <v>83</v>
      </c>
      <c r="AV172" s="12" t="s">
        <v>83</v>
      </c>
      <c r="AW172" s="12" t="s">
        <v>37</v>
      </c>
      <c r="AX172" s="12" t="s">
        <v>81</v>
      </c>
      <c r="AY172" s="231" t="s">
        <v>200</v>
      </c>
    </row>
    <row r="173" s="1" customFormat="1" ht="16.5" customHeight="1">
      <c r="B173" s="213"/>
      <c r="C173" s="247" t="s">
        <v>350</v>
      </c>
      <c r="D173" s="247" t="s">
        <v>271</v>
      </c>
      <c r="E173" s="248" t="s">
        <v>1717</v>
      </c>
      <c r="F173" s="249" t="s">
        <v>1718</v>
      </c>
      <c r="G173" s="250" t="s">
        <v>403</v>
      </c>
      <c r="H173" s="251">
        <v>29</v>
      </c>
      <c r="I173" s="252"/>
      <c r="J173" s="253">
        <f>ROUND(I173*H173,2)</f>
        <v>0</v>
      </c>
      <c r="K173" s="249" t="s">
        <v>5</v>
      </c>
      <c r="L173" s="254"/>
      <c r="M173" s="255" t="s">
        <v>5</v>
      </c>
      <c r="N173" s="256" t="s">
        <v>44</v>
      </c>
      <c r="O173" s="49"/>
      <c r="P173" s="223">
        <f>O173*H173</f>
        <v>0</v>
      </c>
      <c r="Q173" s="223">
        <v>0.0060000000000000001</v>
      </c>
      <c r="R173" s="223">
        <f>Q173*H173</f>
        <v>0.17400000000000002</v>
      </c>
      <c r="S173" s="223">
        <v>0</v>
      </c>
      <c r="T173" s="224">
        <f>S173*H173</f>
        <v>0</v>
      </c>
      <c r="AR173" s="26" t="s">
        <v>250</v>
      </c>
      <c r="AT173" s="26" t="s">
        <v>271</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207</v>
      </c>
      <c r="BM173" s="26" t="s">
        <v>1719</v>
      </c>
    </row>
    <row r="174" s="1" customFormat="1">
      <c r="B174" s="48"/>
      <c r="D174" s="226" t="s">
        <v>209</v>
      </c>
      <c r="F174" s="227" t="s">
        <v>1718</v>
      </c>
      <c r="I174" s="228"/>
      <c r="L174" s="48"/>
      <c r="M174" s="229"/>
      <c r="N174" s="49"/>
      <c r="O174" s="49"/>
      <c r="P174" s="49"/>
      <c r="Q174" s="49"/>
      <c r="R174" s="49"/>
      <c r="S174" s="49"/>
      <c r="T174" s="87"/>
      <c r="AT174" s="26" t="s">
        <v>209</v>
      </c>
      <c r="AU174" s="26" t="s">
        <v>83</v>
      </c>
    </row>
    <row r="175" s="12" customFormat="1">
      <c r="B175" s="230"/>
      <c r="D175" s="226" t="s">
        <v>211</v>
      </c>
      <c r="E175" s="231" t="s">
        <v>5</v>
      </c>
      <c r="F175" s="232" t="s">
        <v>378</v>
      </c>
      <c r="H175" s="233">
        <v>29</v>
      </c>
      <c r="I175" s="234"/>
      <c r="L175" s="230"/>
      <c r="M175" s="235"/>
      <c r="N175" s="236"/>
      <c r="O175" s="236"/>
      <c r="P175" s="236"/>
      <c r="Q175" s="236"/>
      <c r="R175" s="236"/>
      <c r="S175" s="236"/>
      <c r="T175" s="237"/>
      <c r="AT175" s="231" t="s">
        <v>211</v>
      </c>
      <c r="AU175" s="231" t="s">
        <v>83</v>
      </c>
      <c r="AV175" s="12" t="s">
        <v>83</v>
      </c>
      <c r="AW175" s="12" t="s">
        <v>37</v>
      </c>
      <c r="AX175" s="12" t="s">
        <v>81</v>
      </c>
      <c r="AY175" s="231" t="s">
        <v>200</v>
      </c>
    </row>
    <row r="176" s="1" customFormat="1" ht="16.5" customHeight="1">
      <c r="B176" s="213"/>
      <c r="C176" s="214" t="s">
        <v>356</v>
      </c>
      <c r="D176" s="214" t="s">
        <v>202</v>
      </c>
      <c r="E176" s="215" t="s">
        <v>1623</v>
      </c>
      <c r="F176" s="216" t="s">
        <v>1624</v>
      </c>
      <c r="G176" s="217" t="s">
        <v>333</v>
      </c>
      <c r="H176" s="218">
        <v>321.76999999999998</v>
      </c>
      <c r="I176" s="219"/>
      <c r="J176" s="220">
        <f>ROUND(I176*H176,2)</f>
        <v>0</v>
      </c>
      <c r="K176" s="216" t="s">
        <v>206</v>
      </c>
      <c r="L176" s="48"/>
      <c r="M176" s="221" t="s">
        <v>5</v>
      </c>
      <c r="N176" s="222" t="s">
        <v>44</v>
      </c>
      <c r="O176" s="49"/>
      <c r="P176" s="223">
        <f>O176*H176</f>
        <v>0</v>
      </c>
      <c r="Q176" s="223">
        <v>6.0000000000000002E-05</v>
      </c>
      <c r="R176" s="223">
        <f>Q176*H176</f>
        <v>0.019306199999999999</v>
      </c>
      <c r="S176" s="223">
        <v>0</v>
      </c>
      <c r="T176" s="224">
        <f>S176*H176</f>
        <v>0</v>
      </c>
      <c r="AR176" s="26" t="s">
        <v>207</v>
      </c>
      <c r="AT176" s="26" t="s">
        <v>202</v>
      </c>
      <c r="AU176" s="26" t="s">
        <v>83</v>
      </c>
      <c r="AY176" s="26" t="s">
        <v>200</v>
      </c>
      <c r="BE176" s="225">
        <f>IF(N176="základní",J176,0)</f>
        <v>0</v>
      </c>
      <c r="BF176" s="225">
        <f>IF(N176="snížená",J176,0)</f>
        <v>0</v>
      </c>
      <c r="BG176" s="225">
        <f>IF(N176="zákl. přenesená",J176,0)</f>
        <v>0</v>
      </c>
      <c r="BH176" s="225">
        <f>IF(N176="sníž. přenesená",J176,0)</f>
        <v>0</v>
      </c>
      <c r="BI176" s="225">
        <f>IF(N176="nulová",J176,0)</f>
        <v>0</v>
      </c>
      <c r="BJ176" s="26" t="s">
        <v>81</v>
      </c>
      <c r="BK176" s="225">
        <f>ROUND(I176*H176,2)</f>
        <v>0</v>
      </c>
      <c r="BL176" s="26" t="s">
        <v>207</v>
      </c>
      <c r="BM176" s="26" t="s">
        <v>1720</v>
      </c>
    </row>
    <row r="177" s="1" customFormat="1">
      <c r="B177" s="48"/>
      <c r="D177" s="226" t="s">
        <v>209</v>
      </c>
      <c r="F177" s="227" t="s">
        <v>1626</v>
      </c>
      <c r="I177" s="228"/>
      <c r="L177" s="48"/>
      <c r="M177" s="229"/>
      <c r="N177" s="49"/>
      <c r="O177" s="49"/>
      <c r="P177" s="49"/>
      <c r="Q177" s="49"/>
      <c r="R177" s="49"/>
      <c r="S177" s="49"/>
      <c r="T177" s="87"/>
      <c r="AT177" s="26" t="s">
        <v>209</v>
      </c>
      <c r="AU177" s="26" t="s">
        <v>83</v>
      </c>
    </row>
    <row r="178" s="12" customFormat="1">
      <c r="B178" s="230"/>
      <c r="D178" s="226" t="s">
        <v>211</v>
      </c>
      <c r="E178" s="231" t="s">
        <v>5</v>
      </c>
      <c r="F178" s="232" t="s">
        <v>1721</v>
      </c>
      <c r="H178" s="233">
        <v>321.76999999999998</v>
      </c>
      <c r="I178" s="234"/>
      <c r="L178" s="230"/>
      <c r="M178" s="235"/>
      <c r="N178" s="236"/>
      <c r="O178" s="236"/>
      <c r="P178" s="236"/>
      <c r="Q178" s="236"/>
      <c r="R178" s="236"/>
      <c r="S178" s="236"/>
      <c r="T178" s="237"/>
      <c r="AT178" s="231" t="s">
        <v>211</v>
      </c>
      <c r="AU178" s="231" t="s">
        <v>83</v>
      </c>
      <c r="AV178" s="12" t="s">
        <v>83</v>
      </c>
      <c r="AW178" s="12" t="s">
        <v>37</v>
      </c>
      <c r="AX178" s="12" t="s">
        <v>81</v>
      </c>
      <c r="AY178" s="231" t="s">
        <v>200</v>
      </c>
    </row>
    <row r="179" s="11" customFormat="1" ht="29.88" customHeight="1">
      <c r="B179" s="200"/>
      <c r="D179" s="201" t="s">
        <v>72</v>
      </c>
      <c r="E179" s="211" t="s">
        <v>258</v>
      </c>
      <c r="F179" s="211" t="s">
        <v>474</v>
      </c>
      <c r="I179" s="203"/>
      <c r="J179" s="212">
        <f>BK179</f>
        <v>0</v>
      </c>
      <c r="L179" s="200"/>
      <c r="M179" s="205"/>
      <c r="N179" s="206"/>
      <c r="O179" s="206"/>
      <c r="P179" s="207">
        <f>P180</f>
        <v>0</v>
      </c>
      <c r="Q179" s="206"/>
      <c r="R179" s="207">
        <f>R180</f>
        <v>0</v>
      </c>
      <c r="S179" s="206"/>
      <c r="T179" s="208">
        <f>T180</f>
        <v>0</v>
      </c>
      <c r="AR179" s="201" t="s">
        <v>81</v>
      </c>
      <c r="AT179" s="209" t="s">
        <v>72</v>
      </c>
      <c r="AU179" s="209" t="s">
        <v>81</v>
      </c>
      <c r="AY179" s="201" t="s">
        <v>200</v>
      </c>
      <c r="BK179" s="210">
        <f>BK180</f>
        <v>0</v>
      </c>
    </row>
    <row r="180" s="11" customFormat="1" ht="14.88" customHeight="1">
      <c r="B180" s="200"/>
      <c r="D180" s="201" t="s">
        <v>72</v>
      </c>
      <c r="E180" s="211" t="s">
        <v>1628</v>
      </c>
      <c r="F180" s="211" t="s">
        <v>1629</v>
      </c>
      <c r="I180" s="203"/>
      <c r="J180" s="212">
        <f>BK180</f>
        <v>0</v>
      </c>
      <c r="L180" s="200"/>
      <c r="M180" s="205"/>
      <c r="N180" s="206"/>
      <c r="O180" s="206"/>
      <c r="P180" s="207">
        <f>SUM(P181:P182)</f>
        <v>0</v>
      </c>
      <c r="Q180" s="206"/>
      <c r="R180" s="207">
        <f>SUM(R181:R182)</f>
        <v>0</v>
      </c>
      <c r="S180" s="206"/>
      <c r="T180" s="208">
        <f>SUM(T181:T182)</f>
        <v>0</v>
      </c>
      <c r="AR180" s="201" t="s">
        <v>81</v>
      </c>
      <c r="AT180" s="209" t="s">
        <v>72</v>
      </c>
      <c r="AU180" s="209" t="s">
        <v>83</v>
      </c>
      <c r="AY180" s="201" t="s">
        <v>200</v>
      </c>
      <c r="BK180" s="210">
        <f>SUM(BK181:BK182)</f>
        <v>0</v>
      </c>
    </row>
    <row r="181" s="1" customFormat="1" ht="16.5" customHeight="1">
      <c r="B181" s="213"/>
      <c r="C181" s="214" t="s">
        <v>362</v>
      </c>
      <c r="D181" s="214" t="s">
        <v>202</v>
      </c>
      <c r="E181" s="215" t="s">
        <v>1630</v>
      </c>
      <c r="F181" s="216" t="s">
        <v>1631</v>
      </c>
      <c r="G181" s="217" t="s">
        <v>274</v>
      </c>
      <c r="H181" s="218">
        <v>197.14099999999999</v>
      </c>
      <c r="I181" s="219"/>
      <c r="J181" s="220">
        <f>ROUND(I181*H181,2)</f>
        <v>0</v>
      </c>
      <c r="K181" s="216" t="s">
        <v>206</v>
      </c>
      <c r="L181" s="48"/>
      <c r="M181" s="221" t="s">
        <v>5</v>
      </c>
      <c r="N181" s="222" t="s">
        <v>44</v>
      </c>
      <c r="O181" s="49"/>
      <c r="P181" s="223">
        <f>O181*H181</f>
        <v>0</v>
      </c>
      <c r="Q181" s="223">
        <v>0</v>
      </c>
      <c r="R181" s="223">
        <f>Q181*H181</f>
        <v>0</v>
      </c>
      <c r="S181" s="223">
        <v>0</v>
      </c>
      <c r="T181" s="224">
        <f>S181*H181</f>
        <v>0</v>
      </c>
      <c r="AR181" s="26" t="s">
        <v>207</v>
      </c>
      <c r="AT181" s="26" t="s">
        <v>202</v>
      </c>
      <c r="AU181" s="26" t="s">
        <v>110</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207</v>
      </c>
      <c r="BM181" s="26" t="s">
        <v>1722</v>
      </c>
    </row>
    <row r="182" s="1" customFormat="1">
      <c r="B182" s="48"/>
      <c r="D182" s="226" t="s">
        <v>209</v>
      </c>
      <c r="F182" s="227" t="s">
        <v>1633</v>
      </c>
      <c r="I182" s="228"/>
      <c r="L182" s="48"/>
      <c r="M182" s="257"/>
      <c r="N182" s="258"/>
      <c r="O182" s="258"/>
      <c r="P182" s="258"/>
      <c r="Q182" s="258"/>
      <c r="R182" s="258"/>
      <c r="S182" s="258"/>
      <c r="T182" s="259"/>
      <c r="AT182" s="26" t="s">
        <v>209</v>
      </c>
      <c r="AU182" s="26" t="s">
        <v>110</v>
      </c>
    </row>
    <row r="183" s="1" customFormat="1" ht="6.96" customHeight="1">
      <c r="B183" s="69"/>
      <c r="C183" s="70"/>
      <c r="D183" s="70"/>
      <c r="E183" s="70"/>
      <c r="F183" s="70"/>
      <c r="G183" s="70"/>
      <c r="H183" s="70"/>
      <c r="I183" s="165"/>
      <c r="J183" s="70"/>
      <c r="K183" s="70"/>
      <c r="L183" s="48"/>
    </row>
  </sheetData>
  <autoFilter ref="C93:K182"/>
  <mergeCells count="16">
    <mergeCell ref="E7:H7"/>
    <mergeCell ref="E11:H11"/>
    <mergeCell ref="E9:H9"/>
    <mergeCell ref="E13:H13"/>
    <mergeCell ref="E28:H28"/>
    <mergeCell ref="E49:H49"/>
    <mergeCell ref="E53:H53"/>
    <mergeCell ref="E51:H51"/>
    <mergeCell ref="E55:H55"/>
    <mergeCell ref="J59:J60"/>
    <mergeCell ref="E80:H80"/>
    <mergeCell ref="E84:H84"/>
    <mergeCell ref="E82:H82"/>
    <mergeCell ref="E86:H86"/>
    <mergeCell ref="G1:H1"/>
    <mergeCell ref="L2:V2"/>
  </mergeCells>
  <hyperlinks>
    <hyperlink ref="F1:G1" location="C2" display="1) Krycí list soupisu"/>
    <hyperlink ref="G1:H1" location="C62"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118</v>
      </c>
      <c r="AZ2" s="267" t="s">
        <v>1315</v>
      </c>
      <c r="BA2" s="267" t="s">
        <v>1316</v>
      </c>
      <c r="BB2" s="267" t="s">
        <v>5</v>
      </c>
      <c r="BC2" s="267" t="s">
        <v>264</v>
      </c>
      <c r="BD2" s="267" t="s">
        <v>83</v>
      </c>
    </row>
    <row r="3" ht="6.96" customHeight="1">
      <c r="B3" s="27"/>
      <c r="C3" s="28"/>
      <c r="D3" s="28"/>
      <c r="E3" s="28"/>
      <c r="F3" s="28"/>
      <c r="G3" s="28"/>
      <c r="H3" s="28"/>
      <c r="I3" s="140"/>
      <c r="J3" s="28"/>
      <c r="K3" s="29"/>
      <c r="AT3" s="26" t="s">
        <v>83</v>
      </c>
      <c r="AZ3" s="267" t="s">
        <v>1317</v>
      </c>
      <c r="BA3" s="267" t="s">
        <v>1318</v>
      </c>
      <c r="BB3" s="267" t="s">
        <v>205</v>
      </c>
      <c r="BC3" s="267" t="s">
        <v>1723</v>
      </c>
      <c r="BD3" s="267" t="s">
        <v>83</v>
      </c>
    </row>
    <row r="4" ht="36.96" customHeight="1">
      <c r="B4" s="30"/>
      <c r="C4" s="31"/>
      <c r="D4" s="32" t="s">
        <v>168</v>
      </c>
      <c r="E4" s="31"/>
      <c r="F4" s="31"/>
      <c r="G4" s="31"/>
      <c r="H4" s="31"/>
      <c r="I4" s="141"/>
      <c r="J4" s="31"/>
      <c r="K4" s="33"/>
      <c r="M4" s="34" t="s">
        <v>13</v>
      </c>
      <c r="AT4" s="26" t="s">
        <v>6</v>
      </c>
      <c r="AZ4" s="267" t="s">
        <v>1320</v>
      </c>
      <c r="BA4" s="267" t="s">
        <v>1321</v>
      </c>
      <c r="BB4" s="267" t="s">
        <v>333</v>
      </c>
      <c r="BC4" s="267" t="s">
        <v>1724</v>
      </c>
      <c r="BD4" s="267" t="s">
        <v>110</v>
      </c>
    </row>
    <row r="5" ht="6.96" customHeight="1">
      <c r="B5" s="30"/>
      <c r="C5" s="31"/>
      <c r="D5" s="31"/>
      <c r="E5" s="31"/>
      <c r="F5" s="31"/>
      <c r="G5" s="31"/>
      <c r="H5" s="31"/>
      <c r="I5" s="141"/>
      <c r="J5" s="31"/>
      <c r="K5" s="33"/>
      <c r="AZ5" s="267" t="s">
        <v>1323</v>
      </c>
      <c r="BA5" s="267" t="s">
        <v>1324</v>
      </c>
      <c r="BB5" s="267" t="s">
        <v>333</v>
      </c>
      <c r="BC5" s="267" t="s">
        <v>1724</v>
      </c>
      <c r="BD5" s="267" t="s">
        <v>83</v>
      </c>
    </row>
    <row r="6">
      <c r="B6" s="30"/>
      <c r="C6" s="31"/>
      <c r="D6" s="42" t="s">
        <v>19</v>
      </c>
      <c r="E6" s="31"/>
      <c r="F6" s="31"/>
      <c r="G6" s="31"/>
      <c r="H6" s="31"/>
      <c r="I6" s="141"/>
      <c r="J6" s="31"/>
      <c r="K6" s="33"/>
      <c r="AZ6" s="267" t="s">
        <v>1325</v>
      </c>
      <c r="BA6" s="267" t="s">
        <v>1325</v>
      </c>
      <c r="BB6" s="267" t="s">
        <v>5</v>
      </c>
      <c r="BC6" s="267" t="s">
        <v>1725</v>
      </c>
      <c r="BD6" s="267" t="s">
        <v>83</v>
      </c>
    </row>
    <row r="7" ht="16.5" customHeight="1">
      <c r="B7" s="30"/>
      <c r="C7" s="31"/>
      <c r="D7" s="31"/>
      <c r="E7" s="142" t="str">
        <f>'Rekapitulace stavby'!K6</f>
        <v>Vostelčice 2017</v>
      </c>
      <c r="F7" s="42"/>
      <c r="G7" s="42"/>
      <c r="H7" s="42"/>
      <c r="I7" s="141"/>
      <c r="J7" s="31"/>
      <c r="K7" s="33"/>
      <c r="AZ7" s="267" t="s">
        <v>1327</v>
      </c>
      <c r="BA7" s="267" t="s">
        <v>1328</v>
      </c>
      <c r="BB7" s="267" t="s">
        <v>333</v>
      </c>
      <c r="BC7" s="267" t="s">
        <v>1726</v>
      </c>
      <c r="BD7" s="267" t="s">
        <v>83</v>
      </c>
    </row>
    <row r="8">
      <c r="B8" s="30"/>
      <c r="C8" s="31"/>
      <c r="D8" s="42" t="s">
        <v>169</v>
      </c>
      <c r="E8" s="31"/>
      <c r="F8" s="31"/>
      <c r="G8" s="31"/>
      <c r="H8" s="31"/>
      <c r="I8" s="141"/>
      <c r="J8" s="31"/>
      <c r="K8" s="33"/>
      <c r="AZ8" s="267" t="s">
        <v>1330</v>
      </c>
      <c r="BA8" s="267" t="s">
        <v>1331</v>
      </c>
      <c r="BB8" s="267" t="s">
        <v>205</v>
      </c>
      <c r="BC8" s="267" t="s">
        <v>1727</v>
      </c>
      <c r="BD8" s="267" t="s">
        <v>83</v>
      </c>
    </row>
    <row r="9" ht="16.5" customHeight="1">
      <c r="B9" s="30"/>
      <c r="C9" s="31"/>
      <c r="D9" s="31"/>
      <c r="E9" s="142" t="s">
        <v>1333</v>
      </c>
      <c r="F9" s="31"/>
      <c r="G9" s="31"/>
      <c r="H9" s="31"/>
      <c r="I9" s="141"/>
      <c r="J9" s="31"/>
      <c r="K9" s="33"/>
      <c r="AZ9" s="267" t="s">
        <v>1334</v>
      </c>
      <c r="BA9" s="267" t="s">
        <v>1335</v>
      </c>
      <c r="BB9" s="267" t="s">
        <v>205</v>
      </c>
      <c r="BC9" s="267" t="s">
        <v>1728</v>
      </c>
      <c r="BD9" s="267" t="s">
        <v>83</v>
      </c>
    </row>
    <row r="10">
      <c r="B10" s="30"/>
      <c r="C10" s="31"/>
      <c r="D10" s="42" t="s">
        <v>1337</v>
      </c>
      <c r="E10" s="31"/>
      <c r="F10" s="31"/>
      <c r="G10" s="31"/>
      <c r="H10" s="31"/>
      <c r="I10" s="141"/>
      <c r="J10" s="31"/>
      <c r="K10" s="33"/>
    </row>
    <row r="11" s="1" customFormat="1" ht="16.5" customHeight="1">
      <c r="B11" s="48"/>
      <c r="C11" s="49"/>
      <c r="D11" s="49"/>
      <c r="E11" s="57" t="s">
        <v>1729</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1730</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ROUND(J95,2)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ROUND(SUM(BE95:BE260), 2)</f>
        <v>0</v>
      </c>
      <c r="G34" s="49"/>
      <c r="H34" s="49"/>
      <c r="I34" s="157">
        <v>0.20999999999999999</v>
      </c>
      <c r="J34" s="156">
        <f>ROUND(ROUND((SUM(BE95:BE260)), 2)*I34, 2)</f>
        <v>0</v>
      </c>
      <c r="K34" s="53"/>
    </row>
    <row r="35" s="1" customFormat="1" ht="14.4" customHeight="1">
      <c r="B35" s="48"/>
      <c r="C35" s="49"/>
      <c r="D35" s="49"/>
      <c r="E35" s="57" t="s">
        <v>45</v>
      </c>
      <c r="F35" s="156">
        <f>ROUND(SUM(BF95:BF260), 2)</f>
        <v>0</v>
      </c>
      <c r="G35" s="49"/>
      <c r="H35" s="49"/>
      <c r="I35" s="157">
        <v>0.14999999999999999</v>
      </c>
      <c r="J35" s="156">
        <f>ROUND(ROUND((SUM(BF95:BF260)), 2)*I35, 2)</f>
        <v>0</v>
      </c>
      <c r="K35" s="53"/>
    </row>
    <row r="36" hidden="1" s="1" customFormat="1" ht="14.4" customHeight="1">
      <c r="B36" s="48"/>
      <c r="C36" s="49"/>
      <c r="D36" s="49"/>
      <c r="E36" s="57" t="s">
        <v>46</v>
      </c>
      <c r="F36" s="156">
        <f>ROUND(SUM(BG95:BG260), 2)</f>
        <v>0</v>
      </c>
      <c r="G36" s="49"/>
      <c r="H36" s="49"/>
      <c r="I36" s="157">
        <v>0.20999999999999999</v>
      </c>
      <c r="J36" s="156">
        <v>0</v>
      </c>
      <c r="K36" s="53"/>
    </row>
    <row r="37" hidden="1" s="1" customFormat="1" ht="14.4" customHeight="1">
      <c r="B37" s="48"/>
      <c r="C37" s="49"/>
      <c r="D37" s="49"/>
      <c r="E37" s="57" t="s">
        <v>47</v>
      </c>
      <c r="F37" s="156">
        <f>ROUND(SUM(BH95:BH260), 2)</f>
        <v>0</v>
      </c>
      <c r="G37" s="49"/>
      <c r="H37" s="49"/>
      <c r="I37" s="157">
        <v>0.14999999999999999</v>
      </c>
      <c r="J37" s="156">
        <v>0</v>
      </c>
      <c r="K37" s="53"/>
    </row>
    <row r="38" hidden="1" s="1" customFormat="1" ht="14.4" customHeight="1">
      <c r="B38" s="48"/>
      <c r="C38" s="49"/>
      <c r="D38" s="49"/>
      <c r="E38" s="57" t="s">
        <v>48</v>
      </c>
      <c r="F38" s="156">
        <f>ROUND(SUM(BI95:BI260),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1333</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1729</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SO301 - II.etapa - 1 - Vodovodní řady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J95</f>
        <v>0</v>
      </c>
      <c r="K64" s="53"/>
      <c r="AU64" s="26" t="s">
        <v>176</v>
      </c>
    </row>
    <row r="65" s="8" customFormat="1" ht="24.96" customHeight="1">
      <c r="B65" s="174"/>
      <c r="C65" s="175"/>
      <c r="D65" s="176" t="s">
        <v>177</v>
      </c>
      <c r="E65" s="177"/>
      <c r="F65" s="177"/>
      <c r="G65" s="177"/>
      <c r="H65" s="177"/>
      <c r="I65" s="178"/>
      <c r="J65" s="179">
        <f>J96</f>
        <v>0</v>
      </c>
      <c r="K65" s="180"/>
    </row>
    <row r="66" s="9" customFormat="1" ht="19.92" customHeight="1">
      <c r="B66" s="181"/>
      <c r="C66" s="182"/>
      <c r="D66" s="183" t="s">
        <v>178</v>
      </c>
      <c r="E66" s="184"/>
      <c r="F66" s="184"/>
      <c r="G66" s="184"/>
      <c r="H66" s="184"/>
      <c r="I66" s="185"/>
      <c r="J66" s="186">
        <f>J97</f>
        <v>0</v>
      </c>
      <c r="K66" s="187"/>
    </row>
    <row r="67" s="9" customFormat="1" ht="19.92" customHeight="1">
      <c r="B67" s="181"/>
      <c r="C67" s="182"/>
      <c r="D67" s="183" t="s">
        <v>1343</v>
      </c>
      <c r="E67" s="184"/>
      <c r="F67" s="184"/>
      <c r="G67" s="184"/>
      <c r="H67" s="184"/>
      <c r="I67" s="185"/>
      <c r="J67" s="186">
        <f>J167</f>
        <v>0</v>
      </c>
      <c r="K67" s="187"/>
    </row>
    <row r="68" s="9" customFormat="1" ht="19.92" customHeight="1">
      <c r="B68" s="181"/>
      <c r="C68" s="182"/>
      <c r="D68" s="183" t="s">
        <v>180</v>
      </c>
      <c r="E68" s="184"/>
      <c r="F68" s="184"/>
      <c r="G68" s="184"/>
      <c r="H68" s="184"/>
      <c r="I68" s="185"/>
      <c r="J68" s="186">
        <f>J177</f>
        <v>0</v>
      </c>
      <c r="K68" s="187"/>
    </row>
    <row r="69" s="9" customFormat="1" ht="19.92" customHeight="1">
      <c r="B69" s="181"/>
      <c r="C69" s="182"/>
      <c r="D69" s="183" t="s">
        <v>181</v>
      </c>
      <c r="E69" s="184"/>
      <c r="F69" s="184"/>
      <c r="G69" s="184"/>
      <c r="H69" s="184"/>
      <c r="I69" s="185"/>
      <c r="J69" s="186">
        <f>J184</f>
        <v>0</v>
      </c>
      <c r="K69" s="187"/>
    </row>
    <row r="70" s="9" customFormat="1" ht="19.92" customHeight="1">
      <c r="B70" s="181"/>
      <c r="C70" s="182"/>
      <c r="D70" s="183" t="s">
        <v>182</v>
      </c>
      <c r="E70" s="184"/>
      <c r="F70" s="184"/>
      <c r="G70" s="184"/>
      <c r="H70" s="184"/>
      <c r="I70" s="185"/>
      <c r="J70" s="186">
        <f>J257</f>
        <v>0</v>
      </c>
      <c r="K70" s="187"/>
    </row>
    <row r="71" s="9" customFormat="1" ht="14.88" customHeight="1">
      <c r="B71" s="181"/>
      <c r="C71" s="182"/>
      <c r="D71" s="183" t="s">
        <v>1344</v>
      </c>
      <c r="E71" s="184"/>
      <c r="F71" s="184"/>
      <c r="G71" s="184"/>
      <c r="H71" s="184"/>
      <c r="I71" s="185"/>
      <c r="J71" s="186">
        <f>J258</f>
        <v>0</v>
      </c>
      <c r="K71" s="187"/>
    </row>
    <row r="72" s="1" customFormat="1" ht="21.84" customHeight="1">
      <c r="B72" s="48"/>
      <c r="C72" s="49"/>
      <c r="D72" s="49"/>
      <c r="E72" s="49"/>
      <c r="F72" s="49"/>
      <c r="G72" s="49"/>
      <c r="H72" s="49"/>
      <c r="I72" s="143"/>
      <c r="J72" s="49"/>
      <c r="K72" s="53"/>
    </row>
    <row r="73" s="1" customFormat="1" ht="6.96" customHeight="1">
      <c r="B73" s="69"/>
      <c r="C73" s="70"/>
      <c r="D73" s="70"/>
      <c r="E73" s="70"/>
      <c r="F73" s="70"/>
      <c r="G73" s="70"/>
      <c r="H73" s="70"/>
      <c r="I73" s="165"/>
      <c r="J73" s="70"/>
      <c r="K73" s="71"/>
    </row>
    <row r="77" s="1" customFormat="1" ht="6.96" customHeight="1">
      <c r="B77" s="72"/>
      <c r="C77" s="73"/>
      <c r="D77" s="73"/>
      <c r="E77" s="73"/>
      <c r="F77" s="73"/>
      <c r="G77" s="73"/>
      <c r="H77" s="73"/>
      <c r="I77" s="166"/>
      <c r="J77" s="73"/>
      <c r="K77" s="73"/>
      <c r="L77" s="48"/>
    </row>
    <row r="78" s="1" customFormat="1" ht="36.96" customHeight="1">
      <c r="B78" s="48"/>
      <c r="C78" s="74" t="s">
        <v>184</v>
      </c>
      <c r="L78" s="48"/>
    </row>
    <row r="79" s="1" customFormat="1" ht="6.96" customHeight="1">
      <c r="B79" s="48"/>
      <c r="L79" s="48"/>
    </row>
    <row r="80" s="1" customFormat="1" ht="14.4" customHeight="1">
      <c r="B80" s="48"/>
      <c r="C80" s="76" t="s">
        <v>19</v>
      </c>
      <c r="L80" s="48"/>
    </row>
    <row r="81" s="1" customFormat="1" ht="16.5" customHeight="1">
      <c r="B81" s="48"/>
      <c r="E81" s="188" t="str">
        <f>E7</f>
        <v>Vostelčice 2017</v>
      </c>
      <c r="F81" s="76"/>
      <c r="G81" s="76"/>
      <c r="H81" s="76"/>
      <c r="L81" s="48"/>
    </row>
    <row r="82">
      <c r="B82" s="30"/>
      <c r="C82" s="76" t="s">
        <v>169</v>
      </c>
      <c r="L82" s="30"/>
    </row>
    <row r="83" ht="16.5" customHeight="1">
      <c r="B83" s="30"/>
      <c r="E83" s="188" t="s">
        <v>1333</v>
      </c>
      <c r="L83" s="30"/>
    </row>
    <row r="84">
      <c r="B84" s="30"/>
      <c r="C84" s="76" t="s">
        <v>1337</v>
      </c>
      <c r="L84" s="30"/>
    </row>
    <row r="85" s="1" customFormat="1" ht="16.5" customHeight="1">
      <c r="B85" s="48"/>
      <c r="E85" s="268" t="s">
        <v>1729</v>
      </c>
      <c r="F85" s="1"/>
      <c r="G85" s="1"/>
      <c r="H85" s="1"/>
      <c r="L85" s="48"/>
    </row>
    <row r="86" s="1" customFormat="1" ht="14.4" customHeight="1">
      <c r="B86" s="48"/>
      <c r="C86" s="76" t="s">
        <v>1339</v>
      </c>
      <c r="L86" s="48"/>
    </row>
    <row r="87" s="1" customFormat="1" ht="17.25" customHeight="1">
      <c r="B87" s="48"/>
      <c r="E87" s="79" t="str">
        <f>E13</f>
        <v>SO301 - II.etapa - 1 - Vodovodní řady</v>
      </c>
      <c r="F87" s="1"/>
      <c r="G87" s="1"/>
      <c r="H87" s="1"/>
      <c r="L87" s="48"/>
    </row>
    <row r="88" s="1" customFormat="1" ht="6.96" customHeight="1">
      <c r="B88" s="48"/>
      <c r="L88" s="48"/>
    </row>
    <row r="89" s="1" customFormat="1" ht="18" customHeight="1">
      <c r="B89" s="48"/>
      <c r="C89" s="76" t="s">
        <v>23</v>
      </c>
      <c r="F89" s="189" t="str">
        <f>F16</f>
        <v>Choceň</v>
      </c>
      <c r="I89" s="190" t="s">
        <v>25</v>
      </c>
      <c r="J89" s="81" t="str">
        <f>IF(J16="","",J16)</f>
        <v>8. 1. 2019</v>
      </c>
      <c r="L89" s="48"/>
    </row>
    <row r="90" s="1" customFormat="1" ht="6.96" customHeight="1">
      <c r="B90" s="48"/>
      <c r="L90" s="48"/>
    </row>
    <row r="91" s="1" customFormat="1">
      <c r="B91" s="48"/>
      <c r="C91" s="76" t="s">
        <v>27</v>
      </c>
      <c r="F91" s="189" t="str">
        <f>E19</f>
        <v>Město Choceň</v>
      </c>
      <c r="I91" s="190" t="s">
        <v>34</v>
      </c>
      <c r="J91" s="189" t="str">
        <f>E25</f>
        <v>Ing. Josef Veselý - Projekční Kancelář</v>
      </c>
      <c r="L91" s="48"/>
    </row>
    <row r="92" s="1" customFormat="1" ht="14.4" customHeight="1">
      <c r="B92" s="48"/>
      <c r="C92" s="76" t="s">
        <v>32</v>
      </c>
      <c r="F92" s="189" t="str">
        <f>IF(E22="","",E22)</f>
        <v/>
      </c>
      <c r="L92" s="48"/>
    </row>
    <row r="93" s="1" customFormat="1" ht="10.32" customHeight="1">
      <c r="B93" s="48"/>
      <c r="L93" s="48"/>
    </row>
    <row r="94" s="10" customFormat="1" ht="29.28" customHeight="1">
      <c r="B94" s="191"/>
      <c r="C94" s="192" t="s">
        <v>185</v>
      </c>
      <c r="D94" s="193" t="s">
        <v>58</v>
      </c>
      <c r="E94" s="193" t="s">
        <v>54</v>
      </c>
      <c r="F94" s="193" t="s">
        <v>186</v>
      </c>
      <c r="G94" s="193" t="s">
        <v>187</v>
      </c>
      <c r="H94" s="193" t="s">
        <v>188</v>
      </c>
      <c r="I94" s="194" t="s">
        <v>189</v>
      </c>
      <c r="J94" s="193" t="s">
        <v>174</v>
      </c>
      <c r="K94" s="195" t="s">
        <v>190</v>
      </c>
      <c r="L94" s="191"/>
      <c r="M94" s="94" t="s">
        <v>191</v>
      </c>
      <c r="N94" s="95" t="s">
        <v>43</v>
      </c>
      <c r="O94" s="95" t="s">
        <v>192</v>
      </c>
      <c r="P94" s="95" t="s">
        <v>193</v>
      </c>
      <c r="Q94" s="95" t="s">
        <v>194</v>
      </c>
      <c r="R94" s="95" t="s">
        <v>195</v>
      </c>
      <c r="S94" s="95" t="s">
        <v>196</v>
      </c>
      <c r="T94" s="96" t="s">
        <v>197</v>
      </c>
    </row>
    <row r="95" s="1" customFormat="1" ht="29.28" customHeight="1">
      <c r="B95" s="48"/>
      <c r="C95" s="98" t="s">
        <v>175</v>
      </c>
      <c r="J95" s="196">
        <f>BK95</f>
        <v>0</v>
      </c>
      <c r="L95" s="48"/>
      <c r="M95" s="97"/>
      <c r="N95" s="84"/>
      <c r="O95" s="84"/>
      <c r="P95" s="197">
        <f>P96</f>
        <v>0</v>
      </c>
      <c r="Q95" s="84"/>
      <c r="R95" s="197">
        <f>R96</f>
        <v>454.71163967999996</v>
      </c>
      <c r="S95" s="84"/>
      <c r="T95" s="198">
        <f>T96</f>
        <v>3.8799999999999999</v>
      </c>
      <c r="AT95" s="26" t="s">
        <v>72</v>
      </c>
      <c r="AU95" s="26" t="s">
        <v>176</v>
      </c>
      <c r="BK95" s="199">
        <f>BK96</f>
        <v>0</v>
      </c>
    </row>
    <row r="96" s="11" customFormat="1" ht="37.44" customHeight="1">
      <c r="B96" s="200"/>
      <c r="D96" s="201" t="s">
        <v>72</v>
      </c>
      <c r="E96" s="202" t="s">
        <v>198</v>
      </c>
      <c r="F96" s="202" t="s">
        <v>199</v>
      </c>
      <c r="I96" s="203"/>
      <c r="J96" s="204">
        <f>BK96</f>
        <v>0</v>
      </c>
      <c r="L96" s="200"/>
      <c r="M96" s="205"/>
      <c r="N96" s="206"/>
      <c r="O96" s="206"/>
      <c r="P96" s="207">
        <f>P97+P167+P177+P184+P257</f>
        <v>0</v>
      </c>
      <c r="Q96" s="206"/>
      <c r="R96" s="207">
        <f>R97+R167+R177+R184+R257</f>
        <v>454.71163967999996</v>
      </c>
      <c r="S96" s="206"/>
      <c r="T96" s="208">
        <f>T97+T167+T177+T184+T257</f>
        <v>3.8799999999999999</v>
      </c>
      <c r="AR96" s="201" t="s">
        <v>81</v>
      </c>
      <c r="AT96" s="209" t="s">
        <v>72</v>
      </c>
      <c r="AU96" s="209" t="s">
        <v>73</v>
      </c>
      <c r="AY96" s="201" t="s">
        <v>200</v>
      </c>
      <c r="BK96" s="210">
        <f>BK97+BK167+BK177+BK184+BK257</f>
        <v>0</v>
      </c>
    </row>
    <row r="97" s="11" customFormat="1" ht="19.92" customHeight="1">
      <c r="B97" s="200"/>
      <c r="D97" s="201" t="s">
        <v>72</v>
      </c>
      <c r="E97" s="211" t="s">
        <v>81</v>
      </c>
      <c r="F97" s="211" t="s">
        <v>201</v>
      </c>
      <c r="I97" s="203"/>
      <c r="J97" s="212">
        <f>BK97</f>
        <v>0</v>
      </c>
      <c r="L97" s="200"/>
      <c r="M97" s="205"/>
      <c r="N97" s="206"/>
      <c r="O97" s="206"/>
      <c r="P97" s="207">
        <f>SUM(P98:P166)</f>
        <v>0</v>
      </c>
      <c r="Q97" s="206"/>
      <c r="R97" s="207">
        <f>SUM(R98:R166)</f>
        <v>342.17425775999999</v>
      </c>
      <c r="S97" s="206"/>
      <c r="T97" s="208">
        <f>SUM(T98:T166)</f>
        <v>3.8799999999999999</v>
      </c>
      <c r="AR97" s="201" t="s">
        <v>81</v>
      </c>
      <c r="AT97" s="209" t="s">
        <v>72</v>
      </c>
      <c r="AU97" s="209" t="s">
        <v>81</v>
      </c>
      <c r="AY97" s="201" t="s">
        <v>200</v>
      </c>
      <c r="BK97" s="210">
        <f>SUM(BK98:BK166)</f>
        <v>0</v>
      </c>
    </row>
    <row r="98" s="1" customFormat="1" ht="16.5" customHeight="1">
      <c r="B98" s="213"/>
      <c r="C98" s="214" t="s">
        <v>81</v>
      </c>
      <c r="D98" s="214" t="s">
        <v>202</v>
      </c>
      <c r="E98" s="215" t="s">
        <v>1345</v>
      </c>
      <c r="F98" s="216" t="s">
        <v>1346</v>
      </c>
      <c r="G98" s="217" t="s">
        <v>291</v>
      </c>
      <c r="H98" s="218">
        <v>10</v>
      </c>
      <c r="I98" s="219"/>
      <c r="J98" s="220">
        <f>ROUND(I98*H98,2)</f>
        <v>0</v>
      </c>
      <c r="K98" s="216" t="s">
        <v>206</v>
      </c>
      <c r="L98" s="48"/>
      <c r="M98" s="221" t="s">
        <v>5</v>
      </c>
      <c r="N98" s="222" t="s">
        <v>44</v>
      </c>
      <c r="O98" s="49"/>
      <c r="P98" s="223">
        <f>O98*H98</f>
        <v>0</v>
      </c>
      <c r="Q98" s="223">
        <v>0</v>
      </c>
      <c r="R98" s="223">
        <f>Q98*H98</f>
        <v>0</v>
      </c>
      <c r="S98" s="223">
        <v>0.28999999999999998</v>
      </c>
      <c r="T98" s="224">
        <f>S98*H98</f>
        <v>2.8999999999999999</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1731</v>
      </c>
    </row>
    <row r="99" s="1" customFormat="1">
      <c r="B99" s="48"/>
      <c r="D99" s="226" t="s">
        <v>209</v>
      </c>
      <c r="F99" s="227" t="s">
        <v>1348</v>
      </c>
      <c r="I99" s="228"/>
      <c r="L99" s="48"/>
      <c r="M99" s="229"/>
      <c r="N99" s="49"/>
      <c r="O99" s="49"/>
      <c r="P99" s="49"/>
      <c r="Q99" s="49"/>
      <c r="R99" s="49"/>
      <c r="S99" s="49"/>
      <c r="T99" s="87"/>
      <c r="AT99" s="26" t="s">
        <v>209</v>
      </c>
      <c r="AU99" s="26" t="s">
        <v>83</v>
      </c>
    </row>
    <row r="100" s="14" customFormat="1">
      <c r="B100" s="260"/>
      <c r="D100" s="226" t="s">
        <v>211</v>
      </c>
      <c r="E100" s="261" t="s">
        <v>5</v>
      </c>
      <c r="F100" s="262" t="s">
        <v>1732</v>
      </c>
      <c r="H100" s="261" t="s">
        <v>5</v>
      </c>
      <c r="I100" s="263"/>
      <c r="L100" s="260"/>
      <c r="M100" s="264"/>
      <c r="N100" s="265"/>
      <c r="O100" s="265"/>
      <c r="P100" s="265"/>
      <c r="Q100" s="265"/>
      <c r="R100" s="265"/>
      <c r="S100" s="265"/>
      <c r="T100" s="266"/>
      <c r="AT100" s="261" t="s">
        <v>211</v>
      </c>
      <c r="AU100" s="261" t="s">
        <v>83</v>
      </c>
      <c r="AV100" s="14" t="s">
        <v>81</v>
      </c>
      <c r="AW100" s="14" t="s">
        <v>37</v>
      </c>
      <c r="AX100" s="14" t="s">
        <v>73</v>
      </c>
      <c r="AY100" s="261" t="s">
        <v>200</v>
      </c>
    </row>
    <row r="101" s="12" customFormat="1">
      <c r="B101" s="230"/>
      <c r="D101" s="226" t="s">
        <v>211</v>
      </c>
      <c r="E101" s="231" t="s">
        <v>1315</v>
      </c>
      <c r="F101" s="232" t="s">
        <v>1733</v>
      </c>
      <c r="H101" s="233">
        <v>10</v>
      </c>
      <c r="I101" s="234"/>
      <c r="L101" s="230"/>
      <c r="M101" s="235"/>
      <c r="N101" s="236"/>
      <c r="O101" s="236"/>
      <c r="P101" s="236"/>
      <c r="Q101" s="236"/>
      <c r="R101" s="236"/>
      <c r="S101" s="236"/>
      <c r="T101" s="237"/>
      <c r="AT101" s="231" t="s">
        <v>211</v>
      </c>
      <c r="AU101" s="231" t="s">
        <v>83</v>
      </c>
      <c r="AV101" s="12" t="s">
        <v>83</v>
      </c>
      <c r="AW101" s="12" t="s">
        <v>37</v>
      </c>
      <c r="AX101" s="12" t="s">
        <v>81</v>
      </c>
      <c r="AY101" s="231" t="s">
        <v>200</v>
      </c>
    </row>
    <row r="102" s="1" customFormat="1" ht="16.5" customHeight="1">
      <c r="B102" s="213"/>
      <c r="C102" s="214" t="s">
        <v>83</v>
      </c>
      <c r="D102" s="214" t="s">
        <v>202</v>
      </c>
      <c r="E102" s="215" t="s">
        <v>1353</v>
      </c>
      <c r="F102" s="216" t="s">
        <v>1354</v>
      </c>
      <c r="G102" s="217" t="s">
        <v>291</v>
      </c>
      <c r="H102" s="218">
        <v>10</v>
      </c>
      <c r="I102" s="219"/>
      <c r="J102" s="220">
        <f>ROUND(I102*H102,2)</f>
        <v>0</v>
      </c>
      <c r="K102" s="216" t="s">
        <v>206</v>
      </c>
      <c r="L102" s="48"/>
      <c r="M102" s="221" t="s">
        <v>5</v>
      </c>
      <c r="N102" s="222" t="s">
        <v>44</v>
      </c>
      <c r="O102" s="49"/>
      <c r="P102" s="223">
        <f>O102*H102</f>
        <v>0</v>
      </c>
      <c r="Q102" s="223">
        <v>0</v>
      </c>
      <c r="R102" s="223">
        <f>Q102*H102</f>
        <v>0</v>
      </c>
      <c r="S102" s="223">
        <v>0.098000000000000004</v>
      </c>
      <c r="T102" s="224">
        <f>S102*H102</f>
        <v>0.97999999999999998</v>
      </c>
      <c r="AR102" s="26" t="s">
        <v>207</v>
      </c>
      <c r="AT102" s="26" t="s">
        <v>202</v>
      </c>
      <c r="AU102" s="26" t="s">
        <v>83</v>
      </c>
      <c r="AY102" s="26" t="s">
        <v>200</v>
      </c>
      <c r="BE102" s="225">
        <f>IF(N102="základní",J102,0)</f>
        <v>0</v>
      </c>
      <c r="BF102" s="225">
        <f>IF(N102="snížená",J102,0)</f>
        <v>0</v>
      </c>
      <c r="BG102" s="225">
        <f>IF(N102="zákl. přenesená",J102,0)</f>
        <v>0</v>
      </c>
      <c r="BH102" s="225">
        <f>IF(N102="sníž. přenesená",J102,0)</f>
        <v>0</v>
      </c>
      <c r="BI102" s="225">
        <f>IF(N102="nulová",J102,0)</f>
        <v>0</v>
      </c>
      <c r="BJ102" s="26" t="s">
        <v>81</v>
      </c>
      <c r="BK102" s="225">
        <f>ROUND(I102*H102,2)</f>
        <v>0</v>
      </c>
      <c r="BL102" s="26" t="s">
        <v>207</v>
      </c>
      <c r="BM102" s="26" t="s">
        <v>1734</v>
      </c>
    </row>
    <row r="103" s="1" customFormat="1">
      <c r="B103" s="48"/>
      <c r="D103" s="226" t="s">
        <v>209</v>
      </c>
      <c r="F103" s="227" t="s">
        <v>1356</v>
      </c>
      <c r="I103" s="228"/>
      <c r="L103" s="48"/>
      <c r="M103" s="229"/>
      <c r="N103" s="49"/>
      <c r="O103" s="49"/>
      <c r="P103" s="49"/>
      <c r="Q103" s="49"/>
      <c r="R103" s="49"/>
      <c r="S103" s="49"/>
      <c r="T103" s="87"/>
      <c r="AT103" s="26" t="s">
        <v>209</v>
      </c>
      <c r="AU103" s="26" t="s">
        <v>83</v>
      </c>
    </row>
    <row r="104" s="12" customFormat="1">
      <c r="B104" s="230"/>
      <c r="D104" s="226" t="s">
        <v>211</v>
      </c>
      <c r="E104" s="231" t="s">
        <v>5</v>
      </c>
      <c r="F104" s="232" t="s">
        <v>1315</v>
      </c>
      <c r="H104" s="233">
        <v>10</v>
      </c>
      <c r="I104" s="234"/>
      <c r="L104" s="230"/>
      <c r="M104" s="235"/>
      <c r="N104" s="236"/>
      <c r="O104" s="236"/>
      <c r="P104" s="236"/>
      <c r="Q104" s="236"/>
      <c r="R104" s="236"/>
      <c r="S104" s="236"/>
      <c r="T104" s="237"/>
      <c r="AT104" s="231" t="s">
        <v>211</v>
      </c>
      <c r="AU104" s="231" t="s">
        <v>83</v>
      </c>
      <c r="AV104" s="12" t="s">
        <v>83</v>
      </c>
      <c r="AW104" s="12" t="s">
        <v>37</v>
      </c>
      <c r="AX104" s="12" t="s">
        <v>81</v>
      </c>
      <c r="AY104" s="231" t="s">
        <v>200</v>
      </c>
    </row>
    <row r="105" s="1" customFormat="1" ht="16.5" customHeight="1">
      <c r="B105" s="213"/>
      <c r="C105" s="214" t="s">
        <v>110</v>
      </c>
      <c r="D105" s="214" t="s">
        <v>202</v>
      </c>
      <c r="E105" s="215" t="s">
        <v>1357</v>
      </c>
      <c r="F105" s="216" t="s">
        <v>1358</v>
      </c>
      <c r="G105" s="217" t="s">
        <v>1359</v>
      </c>
      <c r="H105" s="218">
        <v>30</v>
      </c>
      <c r="I105" s="219"/>
      <c r="J105" s="220">
        <f>ROUND(I105*H105,2)</f>
        <v>0</v>
      </c>
      <c r="K105" s="216" t="s">
        <v>206</v>
      </c>
      <c r="L105" s="48"/>
      <c r="M105" s="221" t="s">
        <v>5</v>
      </c>
      <c r="N105" s="222" t="s">
        <v>44</v>
      </c>
      <c r="O105" s="49"/>
      <c r="P105" s="223">
        <f>O105*H105</f>
        <v>0</v>
      </c>
      <c r="Q105" s="223">
        <v>0</v>
      </c>
      <c r="R105" s="223">
        <f>Q105*H105</f>
        <v>0</v>
      </c>
      <c r="S105" s="223">
        <v>0</v>
      </c>
      <c r="T105" s="224">
        <f>S105*H105</f>
        <v>0</v>
      </c>
      <c r="AR105" s="26" t="s">
        <v>207</v>
      </c>
      <c r="AT105" s="26" t="s">
        <v>202</v>
      </c>
      <c r="AU105" s="26" t="s">
        <v>83</v>
      </c>
      <c r="AY105" s="26" t="s">
        <v>200</v>
      </c>
      <c r="BE105" s="225">
        <f>IF(N105="základní",J105,0)</f>
        <v>0</v>
      </c>
      <c r="BF105" s="225">
        <f>IF(N105="snížená",J105,0)</f>
        <v>0</v>
      </c>
      <c r="BG105" s="225">
        <f>IF(N105="zákl. přenesená",J105,0)</f>
        <v>0</v>
      </c>
      <c r="BH105" s="225">
        <f>IF(N105="sníž. přenesená",J105,0)</f>
        <v>0</v>
      </c>
      <c r="BI105" s="225">
        <f>IF(N105="nulová",J105,0)</f>
        <v>0</v>
      </c>
      <c r="BJ105" s="26" t="s">
        <v>81</v>
      </c>
      <c r="BK105" s="225">
        <f>ROUND(I105*H105,2)</f>
        <v>0</v>
      </c>
      <c r="BL105" s="26" t="s">
        <v>207</v>
      </c>
      <c r="BM105" s="26" t="s">
        <v>1735</v>
      </c>
    </row>
    <row r="106" s="1" customFormat="1">
      <c r="B106" s="48"/>
      <c r="D106" s="226" t="s">
        <v>209</v>
      </c>
      <c r="F106" s="227" t="s">
        <v>1361</v>
      </c>
      <c r="I106" s="228"/>
      <c r="L106" s="48"/>
      <c r="M106" s="229"/>
      <c r="N106" s="49"/>
      <c r="O106" s="49"/>
      <c r="P106" s="49"/>
      <c r="Q106" s="49"/>
      <c r="R106" s="49"/>
      <c r="S106" s="49"/>
      <c r="T106" s="87"/>
      <c r="AT106" s="26" t="s">
        <v>209</v>
      </c>
      <c r="AU106" s="26" t="s">
        <v>83</v>
      </c>
    </row>
    <row r="107" s="1" customFormat="1" ht="25.5" customHeight="1">
      <c r="B107" s="213"/>
      <c r="C107" s="214" t="s">
        <v>207</v>
      </c>
      <c r="D107" s="214" t="s">
        <v>202</v>
      </c>
      <c r="E107" s="215" t="s">
        <v>1363</v>
      </c>
      <c r="F107" s="216" t="s">
        <v>1364</v>
      </c>
      <c r="G107" s="217" t="s">
        <v>1365</v>
      </c>
      <c r="H107" s="218">
        <v>10</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1736</v>
      </c>
    </row>
    <row r="108" s="1" customFormat="1">
      <c r="B108" s="48"/>
      <c r="D108" s="226" t="s">
        <v>209</v>
      </c>
      <c r="F108" s="227" t="s">
        <v>1367</v>
      </c>
      <c r="I108" s="228"/>
      <c r="L108" s="48"/>
      <c r="M108" s="229"/>
      <c r="N108" s="49"/>
      <c r="O108" s="49"/>
      <c r="P108" s="49"/>
      <c r="Q108" s="49"/>
      <c r="R108" s="49"/>
      <c r="S108" s="49"/>
      <c r="T108" s="87"/>
      <c r="AT108" s="26" t="s">
        <v>209</v>
      </c>
      <c r="AU108" s="26" t="s">
        <v>83</v>
      </c>
    </row>
    <row r="109" s="1" customFormat="1" ht="16.5" customHeight="1">
      <c r="B109" s="213"/>
      <c r="C109" s="214" t="s">
        <v>230</v>
      </c>
      <c r="D109" s="214" t="s">
        <v>202</v>
      </c>
      <c r="E109" s="215" t="s">
        <v>1737</v>
      </c>
      <c r="F109" s="216" t="s">
        <v>1738</v>
      </c>
      <c r="G109" s="217" t="s">
        <v>333</v>
      </c>
      <c r="H109" s="218">
        <v>1.5</v>
      </c>
      <c r="I109" s="219"/>
      <c r="J109" s="220">
        <f>ROUND(I109*H109,2)</f>
        <v>0</v>
      </c>
      <c r="K109" s="216" t="s">
        <v>206</v>
      </c>
      <c r="L109" s="48"/>
      <c r="M109" s="221" t="s">
        <v>5</v>
      </c>
      <c r="N109" s="222" t="s">
        <v>44</v>
      </c>
      <c r="O109" s="49"/>
      <c r="P109" s="223">
        <f>O109*H109</f>
        <v>0</v>
      </c>
      <c r="Q109" s="223">
        <v>0.0086800000000000002</v>
      </c>
      <c r="R109" s="223">
        <f>Q109*H109</f>
        <v>0.01302</v>
      </c>
      <c r="S109" s="223">
        <v>0</v>
      </c>
      <c r="T109" s="224">
        <f>S109*H109</f>
        <v>0</v>
      </c>
      <c r="AR109" s="26" t="s">
        <v>207</v>
      </c>
      <c r="AT109" s="26" t="s">
        <v>202</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207</v>
      </c>
      <c r="BM109" s="26" t="s">
        <v>1739</v>
      </c>
    </row>
    <row r="110" s="1" customFormat="1">
      <c r="B110" s="48"/>
      <c r="D110" s="226" t="s">
        <v>209</v>
      </c>
      <c r="F110" s="227" t="s">
        <v>1740</v>
      </c>
      <c r="I110" s="228"/>
      <c r="L110" s="48"/>
      <c r="M110" s="229"/>
      <c r="N110" s="49"/>
      <c r="O110" s="49"/>
      <c r="P110" s="49"/>
      <c r="Q110" s="49"/>
      <c r="R110" s="49"/>
      <c r="S110" s="49"/>
      <c r="T110" s="87"/>
      <c r="AT110" s="26" t="s">
        <v>209</v>
      </c>
      <c r="AU110" s="26" t="s">
        <v>83</v>
      </c>
    </row>
    <row r="111" s="1" customFormat="1" ht="16.5" customHeight="1">
      <c r="B111" s="213"/>
      <c r="C111" s="214" t="s">
        <v>238</v>
      </c>
      <c r="D111" s="214" t="s">
        <v>202</v>
      </c>
      <c r="E111" s="215" t="s">
        <v>1741</v>
      </c>
      <c r="F111" s="216" t="s">
        <v>1742</v>
      </c>
      <c r="G111" s="217" t="s">
        <v>333</v>
      </c>
      <c r="H111" s="218">
        <v>2</v>
      </c>
      <c r="I111" s="219"/>
      <c r="J111" s="220">
        <f>ROUND(I111*H111,2)</f>
        <v>0</v>
      </c>
      <c r="K111" s="216" t="s">
        <v>206</v>
      </c>
      <c r="L111" s="48"/>
      <c r="M111" s="221" t="s">
        <v>5</v>
      </c>
      <c r="N111" s="222" t="s">
        <v>44</v>
      </c>
      <c r="O111" s="49"/>
      <c r="P111" s="223">
        <f>O111*H111</f>
        <v>0</v>
      </c>
      <c r="Q111" s="223">
        <v>0.036900000000000002</v>
      </c>
      <c r="R111" s="223">
        <f>Q111*H111</f>
        <v>0.073800000000000004</v>
      </c>
      <c r="S111" s="223">
        <v>0</v>
      </c>
      <c r="T111" s="224">
        <f>S111*H111</f>
        <v>0</v>
      </c>
      <c r="AR111" s="26" t="s">
        <v>207</v>
      </c>
      <c r="AT111" s="26" t="s">
        <v>202</v>
      </c>
      <c r="AU111" s="26" t="s">
        <v>83</v>
      </c>
      <c r="AY111" s="26" t="s">
        <v>200</v>
      </c>
      <c r="BE111" s="225">
        <f>IF(N111="základní",J111,0)</f>
        <v>0</v>
      </c>
      <c r="BF111" s="225">
        <f>IF(N111="snížená",J111,0)</f>
        <v>0</v>
      </c>
      <c r="BG111" s="225">
        <f>IF(N111="zákl. přenesená",J111,0)</f>
        <v>0</v>
      </c>
      <c r="BH111" s="225">
        <f>IF(N111="sníž. přenesená",J111,0)</f>
        <v>0</v>
      </c>
      <c r="BI111" s="225">
        <f>IF(N111="nulová",J111,0)</f>
        <v>0</v>
      </c>
      <c r="BJ111" s="26" t="s">
        <v>81</v>
      </c>
      <c r="BK111" s="225">
        <f>ROUND(I111*H111,2)</f>
        <v>0</v>
      </c>
      <c r="BL111" s="26" t="s">
        <v>207</v>
      </c>
      <c r="BM111" s="26" t="s">
        <v>1743</v>
      </c>
    </row>
    <row r="112" s="1" customFormat="1">
      <c r="B112" s="48"/>
      <c r="D112" s="226" t="s">
        <v>209</v>
      </c>
      <c r="F112" s="227" t="s">
        <v>1744</v>
      </c>
      <c r="I112" s="228"/>
      <c r="L112" s="48"/>
      <c r="M112" s="229"/>
      <c r="N112" s="49"/>
      <c r="O112" s="49"/>
      <c r="P112" s="49"/>
      <c r="Q112" s="49"/>
      <c r="R112" s="49"/>
      <c r="S112" s="49"/>
      <c r="T112" s="87"/>
      <c r="AT112" s="26" t="s">
        <v>209</v>
      </c>
      <c r="AU112" s="26" t="s">
        <v>83</v>
      </c>
    </row>
    <row r="113" s="1" customFormat="1" ht="25.5" customHeight="1">
      <c r="B113" s="213"/>
      <c r="C113" s="214" t="s">
        <v>244</v>
      </c>
      <c r="D113" s="214" t="s">
        <v>202</v>
      </c>
      <c r="E113" s="215" t="s">
        <v>1369</v>
      </c>
      <c r="F113" s="216" t="s">
        <v>1370</v>
      </c>
      <c r="G113" s="217" t="s">
        <v>205</v>
      </c>
      <c r="H113" s="218">
        <v>27.719999999999999</v>
      </c>
      <c r="I113" s="219"/>
      <c r="J113" s="220">
        <f>ROUND(I113*H113,2)</f>
        <v>0</v>
      </c>
      <c r="K113" s="216" t="s">
        <v>206</v>
      </c>
      <c r="L113" s="48"/>
      <c r="M113" s="221" t="s">
        <v>5</v>
      </c>
      <c r="N113" s="222" t="s">
        <v>44</v>
      </c>
      <c r="O113" s="49"/>
      <c r="P113" s="223">
        <f>O113*H113</f>
        <v>0</v>
      </c>
      <c r="Q113" s="223">
        <v>0</v>
      </c>
      <c r="R113" s="223">
        <f>Q113*H113</f>
        <v>0</v>
      </c>
      <c r="S113" s="223">
        <v>0</v>
      </c>
      <c r="T113" s="224">
        <f>S113*H113</f>
        <v>0</v>
      </c>
      <c r="AR113" s="26" t="s">
        <v>207</v>
      </c>
      <c r="AT113" s="26" t="s">
        <v>202</v>
      </c>
      <c r="AU113" s="26" t="s">
        <v>83</v>
      </c>
      <c r="AY113" s="26" t="s">
        <v>200</v>
      </c>
      <c r="BE113" s="225">
        <f>IF(N113="základní",J113,0)</f>
        <v>0</v>
      </c>
      <c r="BF113" s="225">
        <f>IF(N113="snížená",J113,0)</f>
        <v>0</v>
      </c>
      <c r="BG113" s="225">
        <f>IF(N113="zákl. přenesená",J113,0)</f>
        <v>0</v>
      </c>
      <c r="BH113" s="225">
        <f>IF(N113="sníž. přenesená",J113,0)</f>
        <v>0</v>
      </c>
      <c r="BI113" s="225">
        <f>IF(N113="nulová",J113,0)</f>
        <v>0</v>
      </c>
      <c r="BJ113" s="26" t="s">
        <v>81</v>
      </c>
      <c r="BK113" s="225">
        <f>ROUND(I113*H113,2)</f>
        <v>0</v>
      </c>
      <c r="BL113" s="26" t="s">
        <v>207</v>
      </c>
      <c r="BM113" s="26" t="s">
        <v>1745</v>
      </c>
    </row>
    <row r="114" s="1" customFormat="1">
      <c r="B114" s="48"/>
      <c r="D114" s="226" t="s">
        <v>209</v>
      </c>
      <c r="F114" s="227" t="s">
        <v>1372</v>
      </c>
      <c r="I114" s="228"/>
      <c r="L114" s="48"/>
      <c r="M114" s="229"/>
      <c r="N114" s="49"/>
      <c r="O114" s="49"/>
      <c r="P114" s="49"/>
      <c r="Q114" s="49"/>
      <c r="R114" s="49"/>
      <c r="S114" s="49"/>
      <c r="T114" s="87"/>
      <c r="AT114" s="26" t="s">
        <v>209</v>
      </c>
      <c r="AU114" s="26" t="s">
        <v>83</v>
      </c>
    </row>
    <row r="115" s="14" customFormat="1">
      <c r="B115" s="260"/>
      <c r="D115" s="226" t="s">
        <v>211</v>
      </c>
      <c r="E115" s="261" t="s">
        <v>5</v>
      </c>
      <c r="F115" s="262" t="s">
        <v>1746</v>
      </c>
      <c r="H115" s="261" t="s">
        <v>5</v>
      </c>
      <c r="I115" s="263"/>
      <c r="L115" s="260"/>
      <c r="M115" s="264"/>
      <c r="N115" s="265"/>
      <c r="O115" s="265"/>
      <c r="P115" s="265"/>
      <c r="Q115" s="265"/>
      <c r="R115" s="265"/>
      <c r="S115" s="265"/>
      <c r="T115" s="266"/>
      <c r="AT115" s="261" t="s">
        <v>211</v>
      </c>
      <c r="AU115" s="261" t="s">
        <v>83</v>
      </c>
      <c r="AV115" s="14" t="s">
        <v>81</v>
      </c>
      <c r="AW115" s="14" t="s">
        <v>37</v>
      </c>
      <c r="AX115" s="14" t="s">
        <v>73</v>
      </c>
      <c r="AY115" s="261" t="s">
        <v>200</v>
      </c>
    </row>
    <row r="116" s="12" customFormat="1">
      <c r="B116" s="230"/>
      <c r="D116" s="226" t="s">
        <v>211</v>
      </c>
      <c r="E116" s="231" t="s">
        <v>5</v>
      </c>
      <c r="F116" s="232" t="s">
        <v>1747</v>
      </c>
      <c r="H116" s="233">
        <v>27.719999999999999</v>
      </c>
      <c r="I116" s="234"/>
      <c r="L116" s="230"/>
      <c r="M116" s="235"/>
      <c r="N116" s="236"/>
      <c r="O116" s="236"/>
      <c r="P116" s="236"/>
      <c r="Q116" s="236"/>
      <c r="R116" s="236"/>
      <c r="S116" s="236"/>
      <c r="T116" s="237"/>
      <c r="AT116" s="231" t="s">
        <v>211</v>
      </c>
      <c r="AU116" s="231" t="s">
        <v>83</v>
      </c>
      <c r="AV116" s="12" t="s">
        <v>83</v>
      </c>
      <c r="AW116" s="12" t="s">
        <v>37</v>
      </c>
      <c r="AX116" s="12" t="s">
        <v>81</v>
      </c>
      <c r="AY116" s="231" t="s">
        <v>200</v>
      </c>
    </row>
    <row r="117" s="1" customFormat="1" ht="16.5" customHeight="1">
      <c r="B117" s="213"/>
      <c r="C117" s="214" t="s">
        <v>250</v>
      </c>
      <c r="D117" s="214" t="s">
        <v>202</v>
      </c>
      <c r="E117" s="215" t="s">
        <v>1376</v>
      </c>
      <c r="F117" s="216" t="s">
        <v>1377</v>
      </c>
      <c r="G117" s="217" t="s">
        <v>205</v>
      </c>
      <c r="H117" s="218">
        <v>833.88999999999999</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1748</v>
      </c>
    </row>
    <row r="118" s="1" customFormat="1">
      <c r="B118" s="48"/>
      <c r="D118" s="226" t="s">
        <v>209</v>
      </c>
      <c r="F118" s="227" t="s">
        <v>1379</v>
      </c>
      <c r="I118" s="228"/>
      <c r="L118" s="48"/>
      <c r="M118" s="229"/>
      <c r="N118" s="49"/>
      <c r="O118" s="49"/>
      <c r="P118" s="49"/>
      <c r="Q118" s="49"/>
      <c r="R118" s="49"/>
      <c r="S118" s="49"/>
      <c r="T118" s="87"/>
      <c r="AT118" s="26" t="s">
        <v>209</v>
      </c>
      <c r="AU118" s="26" t="s">
        <v>83</v>
      </c>
    </row>
    <row r="119" s="14" customFormat="1">
      <c r="B119" s="260"/>
      <c r="D119" s="226" t="s">
        <v>211</v>
      </c>
      <c r="E119" s="261" t="s">
        <v>5</v>
      </c>
      <c r="F119" s="262" t="s">
        <v>1749</v>
      </c>
      <c r="H119" s="261" t="s">
        <v>5</v>
      </c>
      <c r="I119" s="263"/>
      <c r="L119" s="260"/>
      <c r="M119" s="264"/>
      <c r="N119" s="265"/>
      <c r="O119" s="265"/>
      <c r="P119" s="265"/>
      <c r="Q119" s="265"/>
      <c r="R119" s="265"/>
      <c r="S119" s="265"/>
      <c r="T119" s="266"/>
      <c r="AT119" s="261" t="s">
        <v>211</v>
      </c>
      <c r="AU119" s="261" t="s">
        <v>83</v>
      </c>
      <c r="AV119" s="14" t="s">
        <v>81</v>
      </c>
      <c r="AW119" s="14" t="s">
        <v>37</v>
      </c>
      <c r="AX119" s="14" t="s">
        <v>73</v>
      </c>
      <c r="AY119" s="261" t="s">
        <v>200</v>
      </c>
    </row>
    <row r="120" s="12" customFormat="1">
      <c r="B120" s="230"/>
      <c r="D120" s="226" t="s">
        <v>211</v>
      </c>
      <c r="E120" s="231" t="s">
        <v>5</v>
      </c>
      <c r="F120" s="232" t="s">
        <v>1750</v>
      </c>
      <c r="H120" s="233">
        <v>629.58000000000004</v>
      </c>
      <c r="I120" s="234"/>
      <c r="L120" s="230"/>
      <c r="M120" s="235"/>
      <c r="N120" s="236"/>
      <c r="O120" s="236"/>
      <c r="P120" s="236"/>
      <c r="Q120" s="236"/>
      <c r="R120" s="236"/>
      <c r="S120" s="236"/>
      <c r="T120" s="237"/>
      <c r="AT120" s="231" t="s">
        <v>211</v>
      </c>
      <c r="AU120" s="231" t="s">
        <v>83</v>
      </c>
      <c r="AV120" s="12" t="s">
        <v>83</v>
      </c>
      <c r="AW120" s="12" t="s">
        <v>37</v>
      </c>
      <c r="AX120" s="12" t="s">
        <v>73</v>
      </c>
      <c r="AY120" s="231" t="s">
        <v>200</v>
      </c>
    </row>
    <row r="121" s="14" customFormat="1">
      <c r="B121" s="260"/>
      <c r="D121" s="226" t="s">
        <v>211</v>
      </c>
      <c r="E121" s="261" t="s">
        <v>5</v>
      </c>
      <c r="F121" s="262" t="s">
        <v>1751</v>
      </c>
      <c r="H121" s="261" t="s">
        <v>5</v>
      </c>
      <c r="I121" s="263"/>
      <c r="L121" s="260"/>
      <c r="M121" s="264"/>
      <c r="N121" s="265"/>
      <c r="O121" s="265"/>
      <c r="P121" s="265"/>
      <c r="Q121" s="265"/>
      <c r="R121" s="265"/>
      <c r="S121" s="265"/>
      <c r="T121" s="266"/>
      <c r="AT121" s="261" t="s">
        <v>211</v>
      </c>
      <c r="AU121" s="261" t="s">
        <v>83</v>
      </c>
      <c r="AV121" s="14" t="s">
        <v>81</v>
      </c>
      <c r="AW121" s="14" t="s">
        <v>37</v>
      </c>
      <c r="AX121" s="14" t="s">
        <v>73</v>
      </c>
      <c r="AY121" s="261" t="s">
        <v>200</v>
      </c>
    </row>
    <row r="122" s="12" customFormat="1">
      <c r="B122" s="230"/>
      <c r="D122" s="226" t="s">
        <v>211</v>
      </c>
      <c r="E122" s="231" t="s">
        <v>5</v>
      </c>
      <c r="F122" s="232" t="s">
        <v>1752</v>
      </c>
      <c r="H122" s="233">
        <v>124.23</v>
      </c>
      <c r="I122" s="234"/>
      <c r="L122" s="230"/>
      <c r="M122" s="235"/>
      <c r="N122" s="236"/>
      <c r="O122" s="236"/>
      <c r="P122" s="236"/>
      <c r="Q122" s="236"/>
      <c r="R122" s="236"/>
      <c r="S122" s="236"/>
      <c r="T122" s="237"/>
      <c r="AT122" s="231" t="s">
        <v>211</v>
      </c>
      <c r="AU122" s="231" t="s">
        <v>83</v>
      </c>
      <c r="AV122" s="12" t="s">
        <v>83</v>
      </c>
      <c r="AW122" s="12" t="s">
        <v>37</v>
      </c>
      <c r="AX122" s="12" t="s">
        <v>73</v>
      </c>
      <c r="AY122" s="231" t="s">
        <v>200</v>
      </c>
    </row>
    <row r="123" s="14" customFormat="1">
      <c r="B123" s="260"/>
      <c r="D123" s="226" t="s">
        <v>211</v>
      </c>
      <c r="E123" s="261" t="s">
        <v>5</v>
      </c>
      <c r="F123" s="262" t="s">
        <v>1753</v>
      </c>
      <c r="H123" s="261" t="s">
        <v>5</v>
      </c>
      <c r="I123" s="263"/>
      <c r="L123" s="260"/>
      <c r="M123" s="264"/>
      <c r="N123" s="265"/>
      <c r="O123" s="265"/>
      <c r="P123" s="265"/>
      <c r="Q123" s="265"/>
      <c r="R123" s="265"/>
      <c r="S123" s="265"/>
      <c r="T123" s="266"/>
      <c r="AT123" s="261" t="s">
        <v>211</v>
      </c>
      <c r="AU123" s="261" t="s">
        <v>83</v>
      </c>
      <c r="AV123" s="14" t="s">
        <v>81</v>
      </c>
      <c r="AW123" s="14" t="s">
        <v>37</v>
      </c>
      <c r="AX123" s="14" t="s">
        <v>73</v>
      </c>
      <c r="AY123" s="261" t="s">
        <v>200</v>
      </c>
    </row>
    <row r="124" s="12" customFormat="1">
      <c r="B124" s="230"/>
      <c r="D124" s="226" t="s">
        <v>211</v>
      </c>
      <c r="E124" s="231" t="s">
        <v>5</v>
      </c>
      <c r="F124" s="232" t="s">
        <v>1754</v>
      </c>
      <c r="H124" s="233">
        <v>62.75</v>
      </c>
      <c r="I124" s="234"/>
      <c r="L124" s="230"/>
      <c r="M124" s="235"/>
      <c r="N124" s="236"/>
      <c r="O124" s="236"/>
      <c r="P124" s="236"/>
      <c r="Q124" s="236"/>
      <c r="R124" s="236"/>
      <c r="S124" s="236"/>
      <c r="T124" s="237"/>
      <c r="AT124" s="231" t="s">
        <v>211</v>
      </c>
      <c r="AU124" s="231" t="s">
        <v>83</v>
      </c>
      <c r="AV124" s="12" t="s">
        <v>83</v>
      </c>
      <c r="AW124" s="12" t="s">
        <v>37</v>
      </c>
      <c r="AX124" s="12" t="s">
        <v>73</v>
      </c>
      <c r="AY124" s="231" t="s">
        <v>200</v>
      </c>
    </row>
    <row r="125" s="14" customFormat="1">
      <c r="B125" s="260"/>
      <c r="D125" s="226" t="s">
        <v>211</v>
      </c>
      <c r="E125" s="261" t="s">
        <v>5</v>
      </c>
      <c r="F125" s="262" t="s">
        <v>1755</v>
      </c>
      <c r="H125" s="261" t="s">
        <v>5</v>
      </c>
      <c r="I125" s="263"/>
      <c r="L125" s="260"/>
      <c r="M125" s="264"/>
      <c r="N125" s="265"/>
      <c r="O125" s="265"/>
      <c r="P125" s="265"/>
      <c r="Q125" s="265"/>
      <c r="R125" s="265"/>
      <c r="S125" s="265"/>
      <c r="T125" s="266"/>
      <c r="AT125" s="261" t="s">
        <v>211</v>
      </c>
      <c r="AU125" s="261" t="s">
        <v>83</v>
      </c>
      <c r="AV125" s="14" t="s">
        <v>81</v>
      </c>
      <c r="AW125" s="14" t="s">
        <v>37</v>
      </c>
      <c r="AX125" s="14" t="s">
        <v>73</v>
      </c>
      <c r="AY125" s="261" t="s">
        <v>200</v>
      </c>
    </row>
    <row r="126" s="12" customFormat="1">
      <c r="B126" s="230"/>
      <c r="D126" s="226" t="s">
        <v>211</v>
      </c>
      <c r="E126" s="231" t="s">
        <v>5</v>
      </c>
      <c r="F126" s="232" t="s">
        <v>1756</v>
      </c>
      <c r="H126" s="233">
        <v>17.329999999999998</v>
      </c>
      <c r="I126" s="234"/>
      <c r="L126" s="230"/>
      <c r="M126" s="235"/>
      <c r="N126" s="236"/>
      <c r="O126" s="236"/>
      <c r="P126" s="236"/>
      <c r="Q126" s="236"/>
      <c r="R126" s="236"/>
      <c r="S126" s="236"/>
      <c r="T126" s="237"/>
      <c r="AT126" s="231" t="s">
        <v>211</v>
      </c>
      <c r="AU126" s="231" t="s">
        <v>83</v>
      </c>
      <c r="AV126" s="12" t="s">
        <v>83</v>
      </c>
      <c r="AW126" s="12" t="s">
        <v>37</v>
      </c>
      <c r="AX126" s="12" t="s">
        <v>73</v>
      </c>
      <c r="AY126" s="231" t="s">
        <v>200</v>
      </c>
    </row>
    <row r="127" s="13" customFormat="1">
      <c r="B127" s="238"/>
      <c r="D127" s="226" t="s">
        <v>211</v>
      </c>
      <c r="E127" s="239" t="s">
        <v>1317</v>
      </c>
      <c r="F127" s="240" t="s">
        <v>219</v>
      </c>
      <c r="H127" s="241">
        <v>833.88999999999999</v>
      </c>
      <c r="I127" s="242"/>
      <c r="L127" s="238"/>
      <c r="M127" s="243"/>
      <c r="N127" s="244"/>
      <c r="O127" s="244"/>
      <c r="P127" s="244"/>
      <c r="Q127" s="244"/>
      <c r="R127" s="244"/>
      <c r="S127" s="244"/>
      <c r="T127" s="245"/>
      <c r="AT127" s="239" t="s">
        <v>211</v>
      </c>
      <c r="AU127" s="239" t="s">
        <v>83</v>
      </c>
      <c r="AV127" s="13" t="s">
        <v>207</v>
      </c>
      <c r="AW127" s="13" t="s">
        <v>37</v>
      </c>
      <c r="AX127" s="13" t="s">
        <v>81</v>
      </c>
      <c r="AY127" s="239" t="s">
        <v>200</v>
      </c>
    </row>
    <row r="128" s="1" customFormat="1" ht="16.5" customHeight="1">
      <c r="B128" s="213"/>
      <c r="C128" s="214" t="s">
        <v>258</v>
      </c>
      <c r="D128" s="214" t="s">
        <v>202</v>
      </c>
      <c r="E128" s="215" t="s">
        <v>1393</v>
      </c>
      <c r="F128" s="216" t="s">
        <v>1394</v>
      </c>
      <c r="G128" s="217" t="s">
        <v>205</v>
      </c>
      <c r="H128" s="218">
        <v>833.88999999999999</v>
      </c>
      <c r="I128" s="219"/>
      <c r="J128" s="220">
        <f>ROUND(I128*H128,2)</f>
        <v>0</v>
      </c>
      <c r="K128" s="216" t="s">
        <v>206</v>
      </c>
      <c r="L128" s="48"/>
      <c r="M128" s="221" t="s">
        <v>5</v>
      </c>
      <c r="N128" s="222" t="s">
        <v>44</v>
      </c>
      <c r="O128" s="49"/>
      <c r="P128" s="223">
        <f>O128*H128</f>
        <v>0</v>
      </c>
      <c r="Q128" s="223">
        <v>0</v>
      </c>
      <c r="R128" s="223">
        <f>Q128*H128</f>
        <v>0</v>
      </c>
      <c r="S128" s="223">
        <v>0</v>
      </c>
      <c r="T128" s="224">
        <f>S128*H128</f>
        <v>0</v>
      </c>
      <c r="AR128" s="26" t="s">
        <v>207</v>
      </c>
      <c r="AT128" s="26" t="s">
        <v>202</v>
      </c>
      <c r="AU128" s="26" t="s">
        <v>83</v>
      </c>
      <c r="AY128" s="26" t="s">
        <v>200</v>
      </c>
      <c r="BE128" s="225">
        <f>IF(N128="základní",J128,0)</f>
        <v>0</v>
      </c>
      <c r="BF128" s="225">
        <f>IF(N128="snížená",J128,0)</f>
        <v>0</v>
      </c>
      <c r="BG128" s="225">
        <f>IF(N128="zákl. přenesená",J128,0)</f>
        <v>0</v>
      </c>
      <c r="BH128" s="225">
        <f>IF(N128="sníž. přenesená",J128,0)</f>
        <v>0</v>
      </c>
      <c r="BI128" s="225">
        <f>IF(N128="nulová",J128,0)</f>
        <v>0</v>
      </c>
      <c r="BJ128" s="26" t="s">
        <v>81</v>
      </c>
      <c r="BK128" s="225">
        <f>ROUND(I128*H128,2)</f>
        <v>0</v>
      </c>
      <c r="BL128" s="26" t="s">
        <v>207</v>
      </c>
      <c r="BM128" s="26" t="s">
        <v>1757</v>
      </c>
    </row>
    <row r="129" s="1" customFormat="1">
      <c r="B129" s="48"/>
      <c r="D129" s="226" t="s">
        <v>209</v>
      </c>
      <c r="F129" s="227" t="s">
        <v>1396</v>
      </c>
      <c r="I129" s="228"/>
      <c r="L129" s="48"/>
      <c r="M129" s="229"/>
      <c r="N129" s="49"/>
      <c r="O129" s="49"/>
      <c r="P129" s="49"/>
      <c r="Q129" s="49"/>
      <c r="R129" s="49"/>
      <c r="S129" s="49"/>
      <c r="T129" s="87"/>
      <c r="AT129" s="26" t="s">
        <v>209</v>
      </c>
      <c r="AU129" s="26" t="s">
        <v>83</v>
      </c>
    </row>
    <row r="130" s="12" customFormat="1">
      <c r="B130" s="230"/>
      <c r="D130" s="226" t="s">
        <v>211</v>
      </c>
      <c r="E130" s="231" t="s">
        <v>5</v>
      </c>
      <c r="F130" s="232" t="s">
        <v>1723</v>
      </c>
      <c r="H130" s="233">
        <v>833.88999999999999</v>
      </c>
      <c r="I130" s="234"/>
      <c r="L130" s="230"/>
      <c r="M130" s="235"/>
      <c r="N130" s="236"/>
      <c r="O130" s="236"/>
      <c r="P130" s="236"/>
      <c r="Q130" s="236"/>
      <c r="R130" s="236"/>
      <c r="S130" s="236"/>
      <c r="T130" s="237"/>
      <c r="AT130" s="231" t="s">
        <v>211</v>
      </c>
      <c r="AU130" s="231" t="s">
        <v>83</v>
      </c>
      <c r="AV130" s="12" t="s">
        <v>83</v>
      </c>
      <c r="AW130" s="12" t="s">
        <v>37</v>
      </c>
      <c r="AX130" s="12" t="s">
        <v>81</v>
      </c>
      <c r="AY130" s="231" t="s">
        <v>200</v>
      </c>
    </row>
    <row r="131" s="1" customFormat="1" ht="16.5" customHeight="1">
      <c r="B131" s="213"/>
      <c r="C131" s="214" t="s">
        <v>264</v>
      </c>
      <c r="D131" s="214" t="s">
        <v>202</v>
      </c>
      <c r="E131" s="215" t="s">
        <v>1397</v>
      </c>
      <c r="F131" s="216" t="s">
        <v>1398</v>
      </c>
      <c r="G131" s="217" t="s">
        <v>291</v>
      </c>
      <c r="H131" s="218">
        <v>1357.664</v>
      </c>
      <c r="I131" s="219"/>
      <c r="J131" s="220">
        <f>ROUND(I131*H131,2)</f>
        <v>0</v>
      </c>
      <c r="K131" s="216" t="s">
        <v>206</v>
      </c>
      <c r="L131" s="48"/>
      <c r="M131" s="221" t="s">
        <v>5</v>
      </c>
      <c r="N131" s="222" t="s">
        <v>44</v>
      </c>
      <c r="O131" s="49"/>
      <c r="P131" s="223">
        <f>O131*H131</f>
        <v>0</v>
      </c>
      <c r="Q131" s="223">
        <v>0.00084000000000000003</v>
      </c>
      <c r="R131" s="223">
        <f>Q131*H131</f>
        <v>1.14043776</v>
      </c>
      <c r="S131" s="223">
        <v>0</v>
      </c>
      <c r="T131" s="224">
        <f>S131*H131</f>
        <v>0</v>
      </c>
      <c r="AR131" s="26" t="s">
        <v>207</v>
      </c>
      <c r="AT131" s="26" t="s">
        <v>202</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207</v>
      </c>
      <c r="BM131" s="26" t="s">
        <v>1758</v>
      </c>
    </row>
    <row r="132" s="1" customFormat="1">
      <c r="B132" s="48"/>
      <c r="D132" s="226" t="s">
        <v>209</v>
      </c>
      <c r="F132" s="227" t="s">
        <v>1400</v>
      </c>
      <c r="I132" s="228"/>
      <c r="L132" s="48"/>
      <c r="M132" s="229"/>
      <c r="N132" s="49"/>
      <c r="O132" s="49"/>
      <c r="P132" s="49"/>
      <c r="Q132" s="49"/>
      <c r="R132" s="49"/>
      <c r="S132" s="49"/>
      <c r="T132" s="87"/>
      <c r="AT132" s="26" t="s">
        <v>209</v>
      </c>
      <c r="AU132" s="26" t="s">
        <v>83</v>
      </c>
    </row>
    <row r="133" s="12" customFormat="1">
      <c r="B133" s="230"/>
      <c r="D133" s="226" t="s">
        <v>211</v>
      </c>
      <c r="E133" s="231" t="s">
        <v>1323</v>
      </c>
      <c r="F133" s="232" t="s">
        <v>1320</v>
      </c>
      <c r="H133" s="233">
        <v>510.39999999999998</v>
      </c>
      <c r="I133" s="234"/>
      <c r="L133" s="230"/>
      <c r="M133" s="235"/>
      <c r="N133" s="236"/>
      <c r="O133" s="236"/>
      <c r="P133" s="236"/>
      <c r="Q133" s="236"/>
      <c r="R133" s="236"/>
      <c r="S133" s="236"/>
      <c r="T133" s="237"/>
      <c r="AT133" s="231" t="s">
        <v>211</v>
      </c>
      <c r="AU133" s="231" t="s">
        <v>83</v>
      </c>
      <c r="AV133" s="12" t="s">
        <v>83</v>
      </c>
      <c r="AW133" s="12" t="s">
        <v>37</v>
      </c>
      <c r="AX133" s="12" t="s">
        <v>73</v>
      </c>
      <c r="AY133" s="231" t="s">
        <v>200</v>
      </c>
    </row>
    <row r="134" s="14" customFormat="1">
      <c r="B134" s="260"/>
      <c r="D134" s="226" t="s">
        <v>211</v>
      </c>
      <c r="E134" s="261" t="s">
        <v>5</v>
      </c>
      <c r="F134" s="262" t="s">
        <v>1402</v>
      </c>
      <c r="H134" s="261" t="s">
        <v>5</v>
      </c>
      <c r="I134" s="263"/>
      <c r="L134" s="260"/>
      <c r="M134" s="264"/>
      <c r="N134" s="265"/>
      <c r="O134" s="265"/>
      <c r="P134" s="265"/>
      <c r="Q134" s="265"/>
      <c r="R134" s="265"/>
      <c r="S134" s="265"/>
      <c r="T134" s="266"/>
      <c r="AT134" s="261" t="s">
        <v>211</v>
      </c>
      <c r="AU134" s="261" t="s">
        <v>83</v>
      </c>
      <c r="AV134" s="14" t="s">
        <v>81</v>
      </c>
      <c r="AW134" s="14" t="s">
        <v>37</v>
      </c>
      <c r="AX134" s="14" t="s">
        <v>73</v>
      </c>
      <c r="AY134" s="261" t="s">
        <v>200</v>
      </c>
    </row>
    <row r="135" s="12" customFormat="1">
      <c r="B135" s="230"/>
      <c r="D135" s="226" t="s">
        <v>211</v>
      </c>
      <c r="E135" s="231" t="s">
        <v>1325</v>
      </c>
      <c r="F135" s="232" t="s">
        <v>1403</v>
      </c>
      <c r="H135" s="233">
        <v>1357.664</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 customFormat="1" ht="16.5" customHeight="1">
      <c r="B136" s="213"/>
      <c r="C136" s="214" t="s">
        <v>270</v>
      </c>
      <c r="D136" s="214" t="s">
        <v>202</v>
      </c>
      <c r="E136" s="215" t="s">
        <v>1404</v>
      </c>
      <c r="F136" s="216" t="s">
        <v>1405</v>
      </c>
      <c r="G136" s="217" t="s">
        <v>291</v>
      </c>
      <c r="H136" s="218">
        <v>1357.664</v>
      </c>
      <c r="I136" s="219"/>
      <c r="J136" s="220">
        <f>ROUND(I136*H136,2)</f>
        <v>0</v>
      </c>
      <c r="K136" s="216" t="s">
        <v>206</v>
      </c>
      <c r="L136" s="48"/>
      <c r="M136" s="221" t="s">
        <v>5</v>
      </c>
      <c r="N136" s="222" t="s">
        <v>44</v>
      </c>
      <c r="O136" s="49"/>
      <c r="P136" s="223">
        <f>O136*H136</f>
        <v>0</v>
      </c>
      <c r="Q136" s="223">
        <v>0</v>
      </c>
      <c r="R136" s="223">
        <f>Q136*H136</f>
        <v>0</v>
      </c>
      <c r="S136" s="223">
        <v>0</v>
      </c>
      <c r="T136" s="224">
        <f>S136*H136</f>
        <v>0</v>
      </c>
      <c r="AR136" s="26" t="s">
        <v>207</v>
      </c>
      <c r="AT136" s="26" t="s">
        <v>202</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207</v>
      </c>
      <c r="BM136" s="26" t="s">
        <v>1759</v>
      </c>
    </row>
    <row r="137" s="1" customFormat="1">
      <c r="B137" s="48"/>
      <c r="D137" s="226" t="s">
        <v>209</v>
      </c>
      <c r="F137" s="227" t="s">
        <v>1407</v>
      </c>
      <c r="I137" s="228"/>
      <c r="L137" s="48"/>
      <c r="M137" s="229"/>
      <c r="N137" s="49"/>
      <c r="O137" s="49"/>
      <c r="P137" s="49"/>
      <c r="Q137" s="49"/>
      <c r="R137" s="49"/>
      <c r="S137" s="49"/>
      <c r="T137" s="87"/>
      <c r="AT137" s="26" t="s">
        <v>209</v>
      </c>
      <c r="AU137" s="26" t="s">
        <v>83</v>
      </c>
    </row>
    <row r="138" s="12" customFormat="1">
      <c r="B138" s="230"/>
      <c r="D138" s="226" t="s">
        <v>211</v>
      </c>
      <c r="E138" s="231" t="s">
        <v>5</v>
      </c>
      <c r="F138" s="232" t="s">
        <v>1325</v>
      </c>
      <c r="H138" s="233">
        <v>1357.664</v>
      </c>
      <c r="I138" s="234"/>
      <c r="L138" s="230"/>
      <c r="M138" s="235"/>
      <c r="N138" s="236"/>
      <c r="O138" s="236"/>
      <c r="P138" s="236"/>
      <c r="Q138" s="236"/>
      <c r="R138" s="236"/>
      <c r="S138" s="236"/>
      <c r="T138" s="237"/>
      <c r="AT138" s="231" t="s">
        <v>211</v>
      </c>
      <c r="AU138" s="231" t="s">
        <v>83</v>
      </c>
      <c r="AV138" s="12" t="s">
        <v>83</v>
      </c>
      <c r="AW138" s="12" t="s">
        <v>37</v>
      </c>
      <c r="AX138" s="12" t="s">
        <v>81</v>
      </c>
      <c r="AY138" s="231" t="s">
        <v>200</v>
      </c>
    </row>
    <row r="139" s="1" customFormat="1" ht="16.5" customHeight="1">
      <c r="B139" s="213"/>
      <c r="C139" s="214" t="s">
        <v>277</v>
      </c>
      <c r="D139" s="214" t="s">
        <v>202</v>
      </c>
      <c r="E139" s="215" t="s">
        <v>1408</v>
      </c>
      <c r="F139" s="216" t="s">
        <v>1409</v>
      </c>
      <c r="G139" s="217" t="s">
        <v>205</v>
      </c>
      <c r="H139" s="218">
        <v>255.19999999999999</v>
      </c>
      <c r="I139" s="219"/>
      <c r="J139" s="220">
        <f>ROUND(I139*H139,2)</f>
        <v>0</v>
      </c>
      <c r="K139" s="216" t="s">
        <v>206</v>
      </c>
      <c r="L139" s="48"/>
      <c r="M139" s="221" t="s">
        <v>5</v>
      </c>
      <c r="N139" s="222" t="s">
        <v>44</v>
      </c>
      <c r="O139" s="49"/>
      <c r="P139" s="223">
        <f>O139*H139</f>
        <v>0</v>
      </c>
      <c r="Q139" s="223">
        <v>0</v>
      </c>
      <c r="R139" s="223">
        <f>Q139*H139</f>
        <v>0</v>
      </c>
      <c r="S139" s="223">
        <v>0</v>
      </c>
      <c r="T139" s="224">
        <f>S139*H139</f>
        <v>0</v>
      </c>
      <c r="AR139" s="26" t="s">
        <v>207</v>
      </c>
      <c r="AT139" s="26" t="s">
        <v>202</v>
      </c>
      <c r="AU139" s="26" t="s">
        <v>83</v>
      </c>
      <c r="AY139" s="26" t="s">
        <v>200</v>
      </c>
      <c r="BE139" s="225">
        <f>IF(N139="základní",J139,0)</f>
        <v>0</v>
      </c>
      <c r="BF139" s="225">
        <f>IF(N139="snížená",J139,0)</f>
        <v>0</v>
      </c>
      <c r="BG139" s="225">
        <f>IF(N139="zákl. přenesená",J139,0)</f>
        <v>0</v>
      </c>
      <c r="BH139" s="225">
        <f>IF(N139="sníž. přenesená",J139,0)</f>
        <v>0</v>
      </c>
      <c r="BI139" s="225">
        <f>IF(N139="nulová",J139,0)</f>
        <v>0</v>
      </c>
      <c r="BJ139" s="26" t="s">
        <v>81</v>
      </c>
      <c r="BK139" s="225">
        <f>ROUND(I139*H139,2)</f>
        <v>0</v>
      </c>
      <c r="BL139" s="26" t="s">
        <v>207</v>
      </c>
      <c r="BM139" s="26" t="s">
        <v>1760</v>
      </c>
    </row>
    <row r="140" s="1" customFormat="1">
      <c r="B140" s="48"/>
      <c r="D140" s="226" t="s">
        <v>209</v>
      </c>
      <c r="F140" s="227" t="s">
        <v>1411</v>
      </c>
      <c r="I140" s="228"/>
      <c r="L140" s="48"/>
      <c r="M140" s="229"/>
      <c r="N140" s="49"/>
      <c r="O140" s="49"/>
      <c r="P140" s="49"/>
      <c r="Q140" s="49"/>
      <c r="R140" s="49"/>
      <c r="S140" s="49"/>
      <c r="T140" s="87"/>
      <c r="AT140" s="26" t="s">
        <v>209</v>
      </c>
      <c r="AU140" s="26" t="s">
        <v>83</v>
      </c>
    </row>
    <row r="141" s="14" customFormat="1">
      <c r="B141" s="260"/>
      <c r="D141" s="226" t="s">
        <v>211</v>
      </c>
      <c r="E141" s="261" t="s">
        <v>5</v>
      </c>
      <c r="F141" s="262" t="s">
        <v>1413</v>
      </c>
      <c r="H141" s="261" t="s">
        <v>5</v>
      </c>
      <c r="I141" s="263"/>
      <c r="L141" s="260"/>
      <c r="M141" s="264"/>
      <c r="N141" s="265"/>
      <c r="O141" s="265"/>
      <c r="P141" s="265"/>
      <c r="Q141" s="265"/>
      <c r="R141" s="265"/>
      <c r="S141" s="265"/>
      <c r="T141" s="266"/>
      <c r="AT141" s="261" t="s">
        <v>211</v>
      </c>
      <c r="AU141" s="261" t="s">
        <v>83</v>
      </c>
      <c r="AV141" s="14" t="s">
        <v>81</v>
      </c>
      <c r="AW141" s="14" t="s">
        <v>37</v>
      </c>
      <c r="AX141" s="14" t="s">
        <v>73</v>
      </c>
      <c r="AY141" s="261" t="s">
        <v>200</v>
      </c>
    </row>
    <row r="142" s="14" customFormat="1">
      <c r="B142" s="260"/>
      <c r="D142" s="226" t="s">
        <v>211</v>
      </c>
      <c r="E142" s="261" t="s">
        <v>5</v>
      </c>
      <c r="F142" s="262" t="s">
        <v>1414</v>
      </c>
      <c r="H142" s="261" t="s">
        <v>5</v>
      </c>
      <c r="I142" s="263"/>
      <c r="L142" s="260"/>
      <c r="M142" s="264"/>
      <c r="N142" s="265"/>
      <c r="O142" s="265"/>
      <c r="P142" s="265"/>
      <c r="Q142" s="265"/>
      <c r="R142" s="265"/>
      <c r="S142" s="265"/>
      <c r="T142" s="266"/>
      <c r="AT142" s="261" t="s">
        <v>211</v>
      </c>
      <c r="AU142" s="261" t="s">
        <v>83</v>
      </c>
      <c r="AV142" s="14" t="s">
        <v>81</v>
      </c>
      <c r="AW142" s="14" t="s">
        <v>37</v>
      </c>
      <c r="AX142" s="14" t="s">
        <v>73</v>
      </c>
      <c r="AY142" s="261" t="s">
        <v>200</v>
      </c>
    </row>
    <row r="143" s="12" customFormat="1">
      <c r="B143" s="230"/>
      <c r="D143" s="226" t="s">
        <v>211</v>
      </c>
      <c r="E143" s="231" t="s">
        <v>5</v>
      </c>
      <c r="F143" s="232" t="s">
        <v>1415</v>
      </c>
      <c r="H143" s="233">
        <v>51.039999999999999</v>
      </c>
      <c r="I143" s="234"/>
      <c r="L143" s="230"/>
      <c r="M143" s="235"/>
      <c r="N143" s="236"/>
      <c r="O143" s="236"/>
      <c r="P143" s="236"/>
      <c r="Q143" s="236"/>
      <c r="R143" s="236"/>
      <c r="S143" s="236"/>
      <c r="T143" s="237"/>
      <c r="AT143" s="231" t="s">
        <v>211</v>
      </c>
      <c r="AU143" s="231" t="s">
        <v>83</v>
      </c>
      <c r="AV143" s="12" t="s">
        <v>83</v>
      </c>
      <c r="AW143" s="12" t="s">
        <v>37</v>
      </c>
      <c r="AX143" s="12" t="s">
        <v>73</v>
      </c>
      <c r="AY143" s="231" t="s">
        <v>200</v>
      </c>
    </row>
    <row r="144" s="15" customFormat="1">
      <c r="B144" s="269"/>
      <c r="D144" s="226" t="s">
        <v>211</v>
      </c>
      <c r="E144" s="270" t="s">
        <v>1327</v>
      </c>
      <c r="F144" s="271" t="s">
        <v>1416</v>
      </c>
      <c r="H144" s="272">
        <v>51.039999999999999</v>
      </c>
      <c r="I144" s="273"/>
      <c r="L144" s="269"/>
      <c r="M144" s="274"/>
      <c r="N144" s="275"/>
      <c r="O144" s="275"/>
      <c r="P144" s="275"/>
      <c r="Q144" s="275"/>
      <c r="R144" s="275"/>
      <c r="S144" s="275"/>
      <c r="T144" s="276"/>
      <c r="AT144" s="270" t="s">
        <v>211</v>
      </c>
      <c r="AU144" s="270" t="s">
        <v>83</v>
      </c>
      <c r="AV144" s="15" t="s">
        <v>110</v>
      </c>
      <c r="AW144" s="15" t="s">
        <v>37</v>
      </c>
      <c r="AX144" s="15" t="s">
        <v>73</v>
      </c>
      <c r="AY144" s="270" t="s">
        <v>200</v>
      </c>
    </row>
    <row r="145" s="14" customFormat="1">
      <c r="B145" s="260"/>
      <c r="D145" s="226" t="s">
        <v>211</v>
      </c>
      <c r="E145" s="261" t="s">
        <v>5</v>
      </c>
      <c r="F145" s="262" t="s">
        <v>1417</v>
      </c>
      <c r="H145" s="261" t="s">
        <v>5</v>
      </c>
      <c r="I145" s="263"/>
      <c r="L145" s="260"/>
      <c r="M145" s="264"/>
      <c r="N145" s="265"/>
      <c r="O145" s="265"/>
      <c r="P145" s="265"/>
      <c r="Q145" s="265"/>
      <c r="R145" s="265"/>
      <c r="S145" s="265"/>
      <c r="T145" s="266"/>
      <c r="AT145" s="261" t="s">
        <v>211</v>
      </c>
      <c r="AU145" s="261" t="s">
        <v>83</v>
      </c>
      <c r="AV145" s="14" t="s">
        <v>81</v>
      </c>
      <c r="AW145" s="14" t="s">
        <v>37</v>
      </c>
      <c r="AX145" s="14" t="s">
        <v>73</v>
      </c>
      <c r="AY145" s="261" t="s">
        <v>200</v>
      </c>
    </row>
    <row r="146" s="12" customFormat="1">
      <c r="B146" s="230"/>
      <c r="D146" s="226" t="s">
        <v>211</v>
      </c>
      <c r="E146" s="231" t="s">
        <v>5</v>
      </c>
      <c r="F146" s="232" t="s">
        <v>1418</v>
      </c>
      <c r="H146" s="233">
        <v>204.16</v>
      </c>
      <c r="I146" s="234"/>
      <c r="L146" s="230"/>
      <c r="M146" s="235"/>
      <c r="N146" s="236"/>
      <c r="O146" s="236"/>
      <c r="P146" s="236"/>
      <c r="Q146" s="236"/>
      <c r="R146" s="236"/>
      <c r="S146" s="236"/>
      <c r="T146" s="237"/>
      <c r="AT146" s="231" t="s">
        <v>211</v>
      </c>
      <c r="AU146" s="231" t="s">
        <v>83</v>
      </c>
      <c r="AV146" s="12" t="s">
        <v>83</v>
      </c>
      <c r="AW146" s="12" t="s">
        <v>37</v>
      </c>
      <c r="AX146" s="12" t="s">
        <v>73</v>
      </c>
      <c r="AY146" s="231" t="s">
        <v>200</v>
      </c>
    </row>
    <row r="147" s="15" customFormat="1">
      <c r="B147" s="269"/>
      <c r="D147" s="226" t="s">
        <v>211</v>
      </c>
      <c r="E147" s="270" t="s">
        <v>1330</v>
      </c>
      <c r="F147" s="271" t="s">
        <v>1416</v>
      </c>
      <c r="H147" s="272">
        <v>204.16</v>
      </c>
      <c r="I147" s="273"/>
      <c r="L147" s="269"/>
      <c r="M147" s="274"/>
      <c r="N147" s="275"/>
      <c r="O147" s="275"/>
      <c r="P147" s="275"/>
      <c r="Q147" s="275"/>
      <c r="R147" s="275"/>
      <c r="S147" s="275"/>
      <c r="T147" s="276"/>
      <c r="AT147" s="270" t="s">
        <v>211</v>
      </c>
      <c r="AU147" s="270" t="s">
        <v>83</v>
      </c>
      <c r="AV147" s="15" t="s">
        <v>110</v>
      </c>
      <c r="AW147" s="15" t="s">
        <v>37</v>
      </c>
      <c r="AX147" s="15" t="s">
        <v>73</v>
      </c>
      <c r="AY147" s="270" t="s">
        <v>200</v>
      </c>
    </row>
    <row r="148" s="13" customFormat="1">
      <c r="B148" s="238"/>
      <c r="D148" s="226" t="s">
        <v>211</v>
      </c>
      <c r="E148" s="239" t="s">
        <v>1334</v>
      </c>
      <c r="F148" s="240" t="s">
        <v>219</v>
      </c>
      <c r="H148" s="241">
        <v>255.19999999999999</v>
      </c>
      <c r="I148" s="242"/>
      <c r="L148" s="238"/>
      <c r="M148" s="243"/>
      <c r="N148" s="244"/>
      <c r="O148" s="244"/>
      <c r="P148" s="244"/>
      <c r="Q148" s="244"/>
      <c r="R148" s="244"/>
      <c r="S148" s="244"/>
      <c r="T148" s="245"/>
      <c r="AT148" s="239" t="s">
        <v>211</v>
      </c>
      <c r="AU148" s="239" t="s">
        <v>83</v>
      </c>
      <c r="AV148" s="13" t="s">
        <v>207</v>
      </c>
      <c r="AW148" s="13" t="s">
        <v>37</v>
      </c>
      <c r="AX148" s="13" t="s">
        <v>81</v>
      </c>
      <c r="AY148" s="239" t="s">
        <v>200</v>
      </c>
    </row>
    <row r="149" s="1" customFormat="1" ht="16.5" customHeight="1">
      <c r="B149" s="213"/>
      <c r="C149" s="214" t="s">
        <v>282</v>
      </c>
      <c r="D149" s="214" t="s">
        <v>202</v>
      </c>
      <c r="E149" s="215" t="s">
        <v>1419</v>
      </c>
      <c r="F149" s="216" t="s">
        <v>1420</v>
      </c>
      <c r="G149" s="217" t="s">
        <v>205</v>
      </c>
      <c r="H149" s="218">
        <v>255.19999999999999</v>
      </c>
      <c r="I149" s="219"/>
      <c r="J149" s="220">
        <f>ROUND(I149*H149,2)</f>
        <v>0</v>
      </c>
      <c r="K149" s="216" t="s">
        <v>206</v>
      </c>
      <c r="L149" s="48"/>
      <c r="M149" s="221" t="s">
        <v>5</v>
      </c>
      <c r="N149" s="222" t="s">
        <v>44</v>
      </c>
      <c r="O149" s="49"/>
      <c r="P149" s="223">
        <f>O149*H149</f>
        <v>0</v>
      </c>
      <c r="Q149" s="223">
        <v>0</v>
      </c>
      <c r="R149" s="223">
        <f>Q149*H149</f>
        <v>0</v>
      </c>
      <c r="S149" s="223">
        <v>0</v>
      </c>
      <c r="T149" s="224">
        <f>S149*H149</f>
        <v>0</v>
      </c>
      <c r="AR149" s="26" t="s">
        <v>207</v>
      </c>
      <c r="AT149" s="26" t="s">
        <v>202</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1761</v>
      </c>
    </row>
    <row r="150" s="1" customFormat="1">
      <c r="B150" s="48"/>
      <c r="D150" s="226" t="s">
        <v>209</v>
      </c>
      <c r="F150" s="227" t="s">
        <v>1422</v>
      </c>
      <c r="I150" s="228"/>
      <c r="L150" s="48"/>
      <c r="M150" s="229"/>
      <c r="N150" s="49"/>
      <c r="O150" s="49"/>
      <c r="P150" s="49"/>
      <c r="Q150" s="49"/>
      <c r="R150" s="49"/>
      <c r="S150" s="49"/>
      <c r="T150" s="87"/>
      <c r="AT150" s="26" t="s">
        <v>209</v>
      </c>
      <c r="AU150" s="26" t="s">
        <v>83</v>
      </c>
    </row>
    <row r="151" s="12" customFormat="1">
      <c r="B151" s="230"/>
      <c r="D151" s="226" t="s">
        <v>211</v>
      </c>
      <c r="E151" s="231" t="s">
        <v>5</v>
      </c>
      <c r="F151" s="232" t="s">
        <v>1334</v>
      </c>
      <c r="H151" s="233">
        <v>255.19999999999999</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 customFormat="1" ht="16.5" customHeight="1">
      <c r="B152" s="213"/>
      <c r="C152" s="214" t="s">
        <v>288</v>
      </c>
      <c r="D152" s="214" t="s">
        <v>202</v>
      </c>
      <c r="E152" s="215" t="s">
        <v>278</v>
      </c>
      <c r="F152" s="216" t="s">
        <v>279</v>
      </c>
      <c r="G152" s="217" t="s">
        <v>205</v>
      </c>
      <c r="H152" s="218">
        <v>255.19999999999999</v>
      </c>
      <c r="I152" s="219"/>
      <c r="J152" s="220">
        <f>ROUND(I152*H152,2)</f>
        <v>0</v>
      </c>
      <c r="K152" s="216" t="s">
        <v>206</v>
      </c>
      <c r="L152" s="48"/>
      <c r="M152" s="221" t="s">
        <v>5</v>
      </c>
      <c r="N152" s="222" t="s">
        <v>44</v>
      </c>
      <c r="O152" s="49"/>
      <c r="P152" s="223">
        <f>O152*H152</f>
        <v>0</v>
      </c>
      <c r="Q152" s="223">
        <v>0</v>
      </c>
      <c r="R152" s="223">
        <f>Q152*H152</f>
        <v>0</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1762</v>
      </c>
    </row>
    <row r="153" s="1" customFormat="1">
      <c r="B153" s="48"/>
      <c r="D153" s="226" t="s">
        <v>209</v>
      </c>
      <c r="F153" s="227" t="s">
        <v>281</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1334</v>
      </c>
      <c r="H154" s="233">
        <v>255.19999999999999</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16.5" customHeight="1">
      <c r="B155" s="213"/>
      <c r="C155" s="214" t="s">
        <v>11</v>
      </c>
      <c r="D155" s="214" t="s">
        <v>202</v>
      </c>
      <c r="E155" s="215" t="s">
        <v>283</v>
      </c>
      <c r="F155" s="216" t="s">
        <v>284</v>
      </c>
      <c r="G155" s="217" t="s">
        <v>274</v>
      </c>
      <c r="H155" s="218">
        <v>484.88</v>
      </c>
      <c r="I155" s="219"/>
      <c r="J155" s="220">
        <f>ROUND(I155*H155,2)</f>
        <v>0</v>
      </c>
      <c r="K155" s="216" t="s">
        <v>206</v>
      </c>
      <c r="L155" s="48"/>
      <c r="M155" s="221" t="s">
        <v>5</v>
      </c>
      <c r="N155" s="222" t="s">
        <v>44</v>
      </c>
      <c r="O155" s="49"/>
      <c r="P155" s="223">
        <f>O155*H155</f>
        <v>0</v>
      </c>
      <c r="Q155" s="223">
        <v>0</v>
      </c>
      <c r="R155" s="223">
        <f>Q155*H155</f>
        <v>0</v>
      </c>
      <c r="S155" s="223">
        <v>0</v>
      </c>
      <c r="T155" s="224">
        <f>S155*H155</f>
        <v>0</v>
      </c>
      <c r="AR155" s="26" t="s">
        <v>207</v>
      </c>
      <c r="AT155" s="26" t="s">
        <v>202</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1763</v>
      </c>
    </row>
    <row r="156" s="1" customFormat="1">
      <c r="B156" s="48"/>
      <c r="D156" s="226" t="s">
        <v>209</v>
      </c>
      <c r="F156" s="227" t="s">
        <v>286</v>
      </c>
      <c r="I156" s="228"/>
      <c r="L156" s="48"/>
      <c r="M156" s="229"/>
      <c r="N156" s="49"/>
      <c r="O156" s="49"/>
      <c r="P156" s="49"/>
      <c r="Q156" s="49"/>
      <c r="R156" s="49"/>
      <c r="S156" s="49"/>
      <c r="T156" s="87"/>
      <c r="AT156" s="26" t="s">
        <v>209</v>
      </c>
      <c r="AU156" s="26" t="s">
        <v>83</v>
      </c>
    </row>
    <row r="157" s="12" customFormat="1">
      <c r="B157" s="230"/>
      <c r="D157" s="226" t="s">
        <v>211</v>
      </c>
      <c r="E157" s="231" t="s">
        <v>5</v>
      </c>
      <c r="F157" s="232" t="s">
        <v>1764</v>
      </c>
      <c r="H157" s="233">
        <v>484.88</v>
      </c>
      <c r="I157" s="234"/>
      <c r="L157" s="230"/>
      <c r="M157" s="235"/>
      <c r="N157" s="236"/>
      <c r="O157" s="236"/>
      <c r="P157" s="236"/>
      <c r="Q157" s="236"/>
      <c r="R157" s="236"/>
      <c r="S157" s="236"/>
      <c r="T157" s="237"/>
      <c r="AT157" s="231" t="s">
        <v>211</v>
      </c>
      <c r="AU157" s="231" t="s">
        <v>83</v>
      </c>
      <c r="AV157" s="12" t="s">
        <v>83</v>
      </c>
      <c r="AW157" s="12" t="s">
        <v>37</v>
      </c>
      <c r="AX157" s="12" t="s">
        <v>81</v>
      </c>
      <c r="AY157" s="231" t="s">
        <v>200</v>
      </c>
    </row>
    <row r="158" s="1" customFormat="1" ht="16.5" customHeight="1">
      <c r="B158" s="213"/>
      <c r="C158" s="214" t="s">
        <v>301</v>
      </c>
      <c r="D158" s="214" t="s">
        <v>202</v>
      </c>
      <c r="E158" s="215" t="s">
        <v>1428</v>
      </c>
      <c r="F158" s="216" t="s">
        <v>1429</v>
      </c>
      <c r="G158" s="217" t="s">
        <v>205</v>
      </c>
      <c r="H158" s="218">
        <v>578.69000000000005</v>
      </c>
      <c r="I158" s="219"/>
      <c r="J158" s="220">
        <f>ROUND(I158*H158,2)</f>
        <v>0</v>
      </c>
      <c r="K158" s="216" t="s">
        <v>206</v>
      </c>
      <c r="L158" s="48"/>
      <c r="M158" s="221" t="s">
        <v>5</v>
      </c>
      <c r="N158" s="222" t="s">
        <v>44</v>
      </c>
      <c r="O158" s="49"/>
      <c r="P158" s="223">
        <f>O158*H158</f>
        <v>0</v>
      </c>
      <c r="Q158" s="223">
        <v>0</v>
      </c>
      <c r="R158" s="223">
        <f>Q158*H158</f>
        <v>0</v>
      </c>
      <c r="S158" s="223">
        <v>0</v>
      </c>
      <c r="T158" s="224">
        <f>S158*H158</f>
        <v>0</v>
      </c>
      <c r="AR158" s="26" t="s">
        <v>207</v>
      </c>
      <c r="AT158" s="26" t="s">
        <v>202</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207</v>
      </c>
      <c r="BM158" s="26" t="s">
        <v>1765</v>
      </c>
    </row>
    <row r="159" s="1" customFormat="1">
      <c r="B159" s="48"/>
      <c r="D159" s="226" t="s">
        <v>209</v>
      </c>
      <c r="F159" s="227" t="s">
        <v>1431</v>
      </c>
      <c r="I159" s="228"/>
      <c r="L159" s="48"/>
      <c r="M159" s="229"/>
      <c r="N159" s="49"/>
      <c r="O159" s="49"/>
      <c r="P159" s="49"/>
      <c r="Q159" s="49"/>
      <c r="R159" s="49"/>
      <c r="S159" s="49"/>
      <c r="T159" s="87"/>
      <c r="AT159" s="26" t="s">
        <v>209</v>
      </c>
      <c r="AU159" s="26" t="s">
        <v>83</v>
      </c>
    </row>
    <row r="160" s="12" customFormat="1">
      <c r="B160" s="230"/>
      <c r="D160" s="226" t="s">
        <v>211</v>
      </c>
      <c r="E160" s="231" t="s">
        <v>5</v>
      </c>
      <c r="F160" s="232" t="s">
        <v>1433</v>
      </c>
      <c r="H160" s="233">
        <v>578.69000000000005</v>
      </c>
      <c r="I160" s="234"/>
      <c r="L160" s="230"/>
      <c r="M160" s="235"/>
      <c r="N160" s="236"/>
      <c r="O160" s="236"/>
      <c r="P160" s="236"/>
      <c r="Q160" s="236"/>
      <c r="R160" s="236"/>
      <c r="S160" s="236"/>
      <c r="T160" s="237"/>
      <c r="AT160" s="231" t="s">
        <v>211</v>
      </c>
      <c r="AU160" s="231" t="s">
        <v>83</v>
      </c>
      <c r="AV160" s="12" t="s">
        <v>83</v>
      </c>
      <c r="AW160" s="12" t="s">
        <v>37</v>
      </c>
      <c r="AX160" s="12" t="s">
        <v>81</v>
      </c>
      <c r="AY160" s="231" t="s">
        <v>200</v>
      </c>
    </row>
    <row r="161" s="1" customFormat="1" ht="16.5" customHeight="1">
      <c r="B161" s="213"/>
      <c r="C161" s="214" t="s">
        <v>307</v>
      </c>
      <c r="D161" s="214" t="s">
        <v>202</v>
      </c>
      <c r="E161" s="215" t="s">
        <v>1434</v>
      </c>
      <c r="F161" s="216" t="s">
        <v>1435</v>
      </c>
      <c r="G161" s="217" t="s">
        <v>205</v>
      </c>
      <c r="H161" s="218">
        <v>204.16</v>
      </c>
      <c r="I161" s="219"/>
      <c r="J161" s="220">
        <f>ROUND(I161*H161,2)</f>
        <v>0</v>
      </c>
      <c r="K161" s="216" t="s">
        <v>5</v>
      </c>
      <c r="L161" s="48"/>
      <c r="M161" s="221" t="s">
        <v>5</v>
      </c>
      <c r="N161" s="222" t="s">
        <v>44</v>
      </c>
      <c r="O161" s="49"/>
      <c r="P161" s="223">
        <f>O161*H161</f>
        <v>0</v>
      </c>
      <c r="Q161" s="223">
        <v>0</v>
      </c>
      <c r="R161" s="223">
        <f>Q161*H161</f>
        <v>0</v>
      </c>
      <c r="S161" s="223">
        <v>0</v>
      </c>
      <c r="T161" s="224">
        <f>S161*H161</f>
        <v>0</v>
      </c>
      <c r="AR161" s="26" t="s">
        <v>207</v>
      </c>
      <c r="AT161" s="26" t="s">
        <v>202</v>
      </c>
      <c r="AU161" s="26" t="s">
        <v>83</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1766</v>
      </c>
    </row>
    <row r="162" s="1" customFormat="1">
      <c r="B162" s="48"/>
      <c r="D162" s="226" t="s">
        <v>209</v>
      </c>
      <c r="F162" s="227" t="s">
        <v>1435</v>
      </c>
      <c r="I162" s="228"/>
      <c r="L162" s="48"/>
      <c r="M162" s="229"/>
      <c r="N162" s="49"/>
      <c r="O162" s="49"/>
      <c r="P162" s="49"/>
      <c r="Q162" s="49"/>
      <c r="R162" s="49"/>
      <c r="S162" s="49"/>
      <c r="T162" s="87"/>
      <c r="AT162" s="26" t="s">
        <v>209</v>
      </c>
      <c r="AU162" s="26" t="s">
        <v>83</v>
      </c>
    </row>
    <row r="163" s="12" customFormat="1">
      <c r="B163" s="230"/>
      <c r="D163" s="226" t="s">
        <v>211</v>
      </c>
      <c r="E163" s="231" t="s">
        <v>5</v>
      </c>
      <c r="F163" s="232" t="s">
        <v>1330</v>
      </c>
      <c r="H163" s="233">
        <v>204.16</v>
      </c>
      <c r="I163" s="234"/>
      <c r="L163" s="230"/>
      <c r="M163" s="235"/>
      <c r="N163" s="236"/>
      <c r="O163" s="236"/>
      <c r="P163" s="236"/>
      <c r="Q163" s="236"/>
      <c r="R163" s="236"/>
      <c r="S163" s="236"/>
      <c r="T163" s="237"/>
      <c r="AT163" s="231" t="s">
        <v>211</v>
      </c>
      <c r="AU163" s="231" t="s">
        <v>83</v>
      </c>
      <c r="AV163" s="12" t="s">
        <v>83</v>
      </c>
      <c r="AW163" s="12" t="s">
        <v>37</v>
      </c>
      <c r="AX163" s="12" t="s">
        <v>81</v>
      </c>
      <c r="AY163" s="231" t="s">
        <v>200</v>
      </c>
    </row>
    <row r="164" s="1" customFormat="1" ht="16.5" customHeight="1">
      <c r="B164" s="213"/>
      <c r="C164" s="247" t="s">
        <v>313</v>
      </c>
      <c r="D164" s="247" t="s">
        <v>271</v>
      </c>
      <c r="E164" s="248" t="s">
        <v>1437</v>
      </c>
      <c r="F164" s="249" t="s">
        <v>1438</v>
      </c>
      <c r="G164" s="250" t="s">
        <v>274</v>
      </c>
      <c r="H164" s="251">
        <v>340.947</v>
      </c>
      <c r="I164" s="252"/>
      <c r="J164" s="253">
        <f>ROUND(I164*H164,2)</f>
        <v>0</v>
      </c>
      <c r="K164" s="249" t="s">
        <v>206</v>
      </c>
      <c r="L164" s="254"/>
      <c r="M164" s="255" t="s">
        <v>5</v>
      </c>
      <c r="N164" s="256" t="s">
        <v>44</v>
      </c>
      <c r="O164" s="49"/>
      <c r="P164" s="223">
        <f>O164*H164</f>
        <v>0</v>
      </c>
      <c r="Q164" s="223">
        <v>1</v>
      </c>
      <c r="R164" s="223">
        <f>Q164*H164</f>
        <v>340.947</v>
      </c>
      <c r="S164" s="223">
        <v>0</v>
      </c>
      <c r="T164" s="224">
        <f>S164*H164</f>
        <v>0</v>
      </c>
      <c r="AR164" s="26" t="s">
        <v>1439</v>
      </c>
      <c r="AT164" s="26" t="s">
        <v>271</v>
      </c>
      <c r="AU164" s="26" t="s">
        <v>83</v>
      </c>
      <c r="AY164" s="26" t="s">
        <v>200</v>
      </c>
      <c r="BE164" s="225">
        <f>IF(N164="základní",J164,0)</f>
        <v>0</v>
      </c>
      <c r="BF164" s="225">
        <f>IF(N164="snížená",J164,0)</f>
        <v>0</v>
      </c>
      <c r="BG164" s="225">
        <f>IF(N164="zákl. přenesená",J164,0)</f>
        <v>0</v>
      </c>
      <c r="BH164" s="225">
        <f>IF(N164="sníž. přenesená",J164,0)</f>
        <v>0</v>
      </c>
      <c r="BI164" s="225">
        <f>IF(N164="nulová",J164,0)</f>
        <v>0</v>
      </c>
      <c r="BJ164" s="26" t="s">
        <v>81</v>
      </c>
      <c r="BK164" s="225">
        <f>ROUND(I164*H164,2)</f>
        <v>0</v>
      </c>
      <c r="BL164" s="26" t="s">
        <v>1439</v>
      </c>
      <c r="BM164" s="26" t="s">
        <v>1767</v>
      </c>
    </row>
    <row r="165" s="1" customFormat="1">
      <c r="B165" s="48"/>
      <c r="D165" s="226" t="s">
        <v>209</v>
      </c>
      <c r="F165" s="227" t="s">
        <v>1438</v>
      </c>
      <c r="I165" s="228"/>
      <c r="L165" s="48"/>
      <c r="M165" s="229"/>
      <c r="N165" s="49"/>
      <c r="O165" s="49"/>
      <c r="P165" s="49"/>
      <c r="Q165" s="49"/>
      <c r="R165" s="49"/>
      <c r="S165" s="49"/>
      <c r="T165" s="87"/>
      <c r="AT165" s="26" t="s">
        <v>209</v>
      </c>
      <c r="AU165" s="26" t="s">
        <v>83</v>
      </c>
    </row>
    <row r="166" s="12" customFormat="1">
      <c r="B166" s="230"/>
      <c r="D166" s="226" t="s">
        <v>211</v>
      </c>
      <c r="E166" s="231" t="s">
        <v>1441</v>
      </c>
      <c r="F166" s="232" t="s">
        <v>1442</v>
      </c>
      <c r="H166" s="233">
        <v>340.947</v>
      </c>
      <c r="I166" s="234"/>
      <c r="L166" s="230"/>
      <c r="M166" s="235"/>
      <c r="N166" s="236"/>
      <c r="O166" s="236"/>
      <c r="P166" s="236"/>
      <c r="Q166" s="236"/>
      <c r="R166" s="236"/>
      <c r="S166" s="236"/>
      <c r="T166" s="237"/>
      <c r="AT166" s="231" t="s">
        <v>211</v>
      </c>
      <c r="AU166" s="231" t="s">
        <v>83</v>
      </c>
      <c r="AV166" s="12" t="s">
        <v>83</v>
      </c>
      <c r="AW166" s="12" t="s">
        <v>37</v>
      </c>
      <c r="AX166" s="12" t="s">
        <v>81</v>
      </c>
      <c r="AY166" s="231" t="s">
        <v>200</v>
      </c>
    </row>
    <row r="167" s="11" customFormat="1" ht="29.88" customHeight="1">
      <c r="B167" s="200"/>
      <c r="D167" s="201" t="s">
        <v>72</v>
      </c>
      <c r="E167" s="211" t="s">
        <v>207</v>
      </c>
      <c r="F167" s="211" t="s">
        <v>1443</v>
      </c>
      <c r="I167" s="203"/>
      <c r="J167" s="212">
        <f>BK167</f>
        <v>0</v>
      </c>
      <c r="L167" s="200"/>
      <c r="M167" s="205"/>
      <c r="N167" s="206"/>
      <c r="O167" s="206"/>
      <c r="P167" s="207">
        <f>SUM(P168:P176)</f>
        <v>0</v>
      </c>
      <c r="Q167" s="206"/>
      <c r="R167" s="207">
        <f>SUM(R168:R176)</f>
        <v>103.0206128</v>
      </c>
      <c r="S167" s="206"/>
      <c r="T167" s="208">
        <f>SUM(T168:T176)</f>
        <v>0</v>
      </c>
      <c r="AR167" s="201" t="s">
        <v>81</v>
      </c>
      <c r="AT167" s="209" t="s">
        <v>72</v>
      </c>
      <c r="AU167" s="209" t="s">
        <v>81</v>
      </c>
      <c r="AY167" s="201" t="s">
        <v>200</v>
      </c>
      <c r="BK167" s="210">
        <f>SUM(BK168:BK176)</f>
        <v>0</v>
      </c>
    </row>
    <row r="168" s="1" customFormat="1" ht="16.5" customHeight="1">
      <c r="B168" s="213"/>
      <c r="C168" s="214" t="s">
        <v>321</v>
      </c>
      <c r="D168" s="214" t="s">
        <v>202</v>
      </c>
      <c r="E168" s="215" t="s">
        <v>1444</v>
      </c>
      <c r="F168" s="216" t="s">
        <v>1445</v>
      </c>
      <c r="G168" s="217" t="s">
        <v>205</v>
      </c>
      <c r="H168" s="218">
        <v>51.039999999999999</v>
      </c>
      <c r="I168" s="219"/>
      <c r="J168" s="220">
        <f>ROUND(I168*H168,2)</f>
        <v>0</v>
      </c>
      <c r="K168" s="216" t="s">
        <v>206</v>
      </c>
      <c r="L168" s="48"/>
      <c r="M168" s="221" t="s">
        <v>5</v>
      </c>
      <c r="N168" s="222" t="s">
        <v>44</v>
      </c>
      <c r="O168" s="49"/>
      <c r="P168" s="223">
        <f>O168*H168</f>
        <v>0</v>
      </c>
      <c r="Q168" s="223">
        <v>1.8907700000000001</v>
      </c>
      <c r="R168" s="223">
        <f>Q168*H168</f>
        <v>96.504900800000001</v>
      </c>
      <c r="S168" s="223">
        <v>0</v>
      </c>
      <c r="T168" s="224">
        <f>S168*H168</f>
        <v>0</v>
      </c>
      <c r="AR168" s="26" t="s">
        <v>207</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1768</v>
      </c>
    </row>
    <row r="169" s="1" customFormat="1">
      <c r="B169" s="48"/>
      <c r="D169" s="226" t="s">
        <v>209</v>
      </c>
      <c r="F169" s="227" t="s">
        <v>1447</v>
      </c>
      <c r="I169" s="228"/>
      <c r="L169" s="48"/>
      <c r="M169" s="229"/>
      <c r="N169" s="49"/>
      <c r="O169" s="49"/>
      <c r="P169" s="49"/>
      <c r="Q169" s="49"/>
      <c r="R169" s="49"/>
      <c r="S169" s="49"/>
      <c r="T169" s="87"/>
      <c r="AT169" s="26" t="s">
        <v>209</v>
      </c>
      <c r="AU169" s="26" t="s">
        <v>83</v>
      </c>
    </row>
    <row r="170" s="12" customFormat="1">
      <c r="B170" s="230"/>
      <c r="D170" s="226" t="s">
        <v>211</v>
      </c>
      <c r="E170" s="231" t="s">
        <v>5</v>
      </c>
      <c r="F170" s="232" t="s">
        <v>1327</v>
      </c>
      <c r="H170" s="233">
        <v>51.039999999999999</v>
      </c>
      <c r="I170" s="234"/>
      <c r="L170" s="230"/>
      <c r="M170" s="235"/>
      <c r="N170" s="236"/>
      <c r="O170" s="236"/>
      <c r="P170" s="236"/>
      <c r="Q170" s="236"/>
      <c r="R170" s="236"/>
      <c r="S170" s="236"/>
      <c r="T170" s="237"/>
      <c r="AT170" s="231" t="s">
        <v>211</v>
      </c>
      <c r="AU170" s="231" t="s">
        <v>83</v>
      </c>
      <c r="AV170" s="12" t="s">
        <v>83</v>
      </c>
      <c r="AW170" s="12" t="s">
        <v>37</v>
      </c>
      <c r="AX170" s="12" t="s">
        <v>81</v>
      </c>
      <c r="AY170" s="231" t="s">
        <v>200</v>
      </c>
    </row>
    <row r="171" s="1" customFormat="1" ht="16.5" customHeight="1">
      <c r="B171" s="213"/>
      <c r="C171" s="214" t="s">
        <v>326</v>
      </c>
      <c r="D171" s="214" t="s">
        <v>202</v>
      </c>
      <c r="E171" s="215" t="s">
        <v>1449</v>
      </c>
      <c r="F171" s="216" t="s">
        <v>1450</v>
      </c>
      <c r="G171" s="217" t="s">
        <v>205</v>
      </c>
      <c r="H171" s="218">
        <v>2.8799999999999999</v>
      </c>
      <c r="I171" s="219"/>
      <c r="J171" s="220">
        <f>ROUND(I171*H171,2)</f>
        <v>0</v>
      </c>
      <c r="K171" s="216" t="s">
        <v>206</v>
      </c>
      <c r="L171" s="48"/>
      <c r="M171" s="221" t="s">
        <v>5</v>
      </c>
      <c r="N171" s="222" t="s">
        <v>44</v>
      </c>
      <c r="O171" s="49"/>
      <c r="P171" s="223">
        <f>O171*H171</f>
        <v>0</v>
      </c>
      <c r="Q171" s="223">
        <v>2.234</v>
      </c>
      <c r="R171" s="223">
        <f>Q171*H171</f>
        <v>6.4339199999999996</v>
      </c>
      <c r="S171" s="223">
        <v>0</v>
      </c>
      <c r="T171" s="224">
        <f>S171*H171</f>
        <v>0</v>
      </c>
      <c r="AR171" s="26" t="s">
        <v>207</v>
      </c>
      <c r="AT171" s="26" t="s">
        <v>202</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1769</v>
      </c>
    </row>
    <row r="172" s="1" customFormat="1">
      <c r="B172" s="48"/>
      <c r="D172" s="226" t="s">
        <v>209</v>
      </c>
      <c r="F172" s="227" t="s">
        <v>1452</v>
      </c>
      <c r="I172" s="228"/>
      <c r="L172" s="48"/>
      <c r="M172" s="229"/>
      <c r="N172" s="49"/>
      <c r="O172" s="49"/>
      <c r="P172" s="49"/>
      <c r="Q172" s="49"/>
      <c r="R172" s="49"/>
      <c r="S172" s="49"/>
      <c r="T172" s="87"/>
      <c r="AT172" s="26" t="s">
        <v>209</v>
      </c>
      <c r="AU172" s="26" t="s">
        <v>83</v>
      </c>
    </row>
    <row r="173" s="12" customFormat="1">
      <c r="B173" s="230"/>
      <c r="D173" s="226" t="s">
        <v>211</v>
      </c>
      <c r="E173" s="231" t="s">
        <v>5</v>
      </c>
      <c r="F173" s="232" t="s">
        <v>1770</v>
      </c>
      <c r="H173" s="233">
        <v>2.8799999999999999</v>
      </c>
      <c r="I173" s="234"/>
      <c r="L173" s="230"/>
      <c r="M173" s="235"/>
      <c r="N173" s="236"/>
      <c r="O173" s="236"/>
      <c r="P173" s="236"/>
      <c r="Q173" s="236"/>
      <c r="R173" s="236"/>
      <c r="S173" s="236"/>
      <c r="T173" s="237"/>
      <c r="AT173" s="231" t="s">
        <v>211</v>
      </c>
      <c r="AU173" s="231" t="s">
        <v>83</v>
      </c>
      <c r="AV173" s="12" t="s">
        <v>83</v>
      </c>
      <c r="AW173" s="12" t="s">
        <v>37</v>
      </c>
      <c r="AX173" s="12" t="s">
        <v>81</v>
      </c>
      <c r="AY173" s="231" t="s">
        <v>200</v>
      </c>
    </row>
    <row r="174" s="1" customFormat="1" ht="16.5" customHeight="1">
      <c r="B174" s="213"/>
      <c r="C174" s="214" t="s">
        <v>10</v>
      </c>
      <c r="D174" s="214" t="s">
        <v>202</v>
      </c>
      <c r="E174" s="215" t="s">
        <v>1455</v>
      </c>
      <c r="F174" s="216" t="s">
        <v>1456</v>
      </c>
      <c r="G174" s="217" t="s">
        <v>291</v>
      </c>
      <c r="H174" s="218">
        <v>12.800000000000001</v>
      </c>
      <c r="I174" s="219"/>
      <c r="J174" s="220">
        <f>ROUND(I174*H174,2)</f>
        <v>0</v>
      </c>
      <c r="K174" s="216" t="s">
        <v>206</v>
      </c>
      <c r="L174" s="48"/>
      <c r="M174" s="221" t="s">
        <v>5</v>
      </c>
      <c r="N174" s="222" t="s">
        <v>44</v>
      </c>
      <c r="O174" s="49"/>
      <c r="P174" s="223">
        <f>O174*H174</f>
        <v>0</v>
      </c>
      <c r="Q174" s="223">
        <v>0.0063899999999999998</v>
      </c>
      <c r="R174" s="223">
        <f>Q174*H174</f>
        <v>0.081792000000000004</v>
      </c>
      <c r="S174" s="223">
        <v>0</v>
      </c>
      <c r="T174" s="224">
        <f>S174*H174</f>
        <v>0</v>
      </c>
      <c r="AR174" s="26" t="s">
        <v>207</v>
      </c>
      <c r="AT174" s="26" t="s">
        <v>202</v>
      </c>
      <c r="AU174" s="26" t="s">
        <v>83</v>
      </c>
      <c r="AY174" s="26" t="s">
        <v>200</v>
      </c>
      <c r="BE174" s="225">
        <f>IF(N174="základní",J174,0)</f>
        <v>0</v>
      </c>
      <c r="BF174" s="225">
        <f>IF(N174="snížená",J174,0)</f>
        <v>0</v>
      </c>
      <c r="BG174" s="225">
        <f>IF(N174="zákl. přenesená",J174,0)</f>
        <v>0</v>
      </c>
      <c r="BH174" s="225">
        <f>IF(N174="sníž. přenesená",J174,0)</f>
        <v>0</v>
      </c>
      <c r="BI174" s="225">
        <f>IF(N174="nulová",J174,0)</f>
        <v>0</v>
      </c>
      <c r="BJ174" s="26" t="s">
        <v>81</v>
      </c>
      <c r="BK174" s="225">
        <f>ROUND(I174*H174,2)</f>
        <v>0</v>
      </c>
      <c r="BL174" s="26" t="s">
        <v>207</v>
      </c>
      <c r="BM174" s="26" t="s">
        <v>1771</v>
      </c>
    </row>
    <row r="175" s="1" customFormat="1">
      <c r="B175" s="48"/>
      <c r="D175" s="226" t="s">
        <v>209</v>
      </c>
      <c r="F175" s="227" t="s">
        <v>1458</v>
      </c>
      <c r="I175" s="228"/>
      <c r="L175" s="48"/>
      <c r="M175" s="229"/>
      <c r="N175" s="49"/>
      <c r="O175" s="49"/>
      <c r="P175" s="49"/>
      <c r="Q175" s="49"/>
      <c r="R175" s="49"/>
      <c r="S175" s="49"/>
      <c r="T175" s="87"/>
      <c r="AT175" s="26" t="s">
        <v>209</v>
      </c>
      <c r="AU175" s="26" t="s">
        <v>83</v>
      </c>
    </row>
    <row r="176" s="12" customFormat="1">
      <c r="B176" s="230"/>
      <c r="D176" s="226" t="s">
        <v>211</v>
      </c>
      <c r="E176" s="231" t="s">
        <v>5</v>
      </c>
      <c r="F176" s="232" t="s">
        <v>1772</v>
      </c>
      <c r="H176" s="233">
        <v>12.800000000000001</v>
      </c>
      <c r="I176" s="234"/>
      <c r="L176" s="230"/>
      <c r="M176" s="235"/>
      <c r="N176" s="236"/>
      <c r="O176" s="236"/>
      <c r="P176" s="236"/>
      <c r="Q176" s="236"/>
      <c r="R176" s="236"/>
      <c r="S176" s="236"/>
      <c r="T176" s="237"/>
      <c r="AT176" s="231" t="s">
        <v>211</v>
      </c>
      <c r="AU176" s="231" t="s">
        <v>83</v>
      </c>
      <c r="AV176" s="12" t="s">
        <v>83</v>
      </c>
      <c r="AW176" s="12" t="s">
        <v>37</v>
      </c>
      <c r="AX176" s="12" t="s">
        <v>81</v>
      </c>
      <c r="AY176" s="231" t="s">
        <v>200</v>
      </c>
    </row>
    <row r="177" s="11" customFormat="1" ht="29.88" customHeight="1">
      <c r="B177" s="200"/>
      <c r="D177" s="201" t="s">
        <v>72</v>
      </c>
      <c r="E177" s="211" t="s">
        <v>230</v>
      </c>
      <c r="F177" s="211" t="s">
        <v>338</v>
      </c>
      <c r="I177" s="203"/>
      <c r="J177" s="212">
        <f>BK177</f>
        <v>0</v>
      </c>
      <c r="L177" s="200"/>
      <c r="M177" s="205"/>
      <c r="N177" s="206"/>
      <c r="O177" s="206"/>
      <c r="P177" s="207">
        <f>SUM(P178:P183)</f>
        <v>0</v>
      </c>
      <c r="Q177" s="206"/>
      <c r="R177" s="207">
        <f>SUM(R178:R183)</f>
        <v>5.2084000000000001</v>
      </c>
      <c r="S177" s="206"/>
      <c r="T177" s="208">
        <f>SUM(T178:T183)</f>
        <v>0</v>
      </c>
      <c r="AR177" s="201" t="s">
        <v>81</v>
      </c>
      <c r="AT177" s="209" t="s">
        <v>72</v>
      </c>
      <c r="AU177" s="209" t="s">
        <v>81</v>
      </c>
      <c r="AY177" s="201" t="s">
        <v>200</v>
      </c>
      <c r="BK177" s="210">
        <f>SUM(BK178:BK183)</f>
        <v>0</v>
      </c>
    </row>
    <row r="178" s="1" customFormat="1" ht="16.5" customHeight="1">
      <c r="B178" s="213"/>
      <c r="C178" s="214" t="s">
        <v>339</v>
      </c>
      <c r="D178" s="214" t="s">
        <v>202</v>
      </c>
      <c r="E178" s="215" t="s">
        <v>1460</v>
      </c>
      <c r="F178" s="216" t="s">
        <v>1461</v>
      </c>
      <c r="G178" s="217" t="s">
        <v>274</v>
      </c>
      <c r="H178" s="218">
        <v>4.2000000000000002</v>
      </c>
      <c r="I178" s="219"/>
      <c r="J178" s="220">
        <f>ROUND(I178*H178,2)</f>
        <v>0</v>
      </c>
      <c r="K178" s="216" t="s">
        <v>5</v>
      </c>
      <c r="L178" s="48"/>
      <c r="M178" s="221" t="s">
        <v>5</v>
      </c>
      <c r="N178" s="222" t="s">
        <v>44</v>
      </c>
      <c r="O178" s="49"/>
      <c r="P178" s="223">
        <f>O178*H178</f>
        <v>0</v>
      </c>
      <c r="Q178" s="223">
        <v>1.01</v>
      </c>
      <c r="R178" s="223">
        <f>Q178*H178</f>
        <v>4.242</v>
      </c>
      <c r="S178" s="223">
        <v>0</v>
      </c>
      <c r="T178" s="224">
        <f>S178*H178</f>
        <v>0</v>
      </c>
      <c r="AR178" s="26" t="s">
        <v>207</v>
      </c>
      <c r="AT178" s="26" t="s">
        <v>202</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207</v>
      </c>
      <c r="BM178" s="26" t="s">
        <v>1773</v>
      </c>
    </row>
    <row r="179" s="1" customFormat="1">
      <c r="B179" s="48"/>
      <c r="D179" s="226" t="s">
        <v>209</v>
      </c>
      <c r="F179" s="227" t="s">
        <v>1461</v>
      </c>
      <c r="I179" s="228"/>
      <c r="L179" s="48"/>
      <c r="M179" s="229"/>
      <c r="N179" s="49"/>
      <c r="O179" s="49"/>
      <c r="P179" s="49"/>
      <c r="Q179" s="49"/>
      <c r="R179" s="49"/>
      <c r="S179" s="49"/>
      <c r="T179" s="87"/>
      <c r="AT179" s="26" t="s">
        <v>209</v>
      </c>
      <c r="AU179" s="26" t="s">
        <v>83</v>
      </c>
    </row>
    <row r="180" s="12" customFormat="1">
      <c r="B180" s="230"/>
      <c r="D180" s="226" t="s">
        <v>211</v>
      </c>
      <c r="E180" s="231" t="s">
        <v>5</v>
      </c>
      <c r="F180" s="232" t="s">
        <v>1463</v>
      </c>
      <c r="H180" s="233">
        <v>4.2000000000000002</v>
      </c>
      <c r="I180" s="234"/>
      <c r="L180" s="230"/>
      <c r="M180" s="235"/>
      <c r="N180" s="236"/>
      <c r="O180" s="236"/>
      <c r="P180" s="236"/>
      <c r="Q180" s="236"/>
      <c r="R180" s="236"/>
      <c r="S180" s="236"/>
      <c r="T180" s="237"/>
      <c r="AT180" s="231" t="s">
        <v>211</v>
      </c>
      <c r="AU180" s="231" t="s">
        <v>83</v>
      </c>
      <c r="AV180" s="12" t="s">
        <v>83</v>
      </c>
      <c r="AW180" s="12" t="s">
        <v>37</v>
      </c>
      <c r="AX180" s="12" t="s">
        <v>81</v>
      </c>
      <c r="AY180" s="231" t="s">
        <v>200</v>
      </c>
    </row>
    <row r="181" s="1" customFormat="1" ht="16.5" customHeight="1">
      <c r="B181" s="213"/>
      <c r="C181" s="214" t="s">
        <v>345</v>
      </c>
      <c r="D181" s="214" t="s">
        <v>202</v>
      </c>
      <c r="E181" s="215" t="s">
        <v>1464</v>
      </c>
      <c r="F181" s="216" t="s">
        <v>1465</v>
      </c>
      <c r="G181" s="217" t="s">
        <v>291</v>
      </c>
      <c r="H181" s="218">
        <v>10</v>
      </c>
      <c r="I181" s="219"/>
      <c r="J181" s="220">
        <f>ROUND(I181*H181,2)</f>
        <v>0</v>
      </c>
      <c r="K181" s="216" t="s">
        <v>5</v>
      </c>
      <c r="L181" s="48"/>
      <c r="M181" s="221" t="s">
        <v>5</v>
      </c>
      <c r="N181" s="222" t="s">
        <v>44</v>
      </c>
      <c r="O181" s="49"/>
      <c r="P181" s="223">
        <f>O181*H181</f>
        <v>0</v>
      </c>
      <c r="Q181" s="223">
        <v>0.096640000000000004</v>
      </c>
      <c r="R181" s="223">
        <f>Q181*H181</f>
        <v>0.96640000000000004</v>
      </c>
      <c r="S181" s="223">
        <v>0</v>
      </c>
      <c r="T181" s="224">
        <f>S181*H181</f>
        <v>0</v>
      </c>
      <c r="AR181" s="26" t="s">
        <v>207</v>
      </c>
      <c r="AT181" s="26" t="s">
        <v>202</v>
      </c>
      <c r="AU181" s="26" t="s">
        <v>83</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207</v>
      </c>
      <c r="BM181" s="26" t="s">
        <v>1774</v>
      </c>
    </row>
    <row r="182" s="1" customFormat="1">
      <c r="B182" s="48"/>
      <c r="D182" s="226" t="s">
        <v>209</v>
      </c>
      <c r="F182" s="227" t="s">
        <v>1465</v>
      </c>
      <c r="I182" s="228"/>
      <c r="L182" s="48"/>
      <c r="M182" s="229"/>
      <c r="N182" s="49"/>
      <c r="O182" s="49"/>
      <c r="P182" s="49"/>
      <c r="Q182" s="49"/>
      <c r="R182" s="49"/>
      <c r="S182" s="49"/>
      <c r="T182" s="87"/>
      <c r="AT182" s="26" t="s">
        <v>209</v>
      </c>
      <c r="AU182" s="26" t="s">
        <v>83</v>
      </c>
    </row>
    <row r="183" s="12" customFormat="1">
      <c r="B183" s="230"/>
      <c r="D183" s="226" t="s">
        <v>211</v>
      </c>
      <c r="E183" s="231" t="s">
        <v>5</v>
      </c>
      <c r="F183" s="232" t="s">
        <v>1315</v>
      </c>
      <c r="H183" s="233">
        <v>10</v>
      </c>
      <c r="I183" s="234"/>
      <c r="L183" s="230"/>
      <c r="M183" s="235"/>
      <c r="N183" s="236"/>
      <c r="O183" s="236"/>
      <c r="P183" s="236"/>
      <c r="Q183" s="236"/>
      <c r="R183" s="236"/>
      <c r="S183" s="236"/>
      <c r="T183" s="237"/>
      <c r="AT183" s="231" t="s">
        <v>211</v>
      </c>
      <c r="AU183" s="231" t="s">
        <v>83</v>
      </c>
      <c r="AV183" s="12" t="s">
        <v>83</v>
      </c>
      <c r="AW183" s="12" t="s">
        <v>37</v>
      </c>
      <c r="AX183" s="12" t="s">
        <v>81</v>
      </c>
      <c r="AY183" s="231" t="s">
        <v>200</v>
      </c>
    </row>
    <row r="184" s="11" customFormat="1" ht="29.88" customHeight="1">
      <c r="B184" s="200"/>
      <c r="D184" s="201" t="s">
        <v>72</v>
      </c>
      <c r="E184" s="211" t="s">
        <v>250</v>
      </c>
      <c r="F184" s="211" t="s">
        <v>437</v>
      </c>
      <c r="I184" s="203"/>
      <c r="J184" s="212">
        <f>BK184</f>
        <v>0</v>
      </c>
      <c r="L184" s="200"/>
      <c r="M184" s="205"/>
      <c r="N184" s="206"/>
      <c r="O184" s="206"/>
      <c r="P184" s="207">
        <f>SUM(P185:P256)</f>
        <v>0</v>
      </c>
      <c r="Q184" s="206"/>
      <c r="R184" s="207">
        <f>SUM(R185:R256)</f>
        <v>4.3083691200000009</v>
      </c>
      <c r="S184" s="206"/>
      <c r="T184" s="208">
        <f>SUM(T185:T256)</f>
        <v>0</v>
      </c>
      <c r="AR184" s="201" t="s">
        <v>81</v>
      </c>
      <c r="AT184" s="209" t="s">
        <v>72</v>
      </c>
      <c r="AU184" s="209" t="s">
        <v>81</v>
      </c>
      <c r="AY184" s="201" t="s">
        <v>200</v>
      </c>
      <c r="BK184" s="210">
        <f>SUM(BK185:BK256)</f>
        <v>0</v>
      </c>
    </row>
    <row r="185" s="1" customFormat="1" ht="25.5" customHeight="1">
      <c r="B185" s="213"/>
      <c r="C185" s="214" t="s">
        <v>350</v>
      </c>
      <c r="D185" s="214" t="s">
        <v>202</v>
      </c>
      <c r="E185" s="215" t="s">
        <v>1467</v>
      </c>
      <c r="F185" s="216" t="s">
        <v>1468</v>
      </c>
      <c r="G185" s="217" t="s">
        <v>403</v>
      </c>
      <c r="H185" s="218">
        <v>3</v>
      </c>
      <c r="I185" s="219"/>
      <c r="J185" s="220">
        <f>ROUND(I185*H185,2)</f>
        <v>0</v>
      </c>
      <c r="K185" s="216" t="s">
        <v>206</v>
      </c>
      <c r="L185" s="48"/>
      <c r="M185" s="221" t="s">
        <v>5</v>
      </c>
      <c r="N185" s="222" t="s">
        <v>44</v>
      </c>
      <c r="O185" s="49"/>
      <c r="P185" s="223">
        <f>O185*H185</f>
        <v>0</v>
      </c>
      <c r="Q185" s="223">
        <v>0.00167</v>
      </c>
      <c r="R185" s="223">
        <f>Q185*H185</f>
        <v>0.0050100000000000006</v>
      </c>
      <c r="S185" s="223">
        <v>0</v>
      </c>
      <c r="T185" s="224">
        <f>S185*H185</f>
        <v>0</v>
      </c>
      <c r="AR185" s="26" t="s">
        <v>207</v>
      </c>
      <c r="AT185" s="26" t="s">
        <v>202</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207</v>
      </c>
      <c r="BM185" s="26" t="s">
        <v>1775</v>
      </c>
    </row>
    <row r="186" s="1" customFormat="1">
      <c r="B186" s="48"/>
      <c r="D186" s="226" t="s">
        <v>209</v>
      </c>
      <c r="F186" s="227" t="s">
        <v>1470</v>
      </c>
      <c r="I186" s="228"/>
      <c r="L186" s="48"/>
      <c r="M186" s="229"/>
      <c r="N186" s="49"/>
      <c r="O186" s="49"/>
      <c r="P186" s="49"/>
      <c r="Q186" s="49"/>
      <c r="R186" s="49"/>
      <c r="S186" s="49"/>
      <c r="T186" s="87"/>
      <c r="AT186" s="26" t="s">
        <v>209</v>
      </c>
      <c r="AU186" s="26" t="s">
        <v>83</v>
      </c>
    </row>
    <row r="187" s="1" customFormat="1" ht="16.5" customHeight="1">
      <c r="B187" s="213"/>
      <c r="C187" s="247" t="s">
        <v>356</v>
      </c>
      <c r="D187" s="247" t="s">
        <v>271</v>
      </c>
      <c r="E187" s="248" t="s">
        <v>1471</v>
      </c>
      <c r="F187" s="249" t="s">
        <v>1472</v>
      </c>
      <c r="G187" s="250" t="s">
        <v>403</v>
      </c>
      <c r="H187" s="251">
        <v>3</v>
      </c>
      <c r="I187" s="252"/>
      <c r="J187" s="253">
        <f>ROUND(I187*H187,2)</f>
        <v>0</v>
      </c>
      <c r="K187" s="249" t="s">
        <v>5</v>
      </c>
      <c r="L187" s="254"/>
      <c r="M187" s="255" t="s">
        <v>5</v>
      </c>
      <c r="N187" s="256" t="s">
        <v>44</v>
      </c>
      <c r="O187" s="49"/>
      <c r="P187" s="223">
        <f>O187*H187</f>
        <v>0</v>
      </c>
      <c r="Q187" s="223">
        <v>0.012999999999999999</v>
      </c>
      <c r="R187" s="223">
        <f>Q187*H187</f>
        <v>0.039</v>
      </c>
      <c r="S187" s="223">
        <v>0</v>
      </c>
      <c r="T187" s="224">
        <f>S187*H187</f>
        <v>0</v>
      </c>
      <c r="AR187" s="26" t="s">
        <v>1439</v>
      </c>
      <c r="AT187" s="26" t="s">
        <v>271</v>
      </c>
      <c r="AU187" s="26" t="s">
        <v>83</v>
      </c>
      <c r="AY187" s="26" t="s">
        <v>200</v>
      </c>
      <c r="BE187" s="225">
        <f>IF(N187="základní",J187,0)</f>
        <v>0</v>
      </c>
      <c r="BF187" s="225">
        <f>IF(N187="snížená",J187,0)</f>
        <v>0</v>
      </c>
      <c r="BG187" s="225">
        <f>IF(N187="zákl. přenesená",J187,0)</f>
        <v>0</v>
      </c>
      <c r="BH187" s="225">
        <f>IF(N187="sníž. přenesená",J187,0)</f>
        <v>0</v>
      </c>
      <c r="BI187" s="225">
        <f>IF(N187="nulová",J187,0)</f>
        <v>0</v>
      </c>
      <c r="BJ187" s="26" t="s">
        <v>81</v>
      </c>
      <c r="BK187" s="225">
        <f>ROUND(I187*H187,2)</f>
        <v>0</v>
      </c>
      <c r="BL187" s="26" t="s">
        <v>1439</v>
      </c>
      <c r="BM187" s="26" t="s">
        <v>1776</v>
      </c>
    </row>
    <row r="188" s="1" customFormat="1">
      <c r="B188" s="48"/>
      <c r="D188" s="226" t="s">
        <v>209</v>
      </c>
      <c r="F188" s="227" t="s">
        <v>1472</v>
      </c>
      <c r="I188" s="228"/>
      <c r="L188" s="48"/>
      <c r="M188" s="229"/>
      <c r="N188" s="49"/>
      <c r="O188" s="49"/>
      <c r="P188" s="49"/>
      <c r="Q188" s="49"/>
      <c r="R188" s="49"/>
      <c r="S188" s="49"/>
      <c r="T188" s="87"/>
      <c r="AT188" s="26" t="s">
        <v>209</v>
      </c>
      <c r="AU188" s="26" t="s">
        <v>83</v>
      </c>
    </row>
    <row r="189" s="1" customFormat="1" ht="25.5" customHeight="1">
      <c r="B189" s="213"/>
      <c r="C189" s="214" t="s">
        <v>362</v>
      </c>
      <c r="D189" s="214" t="s">
        <v>202</v>
      </c>
      <c r="E189" s="215" t="s">
        <v>1483</v>
      </c>
      <c r="F189" s="216" t="s">
        <v>1484</v>
      </c>
      <c r="G189" s="217" t="s">
        <v>403</v>
      </c>
      <c r="H189" s="218">
        <v>8</v>
      </c>
      <c r="I189" s="219"/>
      <c r="J189" s="220">
        <f>ROUND(I189*H189,2)</f>
        <v>0</v>
      </c>
      <c r="K189" s="216" t="s">
        <v>206</v>
      </c>
      <c r="L189" s="48"/>
      <c r="M189" s="221" t="s">
        <v>5</v>
      </c>
      <c r="N189" s="222" t="s">
        <v>44</v>
      </c>
      <c r="O189" s="49"/>
      <c r="P189" s="223">
        <f>O189*H189</f>
        <v>0</v>
      </c>
      <c r="Q189" s="223">
        <v>0.00167</v>
      </c>
      <c r="R189" s="223">
        <f>Q189*H189</f>
        <v>0.01336</v>
      </c>
      <c r="S189" s="223">
        <v>0</v>
      </c>
      <c r="T189" s="224">
        <f>S189*H189</f>
        <v>0</v>
      </c>
      <c r="AR189" s="26" t="s">
        <v>207</v>
      </c>
      <c r="AT189" s="26" t="s">
        <v>202</v>
      </c>
      <c r="AU189" s="26" t="s">
        <v>83</v>
      </c>
      <c r="AY189" s="26" t="s">
        <v>200</v>
      </c>
      <c r="BE189" s="225">
        <f>IF(N189="základní",J189,0)</f>
        <v>0</v>
      </c>
      <c r="BF189" s="225">
        <f>IF(N189="snížená",J189,0)</f>
        <v>0</v>
      </c>
      <c r="BG189" s="225">
        <f>IF(N189="zákl. přenesená",J189,0)</f>
        <v>0</v>
      </c>
      <c r="BH189" s="225">
        <f>IF(N189="sníž. přenesená",J189,0)</f>
        <v>0</v>
      </c>
      <c r="BI189" s="225">
        <f>IF(N189="nulová",J189,0)</f>
        <v>0</v>
      </c>
      <c r="BJ189" s="26" t="s">
        <v>81</v>
      </c>
      <c r="BK189" s="225">
        <f>ROUND(I189*H189,2)</f>
        <v>0</v>
      </c>
      <c r="BL189" s="26" t="s">
        <v>207</v>
      </c>
      <c r="BM189" s="26" t="s">
        <v>1777</v>
      </c>
    </row>
    <row r="190" s="1" customFormat="1">
      <c r="B190" s="48"/>
      <c r="D190" s="226" t="s">
        <v>209</v>
      </c>
      <c r="F190" s="227" t="s">
        <v>1486</v>
      </c>
      <c r="I190" s="228"/>
      <c r="L190" s="48"/>
      <c r="M190" s="229"/>
      <c r="N190" s="49"/>
      <c r="O190" s="49"/>
      <c r="P190" s="49"/>
      <c r="Q190" s="49"/>
      <c r="R190" s="49"/>
      <c r="S190" s="49"/>
      <c r="T190" s="87"/>
      <c r="AT190" s="26" t="s">
        <v>209</v>
      </c>
      <c r="AU190" s="26" t="s">
        <v>83</v>
      </c>
    </row>
    <row r="191" s="1" customFormat="1" ht="16.5" customHeight="1">
      <c r="B191" s="213"/>
      <c r="C191" s="247" t="s">
        <v>368</v>
      </c>
      <c r="D191" s="247" t="s">
        <v>271</v>
      </c>
      <c r="E191" s="248" t="s">
        <v>1778</v>
      </c>
      <c r="F191" s="249" t="s">
        <v>1779</v>
      </c>
      <c r="G191" s="250" t="s">
        <v>403</v>
      </c>
      <c r="H191" s="251">
        <v>1</v>
      </c>
      <c r="I191" s="252"/>
      <c r="J191" s="253">
        <f>ROUND(I191*H191,2)</f>
        <v>0</v>
      </c>
      <c r="K191" s="249" t="s">
        <v>5</v>
      </c>
      <c r="L191" s="254"/>
      <c r="M191" s="255" t="s">
        <v>5</v>
      </c>
      <c r="N191" s="256" t="s">
        <v>44</v>
      </c>
      <c r="O191" s="49"/>
      <c r="P191" s="223">
        <f>O191*H191</f>
        <v>0</v>
      </c>
      <c r="Q191" s="223">
        <v>0.0080000000000000002</v>
      </c>
      <c r="R191" s="223">
        <f>Q191*H191</f>
        <v>0.0080000000000000002</v>
      </c>
      <c r="S191" s="223">
        <v>0</v>
      </c>
      <c r="T191" s="224">
        <f>S191*H191</f>
        <v>0</v>
      </c>
      <c r="AR191" s="26" t="s">
        <v>1439</v>
      </c>
      <c r="AT191" s="26" t="s">
        <v>271</v>
      </c>
      <c r="AU191" s="26" t="s">
        <v>83</v>
      </c>
      <c r="AY191" s="26" t="s">
        <v>200</v>
      </c>
      <c r="BE191" s="225">
        <f>IF(N191="základní",J191,0)</f>
        <v>0</v>
      </c>
      <c r="BF191" s="225">
        <f>IF(N191="snížená",J191,0)</f>
        <v>0</v>
      </c>
      <c r="BG191" s="225">
        <f>IF(N191="zákl. přenesená",J191,0)</f>
        <v>0</v>
      </c>
      <c r="BH191" s="225">
        <f>IF(N191="sníž. přenesená",J191,0)</f>
        <v>0</v>
      </c>
      <c r="BI191" s="225">
        <f>IF(N191="nulová",J191,0)</f>
        <v>0</v>
      </c>
      <c r="BJ191" s="26" t="s">
        <v>81</v>
      </c>
      <c r="BK191" s="225">
        <f>ROUND(I191*H191,2)</f>
        <v>0</v>
      </c>
      <c r="BL191" s="26" t="s">
        <v>1439</v>
      </c>
      <c r="BM191" s="26" t="s">
        <v>1780</v>
      </c>
    </row>
    <row r="192" s="1" customFormat="1">
      <c r="B192" s="48"/>
      <c r="D192" s="226" t="s">
        <v>209</v>
      </c>
      <c r="F192" s="227" t="s">
        <v>1781</v>
      </c>
      <c r="I192" s="228"/>
      <c r="L192" s="48"/>
      <c r="M192" s="229"/>
      <c r="N192" s="49"/>
      <c r="O192" s="49"/>
      <c r="P192" s="49"/>
      <c r="Q192" s="49"/>
      <c r="R192" s="49"/>
      <c r="S192" s="49"/>
      <c r="T192" s="87"/>
      <c r="AT192" s="26" t="s">
        <v>209</v>
      </c>
      <c r="AU192" s="26" t="s">
        <v>83</v>
      </c>
    </row>
    <row r="193" s="1" customFormat="1" ht="16.5" customHeight="1">
      <c r="B193" s="213"/>
      <c r="C193" s="247" t="s">
        <v>373</v>
      </c>
      <c r="D193" s="247" t="s">
        <v>271</v>
      </c>
      <c r="E193" s="248" t="s">
        <v>1782</v>
      </c>
      <c r="F193" s="249" t="s">
        <v>1783</v>
      </c>
      <c r="G193" s="250" t="s">
        <v>403</v>
      </c>
      <c r="H193" s="251">
        <v>1</v>
      </c>
      <c r="I193" s="252"/>
      <c r="J193" s="253">
        <f>ROUND(I193*H193,2)</f>
        <v>0</v>
      </c>
      <c r="K193" s="249" t="s">
        <v>5</v>
      </c>
      <c r="L193" s="254"/>
      <c r="M193" s="255" t="s">
        <v>5</v>
      </c>
      <c r="N193" s="256" t="s">
        <v>44</v>
      </c>
      <c r="O193" s="49"/>
      <c r="P193" s="223">
        <f>O193*H193</f>
        <v>0</v>
      </c>
      <c r="Q193" s="223">
        <v>0.0070000000000000001</v>
      </c>
      <c r="R193" s="223">
        <f>Q193*H193</f>
        <v>0.0070000000000000001</v>
      </c>
      <c r="S193" s="223">
        <v>0</v>
      </c>
      <c r="T193" s="224">
        <f>S193*H193</f>
        <v>0</v>
      </c>
      <c r="AR193" s="26" t="s">
        <v>1439</v>
      </c>
      <c r="AT193" s="26" t="s">
        <v>271</v>
      </c>
      <c r="AU193" s="26" t="s">
        <v>83</v>
      </c>
      <c r="AY193" s="26" t="s">
        <v>200</v>
      </c>
      <c r="BE193" s="225">
        <f>IF(N193="základní",J193,0)</f>
        <v>0</v>
      </c>
      <c r="BF193" s="225">
        <f>IF(N193="snížená",J193,0)</f>
        <v>0</v>
      </c>
      <c r="BG193" s="225">
        <f>IF(N193="zákl. přenesená",J193,0)</f>
        <v>0</v>
      </c>
      <c r="BH193" s="225">
        <f>IF(N193="sníž. přenesená",J193,0)</f>
        <v>0</v>
      </c>
      <c r="BI193" s="225">
        <f>IF(N193="nulová",J193,0)</f>
        <v>0</v>
      </c>
      <c r="BJ193" s="26" t="s">
        <v>81</v>
      </c>
      <c r="BK193" s="225">
        <f>ROUND(I193*H193,2)</f>
        <v>0</v>
      </c>
      <c r="BL193" s="26" t="s">
        <v>1439</v>
      </c>
      <c r="BM193" s="26" t="s">
        <v>1784</v>
      </c>
    </row>
    <row r="194" s="1" customFormat="1">
      <c r="B194" s="48"/>
      <c r="D194" s="226" t="s">
        <v>209</v>
      </c>
      <c r="F194" s="227" t="s">
        <v>1785</v>
      </c>
      <c r="I194" s="228"/>
      <c r="L194" s="48"/>
      <c r="M194" s="229"/>
      <c r="N194" s="49"/>
      <c r="O194" s="49"/>
      <c r="P194" s="49"/>
      <c r="Q194" s="49"/>
      <c r="R194" s="49"/>
      <c r="S194" s="49"/>
      <c r="T194" s="87"/>
      <c r="AT194" s="26" t="s">
        <v>209</v>
      </c>
      <c r="AU194" s="26" t="s">
        <v>83</v>
      </c>
    </row>
    <row r="195" s="1" customFormat="1" ht="16.5" customHeight="1">
      <c r="B195" s="213"/>
      <c r="C195" s="247" t="s">
        <v>378</v>
      </c>
      <c r="D195" s="247" t="s">
        <v>271</v>
      </c>
      <c r="E195" s="248" t="s">
        <v>1499</v>
      </c>
      <c r="F195" s="249" t="s">
        <v>1500</v>
      </c>
      <c r="G195" s="250" t="s">
        <v>403</v>
      </c>
      <c r="H195" s="251">
        <v>3</v>
      </c>
      <c r="I195" s="252"/>
      <c r="J195" s="253">
        <f>ROUND(I195*H195,2)</f>
        <v>0</v>
      </c>
      <c r="K195" s="249" t="s">
        <v>5</v>
      </c>
      <c r="L195" s="254"/>
      <c r="M195" s="255" t="s">
        <v>5</v>
      </c>
      <c r="N195" s="256" t="s">
        <v>44</v>
      </c>
      <c r="O195" s="49"/>
      <c r="P195" s="223">
        <f>O195*H195</f>
        <v>0</v>
      </c>
      <c r="Q195" s="223">
        <v>0.01</v>
      </c>
      <c r="R195" s="223">
        <f>Q195*H195</f>
        <v>0.029999999999999999</v>
      </c>
      <c r="S195" s="223">
        <v>0</v>
      </c>
      <c r="T195" s="224">
        <f>S195*H195</f>
        <v>0</v>
      </c>
      <c r="AR195" s="26" t="s">
        <v>1439</v>
      </c>
      <c r="AT195" s="26" t="s">
        <v>271</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1439</v>
      </c>
      <c r="BM195" s="26" t="s">
        <v>1786</v>
      </c>
    </row>
    <row r="196" s="1" customFormat="1">
      <c r="B196" s="48"/>
      <c r="D196" s="226" t="s">
        <v>209</v>
      </c>
      <c r="F196" s="227" t="s">
        <v>1500</v>
      </c>
      <c r="I196" s="228"/>
      <c r="L196" s="48"/>
      <c r="M196" s="229"/>
      <c r="N196" s="49"/>
      <c r="O196" s="49"/>
      <c r="P196" s="49"/>
      <c r="Q196" s="49"/>
      <c r="R196" s="49"/>
      <c r="S196" s="49"/>
      <c r="T196" s="87"/>
      <c r="AT196" s="26" t="s">
        <v>209</v>
      </c>
      <c r="AU196" s="26" t="s">
        <v>83</v>
      </c>
    </row>
    <row r="197" s="1" customFormat="1" ht="16.5" customHeight="1">
      <c r="B197" s="213"/>
      <c r="C197" s="247" t="s">
        <v>383</v>
      </c>
      <c r="D197" s="247" t="s">
        <v>271</v>
      </c>
      <c r="E197" s="248" t="s">
        <v>1503</v>
      </c>
      <c r="F197" s="249" t="s">
        <v>1504</v>
      </c>
      <c r="G197" s="250" t="s">
        <v>403</v>
      </c>
      <c r="H197" s="251">
        <v>3</v>
      </c>
      <c r="I197" s="252"/>
      <c r="J197" s="253">
        <f>ROUND(I197*H197,2)</f>
        <v>0</v>
      </c>
      <c r="K197" s="249" t="s">
        <v>5</v>
      </c>
      <c r="L197" s="254"/>
      <c r="M197" s="255" t="s">
        <v>5</v>
      </c>
      <c r="N197" s="256" t="s">
        <v>44</v>
      </c>
      <c r="O197" s="49"/>
      <c r="P197" s="223">
        <f>O197*H197</f>
        <v>0</v>
      </c>
      <c r="Q197" s="223">
        <v>0.0060000000000000001</v>
      </c>
      <c r="R197" s="223">
        <f>Q197*H197</f>
        <v>0.018000000000000002</v>
      </c>
      <c r="S197" s="223">
        <v>0</v>
      </c>
      <c r="T197" s="224">
        <f>S197*H197</f>
        <v>0</v>
      </c>
      <c r="AR197" s="26" t="s">
        <v>1439</v>
      </c>
      <c r="AT197" s="26" t="s">
        <v>271</v>
      </c>
      <c r="AU197" s="26" t="s">
        <v>83</v>
      </c>
      <c r="AY197" s="26" t="s">
        <v>200</v>
      </c>
      <c r="BE197" s="225">
        <f>IF(N197="základní",J197,0)</f>
        <v>0</v>
      </c>
      <c r="BF197" s="225">
        <f>IF(N197="snížená",J197,0)</f>
        <v>0</v>
      </c>
      <c r="BG197" s="225">
        <f>IF(N197="zákl. přenesená",J197,0)</f>
        <v>0</v>
      </c>
      <c r="BH197" s="225">
        <f>IF(N197="sníž. přenesená",J197,0)</f>
        <v>0</v>
      </c>
      <c r="BI197" s="225">
        <f>IF(N197="nulová",J197,0)</f>
        <v>0</v>
      </c>
      <c r="BJ197" s="26" t="s">
        <v>81</v>
      </c>
      <c r="BK197" s="225">
        <f>ROUND(I197*H197,2)</f>
        <v>0</v>
      </c>
      <c r="BL197" s="26" t="s">
        <v>1439</v>
      </c>
      <c r="BM197" s="26" t="s">
        <v>1787</v>
      </c>
    </row>
    <row r="198" s="1" customFormat="1">
      <c r="B198" s="48"/>
      <c r="D198" s="226" t="s">
        <v>209</v>
      </c>
      <c r="F198" s="227" t="s">
        <v>1504</v>
      </c>
      <c r="I198" s="228"/>
      <c r="L198" s="48"/>
      <c r="M198" s="229"/>
      <c r="N198" s="49"/>
      <c r="O198" s="49"/>
      <c r="P198" s="49"/>
      <c r="Q198" s="49"/>
      <c r="R198" s="49"/>
      <c r="S198" s="49"/>
      <c r="T198" s="87"/>
      <c r="AT198" s="26" t="s">
        <v>209</v>
      </c>
      <c r="AU198" s="26" t="s">
        <v>83</v>
      </c>
    </row>
    <row r="199" s="1" customFormat="1" ht="25.5" customHeight="1">
      <c r="B199" s="213"/>
      <c r="C199" s="214" t="s">
        <v>389</v>
      </c>
      <c r="D199" s="214" t="s">
        <v>202</v>
      </c>
      <c r="E199" s="215" t="s">
        <v>1788</v>
      </c>
      <c r="F199" s="216" t="s">
        <v>1789</v>
      </c>
      <c r="G199" s="217" t="s">
        <v>403</v>
      </c>
      <c r="H199" s="218">
        <v>3</v>
      </c>
      <c r="I199" s="219"/>
      <c r="J199" s="220">
        <f>ROUND(I199*H199,2)</f>
        <v>0</v>
      </c>
      <c r="K199" s="216" t="s">
        <v>206</v>
      </c>
      <c r="L199" s="48"/>
      <c r="M199" s="221" t="s">
        <v>5</v>
      </c>
      <c r="N199" s="222" t="s">
        <v>44</v>
      </c>
      <c r="O199" s="49"/>
      <c r="P199" s="223">
        <f>O199*H199</f>
        <v>0</v>
      </c>
      <c r="Q199" s="223">
        <v>0.00296</v>
      </c>
      <c r="R199" s="223">
        <f>Q199*H199</f>
        <v>0.008879999999999999</v>
      </c>
      <c r="S199" s="223">
        <v>0</v>
      </c>
      <c r="T199" s="224">
        <f>S199*H199</f>
        <v>0</v>
      </c>
      <c r="AR199" s="26" t="s">
        <v>207</v>
      </c>
      <c r="AT199" s="26" t="s">
        <v>202</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1790</v>
      </c>
    </row>
    <row r="200" s="1" customFormat="1">
      <c r="B200" s="48"/>
      <c r="D200" s="226" t="s">
        <v>209</v>
      </c>
      <c r="F200" s="227" t="s">
        <v>1791</v>
      </c>
      <c r="I200" s="228"/>
      <c r="L200" s="48"/>
      <c r="M200" s="229"/>
      <c r="N200" s="49"/>
      <c r="O200" s="49"/>
      <c r="P200" s="49"/>
      <c r="Q200" s="49"/>
      <c r="R200" s="49"/>
      <c r="S200" s="49"/>
      <c r="T200" s="87"/>
      <c r="AT200" s="26" t="s">
        <v>209</v>
      </c>
      <c r="AU200" s="26" t="s">
        <v>83</v>
      </c>
    </row>
    <row r="201" s="1" customFormat="1" ht="16.5" customHeight="1">
      <c r="B201" s="213"/>
      <c r="C201" s="247" t="s">
        <v>394</v>
      </c>
      <c r="D201" s="247" t="s">
        <v>271</v>
      </c>
      <c r="E201" s="248" t="s">
        <v>1792</v>
      </c>
      <c r="F201" s="249" t="s">
        <v>1793</v>
      </c>
      <c r="G201" s="250" t="s">
        <v>403</v>
      </c>
      <c r="H201" s="251">
        <v>2</v>
      </c>
      <c r="I201" s="252"/>
      <c r="J201" s="253">
        <f>ROUND(I201*H201,2)</f>
        <v>0</v>
      </c>
      <c r="K201" s="249" t="s">
        <v>5</v>
      </c>
      <c r="L201" s="254"/>
      <c r="M201" s="255" t="s">
        <v>5</v>
      </c>
      <c r="N201" s="256" t="s">
        <v>44</v>
      </c>
      <c r="O201" s="49"/>
      <c r="P201" s="223">
        <f>O201*H201</f>
        <v>0</v>
      </c>
      <c r="Q201" s="223">
        <v>0.010999999999999999</v>
      </c>
      <c r="R201" s="223">
        <f>Q201*H201</f>
        <v>0.021999999999999999</v>
      </c>
      <c r="S201" s="223">
        <v>0</v>
      </c>
      <c r="T201" s="224">
        <f>S201*H201</f>
        <v>0</v>
      </c>
      <c r="AR201" s="26" t="s">
        <v>250</v>
      </c>
      <c r="AT201" s="26" t="s">
        <v>271</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1794</v>
      </c>
    </row>
    <row r="202" s="1" customFormat="1">
      <c r="B202" s="48"/>
      <c r="D202" s="226" t="s">
        <v>209</v>
      </c>
      <c r="F202" s="227" t="s">
        <v>1795</v>
      </c>
      <c r="I202" s="228"/>
      <c r="L202" s="48"/>
      <c r="M202" s="229"/>
      <c r="N202" s="49"/>
      <c r="O202" s="49"/>
      <c r="P202" s="49"/>
      <c r="Q202" s="49"/>
      <c r="R202" s="49"/>
      <c r="S202" s="49"/>
      <c r="T202" s="87"/>
      <c r="AT202" s="26" t="s">
        <v>209</v>
      </c>
      <c r="AU202" s="26" t="s">
        <v>83</v>
      </c>
    </row>
    <row r="203" s="1" customFormat="1" ht="16.5" customHeight="1">
      <c r="B203" s="213"/>
      <c r="C203" s="247" t="s">
        <v>400</v>
      </c>
      <c r="D203" s="247" t="s">
        <v>271</v>
      </c>
      <c r="E203" s="248" t="s">
        <v>1796</v>
      </c>
      <c r="F203" s="249" t="s">
        <v>1797</v>
      </c>
      <c r="G203" s="250" t="s">
        <v>403</v>
      </c>
      <c r="H203" s="251">
        <v>1</v>
      </c>
      <c r="I203" s="252"/>
      <c r="J203" s="253">
        <f>ROUND(I203*H203,2)</f>
        <v>0</v>
      </c>
      <c r="K203" s="249" t="s">
        <v>5</v>
      </c>
      <c r="L203" s="254"/>
      <c r="M203" s="255" t="s">
        <v>5</v>
      </c>
      <c r="N203" s="256" t="s">
        <v>44</v>
      </c>
      <c r="O203" s="49"/>
      <c r="P203" s="223">
        <f>O203*H203</f>
        <v>0</v>
      </c>
      <c r="Q203" s="223">
        <v>0.029999999999999999</v>
      </c>
      <c r="R203" s="223">
        <f>Q203*H203</f>
        <v>0.029999999999999999</v>
      </c>
      <c r="S203" s="223">
        <v>0</v>
      </c>
      <c r="T203" s="224">
        <f>S203*H203</f>
        <v>0</v>
      </c>
      <c r="AR203" s="26" t="s">
        <v>250</v>
      </c>
      <c r="AT203" s="26" t="s">
        <v>271</v>
      </c>
      <c r="AU203" s="26" t="s">
        <v>83</v>
      </c>
      <c r="AY203" s="26" t="s">
        <v>200</v>
      </c>
      <c r="BE203" s="225">
        <f>IF(N203="základní",J203,0)</f>
        <v>0</v>
      </c>
      <c r="BF203" s="225">
        <f>IF(N203="snížená",J203,0)</f>
        <v>0</v>
      </c>
      <c r="BG203" s="225">
        <f>IF(N203="zákl. přenesená",J203,0)</f>
        <v>0</v>
      </c>
      <c r="BH203" s="225">
        <f>IF(N203="sníž. přenesená",J203,0)</f>
        <v>0</v>
      </c>
      <c r="BI203" s="225">
        <f>IF(N203="nulová",J203,0)</f>
        <v>0</v>
      </c>
      <c r="BJ203" s="26" t="s">
        <v>81</v>
      </c>
      <c r="BK203" s="225">
        <f>ROUND(I203*H203,2)</f>
        <v>0</v>
      </c>
      <c r="BL203" s="26" t="s">
        <v>207</v>
      </c>
      <c r="BM203" s="26" t="s">
        <v>1798</v>
      </c>
    </row>
    <row r="204" s="1" customFormat="1">
      <c r="B204" s="48"/>
      <c r="D204" s="226" t="s">
        <v>209</v>
      </c>
      <c r="F204" s="227" t="s">
        <v>1799</v>
      </c>
      <c r="I204" s="228"/>
      <c r="L204" s="48"/>
      <c r="M204" s="229"/>
      <c r="N204" s="49"/>
      <c r="O204" s="49"/>
      <c r="P204" s="49"/>
      <c r="Q204" s="49"/>
      <c r="R204" s="49"/>
      <c r="S204" s="49"/>
      <c r="T204" s="87"/>
      <c r="AT204" s="26" t="s">
        <v>209</v>
      </c>
      <c r="AU204" s="26" t="s">
        <v>83</v>
      </c>
    </row>
    <row r="205" s="1" customFormat="1" ht="16.5" customHeight="1">
      <c r="B205" s="213"/>
      <c r="C205" s="214" t="s">
        <v>407</v>
      </c>
      <c r="D205" s="214" t="s">
        <v>202</v>
      </c>
      <c r="E205" s="215" t="s">
        <v>1507</v>
      </c>
      <c r="F205" s="216" t="s">
        <v>1508</v>
      </c>
      <c r="G205" s="217" t="s">
        <v>403</v>
      </c>
      <c r="H205" s="218">
        <v>6</v>
      </c>
      <c r="I205" s="219"/>
      <c r="J205" s="220">
        <f>ROUND(I205*H205,2)</f>
        <v>0</v>
      </c>
      <c r="K205" s="216" t="s">
        <v>206</v>
      </c>
      <c r="L205" s="48"/>
      <c r="M205" s="221" t="s">
        <v>5</v>
      </c>
      <c r="N205" s="222" t="s">
        <v>44</v>
      </c>
      <c r="O205" s="49"/>
      <c r="P205" s="223">
        <f>O205*H205</f>
        <v>0</v>
      </c>
      <c r="Q205" s="223">
        <v>0.0017099999999999999</v>
      </c>
      <c r="R205" s="223">
        <f>Q205*H205</f>
        <v>0.01026</v>
      </c>
      <c r="S205" s="223">
        <v>0</v>
      </c>
      <c r="T205" s="224">
        <f>S205*H205</f>
        <v>0</v>
      </c>
      <c r="AR205" s="26" t="s">
        <v>207</v>
      </c>
      <c r="AT205" s="26" t="s">
        <v>202</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1800</v>
      </c>
    </row>
    <row r="206" s="1" customFormat="1">
      <c r="B206" s="48"/>
      <c r="D206" s="226" t="s">
        <v>209</v>
      </c>
      <c r="F206" s="227" t="s">
        <v>1510</v>
      </c>
      <c r="I206" s="228"/>
      <c r="L206" s="48"/>
      <c r="M206" s="229"/>
      <c r="N206" s="49"/>
      <c r="O206" s="49"/>
      <c r="P206" s="49"/>
      <c r="Q206" s="49"/>
      <c r="R206" s="49"/>
      <c r="S206" s="49"/>
      <c r="T206" s="87"/>
      <c r="AT206" s="26" t="s">
        <v>209</v>
      </c>
      <c r="AU206" s="26" t="s">
        <v>83</v>
      </c>
    </row>
    <row r="207" s="1" customFormat="1" ht="16.5" customHeight="1">
      <c r="B207" s="213"/>
      <c r="C207" s="247" t="s">
        <v>413</v>
      </c>
      <c r="D207" s="247" t="s">
        <v>271</v>
      </c>
      <c r="E207" s="248" t="s">
        <v>1516</v>
      </c>
      <c r="F207" s="249" t="s">
        <v>1517</v>
      </c>
      <c r="G207" s="250" t="s">
        <v>403</v>
      </c>
      <c r="H207" s="251">
        <v>3</v>
      </c>
      <c r="I207" s="252"/>
      <c r="J207" s="253">
        <f>ROUND(I207*H207,2)</f>
        <v>0</v>
      </c>
      <c r="K207" s="249" t="s">
        <v>5</v>
      </c>
      <c r="L207" s="254"/>
      <c r="M207" s="255" t="s">
        <v>5</v>
      </c>
      <c r="N207" s="256" t="s">
        <v>44</v>
      </c>
      <c r="O207" s="49"/>
      <c r="P207" s="223">
        <f>O207*H207</f>
        <v>0</v>
      </c>
      <c r="Q207" s="223">
        <v>0.019</v>
      </c>
      <c r="R207" s="223">
        <f>Q207*H207</f>
        <v>0.056999999999999995</v>
      </c>
      <c r="S207" s="223">
        <v>0</v>
      </c>
      <c r="T207" s="224">
        <f>S207*H207</f>
        <v>0</v>
      </c>
      <c r="AR207" s="26" t="s">
        <v>250</v>
      </c>
      <c r="AT207" s="26" t="s">
        <v>271</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1801</v>
      </c>
    </row>
    <row r="208" s="1" customFormat="1">
      <c r="B208" s="48"/>
      <c r="D208" s="226" t="s">
        <v>209</v>
      </c>
      <c r="F208" s="227" t="s">
        <v>1517</v>
      </c>
      <c r="I208" s="228"/>
      <c r="L208" s="48"/>
      <c r="M208" s="229"/>
      <c r="N208" s="49"/>
      <c r="O208" s="49"/>
      <c r="P208" s="49"/>
      <c r="Q208" s="49"/>
      <c r="R208" s="49"/>
      <c r="S208" s="49"/>
      <c r="T208" s="87"/>
      <c r="AT208" s="26" t="s">
        <v>209</v>
      </c>
      <c r="AU208" s="26" t="s">
        <v>83</v>
      </c>
    </row>
    <row r="209" s="1" customFormat="1" ht="16.5" customHeight="1">
      <c r="B209" s="213"/>
      <c r="C209" s="247" t="s">
        <v>419</v>
      </c>
      <c r="D209" s="247" t="s">
        <v>271</v>
      </c>
      <c r="E209" s="248" t="s">
        <v>1802</v>
      </c>
      <c r="F209" s="249" t="s">
        <v>1803</v>
      </c>
      <c r="G209" s="250" t="s">
        <v>403</v>
      </c>
      <c r="H209" s="251">
        <v>1</v>
      </c>
      <c r="I209" s="252"/>
      <c r="J209" s="253">
        <f>ROUND(I209*H209,2)</f>
        <v>0</v>
      </c>
      <c r="K209" s="249" t="s">
        <v>5</v>
      </c>
      <c r="L209" s="254"/>
      <c r="M209" s="255" t="s">
        <v>5</v>
      </c>
      <c r="N209" s="256" t="s">
        <v>44</v>
      </c>
      <c r="O209" s="49"/>
      <c r="P209" s="223">
        <f>O209*H209</f>
        <v>0</v>
      </c>
      <c r="Q209" s="223">
        <v>0.012</v>
      </c>
      <c r="R209" s="223">
        <f>Q209*H209</f>
        <v>0.012</v>
      </c>
      <c r="S209" s="223">
        <v>0</v>
      </c>
      <c r="T209" s="224">
        <f>S209*H209</f>
        <v>0</v>
      </c>
      <c r="AR209" s="26" t="s">
        <v>250</v>
      </c>
      <c r="AT209" s="26" t="s">
        <v>271</v>
      </c>
      <c r="AU209" s="26" t="s">
        <v>83</v>
      </c>
      <c r="AY209" s="26" t="s">
        <v>200</v>
      </c>
      <c r="BE209" s="225">
        <f>IF(N209="základní",J209,0)</f>
        <v>0</v>
      </c>
      <c r="BF209" s="225">
        <f>IF(N209="snížená",J209,0)</f>
        <v>0</v>
      </c>
      <c r="BG209" s="225">
        <f>IF(N209="zákl. přenesená",J209,0)</f>
        <v>0</v>
      </c>
      <c r="BH209" s="225">
        <f>IF(N209="sníž. přenesená",J209,0)</f>
        <v>0</v>
      </c>
      <c r="BI209" s="225">
        <f>IF(N209="nulová",J209,0)</f>
        <v>0</v>
      </c>
      <c r="BJ209" s="26" t="s">
        <v>81</v>
      </c>
      <c r="BK209" s="225">
        <f>ROUND(I209*H209,2)</f>
        <v>0</v>
      </c>
      <c r="BL209" s="26" t="s">
        <v>207</v>
      </c>
      <c r="BM209" s="26" t="s">
        <v>1804</v>
      </c>
    </row>
    <row r="210" s="1" customFormat="1">
      <c r="B210" s="48"/>
      <c r="D210" s="226" t="s">
        <v>209</v>
      </c>
      <c r="F210" s="227" t="s">
        <v>1805</v>
      </c>
      <c r="I210" s="228"/>
      <c r="L210" s="48"/>
      <c r="M210" s="229"/>
      <c r="N210" s="49"/>
      <c r="O210" s="49"/>
      <c r="P210" s="49"/>
      <c r="Q210" s="49"/>
      <c r="R210" s="49"/>
      <c r="S210" s="49"/>
      <c r="T210" s="87"/>
      <c r="AT210" s="26" t="s">
        <v>209</v>
      </c>
      <c r="AU210" s="26" t="s">
        <v>83</v>
      </c>
    </row>
    <row r="211" s="1" customFormat="1" ht="16.5" customHeight="1">
      <c r="B211" s="213"/>
      <c r="C211" s="247" t="s">
        <v>425</v>
      </c>
      <c r="D211" s="247" t="s">
        <v>271</v>
      </c>
      <c r="E211" s="248" t="s">
        <v>1806</v>
      </c>
      <c r="F211" s="249" t="s">
        <v>1807</v>
      </c>
      <c r="G211" s="250" t="s">
        <v>403</v>
      </c>
      <c r="H211" s="251">
        <v>2</v>
      </c>
      <c r="I211" s="252"/>
      <c r="J211" s="253">
        <f>ROUND(I211*H211,2)</f>
        <v>0</v>
      </c>
      <c r="K211" s="249" t="s">
        <v>5</v>
      </c>
      <c r="L211" s="254"/>
      <c r="M211" s="255" t="s">
        <v>5</v>
      </c>
      <c r="N211" s="256" t="s">
        <v>44</v>
      </c>
      <c r="O211" s="49"/>
      <c r="P211" s="223">
        <f>O211*H211</f>
        <v>0</v>
      </c>
      <c r="Q211" s="223">
        <v>0.012</v>
      </c>
      <c r="R211" s="223">
        <f>Q211*H211</f>
        <v>0.024</v>
      </c>
      <c r="S211" s="223">
        <v>0</v>
      </c>
      <c r="T211" s="224">
        <f>S211*H211</f>
        <v>0</v>
      </c>
      <c r="AR211" s="26" t="s">
        <v>250</v>
      </c>
      <c r="AT211" s="26" t="s">
        <v>271</v>
      </c>
      <c r="AU211" s="26" t="s">
        <v>83</v>
      </c>
      <c r="AY211" s="26" t="s">
        <v>200</v>
      </c>
      <c r="BE211" s="225">
        <f>IF(N211="základní",J211,0)</f>
        <v>0</v>
      </c>
      <c r="BF211" s="225">
        <f>IF(N211="snížená",J211,0)</f>
        <v>0</v>
      </c>
      <c r="BG211" s="225">
        <f>IF(N211="zákl. přenesená",J211,0)</f>
        <v>0</v>
      </c>
      <c r="BH211" s="225">
        <f>IF(N211="sníž. přenesená",J211,0)</f>
        <v>0</v>
      </c>
      <c r="BI211" s="225">
        <f>IF(N211="nulová",J211,0)</f>
        <v>0</v>
      </c>
      <c r="BJ211" s="26" t="s">
        <v>81</v>
      </c>
      <c r="BK211" s="225">
        <f>ROUND(I211*H211,2)</f>
        <v>0</v>
      </c>
      <c r="BL211" s="26" t="s">
        <v>207</v>
      </c>
      <c r="BM211" s="26" t="s">
        <v>1808</v>
      </c>
    </row>
    <row r="212" s="1" customFormat="1">
      <c r="B212" s="48"/>
      <c r="D212" s="226" t="s">
        <v>209</v>
      </c>
      <c r="F212" s="227" t="s">
        <v>1809</v>
      </c>
      <c r="I212" s="228"/>
      <c r="L212" s="48"/>
      <c r="M212" s="229"/>
      <c r="N212" s="49"/>
      <c r="O212" s="49"/>
      <c r="P212" s="49"/>
      <c r="Q212" s="49"/>
      <c r="R212" s="49"/>
      <c r="S212" s="49"/>
      <c r="T212" s="87"/>
      <c r="AT212" s="26" t="s">
        <v>209</v>
      </c>
      <c r="AU212" s="26" t="s">
        <v>83</v>
      </c>
    </row>
    <row r="213" s="1" customFormat="1" ht="16.5" customHeight="1">
      <c r="B213" s="213"/>
      <c r="C213" s="214" t="s">
        <v>431</v>
      </c>
      <c r="D213" s="214" t="s">
        <v>202</v>
      </c>
      <c r="E213" s="215" t="s">
        <v>1532</v>
      </c>
      <c r="F213" s="216" t="s">
        <v>1533</v>
      </c>
      <c r="G213" s="217" t="s">
        <v>333</v>
      </c>
      <c r="H213" s="218">
        <v>510.39999999999998</v>
      </c>
      <c r="I213" s="219"/>
      <c r="J213" s="220">
        <f>ROUND(I213*H213,2)</f>
        <v>0</v>
      </c>
      <c r="K213" s="216" t="s">
        <v>5</v>
      </c>
      <c r="L213" s="48"/>
      <c r="M213" s="221" t="s">
        <v>5</v>
      </c>
      <c r="N213" s="222" t="s">
        <v>44</v>
      </c>
      <c r="O213" s="49"/>
      <c r="P213" s="223">
        <f>O213*H213</f>
        <v>0</v>
      </c>
      <c r="Q213" s="223">
        <v>3.0000000000000001E-05</v>
      </c>
      <c r="R213" s="223">
        <f>Q213*H213</f>
        <v>0.015311999999999999</v>
      </c>
      <c r="S213" s="223">
        <v>0</v>
      </c>
      <c r="T213" s="224">
        <f>S213*H213</f>
        <v>0</v>
      </c>
      <c r="AR213" s="26" t="s">
        <v>207</v>
      </c>
      <c r="AT213" s="26" t="s">
        <v>202</v>
      </c>
      <c r="AU213" s="26" t="s">
        <v>83</v>
      </c>
      <c r="AY213" s="26" t="s">
        <v>200</v>
      </c>
      <c r="BE213" s="225">
        <f>IF(N213="základní",J213,0)</f>
        <v>0</v>
      </c>
      <c r="BF213" s="225">
        <f>IF(N213="snížená",J213,0)</f>
        <v>0</v>
      </c>
      <c r="BG213" s="225">
        <f>IF(N213="zákl. přenesená",J213,0)</f>
        <v>0</v>
      </c>
      <c r="BH213" s="225">
        <f>IF(N213="sníž. přenesená",J213,0)</f>
        <v>0</v>
      </c>
      <c r="BI213" s="225">
        <f>IF(N213="nulová",J213,0)</f>
        <v>0</v>
      </c>
      <c r="BJ213" s="26" t="s">
        <v>81</v>
      </c>
      <c r="BK213" s="225">
        <f>ROUND(I213*H213,2)</f>
        <v>0</v>
      </c>
      <c r="BL213" s="26" t="s">
        <v>207</v>
      </c>
      <c r="BM213" s="26" t="s">
        <v>1810</v>
      </c>
    </row>
    <row r="214" s="1" customFormat="1">
      <c r="B214" s="48"/>
      <c r="D214" s="226" t="s">
        <v>209</v>
      </c>
      <c r="F214" s="227" t="s">
        <v>1533</v>
      </c>
      <c r="I214" s="228"/>
      <c r="L214" s="48"/>
      <c r="M214" s="229"/>
      <c r="N214" s="49"/>
      <c r="O214" s="49"/>
      <c r="P214" s="49"/>
      <c r="Q214" s="49"/>
      <c r="R214" s="49"/>
      <c r="S214" s="49"/>
      <c r="T214" s="87"/>
      <c r="AT214" s="26" t="s">
        <v>209</v>
      </c>
      <c r="AU214" s="26" t="s">
        <v>83</v>
      </c>
    </row>
    <row r="215" s="12" customFormat="1">
      <c r="B215" s="230"/>
      <c r="D215" s="226" t="s">
        <v>211</v>
      </c>
      <c r="E215" s="231" t="s">
        <v>5</v>
      </c>
      <c r="F215" s="232" t="s">
        <v>1323</v>
      </c>
      <c r="H215" s="233">
        <v>510.39999999999998</v>
      </c>
      <c r="I215" s="234"/>
      <c r="L215" s="230"/>
      <c r="M215" s="235"/>
      <c r="N215" s="236"/>
      <c r="O215" s="236"/>
      <c r="P215" s="236"/>
      <c r="Q215" s="236"/>
      <c r="R215" s="236"/>
      <c r="S215" s="236"/>
      <c r="T215" s="237"/>
      <c r="AT215" s="231" t="s">
        <v>211</v>
      </c>
      <c r="AU215" s="231" t="s">
        <v>83</v>
      </c>
      <c r="AV215" s="12" t="s">
        <v>83</v>
      </c>
      <c r="AW215" s="12" t="s">
        <v>37</v>
      </c>
      <c r="AX215" s="12" t="s">
        <v>81</v>
      </c>
      <c r="AY215" s="231" t="s">
        <v>200</v>
      </c>
    </row>
    <row r="216" s="1" customFormat="1" ht="16.5" customHeight="1">
      <c r="B216" s="213"/>
      <c r="C216" s="247" t="s">
        <v>438</v>
      </c>
      <c r="D216" s="247" t="s">
        <v>271</v>
      </c>
      <c r="E216" s="248" t="s">
        <v>1535</v>
      </c>
      <c r="F216" s="249" t="s">
        <v>1536</v>
      </c>
      <c r="G216" s="250" t="s">
        <v>333</v>
      </c>
      <c r="H216" s="251">
        <v>586.96000000000004</v>
      </c>
      <c r="I216" s="252"/>
      <c r="J216" s="253">
        <f>ROUND(I216*H216,2)</f>
        <v>0</v>
      </c>
      <c r="K216" s="249" t="s">
        <v>5</v>
      </c>
      <c r="L216" s="254"/>
      <c r="M216" s="255" t="s">
        <v>5</v>
      </c>
      <c r="N216" s="256" t="s">
        <v>44</v>
      </c>
      <c r="O216" s="49"/>
      <c r="P216" s="223">
        <f>O216*H216</f>
        <v>0</v>
      </c>
      <c r="Q216" s="223">
        <v>0.00016000000000000001</v>
      </c>
      <c r="R216" s="223">
        <f>Q216*H216</f>
        <v>0.093913600000000014</v>
      </c>
      <c r="S216" s="223">
        <v>0</v>
      </c>
      <c r="T216" s="224">
        <f>S216*H216</f>
        <v>0</v>
      </c>
      <c r="AR216" s="26" t="s">
        <v>1439</v>
      </c>
      <c r="AT216" s="26" t="s">
        <v>271</v>
      </c>
      <c r="AU216" s="26" t="s">
        <v>83</v>
      </c>
      <c r="AY216" s="26" t="s">
        <v>200</v>
      </c>
      <c r="BE216" s="225">
        <f>IF(N216="základní",J216,0)</f>
        <v>0</v>
      </c>
      <c r="BF216" s="225">
        <f>IF(N216="snížená",J216,0)</f>
        <v>0</v>
      </c>
      <c r="BG216" s="225">
        <f>IF(N216="zákl. přenesená",J216,0)</f>
        <v>0</v>
      </c>
      <c r="BH216" s="225">
        <f>IF(N216="sníž. přenesená",J216,0)</f>
        <v>0</v>
      </c>
      <c r="BI216" s="225">
        <f>IF(N216="nulová",J216,0)</f>
        <v>0</v>
      </c>
      <c r="BJ216" s="26" t="s">
        <v>81</v>
      </c>
      <c r="BK216" s="225">
        <f>ROUND(I216*H216,2)</f>
        <v>0</v>
      </c>
      <c r="BL216" s="26" t="s">
        <v>1439</v>
      </c>
      <c r="BM216" s="26" t="s">
        <v>1811</v>
      </c>
    </row>
    <row r="217" s="1" customFormat="1">
      <c r="B217" s="48"/>
      <c r="D217" s="226" t="s">
        <v>209</v>
      </c>
      <c r="F217" s="227" t="s">
        <v>1536</v>
      </c>
      <c r="I217" s="228"/>
      <c r="L217" s="48"/>
      <c r="M217" s="229"/>
      <c r="N217" s="49"/>
      <c r="O217" s="49"/>
      <c r="P217" s="49"/>
      <c r="Q217" s="49"/>
      <c r="R217" s="49"/>
      <c r="S217" s="49"/>
      <c r="T217" s="87"/>
      <c r="AT217" s="26" t="s">
        <v>209</v>
      </c>
      <c r="AU217" s="26" t="s">
        <v>83</v>
      </c>
    </row>
    <row r="218" s="12" customFormat="1">
      <c r="B218" s="230"/>
      <c r="D218" s="226" t="s">
        <v>211</v>
      </c>
      <c r="E218" s="231" t="s">
        <v>5</v>
      </c>
      <c r="F218" s="232" t="s">
        <v>1538</v>
      </c>
      <c r="H218" s="233">
        <v>586.96000000000004</v>
      </c>
      <c r="I218" s="234"/>
      <c r="L218" s="230"/>
      <c r="M218" s="235"/>
      <c r="N218" s="236"/>
      <c r="O218" s="236"/>
      <c r="P218" s="236"/>
      <c r="Q218" s="236"/>
      <c r="R218" s="236"/>
      <c r="S218" s="236"/>
      <c r="T218" s="237"/>
      <c r="AT218" s="231" t="s">
        <v>211</v>
      </c>
      <c r="AU218" s="231" t="s">
        <v>83</v>
      </c>
      <c r="AV218" s="12" t="s">
        <v>83</v>
      </c>
      <c r="AW218" s="12" t="s">
        <v>37</v>
      </c>
      <c r="AX218" s="12" t="s">
        <v>81</v>
      </c>
      <c r="AY218" s="231" t="s">
        <v>200</v>
      </c>
    </row>
    <row r="219" s="1" customFormat="1" ht="25.5" customHeight="1">
      <c r="B219" s="213"/>
      <c r="C219" s="214" t="s">
        <v>443</v>
      </c>
      <c r="D219" s="214" t="s">
        <v>202</v>
      </c>
      <c r="E219" s="215" t="s">
        <v>1539</v>
      </c>
      <c r="F219" s="216" t="s">
        <v>1540</v>
      </c>
      <c r="G219" s="217" t="s">
        <v>333</v>
      </c>
      <c r="H219" s="218">
        <v>510.39999999999998</v>
      </c>
      <c r="I219" s="219"/>
      <c r="J219" s="220">
        <f>ROUND(I219*H219,2)</f>
        <v>0</v>
      </c>
      <c r="K219" s="216" t="s">
        <v>5</v>
      </c>
      <c r="L219" s="48"/>
      <c r="M219" s="221" t="s">
        <v>5</v>
      </c>
      <c r="N219" s="222" t="s">
        <v>44</v>
      </c>
      <c r="O219" s="49"/>
      <c r="P219" s="223">
        <f>O219*H219</f>
        <v>0</v>
      </c>
      <c r="Q219" s="223">
        <v>0</v>
      </c>
      <c r="R219" s="223">
        <f>Q219*H219</f>
        <v>0</v>
      </c>
      <c r="S219" s="223">
        <v>0</v>
      </c>
      <c r="T219" s="224">
        <f>S219*H219</f>
        <v>0</v>
      </c>
      <c r="AR219" s="26" t="s">
        <v>207</v>
      </c>
      <c r="AT219" s="26" t="s">
        <v>202</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1812</v>
      </c>
    </row>
    <row r="220" s="1" customFormat="1">
      <c r="B220" s="48"/>
      <c r="D220" s="226" t="s">
        <v>209</v>
      </c>
      <c r="F220" s="227" t="s">
        <v>1540</v>
      </c>
      <c r="I220" s="228"/>
      <c r="L220" s="48"/>
      <c r="M220" s="229"/>
      <c r="N220" s="49"/>
      <c r="O220" s="49"/>
      <c r="P220" s="49"/>
      <c r="Q220" s="49"/>
      <c r="R220" s="49"/>
      <c r="S220" s="49"/>
      <c r="T220" s="87"/>
      <c r="AT220" s="26" t="s">
        <v>209</v>
      </c>
      <c r="AU220" s="26" t="s">
        <v>83</v>
      </c>
    </row>
    <row r="221" s="12" customFormat="1">
      <c r="B221" s="230"/>
      <c r="D221" s="226" t="s">
        <v>211</v>
      </c>
      <c r="E221" s="231" t="s">
        <v>5</v>
      </c>
      <c r="F221" s="232" t="s">
        <v>1320</v>
      </c>
      <c r="H221" s="233">
        <v>510.39999999999998</v>
      </c>
      <c r="I221" s="234"/>
      <c r="L221" s="230"/>
      <c r="M221" s="235"/>
      <c r="N221" s="236"/>
      <c r="O221" s="236"/>
      <c r="P221" s="236"/>
      <c r="Q221" s="236"/>
      <c r="R221" s="236"/>
      <c r="S221" s="236"/>
      <c r="T221" s="237"/>
      <c r="AT221" s="231" t="s">
        <v>211</v>
      </c>
      <c r="AU221" s="231" t="s">
        <v>83</v>
      </c>
      <c r="AV221" s="12" t="s">
        <v>83</v>
      </c>
      <c r="AW221" s="12" t="s">
        <v>37</v>
      </c>
      <c r="AX221" s="12" t="s">
        <v>81</v>
      </c>
      <c r="AY221" s="231" t="s">
        <v>200</v>
      </c>
    </row>
    <row r="222" s="1" customFormat="1" ht="16.5" customHeight="1">
      <c r="B222" s="213"/>
      <c r="C222" s="247" t="s">
        <v>447</v>
      </c>
      <c r="D222" s="247" t="s">
        <v>271</v>
      </c>
      <c r="E222" s="248" t="s">
        <v>1542</v>
      </c>
      <c r="F222" s="249" t="s">
        <v>1543</v>
      </c>
      <c r="G222" s="250" t="s">
        <v>333</v>
      </c>
      <c r="H222" s="251">
        <v>518.05600000000004</v>
      </c>
      <c r="I222" s="252"/>
      <c r="J222" s="253">
        <f>ROUND(I222*H222,2)</f>
        <v>0</v>
      </c>
      <c r="K222" s="249" t="s">
        <v>5</v>
      </c>
      <c r="L222" s="254"/>
      <c r="M222" s="255" t="s">
        <v>5</v>
      </c>
      <c r="N222" s="256" t="s">
        <v>44</v>
      </c>
      <c r="O222" s="49"/>
      <c r="P222" s="223">
        <f>O222*H222</f>
        <v>0</v>
      </c>
      <c r="Q222" s="223">
        <v>0.0020699999999999998</v>
      </c>
      <c r="R222" s="223">
        <f>Q222*H222</f>
        <v>1.07237592</v>
      </c>
      <c r="S222" s="223">
        <v>0</v>
      </c>
      <c r="T222" s="224">
        <f>S222*H222</f>
        <v>0</v>
      </c>
      <c r="AR222" s="26" t="s">
        <v>250</v>
      </c>
      <c r="AT222" s="26" t="s">
        <v>271</v>
      </c>
      <c r="AU222" s="26" t="s">
        <v>83</v>
      </c>
      <c r="AY222" s="26" t="s">
        <v>200</v>
      </c>
      <c r="BE222" s="225">
        <f>IF(N222="základní",J222,0)</f>
        <v>0</v>
      </c>
      <c r="BF222" s="225">
        <f>IF(N222="snížená",J222,0)</f>
        <v>0</v>
      </c>
      <c r="BG222" s="225">
        <f>IF(N222="zákl. přenesená",J222,0)</f>
        <v>0</v>
      </c>
      <c r="BH222" s="225">
        <f>IF(N222="sníž. přenesená",J222,0)</f>
        <v>0</v>
      </c>
      <c r="BI222" s="225">
        <f>IF(N222="nulová",J222,0)</f>
        <v>0</v>
      </c>
      <c r="BJ222" s="26" t="s">
        <v>81</v>
      </c>
      <c r="BK222" s="225">
        <f>ROUND(I222*H222,2)</f>
        <v>0</v>
      </c>
      <c r="BL222" s="26" t="s">
        <v>207</v>
      </c>
      <c r="BM222" s="26" t="s">
        <v>1813</v>
      </c>
    </row>
    <row r="223" s="1" customFormat="1">
      <c r="B223" s="48"/>
      <c r="D223" s="226" t="s">
        <v>209</v>
      </c>
      <c r="F223" s="227" t="s">
        <v>1543</v>
      </c>
      <c r="I223" s="228"/>
      <c r="L223" s="48"/>
      <c r="M223" s="229"/>
      <c r="N223" s="49"/>
      <c r="O223" s="49"/>
      <c r="P223" s="49"/>
      <c r="Q223" s="49"/>
      <c r="R223" s="49"/>
      <c r="S223" s="49"/>
      <c r="T223" s="87"/>
      <c r="AT223" s="26" t="s">
        <v>209</v>
      </c>
      <c r="AU223" s="26" t="s">
        <v>83</v>
      </c>
    </row>
    <row r="224" s="1" customFormat="1" ht="16.5" customHeight="1">
      <c r="B224" s="213"/>
      <c r="C224" s="214" t="s">
        <v>451</v>
      </c>
      <c r="D224" s="214" t="s">
        <v>202</v>
      </c>
      <c r="E224" s="215" t="s">
        <v>1557</v>
      </c>
      <c r="F224" s="216" t="s">
        <v>1558</v>
      </c>
      <c r="G224" s="217" t="s">
        <v>403</v>
      </c>
      <c r="H224" s="218">
        <v>3</v>
      </c>
      <c r="I224" s="219"/>
      <c r="J224" s="220">
        <f>ROUND(I224*H224,2)</f>
        <v>0</v>
      </c>
      <c r="K224" s="216" t="s">
        <v>206</v>
      </c>
      <c r="L224" s="48"/>
      <c r="M224" s="221" t="s">
        <v>5</v>
      </c>
      <c r="N224" s="222" t="s">
        <v>44</v>
      </c>
      <c r="O224" s="49"/>
      <c r="P224" s="223">
        <f>O224*H224</f>
        <v>0</v>
      </c>
      <c r="Q224" s="223">
        <v>0.00034000000000000002</v>
      </c>
      <c r="R224" s="223">
        <f>Q224*H224</f>
        <v>0.0010200000000000001</v>
      </c>
      <c r="S224" s="223">
        <v>0</v>
      </c>
      <c r="T224" s="224">
        <f>S224*H224</f>
        <v>0</v>
      </c>
      <c r="AR224" s="26" t="s">
        <v>207</v>
      </c>
      <c r="AT224" s="26" t="s">
        <v>202</v>
      </c>
      <c r="AU224" s="26" t="s">
        <v>83</v>
      </c>
      <c r="AY224" s="26" t="s">
        <v>200</v>
      </c>
      <c r="BE224" s="225">
        <f>IF(N224="základní",J224,0)</f>
        <v>0</v>
      </c>
      <c r="BF224" s="225">
        <f>IF(N224="snížená",J224,0)</f>
        <v>0</v>
      </c>
      <c r="BG224" s="225">
        <f>IF(N224="zákl. přenesená",J224,0)</f>
        <v>0</v>
      </c>
      <c r="BH224" s="225">
        <f>IF(N224="sníž. přenesená",J224,0)</f>
        <v>0</v>
      </c>
      <c r="BI224" s="225">
        <f>IF(N224="nulová",J224,0)</f>
        <v>0</v>
      </c>
      <c r="BJ224" s="26" t="s">
        <v>81</v>
      </c>
      <c r="BK224" s="225">
        <f>ROUND(I224*H224,2)</f>
        <v>0</v>
      </c>
      <c r="BL224" s="26" t="s">
        <v>207</v>
      </c>
      <c r="BM224" s="26" t="s">
        <v>1814</v>
      </c>
    </row>
    <row r="225" s="1" customFormat="1">
      <c r="B225" s="48"/>
      <c r="D225" s="226" t="s">
        <v>209</v>
      </c>
      <c r="F225" s="227" t="s">
        <v>1560</v>
      </c>
      <c r="I225" s="228"/>
      <c r="L225" s="48"/>
      <c r="M225" s="229"/>
      <c r="N225" s="49"/>
      <c r="O225" s="49"/>
      <c r="P225" s="49"/>
      <c r="Q225" s="49"/>
      <c r="R225" s="49"/>
      <c r="S225" s="49"/>
      <c r="T225" s="87"/>
      <c r="AT225" s="26" t="s">
        <v>209</v>
      </c>
      <c r="AU225" s="26" t="s">
        <v>83</v>
      </c>
    </row>
    <row r="226" s="1" customFormat="1" ht="16.5" customHeight="1">
      <c r="B226" s="213"/>
      <c r="C226" s="247" t="s">
        <v>455</v>
      </c>
      <c r="D226" s="247" t="s">
        <v>271</v>
      </c>
      <c r="E226" s="248" t="s">
        <v>1561</v>
      </c>
      <c r="F226" s="249" t="s">
        <v>1562</v>
      </c>
      <c r="G226" s="250" t="s">
        <v>403</v>
      </c>
      <c r="H226" s="251">
        <v>3</v>
      </c>
      <c r="I226" s="252"/>
      <c r="J226" s="253">
        <f>ROUND(I226*H226,2)</f>
        <v>0</v>
      </c>
      <c r="K226" s="249" t="s">
        <v>5</v>
      </c>
      <c r="L226" s="254"/>
      <c r="M226" s="255" t="s">
        <v>5</v>
      </c>
      <c r="N226" s="256" t="s">
        <v>44</v>
      </c>
      <c r="O226" s="49"/>
      <c r="P226" s="223">
        <f>O226*H226</f>
        <v>0</v>
      </c>
      <c r="Q226" s="223">
        <v>0.036999999999999998</v>
      </c>
      <c r="R226" s="223">
        <f>Q226*H226</f>
        <v>0.11099999999999999</v>
      </c>
      <c r="S226" s="223">
        <v>0</v>
      </c>
      <c r="T226" s="224">
        <f>S226*H226</f>
        <v>0</v>
      </c>
      <c r="AR226" s="26" t="s">
        <v>1439</v>
      </c>
      <c r="AT226" s="26" t="s">
        <v>271</v>
      </c>
      <c r="AU226" s="26" t="s">
        <v>83</v>
      </c>
      <c r="AY226" s="26" t="s">
        <v>200</v>
      </c>
      <c r="BE226" s="225">
        <f>IF(N226="základní",J226,0)</f>
        <v>0</v>
      </c>
      <c r="BF226" s="225">
        <f>IF(N226="snížená",J226,0)</f>
        <v>0</v>
      </c>
      <c r="BG226" s="225">
        <f>IF(N226="zákl. přenesená",J226,0)</f>
        <v>0</v>
      </c>
      <c r="BH226" s="225">
        <f>IF(N226="sníž. přenesená",J226,0)</f>
        <v>0</v>
      </c>
      <c r="BI226" s="225">
        <f>IF(N226="nulová",J226,0)</f>
        <v>0</v>
      </c>
      <c r="BJ226" s="26" t="s">
        <v>81</v>
      </c>
      <c r="BK226" s="225">
        <f>ROUND(I226*H226,2)</f>
        <v>0</v>
      </c>
      <c r="BL226" s="26" t="s">
        <v>1439</v>
      </c>
      <c r="BM226" s="26" t="s">
        <v>1815</v>
      </c>
    </row>
    <row r="227" s="1" customFormat="1">
      <c r="B227" s="48"/>
      <c r="D227" s="226" t="s">
        <v>209</v>
      </c>
      <c r="F227" s="227" t="s">
        <v>1562</v>
      </c>
      <c r="I227" s="228"/>
      <c r="L227" s="48"/>
      <c r="M227" s="229"/>
      <c r="N227" s="49"/>
      <c r="O227" s="49"/>
      <c r="P227" s="49"/>
      <c r="Q227" s="49"/>
      <c r="R227" s="49"/>
      <c r="S227" s="49"/>
      <c r="T227" s="87"/>
      <c r="AT227" s="26" t="s">
        <v>209</v>
      </c>
      <c r="AU227" s="26" t="s">
        <v>83</v>
      </c>
    </row>
    <row r="228" s="1" customFormat="1" ht="16.5" customHeight="1">
      <c r="B228" s="213"/>
      <c r="C228" s="214" t="s">
        <v>459</v>
      </c>
      <c r="D228" s="214" t="s">
        <v>202</v>
      </c>
      <c r="E228" s="215" t="s">
        <v>1564</v>
      </c>
      <c r="F228" s="216" t="s">
        <v>1565</v>
      </c>
      <c r="G228" s="217" t="s">
        <v>403</v>
      </c>
      <c r="H228" s="218">
        <v>9</v>
      </c>
      <c r="I228" s="219"/>
      <c r="J228" s="220">
        <f>ROUND(I228*H228,2)</f>
        <v>0</v>
      </c>
      <c r="K228" s="216" t="s">
        <v>206</v>
      </c>
      <c r="L228" s="48"/>
      <c r="M228" s="221" t="s">
        <v>5</v>
      </c>
      <c r="N228" s="222" t="s">
        <v>44</v>
      </c>
      <c r="O228" s="49"/>
      <c r="P228" s="223">
        <f>O228*H228</f>
        <v>0</v>
      </c>
      <c r="Q228" s="223">
        <v>0.00165</v>
      </c>
      <c r="R228" s="223">
        <f>Q228*H228</f>
        <v>0.01485</v>
      </c>
      <c r="S228" s="223">
        <v>0</v>
      </c>
      <c r="T228" s="224">
        <f>S228*H228</f>
        <v>0</v>
      </c>
      <c r="AR228" s="26" t="s">
        <v>207</v>
      </c>
      <c r="AT228" s="26" t="s">
        <v>202</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1816</v>
      </c>
    </row>
    <row r="229" s="1" customFormat="1">
      <c r="B229" s="48"/>
      <c r="D229" s="226" t="s">
        <v>209</v>
      </c>
      <c r="F229" s="227" t="s">
        <v>1567</v>
      </c>
      <c r="I229" s="228"/>
      <c r="L229" s="48"/>
      <c r="M229" s="229"/>
      <c r="N229" s="49"/>
      <c r="O229" s="49"/>
      <c r="P229" s="49"/>
      <c r="Q229" s="49"/>
      <c r="R229" s="49"/>
      <c r="S229" s="49"/>
      <c r="T229" s="87"/>
      <c r="AT229" s="26" t="s">
        <v>209</v>
      </c>
      <c r="AU229" s="26" t="s">
        <v>83</v>
      </c>
    </row>
    <row r="230" s="1" customFormat="1" ht="16.5" customHeight="1">
      <c r="B230" s="213"/>
      <c r="C230" s="247" t="s">
        <v>436</v>
      </c>
      <c r="D230" s="247" t="s">
        <v>271</v>
      </c>
      <c r="E230" s="248" t="s">
        <v>1568</v>
      </c>
      <c r="F230" s="249" t="s">
        <v>1569</v>
      </c>
      <c r="G230" s="250" t="s">
        <v>403</v>
      </c>
      <c r="H230" s="251">
        <v>9</v>
      </c>
      <c r="I230" s="252"/>
      <c r="J230" s="253">
        <f>ROUND(I230*H230,2)</f>
        <v>0</v>
      </c>
      <c r="K230" s="249" t="s">
        <v>5</v>
      </c>
      <c r="L230" s="254"/>
      <c r="M230" s="255" t="s">
        <v>5</v>
      </c>
      <c r="N230" s="256" t="s">
        <v>44</v>
      </c>
      <c r="O230" s="49"/>
      <c r="P230" s="223">
        <f>O230*H230</f>
        <v>0</v>
      </c>
      <c r="Q230" s="223">
        <v>0.0070000000000000001</v>
      </c>
      <c r="R230" s="223">
        <f>Q230*H230</f>
        <v>0.063</v>
      </c>
      <c r="S230" s="223">
        <v>0</v>
      </c>
      <c r="T230" s="224">
        <f>S230*H230</f>
        <v>0</v>
      </c>
      <c r="AR230" s="26" t="s">
        <v>1439</v>
      </c>
      <c r="AT230" s="26" t="s">
        <v>271</v>
      </c>
      <c r="AU230" s="26" t="s">
        <v>83</v>
      </c>
      <c r="AY230" s="26" t="s">
        <v>200</v>
      </c>
      <c r="BE230" s="225">
        <f>IF(N230="základní",J230,0)</f>
        <v>0</v>
      </c>
      <c r="BF230" s="225">
        <f>IF(N230="snížená",J230,0)</f>
        <v>0</v>
      </c>
      <c r="BG230" s="225">
        <f>IF(N230="zákl. přenesená",J230,0)</f>
        <v>0</v>
      </c>
      <c r="BH230" s="225">
        <f>IF(N230="sníž. přenesená",J230,0)</f>
        <v>0</v>
      </c>
      <c r="BI230" s="225">
        <f>IF(N230="nulová",J230,0)</f>
        <v>0</v>
      </c>
      <c r="BJ230" s="26" t="s">
        <v>81</v>
      </c>
      <c r="BK230" s="225">
        <f>ROUND(I230*H230,2)</f>
        <v>0</v>
      </c>
      <c r="BL230" s="26" t="s">
        <v>1439</v>
      </c>
      <c r="BM230" s="26" t="s">
        <v>1817</v>
      </c>
    </row>
    <row r="231" s="1" customFormat="1">
      <c r="B231" s="48"/>
      <c r="D231" s="226" t="s">
        <v>209</v>
      </c>
      <c r="F231" s="227" t="s">
        <v>1569</v>
      </c>
      <c r="I231" s="228"/>
      <c r="L231" s="48"/>
      <c r="M231" s="229"/>
      <c r="N231" s="49"/>
      <c r="O231" s="49"/>
      <c r="P231" s="49"/>
      <c r="Q231" s="49"/>
      <c r="R231" s="49"/>
      <c r="S231" s="49"/>
      <c r="T231" s="87"/>
      <c r="AT231" s="26" t="s">
        <v>209</v>
      </c>
      <c r="AU231" s="26" t="s">
        <v>83</v>
      </c>
    </row>
    <row r="232" s="1" customFormat="1" ht="16.5" customHeight="1">
      <c r="B232" s="213"/>
      <c r="C232" s="247" t="s">
        <v>466</v>
      </c>
      <c r="D232" s="247" t="s">
        <v>271</v>
      </c>
      <c r="E232" s="248" t="s">
        <v>1572</v>
      </c>
      <c r="F232" s="249" t="s">
        <v>1573</v>
      </c>
      <c r="G232" s="250" t="s">
        <v>403</v>
      </c>
      <c r="H232" s="251">
        <v>9</v>
      </c>
      <c r="I232" s="252"/>
      <c r="J232" s="253">
        <f>ROUND(I232*H232,2)</f>
        <v>0</v>
      </c>
      <c r="K232" s="249" t="s">
        <v>5</v>
      </c>
      <c r="L232" s="254"/>
      <c r="M232" s="255" t="s">
        <v>5</v>
      </c>
      <c r="N232" s="256" t="s">
        <v>44</v>
      </c>
      <c r="O232" s="49"/>
      <c r="P232" s="223">
        <f>O232*H232</f>
        <v>0</v>
      </c>
      <c r="Q232" s="223">
        <v>0.021999999999999999</v>
      </c>
      <c r="R232" s="223">
        <f>Q232*H232</f>
        <v>0.19799999999999998</v>
      </c>
      <c r="S232" s="223">
        <v>0</v>
      </c>
      <c r="T232" s="224">
        <f>S232*H232</f>
        <v>0</v>
      </c>
      <c r="AR232" s="26" t="s">
        <v>1439</v>
      </c>
      <c r="AT232" s="26" t="s">
        <v>271</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1439</v>
      </c>
      <c r="BM232" s="26" t="s">
        <v>1818</v>
      </c>
    </row>
    <row r="233" s="1" customFormat="1">
      <c r="B233" s="48"/>
      <c r="D233" s="226" t="s">
        <v>209</v>
      </c>
      <c r="F233" s="227" t="s">
        <v>1573</v>
      </c>
      <c r="I233" s="228"/>
      <c r="L233" s="48"/>
      <c r="M233" s="229"/>
      <c r="N233" s="49"/>
      <c r="O233" s="49"/>
      <c r="P233" s="49"/>
      <c r="Q233" s="49"/>
      <c r="R233" s="49"/>
      <c r="S233" s="49"/>
      <c r="T233" s="87"/>
      <c r="AT233" s="26" t="s">
        <v>209</v>
      </c>
      <c r="AU233" s="26" t="s">
        <v>83</v>
      </c>
    </row>
    <row r="234" s="1" customFormat="1" ht="16.5" customHeight="1">
      <c r="B234" s="213"/>
      <c r="C234" s="214" t="s">
        <v>470</v>
      </c>
      <c r="D234" s="214" t="s">
        <v>202</v>
      </c>
      <c r="E234" s="215" t="s">
        <v>1583</v>
      </c>
      <c r="F234" s="216" t="s">
        <v>1584</v>
      </c>
      <c r="G234" s="217" t="s">
        <v>403</v>
      </c>
      <c r="H234" s="218">
        <v>27</v>
      </c>
      <c r="I234" s="219"/>
      <c r="J234" s="220">
        <f>ROUND(I234*H234,2)</f>
        <v>0</v>
      </c>
      <c r="K234" s="216" t="s">
        <v>206</v>
      </c>
      <c r="L234" s="48"/>
      <c r="M234" s="221" t="s">
        <v>5</v>
      </c>
      <c r="N234" s="222" t="s">
        <v>44</v>
      </c>
      <c r="O234" s="49"/>
      <c r="P234" s="223">
        <f>O234*H234</f>
        <v>0</v>
      </c>
      <c r="Q234" s="223">
        <v>0</v>
      </c>
      <c r="R234" s="223">
        <f>Q234*H234</f>
        <v>0</v>
      </c>
      <c r="S234" s="223">
        <v>0</v>
      </c>
      <c r="T234" s="224">
        <f>S234*H234</f>
        <v>0</v>
      </c>
      <c r="AR234" s="26" t="s">
        <v>207</v>
      </c>
      <c r="AT234" s="26" t="s">
        <v>202</v>
      </c>
      <c r="AU234" s="26" t="s">
        <v>83</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207</v>
      </c>
      <c r="BM234" s="26" t="s">
        <v>1819</v>
      </c>
    </row>
    <row r="235" s="1" customFormat="1">
      <c r="B235" s="48"/>
      <c r="D235" s="226" t="s">
        <v>209</v>
      </c>
      <c r="F235" s="227" t="s">
        <v>1586</v>
      </c>
      <c r="I235" s="228"/>
      <c r="L235" s="48"/>
      <c r="M235" s="229"/>
      <c r="N235" s="49"/>
      <c r="O235" s="49"/>
      <c r="P235" s="49"/>
      <c r="Q235" s="49"/>
      <c r="R235" s="49"/>
      <c r="S235" s="49"/>
      <c r="T235" s="87"/>
      <c r="AT235" s="26" t="s">
        <v>209</v>
      </c>
      <c r="AU235" s="26" t="s">
        <v>83</v>
      </c>
    </row>
    <row r="236" s="1" customFormat="1" ht="16.5" customHeight="1">
      <c r="B236" s="213"/>
      <c r="C236" s="247" t="s">
        <v>475</v>
      </c>
      <c r="D236" s="247" t="s">
        <v>271</v>
      </c>
      <c r="E236" s="248" t="s">
        <v>1587</v>
      </c>
      <c r="F236" s="249" t="s">
        <v>1588</v>
      </c>
      <c r="G236" s="250" t="s">
        <v>403</v>
      </c>
      <c r="H236" s="251">
        <v>27</v>
      </c>
      <c r="I236" s="252"/>
      <c r="J236" s="253">
        <f>ROUND(I236*H236,2)</f>
        <v>0</v>
      </c>
      <c r="K236" s="249" t="s">
        <v>5</v>
      </c>
      <c r="L236" s="254"/>
      <c r="M236" s="255" t="s">
        <v>5</v>
      </c>
      <c r="N236" s="256" t="s">
        <v>44</v>
      </c>
      <c r="O236" s="49"/>
      <c r="P236" s="223">
        <f>O236*H236</f>
        <v>0</v>
      </c>
      <c r="Q236" s="223">
        <v>0.0050000000000000001</v>
      </c>
      <c r="R236" s="223">
        <f>Q236*H236</f>
        <v>0.13500000000000001</v>
      </c>
      <c r="S236" s="223">
        <v>0</v>
      </c>
      <c r="T236" s="224">
        <f>S236*H236</f>
        <v>0</v>
      </c>
      <c r="AR236" s="26" t="s">
        <v>1439</v>
      </c>
      <c r="AT236" s="26" t="s">
        <v>271</v>
      </c>
      <c r="AU236" s="26" t="s">
        <v>83</v>
      </c>
      <c r="AY236" s="26" t="s">
        <v>200</v>
      </c>
      <c r="BE236" s="225">
        <f>IF(N236="základní",J236,0)</f>
        <v>0</v>
      </c>
      <c r="BF236" s="225">
        <f>IF(N236="snížená",J236,0)</f>
        <v>0</v>
      </c>
      <c r="BG236" s="225">
        <f>IF(N236="zákl. přenesená",J236,0)</f>
        <v>0</v>
      </c>
      <c r="BH236" s="225">
        <f>IF(N236="sníž. přenesená",J236,0)</f>
        <v>0</v>
      </c>
      <c r="BI236" s="225">
        <f>IF(N236="nulová",J236,0)</f>
        <v>0</v>
      </c>
      <c r="BJ236" s="26" t="s">
        <v>81</v>
      </c>
      <c r="BK236" s="225">
        <f>ROUND(I236*H236,2)</f>
        <v>0</v>
      </c>
      <c r="BL236" s="26" t="s">
        <v>1439</v>
      </c>
      <c r="BM236" s="26" t="s">
        <v>1820</v>
      </c>
    </row>
    <row r="237" s="1" customFormat="1">
      <c r="B237" s="48"/>
      <c r="D237" s="226" t="s">
        <v>209</v>
      </c>
      <c r="F237" s="227" t="s">
        <v>1588</v>
      </c>
      <c r="I237" s="228"/>
      <c r="L237" s="48"/>
      <c r="M237" s="229"/>
      <c r="N237" s="49"/>
      <c r="O237" s="49"/>
      <c r="P237" s="49"/>
      <c r="Q237" s="49"/>
      <c r="R237" s="49"/>
      <c r="S237" s="49"/>
      <c r="T237" s="87"/>
      <c r="AT237" s="26" t="s">
        <v>209</v>
      </c>
      <c r="AU237" s="26" t="s">
        <v>83</v>
      </c>
    </row>
    <row r="238" s="1" customFormat="1" ht="16.5" customHeight="1">
      <c r="B238" s="213"/>
      <c r="C238" s="214" t="s">
        <v>480</v>
      </c>
      <c r="D238" s="214" t="s">
        <v>202</v>
      </c>
      <c r="E238" s="215" t="s">
        <v>1595</v>
      </c>
      <c r="F238" s="216" t="s">
        <v>1596</v>
      </c>
      <c r="G238" s="217" t="s">
        <v>333</v>
      </c>
      <c r="H238" s="218">
        <v>510.39999999999998</v>
      </c>
      <c r="I238" s="219"/>
      <c r="J238" s="220">
        <f>ROUND(I238*H238,2)</f>
        <v>0</v>
      </c>
      <c r="K238" s="216" t="s">
        <v>206</v>
      </c>
      <c r="L238" s="48"/>
      <c r="M238" s="221" t="s">
        <v>5</v>
      </c>
      <c r="N238" s="222" t="s">
        <v>44</v>
      </c>
      <c r="O238" s="49"/>
      <c r="P238" s="223">
        <f>O238*H238</f>
        <v>0</v>
      </c>
      <c r="Q238" s="223">
        <v>0</v>
      </c>
      <c r="R238" s="223">
        <f>Q238*H238</f>
        <v>0</v>
      </c>
      <c r="S238" s="223">
        <v>0</v>
      </c>
      <c r="T238" s="224">
        <f>S238*H238</f>
        <v>0</v>
      </c>
      <c r="AR238" s="26" t="s">
        <v>207</v>
      </c>
      <c r="AT238" s="26" t="s">
        <v>202</v>
      </c>
      <c r="AU238" s="26" t="s">
        <v>83</v>
      </c>
      <c r="AY238" s="26" t="s">
        <v>200</v>
      </c>
      <c r="BE238" s="225">
        <f>IF(N238="základní",J238,0)</f>
        <v>0</v>
      </c>
      <c r="BF238" s="225">
        <f>IF(N238="snížená",J238,0)</f>
        <v>0</v>
      </c>
      <c r="BG238" s="225">
        <f>IF(N238="zákl. přenesená",J238,0)</f>
        <v>0</v>
      </c>
      <c r="BH238" s="225">
        <f>IF(N238="sníž. přenesená",J238,0)</f>
        <v>0</v>
      </c>
      <c r="BI238" s="225">
        <f>IF(N238="nulová",J238,0)</f>
        <v>0</v>
      </c>
      <c r="BJ238" s="26" t="s">
        <v>81</v>
      </c>
      <c r="BK238" s="225">
        <f>ROUND(I238*H238,2)</f>
        <v>0</v>
      </c>
      <c r="BL238" s="26" t="s">
        <v>207</v>
      </c>
      <c r="BM238" s="26" t="s">
        <v>1821</v>
      </c>
    </row>
    <row r="239" s="1" customFormat="1">
      <c r="B239" s="48"/>
      <c r="D239" s="226" t="s">
        <v>209</v>
      </c>
      <c r="F239" s="227" t="s">
        <v>1598</v>
      </c>
      <c r="I239" s="228"/>
      <c r="L239" s="48"/>
      <c r="M239" s="229"/>
      <c r="N239" s="49"/>
      <c r="O239" s="49"/>
      <c r="P239" s="49"/>
      <c r="Q239" s="49"/>
      <c r="R239" s="49"/>
      <c r="S239" s="49"/>
      <c r="T239" s="87"/>
      <c r="AT239" s="26" t="s">
        <v>209</v>
      </c>
      <c r="AU239" s="26" t="s">
        <v>83</v>
      </c>
    </row>
    <row r="240" s="12" customFormat="1">
      <c r="B240" s="230"/>
      <c r="D240" s="226" t="s">
        <v>211</v>
      </c>
      <c r="E240" s="231" t="s">
        <v>5</v>
      </c>
      <c r="F240" s="232" t="s">
        <v>1320</v>
      </c>
      <c r="H240" s="233">
        <v>510.39999999999998</v>
      </c>
      <c r="I240" s="234"/>
      <c r="L240" s="230"/>
      <c r="M240" s="235"/>
      <c r="N240" s="236"/>
      <c r="O240" s="236"/>
      <c r="P240" s="236"/>
      <c r="Q240" s="236"/>
      <c r="R240" s="236"/>
      <c r="S240" s="236"/>
      <c r="T240" s="237"/>
      <c r="AT240" s="231" t="s">
        <v>211</v>
      </c>
      <c r="AU240" s="231" t="s">
        <v>83</v>
      </c>
      <c r="AV240" s="12" t="s">
        <v>83</v>
      </c>
      <c r="AW240" s="12" t="s">
        <v>37</v>
      </c>
      <c r="AX240" s="12" t="s">
        <v>81</v>
      </c>
      <c r="AY240" s="231" t="s">
        <v>200</v>
      </c>
    </row>
    <row r="241" s="1" customFormat="1" ht="16.5" customHeight="1">
      <c r="B241" s="213"/>
      <c r="C241" s="214" t="s">
        <v>484</v>
      </c>
      <c r="D241" s="214" t="s">
        <v>202</v>
      </c>
      <c r="E241" s="215" t="s">
        <v>1600</v>
      </c>
      <c r="F241" s="216" t="s">
        <v>1601</v>
      </c>
      <c r="G241" s="217" t="s">
        <v>333</v>
      </c>
      <c r="H241" s="218">
        <v>510.39999999999998</v>
      </c>
      <c r="I241" s="219"/>
      <c r="J241" s="220">
        <f>ROUND(I241*H241,2)</f>
        <v>0</v>
      </c>
      <c r="K241" s="216" t="s">
        <v>5</v>
      </c>
      <c r="L241" s="48"/>
      <c r="M241" s="221" t="s">
        <v>5</v>
      </c>
      <c r="N241" s="222" t="s">
        <v>44</v>
      </c>
      <c r="O241" s="49"/>
      <c r="P241" s="223">
        <f>O241*H241</f>
        <v>0</v>
      </c>
      <c r="Q241" s="223">
        <v>0</v>
      </c>
      <c r="R241" s="223">
        <f>Q241*H241</f>
        <v>0</v>
      </c>
      <c r="S241" s="223">
        <v>0</v>
      </c>
      <c r="T241" s="224">
        <f>S241*H241</f>
        <v>0</v>
      </c>
      <c r="AR241" s="26" t="s">
        <v>207</v>
      </c>
      <c r="AT241" s="26" t="s">
        <v>202</v>
      </c>
      <c r="AU241" s="26" t="s">
        <v>83</v>
      </c>
      <c r="AY241" s="26" t="s">
        <v>200</v>
      </c>
      <c r="BE241" s="225">
        <f>IF(N241="základní",J241,0)</f>
        <v>0</v>
      </c>
      <c r="BF241" s="225">
        <f>IF(N241="snížená",J241,0)</f>
        <v>0</v>
      </c>
      <c r="BG241" s="225">
        <f>IF(N241="zákl. přenesená",J241,0)</f>
        <v>0</v>
      </c>
      <c r="BH241" s="225">
        <f>IF(N241="sníž. přenesená",J241,0)</f>
        <v>0</v>
      </c>
      <c r="BI241" s="225">
        <f>IF(N241="nulová",J241,0)</f>
        <v>0</v>
      </c>
      <c r="BJ241" s="26" t="s">
        <v>81</v>
      </c>
      <c r="BK241" s="225">
        <f>ROUND(I241*H241,2)</f>
        <v>0</v>
      </c>
      <c r="BL241" s="26" t="s">
        <v>207</v>
      </c>
      <c r="BM241" s="26" t="s">
        <v>1822</v>
      </c>
    </row>
    <row r="242" s="1" customFormat="1">
      <c r="B242" s="48"/>
      <c r="D242" s="226" t="s">
        <v>209</v>
      </c>
      <c r="F242" s="227" t="s">
        <v>1601</v>
      </c>
      <c r="I242" s="228"/>
      <c r="L242" s="48"/>
      <c r="M242" s="229"/>
      <c r="N242" s="49"/>
      <c r="O242" s="49"/>
      <c r="P242" s="49"/>
      <c r="Q242" s="49"/>
      <c r="R242" s="49"/>
      <c r="S242" s="49"/>
      <c r="T242" s="87"/>
      <c r="AT242" s="26" t="s">
        <v>209</v>
      </c>
      <c r="AU242" s="26" t="s">
        <v>83</v>
      </c>
    </row>
    <row r="243" s="12" customFormat="1">
      <c r="B243" s="230"/>
      <c r="D243" s="226" t="s">
        <v>211</v>
      </c>
      <c r="E243" s="231" t="s">
        <v>5</v>
      </c>
      <c r="F243" s="232" t="s">
        <v>1323</v>
      </c>
      <c r="H243" s="233">
        <v>510.39999999999998</v>
      </c>
      <c r="I243" s="234"/>
      <c r="L243" s="230"/>
      <c r="M243" s="235"/>
      <c r="N243" s="236"/>
      <c r="O243" s="236"/>
      <c r="P243" s="236"/>
      <c r="Q243" s="236"/>
      <c r="R243" s="236"/>
      <c r="S243" s="236"/>
      <c r="T243" s="237"/>
      <c r="AT243" s="231" t="s">
        <v>211</v>
      </c>
      <c r="AU243" s="231" t="s">
        <v>83</v>
      </c>
      <c r="AV243" s="12" t="s">
        <v>83</v>
      </c>
      <c r="AW243" s="12" t="s">
        <v>37</v>
      </c>
      <c r="AX243" s="12" t="s">
        <v>81</v>
      </c>
      <c r="AY243" s="231" t="s">
        <v>200</v>
      </c>
    </row>
    <row r="244" s="1" customFormat="1" ht="16.5" customHeight="1">
      <c r="B244" s="213"/>
      <c r="C244" s="214" t="s">
        <v>490</v>
      </c>
      <c r="D244" s="214" t="s">
        <v>202</v>
      </c>
      <c r="E244" s="215" t="s">
        <v>1603</v>
      </c>
      <c r="F244" s="216" t="s">
        <v>1604</v>
      </c>
      <c r="G244" s="217" t="s">
        <v>403</v>
      </c>
      <c r="H244" s="218">
        <v>9</v>
      </c>
      <c r="I244" s="219"/>
      <c r="J244" s="220">
        <f>ROUND(I244*H244,2)</f>
        <v>0</v>
      </c>
      <c r="K244" s="216" t="s">
        <v>206</v>
      </c>
      <c r="L244" s="48"/>
      <c r="M244" s="221" t="s">
        <v>5</v>
      </c>
      <c r="N244" s="222" t="s">
        <v>44</v>
      </c>
      <c r="O244" s="49"/>
      <c r="P244" s="223">
        <f>O244*H244</f>
        <v>0</v>
      </c>
      <c r="Q244" s="223">
        <v>0.12303</v>
      </c>
      <c r="R244" s="223">
        <f>Q244*H244</f>
        <v>1.10727</v>
      </c>
      <c r="S244" s="223">
        <v>0</v>
      </c>
      <c r="T244" s="224">
        <f>S244*H244</f>
        <v>0</v>
      </c>
      <c r="AR244" s="26" t="s">
        <v>207</v>
      </c>
      <c r="AT244" s="26" t="s">
        <v>202</v>
      </c>
      <c r="AU244" s="26" t="s">
        <v>83</v>
      </c>
      <c r="AY244" s="26" t="s">
        <v>200</v>
      </c>
      <c r="BE244" s="225">
        <f>IF(N244="základní",J244,0)</f>
        <v>0</v>
      </c>
      <c r="BF244" s="225">
        <f>IF(N244="snížená",J244,0)</f>
        <v>0</v>
      </c>
      <c r="BG244" s="225">
        <f>IF(N244="zákl. přenesená",J244,0)</f>
        <v>0</v>
      </c>
      <c r="BH244" s="225">
        <f>IF(N244="sníž. přenesená",J244,0)</f>
        <v>0</v>
      </c>
      <c r="BI244" s="225">
        <f>IF(N244="nulová",J244,0)</f>
        <v>0</v>
      </c>
      <c r="BJ244" s="26" t="s">
        <v>81</v>
      </c>
      <c r="BK244" s="225">
        <f>ROUND(I244*H244,2)</f>
        <v>0</v>
      </c>
      <c r="BL244" s="26" t="s">
        <v>207</v>
      </c>
      <c r="BM244" s="26" t="s">
        <v>1823</v>
      </c>
    </row>
    <row r="245" s="1" customFormat="1">
      <c r="B245" s="48"/>
      <c r="D245" s="226" t="s">
        <v>209</v>
      </c>
      <c r="F245" s="227" t="s">
        <v>1604</v>
      </c>
      <c r="I245" s="228"/>
      <c r="L245" s="48"/>
      <c r="M245" s="229"/>
      <c r="N245" s="49"/>
      <c r="O245" s="49"/>
      <c r="P245" s="49"/>
      <c r="Q245" s="49"/>
      <c r="R245" s="49"/>
      <c r="S245" s="49"/>
      <c r="T245" s="87"/>
      <c r="AT245" s="26" t="s">
        <v>209</v>
      </c>
      <c r="AU245" s="26" t="s">
        <v>83</v>
      </c>
    </row>
    <row r="246" s="1" customFormat="1" ht="16.5" customHeight="1">
      <c r="B246" s="213"/>
      <c r="C246" s="247" t="s">
        <v>494</v>
      </c>
      <c r="D246" s="247" t="s">
        <v>271</v>
      </c>
      <c r="E246" s="248" t="s">
        <v>1607</v>
      </c>
      <c r="F246" s="249" t="s">
        <v>1608</v>
      </c>
      <c r="G246" s="250" t="s">
        <v>403</v>
      </c>
      <c r="H246" s="251">
        <v>9</v>
      </c>
      <c r="I246" s="252"/>
      <c r="J246" s="253">
        <f>ROUND(I246*H246,2)</f>
        <v>0</v>
      </c>
      <c r="K246" s="249" t="s">
        <v>5</v>
      </c>
      <c r="L246" s="254"/>
      <c r="M246" s="255" t="s">
        <v>5</v>
      </c>
      <c r="N246" s="256" t="s">
        <v>44</v>
      </c>
      <c r="O246" s="49"/>
      <c r="P246" s="223">
        <f>O246*H246</f>
        <v>0</v>
      </c>
      <c r="Q246" s="223">
        <v>0.01</v>
      </c>
      <c r="R246" s="223">
        <f>Q246*H246</f>
        <v>0.089999999999999997</v>
      </c>
      <c r="S246" s="223">
        <v>0</v>
      </c>
      <c r="T246" s="224">
        <f>S246*H246</f>
        <v>0</v>
      </c>
      <c r="AR246" s="26" t="s">
        <v>1439</v>
      </c>
      <c r="AT246" s="26" t="s">
        <v>271</v>
      </c>
      <c r="AU246" s="26" t="s">
        <v>83</v>
      </c>
      <c r="AY246" s="26" t="s">
        <v>200</v>
      </c>
      <c r="BE246" s="225">
        <f>IF(N246="základní",J246,0)</f>
        <v>0</v>
      </c>
      <c r="BF246" s="225">
        <f>IF(N246="snížená",J246,0)</f>
        <v>0</v>
      </c>
      <c r="BG246" s="225">
        <f>IF(N246="zákl. přenesená",J246,0)</f>
        <v>0</v>
      </c>
      <c r="BH246" s="225">
        <f>IF(N246="sníž. přenesená",J246,0)</f>
        <v>0</v>
      </c>
      <c r="BI246" s="225">
        <f>IF(N246="nulová",J246,0)</f>
        <v>0</v>
      </c>
      <c r="BJ246" s="26" t="s">
        <v>81</v>
      </c>
      <c r="BK246" s="225">
        <f>ROUND(I246*H246,2)</f>
        <v>0</v>
      </c>
      <c r="BL246" s="26" t="s">
        <v>1439</v>
      </c>
      <c r="BM246" s="26" t="s">
        <v>1824</v>
      </c>
    </row>
    <row r="247" s="1" customFormat="1">
      <c r="B247" s="48"/>
      <c r="D247" s="226" t="s">
        <v>209</v>
      </c>
      <c r="F247" s="227" t="s">
        <v>1608</v>
      </c>
      <c r="I247" s="228"/>
      <c r="L247" s="48"/>
      <c r="M247" s="229"/>
      <c r="N247" s="49"/>
      <c r="O247" s="49"/>
      <c r="P247" s="49"/>
      <c r="Q247" s="49"/>
      <c r="R247" s="49"/>
      <c r="S247" s="49"/>
      <c r="T247" s="87"/>
      <c r="AT247" s="26" t="s">
        <v>209</v>
      </c>
      <c r="AU247" s="26" t="s">
        <v>83</v>
      </c>
    </row>
    <row r="248" s="1" customFormat="1" ht="16.5" customHeight="1">
      <c r="B248" s="213"/>
      <c r="C248" s="214" t="s">
        <v>498</v>
      </c>
      <c r="D248" s="214" t="s">
        <v>202</v>
      </c>
      <c r="E248" s="215" t="s">
        <v>1611</v>
      </c>
      <c r="F248" s="216" t="s">
        <v>1612</v>
      </c>
      <c r="G248" s="217" t="s">
        <v>403</v>
      </c>
      <c r="H248" s="218">
        <v>3</v>
      </c>
      <c r="I248" s="219"/>
      <c r="J248" s="220">
        <f>ROUND(I248*H248,2)</f>
        <v>0</v>
      </c>
      <c r="K248" s="216" t="s">
        <v>206</v>
      </c>
      <c r="L248" s="48"/>
      <c r="M248" s="221" t="s">
        <v>5</v>
      </c>
      <c r="N248" s="222" t="s">
        <v>44</v>
      </c>
      <c r="O248" s="49"/>
      <c r="P248" s="223">
        <f>O248*H248</f>
        <v>0</v>
      </c>
      <c r="Q248" s="223">
        <v>0.32906000000000002</v>
      </c>
      <c r="R248" s="223">
        <f>Q248*H248</f>
        <v>0.98718000000000006</v>
      </c>
      <c r="S248" s="223">
        <v>0</v>
      </c>
      <c r="T248" s="224">
        <f>S248*H248</f>
        <v>0</v>
      </c>
      <c r="AR248" s="26" t="s">
        <v>207</v>
      </c>
      <c r="AT248" s="26" t="s">
        <v>202</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1825</v>
      </c>
    </row>
    <row r="249" s="1" customFormat="1">
      <c r="B249" s="48"/>
      <c r="D249" s="226" t="s">
        <v>209</v>
      </c>
      <c r="F249" s="227" t="s">
        <v>1612</v>
      </c>
      <c r="I249" s="228"/>
      <c r="L249" s="48"/>
      <c r="M249" s="229"/>
      <c r="N249" s="49"/>
      <c r="O249" s="49"/>
      <c r="P249" s="49"/>
      <c r="Q249" s="49"/>
      <c r="R249" s="49"/>
      <c r="S249" s="49"/>
      <c r="T249" s="87"/>
      <c r="AT249" s="26" t="s">
        <v>209</v>
      </c>
      <c r="AU249" s="26" t="s">
        <v>83</v>
      </c>
    </row>
    <row r="250" s="1" customFormat="1" ht="16.5" customHeight="1">
      <c r="B250" s="213"/>
      <c r="C250" s="247" t="s">
        <v>502</v>
      </c>
      <c r="D250" s="247" t="s">
        <v>271</v>
      </c>
      <c r="E250" s="248" t="s">
        <v>1614</v>
      </c>
      <c r="F250" s="249" t="s">
        <v>1615</v>
      </c>
      <c r="G250" s="250" t="s">
        <v>403</v>
      </c>
      <c r="H250" s="251">
        <v>3</v>
      </c>
      <c r="I250" s="252"/>
      <c r="J250" s="253">
        <f>ROUND(I250*H250,2)</f>
        <v>0</v>
      </c>
      <c r="K250" s="249" t="s">
        <v>5</v>
      </c>
      <c r="L250" s="254"/>
      <c r="M250" s="255" t="s">
        <v>5</v>
      </c>
      <c r="N250" s="256" t="s">
        <v>44</v>
      </c>
      <c r="O250" s="49"/>
      <c r="P250" s="223">
        <f>O250*H250</f>
        <v>0</v>
      </c>
      <c r="Q250" s="223">
        <v>0.032000000000000001</v>
      </c>
      <c r="R250" s="223">
        <f>Q250*H250</f>
        <v>0.096000000000000002</v>
      </c>
      <c r="S250" s="223">
        <v>0</v>
      </c>
      <c r="T250" s="224">
        <f>S250*H250</f>
        <v>0</v>
      </c>
      <c r="AR250" s="26" t="s">
        <v>1439</v>
      </c>
      <c r="AT250" s="26" t="s">
        <v>271</v>
      </c>
      <c r="AU250" s="26" t="s">
        <v>83</v>
      </c>
      <c r="AY250" s="26" t="s">
        <v>200</v>
      </c>
      <c r="BE250" s="225">
        <f>IF(N250="základní",J250,0)</f>
        <v>0</v>
      </c>
      <c r="BF250" s="225">
        <f>IF(N250="snížená",J250,0)</f>
        <v>0</v>
      </c>
      <c r="BG250" s="225">
        <f>IF(N250="zákl. přenesená",J250,0)</f>
        <v>0</v>
      </c>
      <c r="BH250" s="225">
        <f>IF(N250="sníž. přenesená",J250,0)</f>
        <v>0</v>
      </c>
      <c r="BI250" s="225">
        <f>IF(N250="nulová",J250,0)</f>
        <v>0</v>
      </c>
      <c r="BJ250" s="26" t="s">
        <v>81</v>
      </c>
      <c r="BK250" s="225">
        <f>ROUND(I250*H250,2)</f>
        <v>0</v>
      </c>
      <c r="BL250" s="26" t="s">
        <v>1439</v>
      </c>
      <c r="BM250" s="26" t="s">
        <v>1826</v>
      </c>
    </row>
    <row r="251" s="1" customFormat="1">
      <c r="B251" s="48"/>
      <c r="D251" s="226" t="s">
        <v>209</v>
      </c>
      <c r="F251" s="227" t="s">
        <v>1615</v>
      </c>
      <c r="I251" s="228"/>
      <c r="L251" s="48"/>
      <c r="M251" s="229"/>
      <c r="N251" s="49"/>
      <c r="O251" s="49"/>
      <c r="P251" s="49"/>
      <c r="Q251" s="49"/>
      <c r="R251" s="49"/>
      <c r="S251" s="49"/>
      <c r="T251" s="87"/>
      <c r="AT251" s="26" t="s">
        <v>209</v>
      </c>
      <c r="AU251" s="26" t="s">
        <v>83</v>
      </c>
    </row>
    <row r="252" s="1" customFormat="1" ht="16.5" customHeight="1">
      <c r="B252" s="213"/>
      <c r="C252" s="214" t="s">
        <v>507</v>
      </c>
      <c r="D252" s="214" t="s">
        <v>202</v>
      </c>
      <c r="E252" s="215" t="s">
        <v>1618</v>
      </c>
      <c r="F252" s="216" t="s">
        <v>1619</v>
      </c>
      <c r="G252" s="217" t="s">
        <v>403</v>
      </c>
      <c r="H252" s="218">
        <v>12</v>
      </c>
      <c r="I252" s="219"/>
      <c r="J252" s="220">
        <f>ROUND(I252*H252,2)</f>
        <v>0</v>
      </c>
      <c r="K252" s="216" t="s">
        <v>206</v>
      </c>
      <c r="L252" s="48"/>
      <c r="M252" s="221" t="s">
        <v>5</v>
      </c>
      <c r="N252" s="222" t="s">
        <v>44</v>
      </c>
      <c r="O252" s="49"/>
      <c r="P252" s="223">
        <f>O252*H252</f>
        <v>0</v>
      </c>
      <c r="Q252" s="223">
        <v>0.00031</v>
      </c>
      <c r="R252" s="223">
        <f>Q252*H252</f>
        <v>0.0037200000000000002</v>
      </c>
      <c r="S252" s="223">
        <v>0</v>
      </c>
      <c r="T252" s="224">
        <f>S252*H252</f>
        <v>0</v>
      </c>
      <c r="AR252" s="26" t="s">
        <v>207</v>
      </c>
      <c r="AT252" s="26" t="s">
        <v>202</v>
      </c>
      <c r="AU252" s="26" t="s">
        <v>83</v>
      </c>
      <c r="AY252" s="26" t="s">
        <v>200</v>
      </c>
      <c r="BE252" s="225">
        <f>IF(N252="základní",J252,0)</f>
        <v>0</v>
      </c>
      <c r="BF252" s="225">
        <f>IF(N252="snížená",J252,0)</f>
        <v>0</v>
      </c>
      <c r="BG252" s="225">
        <f>IF(N252="zákl. přenesená",J252,0)</f>
        <v>0</v>
      </c>
      <c r="BH252" s="225">
        <f>IF(N252="sníž. přenesená",J252,0)</f>
        <v>0</v>
      </c>
      <c r="BI252" s="225">
        <f>IF(N252="nulová",J252,0)</f>
        <v>0</v>
      </c>
      <c r="BJ252" s="26" t="s">
        <v>81</v>
      </c>
      <c r="BK252" s="225">
        <f>ROUND(I252*H252,2)</f>
        <v>0</v>
      </c>
      <c r="BL252" s="26" t="s">
        <v>207</v>
      </c>
      <c r="BM252" s="26" t="s">
        <v>1827</v>
      </c>
    </row>
    <row r="253" s="1" customFormat="1">
      <c r="B253" s="48"/>
      <c r="D253" s="226" t="s">
        <v>209</v>
      </c>
      <c r="F253" s="227" t="s">
        <v>1621</v>
      </c>
      <c r="I253" s="228"/>
      <c r="L253" s="48"/>
      <c r="M253" s="229"/>
      <c r="N253" s="49"/>
      <c r="O253" s="49"/>
      <c r="P253" s="49"/>
      <c r="Q253" s="49"/>
      <c r="R253" s="49"/>
      <c r="S253" s="49"/>
      <c r="T253" s="87"/>
      <c r="AT253" s="26" t="s">
        <v>209</v>
      </c>
      <c r="AU253" s="26" t="s">
        <v>83</v>
      </c>
    </row>
    <row r="254" s="1" customFormat="1" ht="16.5" customHeight="1">
      <c r="B254" s="213"/>
      <c r="C254" s="214" t="s">
        <v>511</v>
      </c>
      <c r="D254" s="214" t="s">
        <v>202</v>
      </c>
      <c r="E254" s="215" t="s">
        <v>1623</v>
      </c>
      <c r="F254" s="216" t="s">
        <v>1624</v>
      </c>
      <c r="G254" s="217" t="s">
        <v>333</v>
      </c>
      <c r="H254" s="218">
        <v>586.96000000000004</v>
      </c>
      <c r="I254" s="219"/>
      <c r="J254" s="220">
        <f>ROUND(I254*H254,2)</f>
        <v>0</v>
      </c>
      <c r="K254" s="216" t="s">
        <v>206</v>
      </c>
      <c r="L254" s="48"/>
      <c r="M254" s="221" t="s">
        <v>5</v>
      </c>
      <c r="N254" s="222" t="s">
        <v>44</v>
      </c>
      <c r="O254" s="49"/>
      <c r="P254" s="223">
        <f>O254*H254</f>
        <v>0</v>
      </c>
      <c r="Q254" s="223">
        <v>6.0000000000000002E-05</v>
      </c>
      <c r="R254" s="223">
        <f>Q254*H254</f>
        <v>0.035217600000000002</v>
      </c>
      <c r="S254" s="223">
        <v>0</v>
      </c>
      <c r="T254" s="224">
        <f>S254*H254</f>
        <v>0</v>
      </c>
      <c r="AR254" s="26" t="s">
        <v>207</v>
      </c>
      <c r="AT254" s="26" t="s">
        <v>202</v>
      </c>
      <c r="AU254" s="26" t="s">
        <v>83</v>
      </c>
      <c r="AY254" s="26" t="s">
        <v>200</v>
      </c>
      <c r="BE254" s="225">
        <f>IF(N254="základní",J254,0)</f>
        <v>0</v>
      </c>
      <c r="BF254" s="225">
        <f>IF(N254="snížená",J254,0)</f>
        <v>0</v>
      </c>
      <c r="BG254" s="225">
        <f>IF(N254="zákl. přenesená",J254,0)</f>
        <v>0</v>
      </c>
      <c r="BH254" s="225">
        <f>IF(N254="sníž. přenesená",J254,0)</f>
        <v>0</v>
      </c>
      <c r="BI254" s="225">
        <f>IF(N254="nulová",J254,0)</f>
        <v>0</v>
      </c>
      <c r="BJ254" s="26" t="s">
        <v>81</v>
      </c>
      <c r="BK254" s="225">
        <f>ROUND(I254*H254,2)</f>
        <v>0</v>
      </c>
      <c r="BL254" s="26" t="s">
        <v>207</v>
      </c>
      <c r="BM254" s="26" t="s">
        <v>1828</v>
      </c>
    </row>
    <row r="255" s="1" customFormat="1">
      <c r="B255" s="48"/>
      <c r="D255" s="226" t="s">
        <v>209</v>
      </c>
      <c r="F255" s="227" t="s">
        <v>1626</v>
      </c>
      <c r="I255" s="228"/>
      <c r="L255" s="48"/>
      <c r="M255" s="229"/>
      <c r="N255" s="49"/>
      <c r="O255" s="49"/>
      <c r="P255" s="49"/>
      <c r="Q255" s="49"/>
      <c r="R255" s="49"/>
      <c r="S255" s="49"/>
      <c r="T255" s="87"/>
      <c r="AT255" s="26" t="s">
        <v>209</v>
      </c>
      <c r="AU255" s="26" t="s">
        <v>83</v>
      </c>
    </row>
    <row r="256" s="12" customFormat="1">
      <c r="B256" s="230"/>
      <c r="D256" s="226" t="s">
        <v>211</v>
      </c>
      <c r="E256" s="231" t="s">
        <v>5</v>
      </c>
      <c r="F256" s="232" t="s">
        <v>1627</v>
      </c>
      <c r="H256" s="233">
        <v>586.96000000000004</v>
      </c>
      <c r="I256" s="234"/>
      <c r="L256" s="230"/>
      <c r="M256" s="235"/>
      <c r="N256" s="236"/>
      <c r="O256" s="236"/>
      <c r="P256" s="236"/>
      <c r="Q256" s="236"/>
      <c r="R256" s="236"/>
      <c r="S256" s="236"/>
      <c r="T256" s="237"/>
      <c r="AT256" s="231" t="s">
        <v>211</v>
      </c>
      <c r="AU256" s="231" t="s">
        <v>83</v>
      </c>
      <c r="AV256" s="12" t="s">
        <v>83</v>
      </c>
      <c r="AW256" s="12" t="s">
        <v>37</v>
      </c>
      <c r="AX256" s="12" t="s">
        <v>81</v>
      </c>
      <c r="AY256" s="231" t="s">
        <v>200</v>
      </c>
    </row>
    <row r="257" s="11" customFormat="1" ht="29.88" customHeight="1">
      <c r="B257" s="200"/>
      <c r="D257" s="201" t="s">
        <v>72</v>
      </c>
      <c r="E257" s="211" t="s">
        <v>258</v>
      </c>
      <c r="F257" s="211" t="s">
        <v>474</v>
      </c>
      <c r="I257" s="203"/>
      <c r="J257" s="212">
        <f>BK257</f>
        <v>0</v>
      </c>
      <c r="L257" s="200"/>
      <c r="M257" s="205"/>
      <c r="N257" s="206"/>
      <c r="O257" s="206"/>
      <c r="P257" s="207">
        <f>P258</f>
        <v>0</v>
      </c>
      <c r="Q257" s="206"/>
      <c r="R257" s="207">
        <f>R258</f>
        <v>0</v>
      </c>
      <c r="S257" s="206"/>
      <c r="T257" s="208">
        <f>T258</f>
        <v>0</v>
      </c>
      <c r="AR257" s="201" t="s">
        <v>81</v>
      </c>
      <c r="AT257" s="209" t="s">
        <v>72</v>
      </c>
      <c r="AU257" s="209" t="s">
        <v>81</v>
      </c>
      <c r="AY257" s="201" t="s">
        <v>200</v>
      </c>
      <c r="BK257" s="210">
        <f>BK258</f>
        <v>0</v>
      </c>
    </row>
    <row r="258" s="11" customFormat="1" ht="14.88" customHeight="1">
      <c r="B258" s="200"/>
      <c r="D258" s="201" t="s">
        <v>72</v>
      </c>
      <c r="E258" s="211" t="s">
        <v>1628</v>
      </c>
      <c r="F258" s="211" t="s">
        <v>1629</v>
      </c>
      <c r="I258" s="203"/>
      <c r="J258" s="212">
        <f>BK258</f>
        <v>0</v>
      </c>
      <c r="L258" s="200"/>
      <c r="M258" s="205"/>
      <c r="N258" s="206"/>
      <c r="O258" s="206"/>
      <c r="P258" s="207">
        <f>SUM(P259:P260)</f>
        <v>0</v>
      </c>
      <c r="Q258" s="206"/>
      <c r="R258" s="207">
        <f>SUM(R259:R260)</f>
        <v>0</v>
      </c>
      <c r="S258" s="206"/>
      <c r="T258" s="208">
        <f>SUM(T259:T260)</f>
        <v>0</v>
      </c>
      <c r="AR258" s="201" t="s">
        <v>81</v>
      </c>
      <c r="AT258" s="209" t="s">
        <v>72</v>
      </c>
      <c r="AU258" s="209" t="s">
        <v>83</v>
      </c>
      <c r="AY258" s="201" t="s">
        <v>200</v>
      </c>
      <c r="BK258" s="210">
        <f>SUM(BK259:BK260)</f>
        <v>0</v>
      </c>
    </row>
    <row r="259" s="1" customFormat="1" ht="16.5" customHeight="1">
      <c r="B259" s="213"/>
      <c r="C259" s="214" t="s">
        <v>516</v>
      </c>
      <c r="D259" s="214" t="s">
        <v>202</v>
      </c>
      <c r="E259" s="215" t="s">
        <v>1630</v>
      </c>
      <c r="F259" s="216" t="s">
        <v>1631</v>
      </c>
      <c r="G259" s="217" t="s">
        <v>274</v>
      </c>
      <c r="H259" s="218">
        <v>454.71199999999999</v>
      </c>
      <c r="I259" s="219"/>
      <c r="J259" s="220">
        <f>ROUND(I259*H259,2)</f>
        <v>0</v>
      </c>
      <c r="K259" s="216" t="s">
        <v>206</v>
      </c>
      <c r="L259" s="48"/>
      <c r="M259" s="221" t="s">
        <v>5</v>
      </c>
      <c r="N259" s="222" t="s">
        <v>44</v>
      </c>
      <c r="O259" s="49"/>
      <c r="P259" s="223">
        <f>O259*H259</f>
        <v>0</v>
      </c>
      <c r="Q259" s="223">
        <v>0</v>
      </c>
      <c r="R259" s="223">
        <f>Q259*H259</f>
        <v>0</v>
      </c>
      <c r="S259" s="223">
        <v>0</v>
      </c>
      <c r="T259" s="224">
        <f>S259*H259</f>
        <v>0</v>
      </c>
      <c r="AR259" s="26" t="s">
        <v>207</v>
      </c>
      <c r="AT259" s="26" t="s">
        <v>202</v>
      </c>
      <c r="AU259" s="26" t="s">
        <v>110</v>
      </c>
      <c r="AY259" s="26" t="s">
        <v>200</v>
      </c>
      <c r="BE259" s="225">
        <f>IF(N259="základní",J259,0)</f>
        <v>0</v>
      </c>
      <c r="BF259" s="225">
        <f>IF(N259="snížená",J259,0)</f>
        <v>0</v>
      </c>
      <c r="BG259" s="225">
        <f>IF(N259="zákl. přenesená",J259,0)</f>
        <v>0</v>
      </c>
      <c r="BH259" s="225">
        <f>IF(N259="sníž. přenesená",J259,0)</f>
        <v>0</v>
      </c>
      <c r="BI259" s="225">
        <f>IF(N259="nulová",J259,0)</f>
        <v>0</v>
      </c>
      <c r="BJ259" s="26" t="s">
        <v>81</v>
      </c>
      <c r="BK259" s="225">
        <f>ROUND(I259*H259,2)</f>
        <v>0</v>
      </c>
      <c r="BL259" s="26" t="s">
        <v>207</v>
      </c>
      <c r="BM259" s="26" t="s">
        <v>1829</v>
      </c>
    </row>
    <row r="260" s="1" customFormat="1">
      <c r="B260" s="48"/>
      <c r="D260" s="226" t="s">
        <v>209</v>
      </c>
      <c r="F260" s="227" t="s">
        <v>1633</v>
      </c>
      <c r="I260" s="228"/>
      <c r="L260" s="48"/>
      <c r="M260" s="257"/>
      <c r="N260" s="258"/>
      <c r="O260" s="258"/>
      <c r="P260" s="258"/>
      <c r="Q260" s="258"/>
      <c r="R260" s="258"/>
      <c r="S260" s="258"/>
      <c r="T260" s="259"/>
      <c r="AT260" s="26" t="s">
        <v>209</v>
      </c>
      <c r="AU260" s="26" t="s">
        <v>110</v>
      </c>
    </row>
    <row r="261" s="1" customFormat="1" ht="6.96" customHeight="1">
      <c r="B261" s="69"/>
      <c r="C261" s="70"/>
      <c r="D261" s="70"/>
      <c r="E261" s="70"/>
      <c r="F261" s="70"/>
      <c r="G261" s="70"/>
      <c r="H261" s="70"/>
      <c r="I261" s="165"/>
      <c r="J261" s="70"/>
      <c r="K261" s="70"/>
      <c r="L261" s="48"/>
    </row>
  </sheetData>
  <autoFilter ref="C94:K260"/>
  <mergeCells count="16">
    <mergeCell ref="E7:H7"/>
    <mergeCell ref="E11:H11"/>
    <mergeCell ref="E9:H9"/>
    <mergeCell ref="E13:H13"/>
    <mergeCell ref="E28:H28"/>
    <mergeCell ref="E49:H49"/>
    <mergeCell ref="E53:H53"/>
    <mergeCell ref="E51:H51"/>
    <mergeCell ref="E55:H55"/>
    <mergeCell ref="J59:J60"/>
    <mergeCell ref="E81:H81"/>
    <mergeCell ref="E85:H85"/>
    <mergeCell ref="E83:H83"/>
    <mergeCell ref="E87:H87"/>
    <mergeCell ref="G1:H1"/>
    <mergeCell ref="L2:V2"/>
  </mergeCells>
  <hyperlinks>
    <hyperlink ref="F1:G1" location="C2" display="1) Krycí list soupisu"/>
    <hyperlink ref="G1:H1" location="C62"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120</v>
      </c>
      <c r="AZ2" s="267" t="s">
        <v>1635</v>
      </c>
      <c r="BA2" s="267" t="s">
        <v>1635</v>
      </c>
      <c r="BB2" s="267" t="s">
        <v>5</v>
      </c>
      <c r="BC2" s="267" t="s">
        <v>1830</v>
      </c>
      <c r="BD2" s="267" t="s">
        <v>83</v>
      </c>
    </row>
    <row r="3" ht="6.96" customHeight="1">
      <c r="B3" s="27"/>
      <c r="C3" s="28"/>
      <c r="D3" s="28"/>
      <c r="E3" s="28"/>
      <c r="F3" s="28"/>
      <c r="G3" s="28"/>
      <c r="H3" s="28"/>
      <c r="I3" s="140"/>
      <c r="J3" s="28"/>
      <c r="K3" s="29"/>
      <c r="AT3" s="26" t="s">
        <v>83</v>
      </c>
      <c r="AZ3" s="267" t="s">
        <v>1637</v>
      </c>
      <c r="BA3" s="267" t="s">
        <v>1638</v>
      </c>
      <c r="BB3" s="267" t="s">
        <v>5</v>
      </c>
      <c r="BC3" s="267" t="s">
        <v>1831</v>
      </c>
      <c r="BD3" s="267" t="s">
        <v>83</v>
      </c>
    </row>
    <row r="4" ht="36.96" customHeight="1">
      <c r="B4" s="30"/>
      <c r="C4" s="31"/>
      <c r="D4" s="32" t="s">
        <v>168</v>
      </c>
      <c r="E4" s="31"/>
      <c r="F4" s="31"/>
      <c r="G4" s="31"/>
      <c r="H4" s="31"/>
      <c r="I4" s="141"/>
      <c r="J4" s="31"/>
      <c r="K4" s="33"/>
      <c r="M4" s="34" t="s">
        <v>13</v>
      </c>
      <c r="AT4" s="26" t="s">
        <v>6</v>
      </c>
      <c r="AZ4" s="267" t="s">
        <v>1640</v>
      </c>
      <c r="BA4" s="267" t="s">
        <v>1640</v>
      </c>
      <c r="BB4" s="267" t="s">
        <v>5</v>
      </c>
      <c r="BC4" s="267" t="s">
        <v>1832</v>
      </c>
      <c r="BD4" s="267" t="s">
        <v>83</v>
      </c>
    </row>
    <row r="5" ht="6.96" customHeight="1">
      <c r="B5" s="30"/>
      <c r="C5" s="31"/>
      <c r="D5" s="31"/>
      <c r="E5" s="31"/>
      <c r="F5" s="31"/>
      <c r="G5" s="31"/>
      <c r="H5" s="31"/>
      <c r="I5" s="141"/>
      <c r="J5" s="31"/>
      <c r="K5" s="33"/>
      <c r="AZ5" s="267" t="s">
        <v>1642</v>
      </c>
      <c r="BA5" s="267" t="s">
        <v>1335</v>
      </c>
      <c r="BB5" s="267" t="s">
        <v>5</v>
      </c>
      <c r="BC5" s="267" t="s">
        <v>1833</v>
      </c>
      <c r="BD5" s="267" t="s">
        <v>83</v>
      </c>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1333</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1729</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1834</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ROUND(J94,2)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ROUND(SUM(BE94:BE162), 2)</f>
        <v>0</v>
      </c>
      <c r="G34" s="49"/>
      <c r="H34" s="49"/>
      <c r="I34" s="157">
        <v>0.20999999999999999</v>
      </c>
      <c r="J34" s="156">
        <f>ROUND(ROUND((SUM(BE94:BE162)), 2)*I34, 2)</f>
        <v>0</v>
      </c>
      <c r="K34" s="53"/>
    </row>
    <row r="35" s="1" customFormat="1" ht="14.4" customHeight="1">
      <c r="B35" s="48"/>
      <c r="C35" s="49"/>
      <c r="D35" s="49"/>
      <c r="E35" s="57" t="s">
        <v>45</v>
      </c>
      <c r="F35" s="156">
        <f>ROUND(SUM(BF94:BF162), 2)</f>
        <v>0</v>
      </c>
      <c r="G35" s="49"/>
      <c r="H35" s="49"/>
      <c r="I35" s="157">
        <v>0.14999999999999999</v>
      </c>
      <c r="J35" s="156">
        <f>ROUND(ROUND((SUM(BF94:BF162)), 2)*I35, 2)</f>
        <v>0</v>
      </c>
      <c r="K35" s="53"/>
    </row>
    <row r="36" hidden="1" s="1" customFormat="1" ht="14.4" customHeight="1">
      <c r="B36" s="48"/>
      <c r="C36" s="49"/>
      <c r="D36" s="49"/>
      <c r="E36" s="57" t="s">
        <v>46</v>
      </c>
      <c r="F36" s="156">
        <f>ROUND(SUM(BG94:BG162), 2)</f>
        <v>0</v>
      </c>
      <c r="G36" s="49"/>
      <c r="H36" s="49"/>
      <c r="I36" s="157">
        <v>0.20999999999999999</v>
      </c>
      <c r="J36" s="156">
        <v>0</v>
      </c>
      <c r="K36" s="53"/>
    </row>
    <row r="37" hidden="1" s="1" customFormat="1" ht="14.4" customHeight="1">
      <c r="B37" s="48"/>
      <c r="C37" s="49"/>
      <c r="D37" s="49"/>
      <c r="E37" s="57" t="s">
        <v>47</v>
      </c>
      <c r="F37" s="156">
        <f>ROUND(SUM(BH94:BH162), 2)</f>
        <v>0</v>
      </c>
      <c r="G37" s="49"/>
      <c r="H37" s="49"/>
      <c r="I37" s="157">
        <v>0.14999999999999999</v>
      </c>
      <c r="J37" s="156">
        <v>0</v>
      </c>
      <c r="K37" s="53"/>
    </row>
    <row r="38" hidden="1" s="1" customFormat="1" ht="14.4" customHeight="1">
      <c r="B38" s="48"/>
      <c r="C38" s="49"/>
      <c r="D38" s="49"/>
      <c r="E38" s="57" t="s">
        <v>48</v>
      </c>
      <c r="F38" s="156">
        <f>ROUND(SUM(BI94:BI162),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1333</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1729</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SO301 - II.etapa - 2 - Vodovodní přípojky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J94</f>
        <v>0</v>
      </c>
      <c r="K64" s="53"/>
      <c r="AU64" s="26" t="s">
        <v>176</v>
      </c>
    </row>
    <row r="65" s="8" customFormat="1" ht="24.96" customHeight="1">
      <c r="B65" s="174"/>
      <c r="C65" s="175"/>
      <c r="D65" s="176" t="s">
        <v>177</v>
      </c>
      <c r="E65" s="177"/>
      <c r="F65" s="177"/>
      <c r="G65" s="177"/>
      <c r="H65" s="177"/>
      <c r="I65" s="178"/>
      <c r="J65" s="179">
        <f>J95</f>
        <v>0</v>
      </c>
      <c r="K65" s="180"/>
    </row>
    <row r="66" s="9" customFormat="1" ht="19.92" customHeight="1">
      <c r="B66" s="181"/>
      <c r="C66" s="182"/>
      <c r="D66" s="183" t="s">
        <v>178</v>
      </c>
      <c r="E66" s="184"/>
      <c r="F66" s="184"/>
      <c r="G66" s="184"/>
      <c r="H66" s="184"/>
      <c r="I66" s="185"/>
      <c r="J66" s="186">
        <f>J96</f>
        <v>0</v>
      </c>
      <c r="K66" s="187"/>
    </row>
    <row r="67" s="9" customFormat="1" ht="19.92" customHeight="1">
      <c r="B67" s="181"/>
      <c r="C67" s="182"/>
      <c r="D67" s="183" t="s">
        <v>1343</v>
      </c>
      <c r="E67" s="184"/>
      <c r="F67" s="184"/>
      <c r="G67" s="184"/>
      <c r="H67" s="184"/>
      <c r="I67" s="185"/>
      <c r="J67" s="186">
        <f>J129</f>
        <v>0</v>
      </c>
      <c r="K67" s="187"/>
    </row>
    <row r="68" s="9" customFormat="1" ht="19.92" customHeight="1">
      <c r="B68" s="181"/>
      <c r="C68" s="182"/>
      <c r="D68" s="183" t="s">
        <v>181</v>
      </c>
      <c r="E68" s="184"/>
      <c r="F68" s="184"/>
      <c r="G68" s="184"/>
      <c r="H68" s="184"/>
      <c r="I68" s="185"/>
      <c r="J68" s="186">
        <f>J133</f>
        <v>0</v>
      </c>
      <c r="K68" s="187"/>
    </row>
    <row r="69" s="9" customFormat="1" ht="19.92" customHeight="1">
      <c r="B69" s="181"/>
      <c r="C69" s="182"/>
      <c r="D69" s="183" t="s">
        <v>182</v>
      </c>
      <c r="E69" s="184"/>
      <c r="F69" s="184"/>
      <c r="G69" s="184"/>
      <c r="H69" s="184"/>
      <c r="I69" s="185"/>
      <c r="J69" s="186">
        <f>J159</f>
        <v>0</v>
      </c>
      <c r="K69" s="187"/>
    </row>
    <row r="70" s="9" customFormat="1" ht="14.88" customHeight="1">
      <c r="B70" s="181"/>
      <c r="C70" s="182"/>
      <c r="D70" s="183" t="s">
        <v>1344</v>
      </c>
      <c r="E70" s="184"/>
      <c r="F70" s="184"/>
      <c r="G70" s="184"/>
      <c r="H70" s="184"/>
      <c r="I70" s="185"/>
      <c r="J70" s="186">
        <f>J160</f>
        <v>0</v>
      </c>
      <c r="K70" s="187"/>
    </row>
    <row r="71" s="1" customFormat="1" ht="21.84" customHeight="1">
      <c r="B71" s="48"/>
      <c r="C71" s="49"/>
      <c r="D71" s="49"/>
      <c r="E71" s="49"/>
      <c r="F71" s="49"/>
      <c r="G71" s="49"/>
      <c r="H71" s="49"/>
      <c r="I71" s="143"/>
      <c r="J71" s="49"/>
      <c r="K71" s="53"/>
    </row>
    <row r="72" s="1" customFormat="1" ht="6.96" customHeight="1">
      <c r="B72" s="69"/>
      <c r="C72" s="70"/>
      <c r="D72" s="70"/>
      <c r="E72" s="70"/>
      <c r="F72" s="70"/>
      <c r="G72" s="70"/>
      <c r="H72" s="70"/>
      <c r="I72" s="165"/>
      <c r="J72" s="70"/>
      <c r="K72" s="71"/>
    </row>
    <row r="76" s="1" customFormat="1" ht="6.96" customHeight="1">
      <c r="B76" s="72"/>
      <c r="C76" s="73"/>
      <c r="D76" s="73"/>
      <c r="E76" s="73"/>
      <c r="F76" s="73"/>
      <c r="G76" s="73"/>
      <c r="H76" s="73"/>
      <c r="I76" s="166"/>
      <c r="J76" s="73"/>
      <c r="K76" s="73"/>
      <c r="L76" s="48"/>
    </row>
    <row r="77" s="1" customFormat="1" ht="36.96" customHeight="1">
      <c r="B77" s="48"/>
      <c r="C77" s="74" t="s">
        <v>184</v>
      </c>
      <c r="L77" s="48"/>
    </row>
    <row r="78" s="1" customFormat="1" ht="6.96" customHeight="1">
      <c r="B78" s="48"/>
      <c r="L78" s="48"/>
    </row>
    <row r="79" s="1" customFormat="1" ht="14.4" customHeight="1">
      <c r="B79" s="48"/>
      <c r="C79" s="76" t="s">
        <v>19</v>
      </c>
      <c r="L79" s="48"/>
    </row>
    <row r="80" s="1" customFormat="1" ht="16.5" customHeight="1">
      <c r="B80" s="48"/>
      <c r="E80" s="188" t="str">
        <f>E7</f>
        <v>Vostelčice 2017</v>
      </c>
      <c r="F80" s="76"/>
      <c r="G80" s="76"/>
      <c r="H80" s="76"/>
      <c r="L80" s="48"/>
    </row>
    <row r="81">
      <c r="B81" s="30"/>
      <c r="C81" s="76" t="s">
        <v>169</v>
      </c>
      <c r="L81" s="30"/>
    </row>
    <row r="82" ht="16.5" customHeight="1">
      <c r="B82" s="30"/>
      <c r="E82" s="188" t="s">
        <v>1333</v>
      </c>
      <c r="L82" s="30"/>
    </row>
    <row r="83">
      <c r="B83" s="30"/>
      <c r="C83" s="76" t="s">
        <v>1337</v>
      </c>
      <c r="L83" s="30"/>
    </row>
    <row r="84" s="1" customFormat="1" ht="16.5" customHeight="1">
      <c r="B84" s="48"/>
      <c r="E84" s="268" t="s">
        <v>1729</v>
      </c>
      <c r="F84" s="1"/>
      <c r="G84" s="1"/>
      <c r="H84" s="1"/>
      <c r="L84" s="48"/>
    </row>
    <row r="85" s="1" customFormat="1" ht="14.4" customHeight="1">
      <c r="B85" s="48"/>
      <c r="C85" s="76" t="s">
        <v>1339</v>
      </c>
      <c r="L85" s="48"/>
    </row>
    <row r="86" s="1" customFormat="1" ht="17.25" customHeight="1">
      <c r="B86" s="48"/>
      <c r="E86" s="79" t="str">
        <f>E13</f>
        <v>SO301 - II.etapa - 2 - Vodovodní přípojky</v>
      </c>
      <c r="F86" s="1"/>
      <c r="G86" s="1"/>
      <c r="H86" s="1"/>
      <c r="L86" s="48"/>
    </row>
    <row r="87" s="1" customFormat="1" ht="6.96" customHeight="1">
      <c r="B87" s="48"/>
      <c r="L87" s="48"/>
    </row>
    <row r="88" s="1" customFormat="1" ht="18" customHeight="1">
      <c r="B88" s="48"/>
      <c r="C88" s="76" t="s">
        <v>23</v>
      </c>
      <c r="F88" s="189" t="str">
        <f>F16</f>
        <v>Choceň</v>
      </c>
      <c r="I88" s="190" t="s">
        <v>25</v>
      </c>
      <c r="J88" s="81" t="str">
        <f>IF(J16="","",J16)</f>
        <v>8. 1. 2019</v>
      </c>
      <c r="L88" s="48"/>
    </row>
    <row r="89" s="1" customFormat="1" ht="6.96" customHeight="1">
      <c r="B89" s="48"/>
      <c r="L89" s="48"/>
    </row>
    <row r="90" s="1" customFormat="1">
      <c r="B90" s="48"/>
      <c r="C90" s="76" t="s">
        <v>27</v>
      </c>
      <c r="F90" s="189" t="str">
        <f>E19</f>
        <v>Město Choceň</v>
      </c>
      <c r="I90" s="190" t="s">
        <v>34</v>
      </c>
      <c r="J90" s="189" t="str">
        <f>E25</f>
        <v>Ing. Josef Veselý - Projekční Kancelář</v>
      </c>
      <c r="L90" s="48"/>
    </row>
    <row r="91" s="1" customFormat="1" ht="14.4" customHeight="1">
      <c r="B91" s="48"/>
      <c r="C91" s="76" t="s">
        <v>32</v>
      </c>
      <c r="F91" s="189" t="str">
        <f>IF(E22="","",E22)</f>
        <v/>
      </c>
      <c r="L91" s="48"/>
    </row>
    <row r="92" s="1" customFormat="1" ht="10.32" customHeight="1">
      <c r="B92" s="48"/>
      <c r="L92" s="48"/>
    </row>
    <row r="93" s="10" customFormat="1" ht="29.28" customHeight="1">
      <c r="B93" s="191"/>
      <c r="C93" s="192" t="s">
        <v>185</v>
      </c>
      <c r="D93" s="193" t="s">
        <v>58</v>
      </c>
      <c r="E93" s="193" t="s">
        <v>54</v>
      </c>
      <c r="F93" s="193" t="s">
        <v>186</v>
      </c>
      <c r="G93" s="193" t="s">
        <v>187</v>
      </c>
      <c r="H93" s="193" t="s">
        <v>188</v>
      </c>
      <c r="I93" s="194" t="s">
        <v>189</v>
      </c>
      <c r="J93" s="193" t="s">
        <v>174</v>
      </c>
      <c r="K93" s="195" t="s">
        <v>190</v>
      </c>
      <c r="L93" s="191"/>
      <c r="M93" s="94" t="s">
        <v>191</v>
      </c>
      <c r="N93" s="95" t="s">
        <v>43</v>
      </c>
      <c r="O93" s="95" t="s">
        <v>192</v>
      </c>
      <c r="P93" s="95" t="s">
        <v>193</v>
      </c>
      <c r="Q93" s="95" t="s">
        <v>194</v>
      </c>
      <c r="R93" s="95" t="s">
        <v>195</v>
      </c>
      <c r="S93" s="95" t="s">
        <v>196</v>
      </c>
      <c r="T93" s="96" t="s">
        <v>197</v>
      </c>
    </row>
    <row r="94" s="1" customFormat="1" ht="29.28" customHeight="1">
      <c r="B94" s="48"/>
      <c r="C94" s="98" t="s">
        <v>175</v>
      </c>
      <c r="J94" s="196">
        <f>BK94</f>
        <v>0</v>
      </c>
      <c r="L94" s="48"/>
      <c r="M94" s="97"/>
      <c r="N94" s="84"/>
      <c r="O94" s="84"/>
      <c r="P94" s="197">
        <f>P95</f>
        <v>0</v>
      </c>
      <c r="Q94" s="84"/>
      <c r="R94" s="197">
        <f>R95</f>
        <v>169.59463455</v>
      </c>
      <c r="S94" s="84"/>
      <c r="T94" s="198">
        <f>T95</f>
        <v>0</v>
      </c>
      <c r="AT94" s="26" t="s">
        <v>72</v>
      </c>
      <c r="AU94" s="26" t="s">
        <v>176</v>
      </c>
      <c r="BK94" s="199">
        <f>BK95</f>
        <v>0</v>
      </c>
    </row>
    <row r="95" s="11" customFormat="1" ht="37.44" customHeight="1">
      <c r="B95" s="200"/>
      <c r="D95" s="201" t="s">
        <v>72</v>
      </c>
      <c r="E95" s="202" t="s">
        <v>198</v>
      </c>
      <c r="F95" s="202" t="s">
        <v>199</v>
      </c>
      <c r="I95" s="203"/>
      <c r="J95" s="204">
        <f>BK95</f>
        <v>0</v>
      </c>
      <c r="L95" s="200"/>
      <c r="M95" s="205"/>
      <c r="N95" s="206"/>
      <c r="O95" s="206"/>
      <c r="P95" s="207">
        <f>P96+P129+P133+P159</f>
        <v>0</v>
      </c>
      <c r="Q95" s="206"/>
      <c r="R95" s="207">
        <f>R96+R129+R133+R159</f>
        <v>169.59463455</v>
      </c>
      <c r="S95" s="206"/>
      <c r="T95" s="208">
        <f>T96+T129+T133+T159</f>
        <v>0</v>
      </c>
      <c r="AR95" s="201" t="s">
        <v>81</v>
      </c>
      <c r="AT95" s="209" t="s">
        <v>72</v>
      </c>
      <c r="AU95" s="209" t="s">
        <v>73</v>
      </c>
      <c r="AY95" s="201" t="s">
        <v>200</v>
      </c>
      <c r="BK95" s="210">
        <f>BK96+BK129+BK133+BK159</f>
        <v>0</v>
      </c>
    </row>
    <row r="96" s="11" customFormat="1" ht="19.92" customHeight="1">
      <c r="B96" s="200"/>
      <c r="D96" s="201" t="s">
        <v>72</v>
      </c>
      <c r="E96" s="211" t="s">
        <v>81</v>
      </c>
      <c r="F96" s="211" t="s">
        <v>201</v>
      </c>
      <c r="I96" s="203"/>
      <c r="J96" s="212">
        <f>BK96</f>
        <v>0</v>
      </c>
      <c r="L96" s="200"/>
      <c r="M96" s="205"/>
      <c r="N96" s="206"/>
      <c r="O96" s="206"/>
      <c r="P96" s="207">
        <f>SUM(P97:P128)</f>
        <v>0</v>
      </c>
      <c r="Q96" s="206"/>
      <c r="R96" s="207">
        <f>SUM(R97:R128)</f>
        <v>126.51600000000001</v>
      </c>
      <c r="S96" s="206"/>
      <c r="T96" s="208">
        <f>SUM(T97:T128)</f>
        <v>0</v>
      </c>
      <c r="AR96" s="201" t="s">
        <v>81</v>
      </c>
      <c r="AT96" s="209" t="s">
        <v>72</v>
      </c>
      <c r="AU96" s="209" t="s">
        <v>81</v>
      </c>
      <c r="AY96" s="201" t="s">
        <v>200</v>
      </c>
      <c r="BK96" s="210">
        <f>SUM(BK97:BK128)</f>
        <v>0</v>
      </c>
    </row>
    <row r="97" s="1" customFormat="1" ht="16.5" customHeight="1">
      <c r="B97" s="213"/>
      <c r="C97" s="214" t="s">
        <v>81</v>
      </c>
      <c r="D97" s="214" t="s">
        <v>202</v>
      </c>
      <c r="E97" s="215" t="s">
        <v>1648</v>
      </c>
      <c r="F97" s="216" t="s">
        <v>1649</v>
      </c>
      <c r="G97" s="217" t="s">
        <v>205</v>
      </c>
      <c r="H97" s="218">
        <v>335.49799999999999</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1835</v>
      </c>
    </row>
    <row r="98" s="1" customFormat="1">
      <c r="B98" s="48"/>
      <c r="D98" s="226" t="s">
        <v>209</v>
      </c>
      <c r="F98" s="227" t="s">
        <v>1651</v>
      </c>
      <c r="I98" s="228"/>
      <c r="L98" s="48"/>
      <c r="M98" s="229"/>
      <c r="N98" s="49"/>
      <c r="O98" s="49"/>
      <c r="P98" s="49"/>
      <c r="Q98" s="49"/>
      <c r="R98" s="49"/>
      <c r="S98" s="49"/>
      <c r="T98" s="87"/>
      <c r="AT98" s="26" t="s">
        <v>209</v>
      </c>
      <c r="AU98" s="26" t="s">
        <v>83</v>
      </c>
    </row>
    <row r="99" s="12" customFormat="1">
      <c r="B99" s="230"/>
      <c r="D99" s="226" t="s">
        <v>211</v>
      </c>
      <c r="E99" s="231" t="s">
        <v>1635</v>
      </c>
      <c r="F99" s="232" t="s">
        <v>1836</v>
      </c>
      <c r="H99" s="233">
        <v>335.49799999999999</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83</v>
      </c>
      <c r="D100" s="214" t="s">
        <v>202</v>
      </c>
      <c r="E100" s="215" t="s">
        <v>1393</v>
      </c>
      <c r="F100" s="216" t="s">
        <v>1394</v>
      </c>
      <c r="G100" s="217" t="s">
        <v>205</v>
      </c>
      <c r="H100" s="218">
        <v>335.49799999999999</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1837</v>
      </c>
    </row>
    <row r="101" s="1" customFormat="1">
      <c r="B101" s="48"/>
      <c r="D101" s="226" t="s">
        <v>209</v>
      </c>
      <c r="F101" s="227" t="s">
        <v>1396</v>
      </c>
      <c r="I101" s="228"/>
      <c r="L101" s="48"/>
      <c r="M101" s="229"/>
      <c r="N101" s="49"/>
      <c r="O101" s="49"/>
      <c r="P101" s="49"/>
      <c r="Q101" s="49"/>
      <c r="R101" s="49"/>
      <c r="S101" s="49"/>
      <c r="T101" s="87"/>
      <c r="AT101" s="26" t="s">
        <v>209</v>
      </c>
      <c r="AU101" s="26" t="s">
        <v>83</v>
      </c>
    </row>
    <row r="102" s="12" customFormat="1">
      <c r="B102" s="230"/>
      <c r="D102" s="226" t="s">
        <v>211</v>
      </c>
      <c r="E102" s="231" t="s">
        <v>5</v>
      </c>
      <c r="F102" s="232" t="s">
        <v>1830</v>
      </c>
      <c r="H102" s="233">
        <v>335.49799999999999</v>
      </c>
      <c r="I102" s="234"/>
      <c r="L102" s="230"/>
      <c r="M102" s="235"/>
      <c r="N102" s="236"/>
      <c r="O102" s="236"/>
      <c r="P102" s="236"/>
      <c r="Q102" s="236"/>
      <c r="R102" s="236"/>
      <c r="S102" s="236"/>
      <c r="T102" s="237"/>
      <c r="AT102" s="231" t="s">
        <v>211</v>
      </c>
      <c r="AU102" s="231" t="s">
        <v>83</v>
      </c>
      <c r="AV102" s="12" t="s">
        <v>83</v>
      </c>
      <c r="AW102" s="12" t="s">
        <v>37</v>
      </c>
      <c r="AX102" s="12" t="s">
        <v>81</v>
      </c>
      <c r="AY102" s="231" t="s">
        <v>200</v>
      </c>
    </row>
    <row r="103" s="1" customFormat="1" ht="16.5" customHeight="1">
      <c r="B103" s="213"/>
      <c r="C103" s="214" t="s">
        <v>110</v>
      </c>
      <c r="D103" s="214" t="s">
        <v>202</v>
      </c>
      <c r="E103" s="215" t="s">
        <v>1408</v>
      </c>
      <c r="F103" s="216" t="s">
        <v>1409</v>
      </c>
      <c r="G103" s="217" t="s">
        <v>205</v>
      </c>
      <c r="H103" s="218">
        <v>335.49799999999999</v>
      </c>
      <c r="I103" s="219"/>
      <c r="J103" s="220">
        <f>ROUND(I103*H103,2)</f>
        <v>0</v>
      </c>
      <c r="K103" s="216" t="s">
        <v>206</v>
      </c>
      <c r="L103" s="48"/>
      <c r="M103" s="221" t="s">
        <v>5</v>
      </c>
      <c r="N103" s="222" t="s">
        <v>44</v>
      </c>
      <c r="O103" s="49"/>
      <c r="P103" s="223">
        <f>O103*H103</f>
        <v>0</v>
      </c>
      <c r="Q103" s="223">
        <v>0</v>
      </c>
      <c r="R103" s="223">
        <f>Q103*H103</f>
        <v>0</v>
      </c>
      <c r="S103" s="223">
        <v>0</v>
      </c>
      <c r="T103" s="224">
        <f>S103*H103</f>
        <v>0</v>
      </c>
      <c r="AR103" s="26" t="s">
        <v>207</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207</v>
      </c>
      <c r="BM103" s="26" t="s">
        <v>1838</v>
      </c>
    </row>
    <row r="104" s="1" customFormat="1">
      <c r="B104" s="48"/>
      <c r="D104" s="226" t="s">
        <v>209</v>
      </c>
      <c r="F104" s="227" t="s">
        <v>1411</v>
      </c>
      <c r="I104" s="228"/>
      <c r="L104" s="48"/>
      <c r="M104" s="229"/>
      <c r="N104" s="49"/>
      <c r="O104" s="49"/>
      <c r="P104" s="49"/>
      <c r="Q104" s="49"/>
      <c r="R104" s="49"/>
      <c r="S104" s="49"/>
      <c r="T104" s="87"/>
      <c r="AT104" s="26" t="s">
        <v>209</v>
      </c>
      <c r="AU104" s="26" t="s">
        <v>83</v>
      </c>
    </row>
    <row r="105" s="12" customFormat="1">
      <c r="B105" s="230"/>
      <c r="D105" s="226" t="s">
        <v>211</v>
      </c>
      <c r="E105" s="231" t="s">
        <v>5</v>
      </c>
      <c r="F105" s="232" t="s">
        <v>1635</v>
      </c>
      <c r="H105" s="233">
        <v>335.49799999999999</v>
      </c>
      <c r="I105" s="234"/>
      <c r="L105" s="230"/>
      <c r="M105" s="235"/>
      <c r="N105" s="236"/>
      <c r="O105" s="236"/>
      <c r="P105" s="236"/>
      <c r="Q105" s="236"/>
      <c r="R105" s="236"/>
      <c r="S105" s="236"/>
      <c r="T105" s="237"/>
      <c r="AT105" s="231" t="s">
        <v>211</v>
      </c>
      <c r="AU105" s="231" t="s">
        <v>83</v>
      </c>
      <c r="AV105" s="12" t="s">
        <v>83</v>
      </c>
      <c r="AW105" s="12" t="s">
        <v>37</v>
      </c>
      <c r="AX105" s="12" t="s">
        <v>81</v>
      </c>
      <c r="AY105" s="231" t="s">
        <v>200</v>
      </c>
    </row>
    <row r="106" s="1" customFormat="1" ht="16.5" customHeight="1">
      <c r="B106" s="213"/>
      <c r="C106" s="214" t="s">
        <v>207</v>
      </c>
      <c r="D106" s="214" t="s">
        <v>202</v>
      </c>
      <c r="E106" s="215" t="s">
        <v>1419</v>
      </c>
      <c r="F106" s="216" t="s">
        <v>1420</v>
      </c>
      <c r="G106" s="217" t="s">
        <v>205</v>
      </c>
      <c r="H106" s="218">
        <v>97.403000000000006</v>
      </c>
      <c r="I106" s="219"/>
      <c r="J106" s="220">
        <f>ROUND(I106*H106,2)</f>
        <v>0</v>
      </c>
      <c r="K106" s="216" t="s">
        <v>206</v>
      </c>
      <c r="L106" s="48"/>
      <c r="M106" s="221" t="s">
        <v>5</v>
      </c>
      <c r="N106" s="222" t="s">
        <v>44</v>
      </c>
      <c r="O106" s="49"/>
      <c r="P106" s="223">
        <f>O106*H106</f>
        <v>0</v>
      </c>
      <c r="Q106" s="223">
        <v>0</v>
      </c>
      <c r="R106" s="223">
        <f>Q106*H106</f>
        <v>0</v>
      </c>
      <c r="S106" s="223">
        <v>0</v>
      </c>
      <c r="T106" s="224">
        <f>S106*H106</f>
        <v>0</v>
      </c>
      <c r="AR106" s="26" t="s">
        <v>207</v>
      </c>
      <c r="AT106" s="26" t="s">
        <v>202</v>
      </c>
      <c r="AU106" s="26" t="s">
        <v>83</v>
      </c>
      <c r="AY106" s="26" t="s">
        <v>200</v>
      </c>
      <c r="BE106" s="225">
        <f>IF(N106="základní",J106,0)</f>
        <v>0</v>
      </c>
      <c r="BF106" s="225">
        <f>IF(N106="snížená",J106,0)</f>
        <v>0</v>
      </c>
      <c r="BG106" s="225">
        <f>IF(N106="zákl. přenesená",J106,0)</f>
        <v>0</v>
      </c>
      <c r="BH106" s="225">
        <f>IF(N106="sníž. přenesená",J106,0)</f>
        <v>0</v>
      </c>
      <c r="BI106" s="225">
        <f>IF(N106="nulová",J106,0)</f>
        <v>0</v>
      </c>
      <c r="BJ106" s="26" t="s">
        <v>81</v>
      </c>
      <c r="BK106" s="225">
        <f>ROUND(I106*H106,2)</f>
        <v>0</v>
      </c>
      <c r="BL106" s="26" t="s">
        <v>207</v>
      </c>
      <c r="BM106" s="26" t="s">
        <v>1839</v>
      </c>
    </row>
    <row r="107" s="1" customFormat="1">
      <c r="B107" s="48"/>
      <c r="D107" s="226" t="s">
        <v>209</v>
      </c>
      <c r="F107" s="227" t="s">
        <v>1422</v>
      </c>
      <c r="I107" s="228"/>
      <c r="L107" s="48"/>
      <c r="M107" s="229"/>
      <c r="N107" s="49"/>
      <c r="O107" s="49"/>
      <c r="P107" s="49"/>
      <c r="Q107" s="49"/>
      <c r="R107" s="49"/>
      <c r="S107" s="49"/>
      <c r="T107" s="87"/>
      <c r="AT107" s="26" t="s">
        <v>209</v>
      </c>
      <c r="AU107" s="26" t="s">
        <v>83</v>
      </c>
    </row>
    <row r="108" s="14" customFormat="1">
      <c r="B108" s="260"/>
      <c r="D108" s="226" t="s">
        <v>211</v>
      </c>
      <c r="E108" s="261" t="s">
        <v>5</v>
      </c>
      <c r="F108" s="262" t="s">
        <v>1413</v>
      </c>
      <c r="H108" s="261" t="s">
        <v>5</v>
      </c>
      <c r="I108" s="263"/>
      <c r="L108" s="260"/>
      <c r="M108" s="264"/>
      <c r="N108" s="265"/>
      <c r="O108" s="265"/>
      <c r="P108" s="265"/>
      <c r="Q108" s="265"/>
      <c r="R108" s="265"/>
      <c r="S108" s="265"/>
      <c r="T108" s="266"/>
      <c r="AT108" s="261" t="s">
        <v>211</v>
      </c>
      <c r="AU108" s="261" t="s">
        <v>83</v>
      </c>
      <c r="AV108" s="14" t="s">
        <v>81</v>
      </c>
      <c r="AW108" s="14" t="s">
        <v>37</v>
      </c>
      <c r="AX108" s="14" t="s">
        <v>73</v>
      </c>
      <c r="AY108" s="261" t="s">
        <v>200</v>
      </c>
    </row>
    <row r="109" s="14" customFormat="1">
      <c r="B109" s="260"/>
      <c r="D109" s="226" t="s">
        <v>211</v>
      </c>
      <c r="E109" s="261" t="s">
        <v>5</v>
      </c>
      <c r="F109" s="262" t="s">
        <v>1414</v>
      </c>
      <c r="H109" s="261" t="s">
        <v>5</v>
      </c>
      <c r="I109" s="263"/>
      <c r="L109" s="260"/>
      <c r="M109" s="264"/>
      <c r="N109" s="265"/>
      <c r="O109" s="265"/>
      <c r="P109" s="265"/>
      <c r="Q109" s="265"/>
      <c r="R109" s="265"/>
      <c r="S109" s="265"/>
      <c r="T109" s="266"/>
      <c r="AT109" s="261" t="s">
        <v>211</v>
      </c>
      <c r="AU109" s="261" t="s">
        <v>83</v>
      </c>
      <c r="AV109" s="14" t="s">
        <v>81</v>
      </c>
      <c r="AW109" s="14" t="s">
        <v>37</v>
      </c>
      <c r="AX109" s="14" t="s">
        <v>73</v>
      </c>
      <c r="AY109" s="261" t="s">
        <v>200</v>
      </c>
    </row>
    <row r="110" s="12" customFormat="1">
      <c r="B110" s="230"/>
      <c r="D110" s="226" t="s">
        <v>211</v>
      </c>
      <c r="E110" s="231" t="s">
        <v>1637</v>
      </c>
      <c r="F110" s="232" t="s">
        <v>1840</v>
      </c>
      <c r="H110" s="233">
        <v>21.645</v>
      </c>
      <c r="I110" s="234"/>
      <c r="L110" s="230"/>
      <c r="M110" s="235"/>
      <c r="N110" s="236"/>
      <c r="O110" s="236"/>
      <c r="P110" s="236"/>
      <c r="Q110" s="236"/>
      <c r="R110" s="236"/>
      <c r="S110" s="236"/>
      <c r="T110" s="237"/>
      <c r="AT110" s="231" t="s">
        <v>211</v>
      </c>
      <c r="AU110" s="231" t="s">
        <v>83</v>
      </c>
      <c r="AV110" s="12" t="s">
        <v>83</v>
      </c>
      <c r="AW110" s="12" t="s">
        <v>37</v>
      </c>
      <c r="AX110" s="12" t="s">
        <v>73</v>
      </c>
      <c r="AY110" s="231" t="s">
        <v>200</v>
      </c>
    </row>
    <row r="111" s="14" customFormat="1">
      <c r="B111" s="260"/>
      <c r="D111" s="226" t="s">
        <v>211</v>
      </c>
      <c r="E111" s="261" t="s">
        <v>5</v>
      </c>
      <c r="F111" s="262" t="s">
        <v>1657</v>
      </c>
      <c r="H111" s="261" t="s">
        <v>5</v>
      </c>
      <c r="I111" s="263"/>
      <c r="L111" s="260"/>
      <c r="M111" s="264"/>
      <c r="N111" s="265"/>
      <c r="O111" s="265"/>
      <c r="P111" s="265"/>
      <c r="Q111" s="265"/>
      <c r="R111" s="265"/>
      <c r="S111" s="265"/>
      <c r="T111" s="266"/>
      <c r="AT111" s="261" t="s">
        <v>211</v>
      </c>
      <c r="AU111" s="261" t="s">
        <v>83</v>
      </c>
      <c r="AV111" s="14" t="s">
        <v>81</v>
      </c>
      <c r="AW111" s="14" t="s">
        <v>37</v>
      </c>
      <c r="AX111" s="14" t="s">
        <v>73</v>
      </c>
      <c r="AY111" s="261" t="s">
        <v>200</v>
      </c>
    </row>
    <row r="112" s="12" customFormat="1">
      <c r="B112" s="230"/>
      <c r="D112" s="226" t="s">
        <v>211</v>
      </c>
      <c r="E112" s="231" t="s">
        <v>1640</v>
      </c>
      <c r="F112" s="232" t="s">
        <v>1841</v>
      </c>
      <c r="H112" s="233">
        <v>75.757999999999996</v>
      </c>
      <c r="I112" s="234"/>
      <c r="L112" s="230"/>
      <c r="M112" s="235"/>
      <c r="N112" s="236"/>
      <c r="O112" s="236"/>
      <c r="P112" s="236"/>
      <c r="Q112" s="236"/>
      <c r="R112" s="236"/>
      <c r="S112" s="236"/>
      <c r="T112" s="237"/>
      <c r="AT112" s="231" t="s">
        <v>211</v>
      </c>
      <c r="AU112" s="231" t="s">
        <v>83</v>
      </c>
      <c r="AV112" s="12" t="s">
        <v>83</v>
      </c>
      <c r="AW112" s="12" t="s">
        <v>37</v>
      </c>
      <c r="AX112" s="12" t="s">
        <v>73</v>
      </c>
      <c r="AY112" s="231" t="s">
        <v>200</v>
      </c>
    </row>
    <row r="113" s="13" customFormat="1">
      <c r="B113" s="238"/>
      <c r="D113" s="226" t="s">
        <v>211</v>
      </c>
      <c r="E113" s="239" t="s">
        <v>1642</v>
      </c>
      <c r="F113" s="240" t="s">
        <v>219</v>
      </c>
      <c r="H113" s="241">
        <v>97.403000000000006</v>
      </c>
      <c r="I113" s="242"/>
      <c r="L113" s="238"/>
      <c r="M113" s="243"/>
      <c r="N113" s="244"/>
      <c r="O113" s="244"/>
      <c r="P113" s="244"/>
      <c r="Q113" s="244"/>
      <c r="R113" s="244"/>
      <c r="S113" s="244"/>
      <c r="T113" s="245"/>
      <c r="AT113" s="239" t="s">
        <v>211</v>
      </c>
      <c r="AU113" s="239" t="s">
        <v>83</v>
      </c>
      <c r="AV113" s="13" t="s">
        <v>207</v>
      </c>
      <c r="AW113" s="13" t="s">
        <v>37</v>
      </c>
      <c r="AX113" s="13" t="s">
        <v>81</v>
      </c>
      <c r="AY113" s="239" t="s">
        <v>200</v>
      </c>
    </row>
    <row r="114" s="1" customFormat="1" ht="16.5" customHeight="1">
      <c r="B114" s="213"/>
      <c r="C114" s="214" t="s">
        <v>230</v>
      </c>
      <c r="D114" s="214" t="s">
        <v>202</v>
      </c>
      <c r="E114" s="215" t="s">
        <v>278</v>
      </c>
      <c r="F114" s="216" t="s">
        <v>279</v>
      </c>
      <c r="G114" s="217" t="s">
        <v>205</v>
      </c>
      <c r="H114" s="218">
        <v>97.403000000000006</v>
      </c>
      <c r="I114" s="219"/>
      <c r="J114" s="220">
        <f>ROUND(I114*H114,2)</f>
        <v>0</v>
      </c>
      <c r="K114" s="216" t="s">
        <v>206</v>
      </c>
      <c r="L114" s="48"/>
      <c r="M114" s="221" t="s">
        <v>5</v>
      </c>
      <c r="N114" s="222" t="s">
        <v>44</v>
      </c>
      <c r="O114" s="49"/>
      <c r="P114" s="223">
        <f>O114*H114</f>
        <v>0</v>
      </c>
      <c r="Q114" s="223">
        <v>0</v>
      </c>
      <c r="R114" s="223">
        <f>Q114*H114</f>
        <v>0</v>
      </c>
      <c r="S114" s="223">
        <v>0</v>
      </c>
      <c r="T114" s="224">
        <f>S114*H114</f>
        <v>0</v>
      </c>
      <c r="AR114" s="26" t="s">
        <v>207</v>
      </c>
      <c r="AT114" s="26" t="s">
        <v>202</v>
      </c>
      <c r="AU114" s="26" t="s">
        <v>83</v>
      </c>
      <c r="AY114" s="26" t="s">
        <v>200</v>
      </c>
      <c r="BE114" s="225">
        <f>IF(N114="základní",J114,0)</f>
        <v>0</v>
      </c>
      <c r="BF114" s="225">
        <f>IF(N114="snížená",J114,0)</f>
        <v>0</v>
      </c>
      <c r="BG114" s="225">
        <f>IF(N114="zákl. přenesená",J114,0)</f>
        <v>0</v>
      </c>
      <c r="BH114" s="225">
        <f>IF(N114="sníž. přenesená",J114,0)</f>
        <v>0</v>
      </c>
      <c r="BI114" s="225">
        <f>IF(N114="nulová",J114,0)</f>
        <v>0</v>
      </c>
      <c r="BJ114" s="26" t="s">
        <v>81</v>
      </c>
      <c r="BK114" s="225">
        <f>ROUND(I114*H114,2)</f>
        <v>0</v>
      </c>
      <c r="BL114" s="26" t="s">
        <v>207</v>
      </c>
      <c r="BM114" s="26" t="s">
        <v>1842</v>
      </c>
    </row>
    <row r="115" s="1" customFormat="1">
      <c r="B115" s="48"/>
      <c r="D115" s="226" t="s">
        <v>209</v>
      </c>
      <c r="F115" s="227" t="s">
        <v>281</v>
      </c>
      <c r="I115" s="228"/>
      <c r="L115" s="48"/>
      <c r="M115" s="229"/>
      <c r="N115" s="49"/>
      <c r="O115" s="49"/>
      <c r="P115" s="49"/>
      <c r="Q115" s="49"/>
      <c r="R115" s="49"/>
      <c r="S115" s="49"/>
      <c r="T115" s="87"/>
      <c r="AT115" s="26" t="s">
        <v>209</v>
      </c>
      <c r="AU115" s="26" t="s">
        <v>83</v>
      </c>
    </row>
    <row r="116" s="12" customFormat="1">
      <c r="B116" s="230"/>
      <c r="D116" s="226" t="s">
        <v>211</v>
      </c>
      <c r="E116" s="231" t="s">
        <v>5</v>
      </c>
      <c r="F116" s="232" t="s">
        <v>1833</v>
      </c>
      <c r="H116" s="233">
        <v>97.403000000000006</v>
      </c>
      <c r="I116" s="234"/>
      <c r="L116" s="230"/>
      <c r="M116" s="235"/>
      <c r="N116" s="236"/>
      <c r="O116" s="236"/>
      <c r="P116" s="236"/>
      <c r="Q116" s="236"/>
      <c r="R116" s="236"/>
      <c r="S116" s="236"/>
      <c r="T116" s="237"/>
      <c r="AT116" s="231" t="s">
        <v>211</v>
      </c>
      <c r="AU116" s="231" t="s">
        <v>83</v>
      </c>
      <c r="AV116" s="12" t="s">
        <v>83</v>
      </c>
      <c r="AW116" s="12" t="s">
        <v>37</v>
      </c>
      <c r="AX116" s="12" t="s">
        <v>81</v>
      </c>
      <c r="AY116" s="231" t="s">
        <v>200</v>
      </c>
    </row>
    <row r="117" s="1" customFormat="1" ht="16.5" customHeight="1">
      <c r="B117" s="213"/>
      <c r="C117" s="214" t="s">
        <v>238</v>
      </c>
      <c r="D117" s="214" t="s">
        <v>202</v>
      </c>
      <c r="E117" s="215" t="s">
        <v>283</v>
      </c>
      <c r="F117" s="216" t="s">
        <v>284</v>
      </c>
      <c r="G117" s="217" t="s">
        <v>274</v>
      </c>
      <c r="H117" s="218">
        <v>185.066</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1843</v>
      </c>
    </row>
    <row r="118" s="1" customFormat="1">
      <c r="B118" s="48"/>
      <c r="D118" s="226" t="s">
        <v>209</v>
      </c>
      <c r="F118" s="227" t="s">
        <v>286</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1844</v>
      </c>
      <c r="H119" s="233">
        <v>185.066</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244</v>
      </c>
      <c r="D120" s="214" t="s">
        <v>202</v>
      </c>
      <c r="E120" s="215" t="s">
        <v>1428</v>
      </c>
      <c r="F120" s="216" t="s">
        <v>1429</v>
      </c>
      <c r="G120" s="217" t="s">
        <v>205</v>
      </c>
      <c r="H120" s="218">
        <v>238.095</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1845</v>
      </c>
    </row>
    <row r="121" s="1" customFormat="1">
      <c r="B121" s="48"/>
      <c r="D121" s="226" t="s">
        <v>209</v>
      </c>
      <c r="F121" s="227" t="s">
        <v>1431</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1663</v>
      </c>
      <c r="H122" s="233">
        <v>238.095</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250</v>
      </c>
      <c r="D123" s="214" t="s">
        <v>202</v>
      </c>
      <c r="E123" s="215" t="s">
        <v>1434</v>
      </c>
      <c r="F123" s="216" t="s">
        <v>1435</v>
      </c>
      <c r="G123" s="217" t="s">
        <v>205</v>
      </c>
      <c r="H123" s="218">
        <v>75.757999999999996</v>
      </c>
      <c r="I123" s="219"/>
      <c r="J123" s="220">
        <f>ROUND(I123*H123,2)</f>
        <v>0</v>
      </c>
      <c r="K123" s="216" t="s">
        <v>5</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1846</v>
      </c>
    </row>
    <row r="124" s="1" customFormat="1">
      <c r="B124" s="48"/>
      <c r="D124" s="226" t="s">
        <v>209</v>
      </c>
      <c r="F124" s="227" t="s">
        <v>1435</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1640</v>
      </c>
      <c r="H125" s="233">
        <v>75.757999999999996</v>
      </c>
      <c r="I125" s="234"/>
      <c r="L125" s="230"/>
      <c r="M125" s="235"/>
      <c r="N125" s="236"/>
      <c r="O125" s="236"/>
      <c r="P125" s="236"/>
      <c r="Q125" s="236"/>
      <c r="R125" s="236"/>
      <c r="S125" s="236"/>
      <c r="T125" s="237"/>
      <c r="AT125" s="231" t="s">
        <v>211</v>
      </c>
      <c r="AU125" s="231" t="s">
        <v>83</v>
      </c>
      <c r="AV125" s="12" t="s">
        <v>83</v>
      </c>
      <c r="AW125" s="12" t="s">
        <v>37</v>
      </c>
      <c r="AX125" s="12" t="s">
        <v>81</v>
      </c>
      <c r="AY125" s="231" t="s">
        <v>200</v>
      </c>
    </row>
    <row r="126" s="1" customFormat="1" ht="16.5" customHeight="1">
      <c r="B126" s="213"/>
      <c r="C126" s="247" t="s">
        <v>258</v>
      </c>
      <c r="D126" s="247" t="s">
        <v>271</v>
      </c>
      <c r="E126" s="248" t="s">
        <v>1437</v>
      </c>
      <c r="F126" s="249" t="s">
        <v>1438</v>
      </c>
      <c r="G126" s="250" t="s">
        <v>274</v>
      </c>
      <c r="H126" s="251">
        <v>126.51600000000001</v>
      </c>
      <c r="I126" s="252"/>
      <c r="J126" s="253">
        <f>ROUND(I126*H126,2)</f>
        <v>0</v>
      </c>
      <c r="K126" s="249" t="s">
        <v>206</v>
      </c>
      <c r="L126" s="254"/>
      <c r="M126" s="255" t="s">
        <v>5</v>
      </c>
      <c r="N126" s="256" t="s">
        <v>44</v>
      </c>
      <c r="O126" s="49"/>
      <c r="P126" s="223">
        <f>O126*H126</f>
        <v>0</v>
      </c>
      <c r="Q126" s="223">
        <v>1</v>
      </c>
      <c r="R126" s="223">
        <f>Q126*H126</f>
        <v>126.51600000000001</v>
      </c>
      <c r="S126" s="223">
        <v>0</v>
      </c>
      <c r="T126" s="224">
        <f>S126*H126</f>
        <v>0</v>
      </c>
      <c r="AR126" s="26" t="s">
        <v>1439</v>
      </c>
      <c r="AT126" s="26" t="s">
        <v>271</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1439</v>
      </c>
      <c r="BM126" s="26" t="s">
        <v>1847</v>
      </c>
    </row>
    <row r="127" s="1" customFormat="1">
      <c r="B127" s="48"/>
      <c r="D127" s="226" t="s">
        <v>209</v>
      </c>
      <c r="F127" s="227" t="s">
        <v>1438</v>
      </c>
      <c r="I127" s="228"/>
      <c r="L127" s="48"/>
      <c r="M127" s="229"/>
      <c r="N127" s="49"/>
      <c r="O127" s="49"/>
      <c r="P127" s="49"/>
      <c r="Q127" s="49"/>
      <c r="R127" s="49"/>
      <c r="S127" s="49"/>
      <c r="T127" s="87"/>
      <c r="AT127" s="26" t="s">
        <v>209</v>
      </c>
      <c r="AU127" s="26" t="s">
        <v>83</v>
      </c>
    </row>
    <row r="128" s="12" customFormat="1">
      <c r="B128" s="230"/>
      <c r="D128" s="226" t="s">
        <v>211</v>
      </c>
      <c r="E128" s="231" t="s">
        <v>1441</v>
      </c>
      <c r="F128" s="232" t="s">
        <v>1666</v>
      </c>
      <c r="H128" s="233">
        <v>126.51600000000001</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1" customFormat="1" ht="29.88" customHeight="1">
      <c r="B129" s="200"/>
      <c r="D129" s="201" t="s">
        <v>72</v>
      </c>
      <c r="E129" s="211" t="s">
        <v>207</v>
      </c>
      <c r="F129" s="211" t="s">
        <v>1443</v>
      </c>
      <c r="I129" s="203"/>
      <c r="J129" s="212">
        <f>BK129</f>
        <v>0</v>
      </c>
      <c r="L129" s="200"/>
      <c r="M129" s="205"/>
      <c r="N129" s="206"/>
      <c r="O129" s="206"/>
      <c r="P129" s="207">
        <f>SUM(P130:P132)</f>
        <v>0</v>
      </c>
      <c r="Q129" s="206"/>
      <c r="R129" s="207">
        <f>SUM(R130:R132)</f>
        <v>40.925716649999998</v>
      </c>
      <c r="S129" s="206"/>
      <c r="T129" s="208">
        <f>SUM(T130:T132)</f>
        <v>0</v>
      </c>
      <c r="AR129" s="201" t="s">
        <v>81</v>
      </c>
      <c r="AT129" s="209" t="s">
        <v>72</v>
      </c>
      <c r="AU129" s="209" t="s">
        <v>81</v>
      </c>
      <c r="AY129" s="201" t="s">
        <v>200</v>
      </c>
      <c r="BK129" s="210">
        <f>SUM(BK130:BK132)</f>
        <v>0</v>
      </c>
    </row>
    <row r="130" s="1" customFormat="1" ht="16.5" customHeight="1">
      <c r="B130" s="213"/>
      <c r="C130" s="214" t="s">
        <v>264</v>
      </c>
      <c r="D130" s="214" t="s">
        <v>202</v>
      </c>
      <c r="E130" s="215" t="s">
        <v>1444</v>
      </c>
      <c r="F130" s="216" t="s">
        <v>1445</v>
      </c>
      <c r="G130" s="217" t="s">
        <v>205</v>
      </c>
      <c r="H130" s="218">
        <v>21.645</v>
      </c>
      <c r="I130" s="219"/>
      <c r="J130" s="220">
        <f>ROUND(I130*H130,2)</f>
        <v>0</v>
      </c>
      <c r="K130" s="216" t="s">
        <v>206</v>
      </c>
      <c r="L130" s="48"/>
      <c r="M130" s="221" t="s">
        <v>5</v>
      </c>
      <c r="N130" s="222" t="s">
        <v>44</v>
      </c>
      <c r="O130" s="49"/>
      <c r="P130" s="223">
        <f>O130*H130</f>
        <v>0</v>
      </c>
      <c r="Q130" s="223">
        <v>1.8907700000000001</v>
      </c>
      <c r="R130" s="223">
        <f>Q130*H130</f>
        <v>40.925716649999998</v>
      </c>
      <c r="S130" s="223">
        <v>0</v>
      </c>
      <c r="T130" s="224">
        <f>S130*H130</f>
        <v>0</v>
      </c>
      <c r="AR130" s="26" t="s">
        <v>207</v>
      </c>
      <c r="AT130" s="26" t="s">
        <v>202</v>
      </c>
      <c r="AU130" s="26" t="s">
        <v>83</v>
      </c>
      <c r="AY130" s="26" t="s">
        <v>200</v>
      </c>
      <c r="BE130" s="225">
        <f>IF(N130="základní",J130,0)</f>
        <v>0</v>
      </c>
      <c r="BF130" s="225">
        <f>IF(N130="snížená",J130,0)</f>
        <v>0</v>
      </c>
      <c r="BG130" s="225">
        <f>IF(N130="zákl. přenesená",J130,0)</f>
        <v>0</v>
      </c>
      <c r="BH130" s="225">
        <f>IF(N130="sníž. přenesená",J130,0)</f>
        <v>0</v>
      </c>
      <c r="BI130" s="225">
        <f>IF(N130="nulová",J130,0)</f>
        <v>0</v>
      </c>
      <c r="BJ130" s="26" t="s">
        <v>81</v>
      </c>
      <c r="BK130" s="225">
        <f>ROUND(I130*H130,2)</f>
        <v>0</v>
      </c>
      <c r="BL130" s="26" t="s">
        <v>207</v>
      </c>
      <c r="BM130" s="26" t="s">
        <v>1848</v>
      </c>
    </row>
    <row r="131" s="1" customFormat="1">
      <c r="B131" s="48"/>
      <c r="D131" s="226" t="s">
        <v>209</v>
      </c>
      <c r="F131" s="227" t="s">
        <v>1447</v>
      </c>
      <c r="I131" s="228"/>
      <c r="L131" s="48"/>
      <c r="M131" s="229"/>
      <c r="N131" s="49"/>
      <c r="O131" s="49"/>
      <c r="P131" s="49"/>
      <c r="Q131" s="49"/>
      <c r="R131" s="49"/>
      <c r="S131" s="49"/>
      <c r="T131" s="87"/>
      <c r="AT131" s="26" t="s">
        <v>209</v>
      </c>
      <c r="AU131" s="26" t="s">
        <v>83</v>
      </c>
    </row>
    <row r="132" s="12" customFormat="1">
      <c r="B132" s="230"/>
      <c r="D132" s="226" t="s">
        <v>211</v>
      </c>
      <c r="E132" s="231" t="s">
        <v>5</v>
      </c>
      <c r="F132" s="232" t="s">
        <v>1637</v>
      </c>
      <c r="H132" s="233">
        <v>21.645</v>
      </c>
      <c r="I132" s="234"/>
      <c r="L132" s="230"/>
      <c r="M132" s="235"/>
      <c r="N132" s="236"/>
      <c r="O132" s="236"/>
      <c r="P132" s="236"/>
      <c r="Q132" s="236"/>
      <c r="R132" s="236"/>
      <c r="S132" s="236"/>
      <c r="T132" s="237"/>
      <c r="AT132" s="231" t="s">
        <v>211</v>
      </c>
      <c r="AU132" s="231" t="s">
        <v>83</v>
      </c>
      <c r="AV132" s="12" t="s">
        <v>83</v>
      </c>
      <c r="AW132" s="12" t="s">
        <v>37</v>
      </c>
      <c r="AX132" s="12" t="s">
        <v>81</v>
      </c>
      <c r="AY132" s="231" t="s">
        <v>200</v>
      </c>
    </row>
    <row r="133" s="11" customFormat="1" ht="29.88" customHeight="1">
      <c r="B133" s="200"/>
      <c r="D133" s="201" t="s">
        <v>72</v>
      </c>
      <c r="E133" s="211" t="s">
        <v>250</v>
      </c>
      <c r="F133" s="211" t="s">
        <v>437</v>
      </c>
      <c r="I133" s="203"/>
      <c r="J133" s="212">
        <f>BK133</f>
        <v>0</v>
      </c>
      <c r="L133" s="200"/>
      <c r="M133" s="205"/>
      <c r="N133" s="206"/>
      <c r="O133" s="206"/>
      <c r="P133" s="207">
        <f>SUM(P134:P158)</f>
        <v>0</v>
      </c>
      <c r="Q133" s="206"/>
      <c r="R133" s="207">
        <f>SUM(R134:R158)</f>
        <v>2.1529178999999998</v>
      </c>
      <c r="S133" s="206"/>
      <c r="T133" s="208">
        <f>SUM(T134:T158)</f>
        <v>0</v>
      </c>
      <c r="AR133" s="201" t="s">
        <v>81</v>
      </c>
      <c r="AT133" s="209" t="s">
        <v>72</v>
      </c>
      <c r="AU133" s="209" t="s">
        <v>81</v>
      </c>
      <c r="AY133" s="201" t="s">
        <v>200</v>
      </c>
      <c r="BK133" s="210">
        <f>SUM(BK134:BK158)</f>
        <v>0</v>
      </c>
    </row>
    <row r="134" s="1" customFormat="1" ht="25.5" customHeight="1">
      <c r="B134" s="213"/>
      <c r="C134" s="214" t="s">
        <v>270</v>
      </c>
      <c r="D134" s="214" t="s">
        <v>202</v>
      </c>
      <c r="E134" s="215" t="s">
        <v>1668</v>
      </c>
      <c r="F134" s="216" t="s">
        <v>1669</v>
      </c>
      <c r="G134" s="217" t="s">
        <v>333</v>
      </c>
      <c r="H134" s="218">
        <v>240.5</v>
      </c>
      <c r="I134" s="219"/>
      <c r="J134" s="220">
        <f>ROUND(I134*H134,2)</f>
        <v>0</v>
      </c>
      <c r="K134" s="216" t="s">
        <v>5</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1849</v>
      </c>
    </row>
    <row r="135" s="1" customFormat="1">
      <c r="B135" s="48"/>
      <c r="D135" s="226" t="s">
        <v>209</v>
      </c>
      <c r="F135" s="227" t="s">
        <v>1669</v>
      </c>
      <c r="I135" s="228"/>
      <c r="L135" s="48"/>
      <c r="M135" s="229"/>
      <c r="N135" s="49"/>
      <c r="O135" s="49"/>
      <c r="P135" s="49"/>
      <c r="Q135" s="49"/>
      <c r="R135" s="49"/>
      <c r="S135" s="49"/>
      <c r="T135" s="87"/>
      <c r="AT135" s="26" t="s">
        <v>209</v>
      </c>
      <c r="AU135" s="26" t="s">
        <v>83</v>
      </c>
    </row>
    <row r="136" s="1" customFormat="1" ht="16.5" customHeight="1">
      <c r="B136" s="213"/>
      <c r="C136" s="247" t="s">
        <v>277</v>
      </c>
      <c r="D136" s="247" t="s">
        <v>271</v>
      </c>
      <c r="E136" s="248" t="s">
        <v>1672</v>
      </c>
      <c r="F136" s="249" t="s">
        <v>1673</v>
      </c>
      <c r="G136" s="250" t="s">
        <v>333</v>
      </c>
      <c r="H136" s="251">
        <v>65</v>
      </c>
      <c r="I136" s="252"/>
      <c r="J136" s="253">
        <f>ROUND(I136*H136,2)</f>
        <v>0</v>
      </c>
      <c r="K136" s="249" t="s">
        <v>206</v>
      </c>
      <c r="L136" s="254"/>
      <c r="M136" s="255" t="s">
        <v>5</v>
      </c>
      <c r="N136" s="256" t="s">
        <v>44</v>
      </c>
      <c r="O136" s="49"/>
      <c r="P136" s="223">
        <f>O136*H136</f>
        <v>0</v>
      </c>
      <c r="Q136" s="223">
        <v>0.00025999999999999998</v>
      </c>
      <c r="R136" s="223">
        <f>Q136*H136</f>
        <v>0.016899999999999998</v>
      </c>
      <c r="S136" s="223">
        <v>0</v>
      </c>
      <c r="T136" s="224">
        <f>S136*H136</f>
        <v>0</v>
      </c>
      <c r="AR136" s="26" t="s">
        <v>1439</v>
      </c>
      <c r="AT136" s="26" t="s">
        <v>271</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1439</v>
      </c>
      <c r="BM136" s="26" t="s">
        <v>1850</v>
      </c>
    </row>
    <row r="137" s="1" customFormat="1">
      <c r="B137" s="48"/>
      <c r="D137" s="226" t="s">
        <v>209</v>
      </c>
      <c r="F137" s="227" t="s">
        <v>1673</v>
      </c>
      <c r="I137" s="228"/>
      <c r="L137" s="48"/>
      <c r="M137" s="229"/>
      <c r="N137" s="49"/>
      <c r="O137" s="49"/>
      <c r="P137" s="49"/>
      <c r="Q137" s="49"/>
      <c r="R137" s="49"/>
      <c r="S137" s="49"/>
      <c r="T137" s="87"/>
      <c r="AT137" s="26" t="s">
        <v>209</v>
      </c>
      <c r="AU137" s="26" t="s">
        <v>83</v>
      </c>
    </row>
    <row r="138" s="14" customFormat="1">
      <c r="B138" s="260"/>
      <c r="D138" s="226" t="s">
        <v>211</v>
      </c>
      <c r="E138" s="261" t="s">
        <v>5</v>
      </c>
      <c r="F138" s="262" t="s">
        <v>1675</v>
      </c>
      <c r="H138" s="261" t="s">
        <v>5</v>
      </c>
      <c r="I138" s="263"/>
      <c r="L138" s="260"/>
      <c r="M138" s="264"/>
      <c r="N138" s="265"/>
      <c r="O138" s="265"/>
      <c r="P138" s="265"/>
      <c r="Q138" s="265"/>
      <c r="R138" s="265"/>
      <c r="S138" s="265"/>
      <c r="T138" s="266"/>
      <c r="AT138" s="261" t="s">
        <v>211</v>
      </c>
      <c r="AU138" s="261" t="s">
        <v>83</v>
      </c>
      <c r="AV138" s="14" t="s">
        <v>81</v>
      </c>
      <c r="AW138" s="14" t="s">
        <v>37</v>
      </c>
      <c r="AX138" s="14" t="s">
        <v>73</v>
      </c>
      <c r="AY138" s="261" t="s">
        <v>200</v>
      </c>
    </row>
    <row r="139" s="12" customFormat="1">
      <c r="B139" s="230"/>
      <c r="D139" s="226" t="s">
        <v>211</v>
      </c>
      <c r="E139" s="231" t="s">
        <v>5</v>
      </c>
      <c r="F139" s="232" t="s">
        <v>1851</v>
      </c>
      <c r="H139" s="233">
        <v>65</v>
      </c>
      <c r="I139" s="234"/>
      <c r="L139" s="230"/>
      <c r="M139" s="235"/>
      <c r="N139" s="236"/>
      <c r="O139" s="236"/>
      <c r="P139" s="236"/>
      <c r="Q139" s="236"/>
      <c r="R139" s="236"/>
      <c r="S139" s="236"/>
      <c r="T139" s="237"/>
      <c r="AT139" s="231" t="s">
        <v>211</v>
      </c>
      <c r="AU139" s="231" t="s">
        <v>83</v>
      </c>
      <c r="AV139" s="12" t="s">
        <v>83</v>
      </c>
      <c r="AW139" s="12" t="s">
        <v>37</v>
      </c>
      <c r="AX139" s="12" t="s">
        <v>73</v>
      </c>
      <c r="AY139" s="231" t="s">
        <v>200</v>
      </c>
    </row>
    <row r="140" s="13" customFormat="1">
      <c r="B140" s="238"/>
      <c r="D140" s="226" t="s">
        <v>211</v>
      </c>
      <c r="E140" s="239" t="s">
        <v>5</v>
      </c>
      <c r="F140" s="240" t="s">
        <v>219</v>
      </c>
      <c r="H140" s="241">
        <v>65</v>
      </c>
      <c r="I140" s="242"/>
      <c r="L140" s="238"/>
      <c r="M140" s="243"/>
      <c r="N140" s="244"/>
      <c r="O140" s="244"/>
      <c r="P140" s="244"/>
      <c r="Q140" s="244"/>
      <c r="R140" s="244"/>
      <c r="S140" s="244"/>
      <c r="T140" s="245"/>
      <c r="AT140" s="239" t="s">
        <v>211</v>
      </c>
      <c r="AU140" s="239" t="s">
        <v>83</v>
      </c>
      <c r="AV140" s="13" t="s">
        <v>207</v>
      </c>
      <c r="AW140" s="13" t="s">
        <v>37</v>
      </c>
      <c r="AX140" s="13" t="s">
        <v>81</v>
      </c>
      <c r="AY140" s="239" t="s">
        <v>200</v>
      </c>
    </row>
    <row r="141" s="1" customFormat="1" ht="16.5" customHeight="1">
      <c r="B141" s="213"/>
      <c r="C141" s="247" t="s">
        <v>282</v>
      </c>
      <c r="D141" s="247" t="s">
        <v>271</v>
      </c>
      <c r="E141" s="248" t="s">
        <v>1677</v>
      </c>
      <c r="F141" s="249" t="s">
        <v>1678</v>
      </c>
      <c r="G141" s="250" t="s">
        <v>333</v>
      </c>
      <c r="H141" s="251">
        <v>262.86700000000002</v>
      </c>
      <c r="I141" s="252"/>
      <c r="J141" s="253">
        <f>ROUND(I141*H141,2)</f>
        <v>0</v>
      </c>
      <c r="K141" s="249" t="s">
        <v>1679</v>
      </c>
      <c r="L141" s="254"/>
      <c r="M141" s="255" t="s">
        <v>5</v>
      </c>
      <c r="N141" s="256" t="s">
        <v>44</v>
      </c>
      <c r="O141" s="49"/>
      <c r="P141" s="223">
        <f>O141*H141</f>
        <v>0</v>
      </c>
      <c r="Q141" s="223">
        <v>0.00020000000000000001</v>
      </c>
      <c r="R141" s="223">
        <f>Q141*H141</f>
        <v>0.052573400000000006</v>
      </c>
      <c r="S141" s="223">
        <v>0</v>
      </c>
      <c r="T141" s="224">
        <f>S141*H141</f>
        <v>0</v>
      </c>
      <c r="AR141" s="26" t="s">
        <v>1439</v>
      </c>
      <c r="AT141" s="26" t="s">
        <v>271</v>
      </c>
      <c r="AU141" s="26" t="s">
        <v>83</v>
      </c>
      <c r="AY141" s="26" t="s">
        <v>200</v>
      </c>
      <c r="BE141" s="225">
        <f>IF(N141="základní",J141,0)</f>
        <v>0</v>
      </c>
      <c r="BF141" s="225">
        <f>IF(N141="snížená",J141,0)</f>
        <v>0</v>
      </c>
      <c r="BG141" s="225">
        <f>IF(N141="zákl. přenesená",J141,0)</f>
        <v>0</v>
      </c>
      <c r="BH141" s="225">
        <f>IF(N141="sníž. přenesená",J141,0)</f>
        <v>0</v>
      </c>
      <c r="BI141" s="225">
        <f>IF(N141="nulová",J141,0)</f>
        <v>0</v>
      </c>
      <c r="BJ141" s="26" t="s">
        <v>81</v>
      </c>
      <c r="BK141" s="225">
        <f>ROUND(I141*H141,2)</f>
        <v>0</v>
      </c>
      <c r="BL141" s="26" t="s">
        <v>1439</v>
      </c>
      <c r="BM141" s="26" t="s">
        <v>1852</v>
      </c>
    </row>
    <row r="142" s="1" customFormat="1">
      <c r="B142" s="48"/>
      <c r="D142" s="226" t="s">
        <v>209</v>
      </c>
      <c r="F142" s="227" t="s">
        <v>1678</v>
      </c>
      <c r="I142" s="228"/>
      <c r="L142" s="48"/>
      <c r="M142" s="229"/>
      <c r="N142" s="49"/>
      <c r="O142" s="49"/>
      <c r="P142" s="49"/>
      <c r="Q142" s="49"/>
      <c r="R142" s="49"/>
      <c r="S142" s="49"/>
      <c r="T142" s="87"/>
      <c r="AT142" s="26" t="s">
        <v>209</v>
      </c>
      <c r="AU142" s="26" t="s">
        <v>83</v>
      </c>
    </row>
    <row r="143" s="12" customFormat="1">
      <c r="B143" s="230"/>
      <c r="D143" s="226" t="s">
        <v>211</v>
      </c>
      <c r="E143" s="231" t="s">
        <v>5</v>
      </c>
      <c r="F143" s="232" t="s">
        <v>1853</v>
      </c>
      <c r="H143" s="233">
        <v>262.86700000000002</v>
      </c>
      <c r="I143" s="234"/>
      <c r="L143" s="230"/>
      <c r="M143" s="235"/>
      <c r="N143" s="236"/>
      <c r="O143" s="236"/>
      <c r="P143" s="236"/>
      <c r="Q143" s="236"/>
      <c r="R143" s="236"/>
      <c r="S143" s="236"/>
      <c r="T143" s="237"/>
      <c r="AT143" s="231" t="s">
        <v>211</v>
      </c>
      <c r="AU143" s="231" t="s">
        <v>83</v>
      </c>
      <c r="AV143" s="12" t="s">
        <v>83</v>
      </c>
      <c r="AW143" s="12" t="s">
        <v>37</v>
      </c>
      <c r="AX143" s="12" t="s">
        <v>81</v>
      </c>
      <c r="AY143" s="231" t="s">
        <v>200</v>
      </c>
    </row>
    <row r="144" s="1" customFormat="1" ht="16.5" customHeight="1">
      <c r="B144" s="213"/>
      <c r="C144" s="214" t="s">
        <v>288</v>
      </c>
      <c r="D144" s="214" t="s">
        <v>202</v>
      </c>
      <c r="E144" s="215" t="s">
        <v>1687</v>
      </c>
      <c r="F144" s="216" t="s">
        <v>1688</v>
      </c>
      <c r="G144" s="217" t="s">
        <v>403</v>
      </c>
      <c r="H144" s="218">
        <v>27</v>
      </c>
      <c r="I144" s="219"/>
      <c r="J144" s="220">
        <f>ROUND(I144*H144,2)</f>
        <v>0</v>
      </c>
      <c r="K144" s="216" t="s">
        <v>206</v>
      </c>
      <c r="L144" s="48"/>
      <c r="M144" s="221" t="s">
        <v>5</v>
      </c>
      <c r="N144" s="222" t="s">
        <v>44</v>
      </c>
      <c r="O144" s="49"/>
      <c r="P144" s="223">
        <f>O144*H144</f>
        <v>0</v>
      </c>
      <c r="Q144" s="223">
        <v>0.00072000000000000005</v>
      </c>
      <c r="R144" s="223">
        <f>Q144*H144</f>
        <v>0.019440000000000002</v>
      </c>
      <c r="S144" s="223">
        <v>0</v>
      </c>
      <c r="T144" s="224">
        <f>S144*H144</f>
        <v>0</v>
      </c>
      <c r="AR144" s="26" t="s">
        <v>207</v>
      </c>
      <c r="AT144" s="26" t="s">
        <v>202</v>
      </c>
      <c r="AU144" s="26" t="s">
        <v>83</v>
      </c>
      <c r="AY144" s="26" t="s">
        <v>200</v>
      </c>
      <c r="BE144" s="225">
        <f>IF(N144="základní",J144,0)</f>
        <v>0</v>
      </c>
      <c r="BF144" s="225">
        <f>IF(N144="snížená",J144,0)</f>
        <v>0</v>
      </c>
      <c r="BG144" s="225">
        <f>IF(N144="zákl. přenesená",J144,0)</f>
        <v>0</v>
      </c>
      <c r="BH144" s="225">
        <f>IF(N144="sníž. přenesená",J144,0)</f>
        <v>0</v>
      </c>
      <c r="BI144" s="225">
        <f>IF(N144="nulová",J144,0)</f>
        <v>0</v>
      </c>
      <c r="BJ144" s="26" t="s">
        <v>81</v>
      </c>
      <c r="BK144" s="225">
        <f>ROUND(I144*H144,2)</f>
        <v>0</v>
      </c>
      <c r="BL144" s="26" t="s">
        <v>207</v>
      </c>
      <c r="BM144" s="26" t="s">
        <v>1854</v>
      </c>
    </row>
    <row r="145" s="1" customFormat="1">
      <c r="B145" s="48"/>
      <c r="D145" s="226" t="s">
        <v>209</v>
      </c>
      <c r="F145" s="227" t="s">
        <v>1690</v>
      </c>
      <c r="I145" s="228"/>
      <c r="L145" s="48"/>
      <c r="M145" s="229"/>
      <c r="N145" s="49"/>
      <c r="O145" s="49"/>
      <c r="P145" s="49"/>
      <c r="Q145" s="49"/>
      <c r="R145" s="49"/>
      <c r="S145" s="49"/>
      <c r="T145" s="87"/>
      <c r="AT145" s="26" t="s">
        <v>209</v>
      </c>
      <c r="AU145" s="26" t="s">
        <v>83</v>
      </c>
    </row>
    <row r="146" s="1" customFormat="1" ht="16.5" customHeight="1">
      <c r="B146" s="213"/>
      <c r="C146" s="247" t="s">
        <v>11</v>
      </c>
      <c r="D146" s="247" t="s">
        <v>271</v>
      </c>
      <c r="E146" s="248" t="s">
        <v>1691</v>
      </c>
      <c r="F146" s="249" t="s">
        <v>1692</v>
      </c>
      <c r="G146" s="250" t="s">
        <v>403</v>
      </c>
      <c r="H146" s="251">
        <v>27</v>
      </c>
      <c r="I146" s="252"/>
      <c r="J146" s="253">
        <f>ROUND(I146*H146,2)</f>
        <v>0</v>
      </c>
      <c r="K146" s="249" t="s">
        <v>5</v>
      </c>
      <c r="L146" s="254"/>
      <c r="M146" s="255" t="s">
        <v>5</v>
      </c>
      <c r="N146" s="256" t="s">
        <v>44</v>
      </c>
      <c r="O146" s="49"/>
      <c r="P146" s="223">
        <f>O146*H146</f>
        <v>0</v>
      </c>
      <c r="Q146" s="223">
        <v>0</v>
      </c>
      <c r="R146" s="223">
        <f>Q146*H146</f>
        <v>0</v>
      </c>
      <c r="S146" s="223">
        <v>0</v>
      </c>
      <c r="T146" s="224">
        <f>S146*H146</f>
        <v>0</v>
      </c>
      <c r="AR146" s="26" t="s">
        <v>1439</v>
      </c>
      <c r="AT146" s="26" t="s">
        <v>271</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1439</v>
      </c>
      <c r="BM146" s="26" t="s">
        <v>1855</v>
      </c>
    </row>
    <row r="147" s="1" customFormat="1">
      <c r="B147" s="48"/>
      <c r="D147" s="226" t="s">
        <v>209</v>
      </c>
      <c r="F147" s="227" t="s">
        <v>1692</v>
      </c>
      <c r="I147" s="228"/>
      <c r="L147" s="48"/>
      <c r="M147" s="229"/>
      <c r="N147" s="49"/>
      <c r="O147" s="49"/>
      <c r="P147" s="49"/>
      <c r="Q147" s="49"/>
      <c r="R147" s="49"/>
      <c r="S147" s="49"/>
      <c r="T147" s="87"/>
      <c r="AT147" s="26" t="s">
        <v>209</v>
      </c>
      <c r="AU147" s="26" t="s">
        <v>83</v>
      </c>
    </row>
    <row r="148" s="1" customFormat="1" ht="16.5" customHeight="1">
      <c r="B148" s="213"/>
      <c r="C148" s="247" t="s">
        <v>301</v>
      </c>
      <c r="D148" s="247" t="s">
        <v>271</v>
      </c>
      <c r="E148" s="248" t="s">
        <v>1695</v>
      </c>
      <c r="F148" s="249" t="s">
        <v>1696</v>
      </c>
      <c r="G148" s="250" t="s">
        <v>403</v>
      </c>
      <c r="H148" s="251">
        <v>27</v>
      </c>
      <c r="I148" s="252"/>
      <c r="J148" s="253">
        <f>ROUND(I148*H148,2)</f>
        <v>0</v>
      </c>
      <c r="K148" s="249" t="s">
        <v>5</v>
      </c>
      <c r="L148" s="254"/>
      <c r="M148" s="255" t="s">
        <v>5</v>
      </c>
      <c r="N148" s="256" t="s">
        <v>44</v>
      </c>
      <c r="O148" s="49"/>
      <c r="P148" s="223">
        <f>O148*H148</f>
        <v>0</v>
      </c>
      <c r="Q148" s="223">
        <v>0.0030000000000000001</v>
      </c>
      <c r="R148" s="223">
        <f>Q148*H148</f>
        <v>0.081000000000000003</v>
      </c>
      <c r="S148" s="223">
        <v>0</v>
      </c>
      <c r="T148" s="224">
        <f>S148*H148</f>
        <v>0</v>
      </c>
      <c r="AR148" s="26" t="s">
        <v>1439</v>
      </c>
      <c r="AT148" s="26" t="s">
        <v>271</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1439</v>
      </c>
      <c r="BM148" s="26" t="s">
        <v>1856</v>
      </c>
    </row>
    <row r="149" s="1" customFormat="1">
      <c r="B149" s="48"/>
      <c r="D149" s="226" t="s">
        <v>209</v>
      </c>
      <c r="F149" s="227" t="s">
        <v>1696</v>
      </c>
      <c r="I149" s="228"/>
      <c r="L149" s="48"/>
      <c r="M149" s="229"/>
      <c r="N149" s="49"/>
      <c r="O149" s="49"/>
      <c r="P149" s="49"/>
      <c r="Q149" s="49"/>
      <c r="R149" s="49"/>
      <c r="S149" s="49"/>
      <c r="T149" s="87"/>
      <c r="AT149" s="26" t="s">
        <v>209</v>
      </c>
      <c r="AU149" s="26" t="s">
        <v>83</v>
      </c>
    </row>
    <row r="150" s="1" customFormat="1" ht="16.5" customHeight="1">
      <c r="B150" s="213"/>
      <c r="C150" s="247" t="s">
        <v>307</v>
      </c>
      <c r="D150" s="247" t="s">
        <v>271</v>
      </c>
      <c r="E150" s="248" t="s">
        <v>1711</v>
      </c>
      <c r="F150" s="249" t="s">
        <v>1712</v>
      </c>
      <c r="G150" s="250" t="s">
        <v>403</v>
      </c>
      <c r="H150" s="251">
        <v>27</v>
      </c>
      <c r="I150" s="252"/>
      <c r="J150" s="253">
        <f>ROUND(I150*H150,2)</f>
        <v>0</v>
      </c>
      <c r="K150" s="249" t="s">
        <v>5</v>
      </c>
      <c r="L150" s="254"/>
      <c r="M150" s="255" t="s">
        <v>5</v>
      </c>
      <c r="N150" s="256" t="s">
        <v>44</v>
      </c>
      <c r="O150" s="49"/>
      <c r="P150" s="223">
        <f>O150*H150</f>
        <v>0</v>
      </c>
      <c r="Q150" s="223">
        <v>0.0030000000000000001</v>
      </c>
      <c r="R150" s="223">
        <f>Q150*H150</f>
        <v>0.081000000000000003</v>
      </c>
      <c r="S150" s="223">
        <v>0</v>
      </c>
      <c r="T150" s="224">
        <f>S150*H150</f>
        <v>0</v>
      </c>
      <c r="AR150" s="26" t="s">
        <v>1439</v>
      </c>
      <c r="AT150" s="26" t="s">
        <v>271</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1439</v>
      </c>
      <c r="BM150" s="26" t="s">
        <v>1857</v>
      </c>
    </row>
    <row r="151" s="1" customFormat="1">
      <c r="B151" s="48"/>
      <c r="D151" s="226" t="s">
        <v>209</v>
      </c>
      <c r="F151" s="227" t="s">
        <v>1712</v>
      </c>
      <c r="I151" s="228"/>
      <c r="L151" s="48"/>
      <c r="M151" s="229"/>
      <c r="N151" s="49"/>
      <c r="O151" s="49"/>
      <c r="P151" s="49"/>
      <c r="Q151" s="49"/>
      <c r="R151" s="49"/>
      <c r="S151" s="49"/>
      <c r="T151" s="87"/>
      <c r="AT151" s="26" t="s">
        <v>209</v>
      </c>
      <c r="AU151" s="26" t="s">
        <v>83</v>
      </c>
    </row>
    <row r="152" s="1" customFormat="1" ht="16.5" customHeight="1">
      <c r="B152" s="213"/>
      <c r="C152" s="214" t="s">
        <v>313</v>
      </c>
      <c r="D152" s="214" t="s">
        <v>202</v>
      </c>
      <c r="E152" s="215" t="s">
        <v>1714</v>
      </c>
      <c r="F152" s="216" t="s">
        <v>1715</v>
      </c>
      <c r="G152" s="217" t="s">
        <v>403</v>
      </c>
      <c r="H152" s="218">
        <v>27</v>
      </c>
      <c r="I152" s="219"/>
      <c r="J152" s="220">
        <f>ROUND(I152*H152,2)</f>
        <v>0</v>
      </c>
      <c r="K152" s="216" t="s">
        <v>206</v>
      </c>
      <c r="L152" s="48"/>
      <c r="M152" s="221" t="s">
        <v>5</v>
      </c>
      <c r="N152" s="222" t="s">
        <v>44</v>
      </c>
      <c r="O152" s="49"/>
      <c r="P152" s="223">
        <f>O152*H152</f>
        <v>0</v>
      </c>
      <c r="Q152" s="223">
        <v>0.063829999999999998</v>
      </c>
      <c r="R152" s="223">
        <f>Q152*H152</f>
        <v>1.7234099999999999</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1858</v>
      </c>
    </row>
    <row r="153" s="1" customFormat="1">
      <c r="B153" s="48"/>
      <c r="D153" s="226" t="s">
        <v>209</v>
      </c>
      <c r="F153" s="227" t="s">
        <v>1715</v>
      </c>
      <c r="I153" s="228"/>
      <c r="L153" s="48"/>
      <c r="M153" s="229"/>
      <c r="N153" s="49"/>
      <c r="O153" s="49"/>
      <c r="P153" s="49"/>
      <c r="Q153" s="49"/>
      <c r="R153" s="49"/>
      <c r="S153" s="49"/>
      <c r="T153" s="87"/>
      <c r="AT153" s="26" t="s">
        <v>209</v>
      </c>
      <c r="AU153" s="26" t="s">
        <v>83</v>
      </c>
    </row>
    <row r="154" s="1" customFormat="1" ht="16.5" customHeight="1">
      <c r="B154" s="213"/>
      <c r="C154" s="247" t="s">
        <v>321</v>
      </c>
      <c r="D154" s="247" t="s">
        <v>271</v>
      </c>
      <c r="E154" s="248" t="s">
        <v>1717</v>
      </c>
      <c r="F154" s="249" t="s">
        <v>1718</v>
      </c>
      <c r="G154" s="250" t="s">
        <v>403</v>
      </c>
      <c r="H154" s="251">
        <v>27</v>
      </c>
      <c r="I154" s="252"/>
      <c r="J154" s="253">
        <f>ROUND(I154*H154,2)</f>
        <v>0</v>
      </c>
      <c r="K154" s="249" t="s">
        <v>5</v>
      </c>
      <c r="L154" s="254"/>
      <c r="M154" s="255" t="s">
        <v>5</v>
      </c>
      <c r="N154" s="256" t="s">
        <v>44</v>
      </c>
      <c r="O154" s="49"/>
      <c r="P154" s="223">
        <f>O154*H154</f>
        <v>0</v>
      </c>
      <c r="Q154" s="223">
        <v>0.0060000000000000001</v>
      </c>
      <c r="R154" s="223">
        <f>Q154*H154</f>
        <v>0.16200000000000001</v>
      </c>
      <c r="S154" s="223">
        <v>0</v>
      </c>
      <c r="T154" s="224">
        <f>S154*H154</f>
        <v>0</v>
      </c>
      <c r="AR154" s="26" t="s">
        <v>250</v>
      </c>
      <c r="AT154" s="26" t="s">
        <v>271</v>
      </c>
      <c r="AU154" s="26" t="s">
        <v>83</v>
      </c>
      <c r="AY154" s="26" t="s">
        <v>200</v>
      </c>
      <c r="BE154" s="225">
        <f>IF(N154="základní",J154,0)</f>
        <v>0</v>
      </c>
      <c r="BF154" s="225">
        <f>IF(N154="snížená",J154,0)</f>
        <v>0</v>
      </c>
      <c r="BG154" s="225">
        <f>IF(N154="zákl. přenesená",J154,0)</f>
        <v>0</v>
      </c>
      <c r="BH154" s="225">
        <f>IF(N154="sníž. přenesená",J154,0)</f>
        <v>0</v>
      </c>
      <c r="BI154" s="225">
        <f>IF(N154="nulová",J154,0)</f>
        <v>0</v>
      </c>
      <c r="BJ154" s="26" t="s">
        <v>81</v>
      </c>
      <c r="BK154" s="225">
        <f>ROUND(I154*H154,2)</f>
        <v>0</v>
      </c>
      <c r="BL154" s="26" t="s">
        <v>207</v>
      </c>
      <c r="BM154" s="26" t="s">
        <v>1859</v>
      </c>
    </row>
    <row r="155" s="1" customFormat="1">
      <c r="B155" s="48"/>
      <c r="D155" s="226" t="s">
        <v>209</v>
      </c>
      <c r="F155" s="227" t="s">
        <v>1718</v>
      </c>
      <c r="I155" s="228"/>
      <c r="L155" s="48"/>
      <c r="M155" s="229"/>
      <c r="N155" s="49"/>
      <c r="O155" s="49"/>
      <c r="P155" s="49"/>
      <c r="Q155" s="49"/>
      <c r="R155" s="49"/>
      <c r="S155" s="49"/>
      <c r="T155" s="87"/>
      <c r="AT155" s="26" t="s">
        <v>209</v>
      </c>
      <c r="AU155" s="26" t="s">
        <v>83</v>
      </c>
    </row>
    <row r="156" s="1" customFormat="1" ht="16.5" customHeight="1">
      <c r="B156" s="213"/>
      <c r="C156" s="214" t="s">
        <v>326</v>
      </c>
      <c r="D156" s="214" t="s">
        <v>202</v>
      </c>
      <c r="E156" s="215" t="s">
        <v>1623</v>
      </c>
      <c r="F156" s="216" t="s">
        <v>1624</v>
      </c>
      <c r="G156" s="217" t="s">
        <v>333</v>
      </c>
      <c r="H156" s="218">
        <v>276.57499999999999</v>
      </c>
      <c r="I156" s="219"/>
      <c r="J156" s="220">
        <f>ROUND(I156*H156,2)</f>
        <v>0</v>
      </c>
      <c r="K156" s="216" t="s">
        <v>206</v>
      </c>
      <c r="L156" s="48"/>
      <c r="M156" s="221" t="s">
        <v>5</v>
      </c>
      <c r="N156" s="222" t="s">
        <v>44</v>
      </c>
      <c r="O156" s="49"/>
      <c r="P156" s="223">
        <f>O156*H156</f>
        <v>0</v>
      </c>
      <c r="Q156" s="223">
        <v>6.0000000000000002E-05</v>
      </c>
      <c r="R156" s="223">
        <f>Q156*H156</f>
        <v>0.016594499999999998</v>
      </c>
      <c r="S156" s="223">
        <v>0</v>
      </c>
      <c r="T156" s="224">
        <f>S156*H156</f>
        <v>0</v>
      </c>
      <c r="AR156" s="26" t="s">
        <v>207</v>
      </c>
      <c r="AT156" s="26" t="s">
        <v>202</v>
      </c>
      <c r="AU156" s="26" t="s">
        <v>83</v>
      </c>
      <c r="AY156" s="26" t="s">
        <v>200</v>
      </c>
      <c r="BE156" s="225">
        <f>IF(N156="základní",J156,0)</f>
        <v>0</v>
      </c>
      <c r="BF156" s="225">
        <f>IF(N156="snížená",J156,0)</f>
        <v>0</v>
      </c>
      <c r="BG156" s="225">
        <f>IF(N156="zákl. přenesená",J156,0)</f>
        <v>0</v>
      </c>
      <c r="BH156" s="225">
        <f>IF(N156="sníž. přenesená",J156,0)</f>
        <v>0</v>
      </c>
      <c r="BI156" s="225">
        <f>IF(N156="nulová",J156,0)</f>
        <v>0</v>
      </c>
      <c r="BJ156" s="26" t="s">
        <v>81</v>
      </c>
      <c r="BK156" s="225">
        <f>ROUND(I156*H156,2)</f>
        <v>0</v>
      </c>
      <c r="BL156" s="26" t="s">
        <v>207</v>
      </c>
      <c r="BM156" s="26" t="s">
        <v>1860</v>
      </c>
    </row>
    <row r="157" s="1" customFormat="1">
      <c r="B157" s="48"/>
      <c r="D157" s="226" t="s">
        <v>209</v>
      </c>
      <c r="F157" s="227" t="s">
        <v>1626</v>
      </c>
      <c r="I157" s="228"/>
      <c r="L157" s="48"/>
      <c r="M157" s="229"/>
      <c r="N157" s="49"/>
      <c r="O157" s="49"/>
      <c r="P157" s="49"/>
      <c r="Q157" s="49"/>
      <c r="R157" s="49"/>
      <c r="S157" s="49"/>
      <c r="T157" s="87"/>
      <c r="AT157" s="26" t="s">
        <v>209</v>
      </c>
      <c r="AU157" s="26" t="s">
        <v>83</v>
      </c>
    </row>
    <row r="158" s="12" customFormat="1">
      <c r="B158" s="230"/>
      <c r="D158" s="226" t="s">
        <v>211</v>
      </c>
      <c r="E158" s="231" t="s">
        <v>5</v>
      </c>
      <c r="F158" s="232" t="s">
        <v>1861</v>
      </c>
      <c r="H158" s="233">
        <v>276.57499999999999</v>
      </c>
      <c r="I158" s="234"/>
      <c r="L158" s="230"/>
      <c r="M158" s="235"/>
      <c r="N158" s="236"/>
      <c r="O158" s="236"/>
      <c r="P158" s="236"/>
      <c r="Q158" s="236"/>
      <c r="R158" s="236"/>
      <c r="S158" s="236"/>
      <c r="T158" s="237"/>
      <c r="AT158" s="231" t="s">
        <v>211</v>
      </c>
      <c r="AU158" s="231" t="s">
        <v>83</v>
      </c>
      <c r="AV158" s="12" t="s">
        <v>83</v>
      </c>
      <c r="AW158" s="12" t="s">
        <v>37</v>
      </c>
      <c r="AX158" s="12" t="s">
        <v>81</v>
      </c>
      <c r="AY158" s="231" t="s">
        <v>200</v>
      </c>
    </row>
    <row r="159" s="11" customFormat="1" ht="29.88" customHeight="1">
      <c r="B159" s="200"/>
      <c r="D159" s="201" t="s">
        <v>72</v>
      </c>
      <c r="E159" s="211" t="s">
        <v>258</v>
      </c>
      <c r="F159" s="211" t="s">
        <v>474</v>
      </c>
      <c r="I159" s="203"/>
      <c r="J159" s="212">
        <f>BK159</f>
        <v>0</v>
      </c>
      <c r="L159" s="200"/>
      <c r="M159" s="205"/>
      <c r="N159" s="206"/>
      <c r="O159" s="206"/>
      <c r="P159" s="207">
        <f>P160</f>
        <v>0</v>
      </c>
      <c r="Q159" s="206"/>
      <c r="R159" s="207">
        <f>R160</f>
        <v>0</v>
      </c>
      <c r="S159" s="206"/>
      <c r="T159" s="208">
        <f>T160</f>
        <v>0</v>
      </c>
      <c r="AR159" s="201" t="s">
        <v>81</v>
      </c>
      <c r="AT159" s="209" t="s">
        <v>72</v>
      </c>
      <c r="AU159" s="209" t="s">
        <v>81</v>
      </c>
      <c r="AY159" s="201" t="s">
        <v>200</v>
      </c>
      <c r="BK159" s="210">
        <f>BK160</f>
        <v>0</v>
      </c>
    </row>
    <row r="160" s="11" customFormat="1" ht="14.88" customHeight="1">
      <c r="B160" s="200"/>
      <c r="D160" s="201" t="s">
        <v>72</v>
      </c>
      <c r="E160" s="211" t="s">
        <v>1628</v>
      </c>
      <c r="F160" s="211" t="s">
        <v>1629</v>
      </c>
      <c r="I160" s="203"/>
      <c r="J160" s="212">
        <f>BK160</f>
        <v>0</v>
      </c>
      <c r="L160" s="200"/>
      <c r="M160" s="205"/>
      <c r="N160" s="206"/>
      <c r="O160" s="206"/>
      <c r="P160" s="207">
        <f>SUM(P161:P162)</f>
        <v>0</v>
      </c>
      <c r="Q160" s="206"/>
      <c r="R160" s="207">
        <f>SUM(R161:R162)</f>
        <v>0</v>
      </c>
      <c r="S160" s="206"/>
      <c r="T160" s="208">
        <f>SUM(T161:T162)</f>
        <v>0</v>
      </c>
      <c r="AR160" s="201" t="s">
        <v>81</v>
      </c>
      <c r="AT160" s="209" t="s">
        <v>72</v>
      </c>
      <c r="AU160" s="209" t="s">
        <v>83</v>
      </c>
      <c r="AY160" s="201" t="s">
        <v>200</v>
      </c>
      <c r="BK160" s="210">
        <f>SUM(BK161:BK162)</f>
        <v>0</v>
      </c>
    </row>
    <row r="161" s="1" customFormat="1" ht="16.5" customHeight="1">
      <c r="B161" s="213"/>
      <c r="C161" s="214" t="s">
        <v>10</v>
      </c>
      <c r="D161" s="214" t="s">
        <v>202</v>
      </c>
      <c r="E161" s="215" t="s">
        <v>1630</v>
      </c>
      <c r="F161" s="216" t="s">
        <v>1631</v>
      </c>
      <c r="G161" s="217" t="s">
        <v>274</v>
      </c>
      <c r="H161" s="218">
        <v>169.595</v>
      </c>
      <c r="I161" s="219"/>
      <c r="J161" s="220">
        <f>ROUND(I161*H161,2)</f>
        <v>0</v>
      </c>
      <c r="K161" s="216" t="s">
        <v>206</v>
      </c>
      <c r="L161" s="48"/>
      <c r="M161" s="221" t="s">
        <v>5</v>
      </c>
      <c r="N161" s="222" t="s">
        <v>44</v>
      </c>
      <c r="O161" s="49"/>
      <c r="P161" s="223">
        <f>O161*H161</f>
        <v>0</v>
      </c>
      <c r="Q161" s="223">
        <v>0</v>
      </c>
      <c r="R161" s="223">
        <f>Q161*H161</f>
        <v>0</v>
      </c>
      <c r="S161" s="223">
        <v>0</v>
      </c>
      <c r="T161" s="224">
        <f>S161*H161</f>
        <v>0</v>
      </c>
      <c r="AR161" s="26" t="s">
        <v>207</v>
      </c>
      <c r="AT161" s="26" t="s">
        <v>202</v>
      </c>
      <c r="AU161" s="26" t="s">
        <v>110</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1862</v>
      </c>
    </row>
    <row r="162" s="1" customFormat="1">
      <c r="B162" s="48"/>
      <c r="D162" s="226" t="s">
        <v>209</v>
      </c>
      <c r="F162" s="227" t="s">
        <v>1633</v>
      </c>
      <c r="I162" s="228"/>
      <c r="L162" s="48"/>
      <c r="M162" s="257"/>
      <c r="N162" s="258"/>
      <c r="O162" s="258"/>
      <c r="P162" s="258"/>
      <c r="Q162" s="258"/>
      <c r="R162" s="258"/>
      <c r="S162" s="258"/>
      <c r="T162" s="259"/>
      <c r="AT162" s="26" t="s">
        <v>209</v>
      </c>
      <c r="AU162" s="26" t="s">
        <v>110</v>
      </c>
    </row>
    <row r="163" s="1" customFormat="1" ht="6.96" customHeight="1">
      <c r="B163" s="69"/>
      <c r="C163" s="70"/>
      <c r="D163" s="70"/>
      <c r="E163" s="70"/>
      <c r="F163" s="70"/>
      <c r="G163" s="70"/>
      <c r="H163" s="70"/>
      <c r="I163" s="165"/>
      <c r="J163" s="70"/>
      <c r="K163" s="70"/>
      <c r="L163" s="48"/>
    </row>
  </sheetData>
  <autoFilter ref="C93:K162"/>
  <mergeCells count="16">
    <mergeCell ref="E7:H7"/>
    <mergeCell ref="E11:H11"/>
    <mergeCell ref="E9:H9"/>
    <mergeCell ref="E13:H13"/>
    <mergeCell ref="E28:H28"/>
    <mergeCell ref="E49:H49"/>
    <mergeCell ref="E53:H53"/>
    <mergeCell ref="E51:H51"/>
    <mergeCell ref="E55:H55"/>
    <mergeCell ref="J59:J60"/>
    <mergeCell ref="E80:H80"/>
    <mergeCell ref="E84:H84"/>
    <mergeCell ref="E82:H82"/>
    <mergeCell ref="E86:H86"/>
    <mergeCell ref="G1:H1"/>
    <mergeCell ref="L2:V2"/>
  </mergeCells>
  <hyperlinks>
    <hyperlink ref="F1:G1" location="C2" display="1) Krycí list soupisu"/>
    <hyperlink ref="G1:H1" location="C62"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125</v>
      </c>
      <c r="AZ2" s="267" t="s">
        <v>1863</v>
      </c>
      <c r="BA2" s="267" t="s">
        <v>1864</v>
      </c>
      <c r="BB2" s="267" t="s">
        <v>205</v>
      </c>
      <c r="BC2" s="267" t="s">
        <v>1865</v>
      </c>
      <c r="BD2" s="267" t="s">
        <v>83</v>
      </c>
    </row>
    <row r="3" ht="6.96" customHeight="1">
      <c r="B3" s="27"/>
      <c r="C3" s="28"/>
      <c r="D3" s="28"/>
      <c r="E3" s="28"/>
      <c r="F3" s="28"/>
      <c r="G3" s="28"/>
      <c r="H3" s="28"/>
      <c r="I3" s="140"/>
      <c r="J3" s="28"/>
      <c r="K3" s="29"/>
      <c r="AT3" s="26" t="s">
        <v>83</v>
      </c>
      <c r="AZ3" s="267" t="s">
        <v>1866</v>
      </c>
      <c r="BA3" s="267" t="s">
        <v>1867</v>
      </c>
      <c r="BB3" s="267" t="s">
        <v>333</v>
      </c>
      <c r="BC3" s="267" t="s">
        <v>1868</v>
      </c>
      <c r="BD3" s="267" t="s">
        <v>110</v>
      </c>
    </row>
    <row r="4" ht="36.96" customHeight="1">
      <c r="B4" s="30"/>
      <c r="C4" s="31"/>
      <c r="D4" s="32" t="s">
        <v>168</v>
      </c>
      <c r="E4" s="31"/>
      <c r="F4" s="31"/>
      <c r="G4" s="31"/>
      <c r="H4" s="31"/>
      <c r="I4" s="141"/>
      <c r="J4" s="31"/>
      <c r="K4" s="33"/>
      <c r="M4" s="34" t="s">
        <v>13</v>
      </c>
      <c r="AT4" s="26" t="s">
        <v>6</v>
      </c>
      <c r="AZ4" s="267" t="s">
        <v>1317</v>
      </c>
      <c r="BA4" s="267" t="s">
        <v>219</v>
      </c>
      <c r="BB4" s="267" t="s">
        <v>5</v>
      </c>
      <c r="BC4" s="267" t="s">
        <v>1869</v>
      </c>
      <c r="BD4" s="267" t="s">
        <v>83</v>
      </c>
    </row>
    <row r="5" ht="6.96" customHeight="1">
      <c r="B5" s="30"/>
      <c r="C5" s="31"/>
      <c r="D5" s="31"/>
      <c r="E5" s="31"/>
      <c r="F5" s="31"/>
      <c r="G5" s="31"/>
      <c r="H5" s="31"/>
      <c r="I5" s="141"/>
      <c r="J5" s="31"/>
      <c r="K5" s="33"/>
      <c r="AZ5" s="267" t="s">
        <v>1870</v>
      </c>
      <c r="BA5" s="267" t="s">
        <v>1871</v>
      </c>
      <c r="BB5" s="267" t="s">
        <v>333</v>
      </c>
      <c r="BC5" s="267" t="s">
        <v>1872</v>
      </c>
      <c r="BD5" s="267" t="s">
        <v>110</v>
      </c>
    </row>
    <row r="6">
      <c r="B6" s="30"/>
      <c r="C6" s="31"/>
      <c r="D6" s="42" t="s">
        <v>19</v>
      </c>
      <c r="E6" s="31"/>
      <c r="F6" s="31"/>
      <c r="G6" s="31"/>
      <c r="H6" s="31"/>
      <c r="I6" s="141"/>
      <c r="J6" s="31"/>
      <c r="K6" s="33"/>
      <c r="AZ6" s="267" t="s">
        <v>1873</v>
      </c>
      <c r="BA6" s="267" t="s">
        <v>1874</v>
      </c>
      <c r="BB6" s="267" t="s">
        <v>333</v>
      </c>
      <c r="BC6" s="267" t="s">
        <v>1875</v>
      </c>
      <c r="BD6" s="267" t="s">
        <v>110</v>
      </c>
    </row>
    <row r="7" ht="16.5" customHeight="1">
      <c r="B7" s="30"/>
      <c r="C7" s="31"/>
      <c r="D7" s="31"/>
      <c r="E7" s="142" t="str">
        <f>'Rekapitulace stavby'!K6</f>
        <v>Vostelčice 2017</v>
      </c>
      <c r="F7" s="42"/>
      <c r="G7" s="42"/>
      <c r="H7" s="42"/>
      <c r="I7" s="141"/>
      <c r="J7" s="31"/>
      <c r="K7" s="33"/>
      <c r="AZ7" s="267" t="s">
        <v>1325</v>
      </c>
      <c r="BA7" s="267" t="s">
        <v>1876</v>
      </c>
      <c r="BB7" s="267" t="s">
        <v>5</v>
      </c>
      <c r="BC7" s="267" t="s">
        <v>1877</v>
      </c>
      <c r="BD7" s="267" t="s">
        <v>83</v>
      </c>
    </row>
    <row r="8">
      <c r="B8" s="30"/>
      <c r="C8" s="31"/>
      <c r="D8" s="42" t="s">
        <v>169</v>
      </c>
      <c r="E8" s="31"/>
      <c r="F8" s="31"/>
      <c r="G8" s="31"/>
      <c r="H8" s="31"/>
      <c r="I8" s="141"/>
      <c r="J8" s="31"/>
      <c r="K8" s="33"/>
      <c r="AZ8" s="267" t="s">
        <v>1327</v>
      </c>
      <c r="BA8" s="267" t="s">
        <v>1878</v>
      </c>
      <c r="BB8" s="267" t="s">
        <v>5</v>
      </c>
      <c r="BC8" s="267" t="s">
        <v>1879</v>
      </c>
      <c r="BD8" s="267" t="s">
        <v>83</v>
      </c>
    </row>
    <row r="9" s="1" customFormat="1" ht="16.5" customHeight="1">
      <c r="B9" s="48"/>
      <c r="C9" s="49"/>
      <c r="D9" s="49"/>
      <c r="E9" s="142" t="s">
        <v>1880</v>
      </c>
      <c r="F9" s="49"/>
      <c r="G9" s="49"/>
      <c r="H9" s="49"/>
      <c r="I9" s="143"/>
      <c r="J9" s="49"/>
      <c r="K9" s="53"/>
      <c r="AZ9" s="267" t="s">
        <v>1640</v>
      </c>
      <c r="BA9" s="267" t="s">
        <v>1881</v>
      </c>
      <c r="BB9" s="267" t="s">
        <v>5</v>
      </c>
      <c r="BC9" s="267" t="s">
        <v>1882</v>
      </c>
      <c r="BD9" s="267" t="s">
        <v>83</v>
      </c>
    </row>
    <row r="10" s="1" customFormat="1">
      <c r="B10" s="48"/>
      <c r="C10" s="49"/>
      <c r="D10" s="42" t="s">
        <v>1337</v>
      </c>
      <c r="E10" s="49"/>
      <c r="F10" s="49"/>
      <c r="G10" s="49"/>
      <c r="H10" s="49"/>
      <c r="I10" s="143"/>
      <c r="J10" s="49"/>
      <c r="K10" s="53"/>
      <c r="AZ10" s="267" t="s">
        <v>1883</v>
      </c>
      <c r="BA10" s="267" t="s">
        <v>1884</v>
      </c>
      <c r="BB10" s="267" t="s">
        <v>205</v>
      </c>
      <c r="BC10" s="267" t="s">
        <v>1885</v>
      </c>
      <c r="BD10" s="267" t="s">
        <v>83</v>
      </c>
    </row>
    <row r="11" s="1" customFormat="1" ht="36.96" customHeight="1">
      <c r="B11" s="48"/>
      <c r="C11" s="49"/>
      <c r="D11" s="49"/>
      <c r="E11" s="144" t="s">
        <v>1886</v>
      </c>
      <c r="F11" s="49"/>
      <c r="G11" s="49"/>
      <c r="H11" s="49"/>
      <c r="I11" s="143"/>
      <c r="J11" s="49"/>
      <c r="K11" s="53"/>
      <c r="AZ11" s="267" t="s">
        <v>1642</v>
      </c>
      <c r="BA11" s="267" t="s">
        <v>219</v>
      </c>
      <c r="BB11" s="267" t="s">
        <v>5</v>
      </c>
      <c r="BC11" s="267" t="s">
        <v>1887</v>
      </c>
      <c r="BD11" s="267" t="s">
        <v>83</v>
      </c>
    </row>
    <row r="12" s="1" customFormat="1">
      <c r="B12" s="48"/>
      <c r="C12" s="49"/>
      <c r="D12" s="49"/>
      <c r="E12" s="49"/>
      <c r="F12" s="49"/>
      <c r="G12" s="49"/>
      <c r="H12" s="49"/>
      <c r="I12" s="143"/>
      <c r="J12" s="49"/>
      <c r="K12" s="53"/>
    </row>
    <row r="13" s="1" customFormat="1" ht="14.4" customHeight="1">
      <c r="B13" s="48"/>
      <c r="C13" s="49"/>
      <c r="D13" s="42" t="s">
        <v>21</v>
      </c>
      <c r="E13" s="49"/>
      <c r="F13" s="37" t="s">
        <v>5</v>
      </c>
      <c r="G13" s="49"/>
      <c r="H13" s="49"/>
      <c r="I13" s="145" t="s">
        <v>22</v>
      </c>
      <c r="J13" s="37" t="s">
        <v>5</v>
      </c>
      <c r="K13" s="53"/>
    </row>
    <row r="14" s="1" customFormat="1" ht="14.4" customHeight="1">
      <c r="B14" s="48"/>
      <c r="C14" s="49"/>
      <c r="D14" s="42" t="s">
        <v>23</v>
      </c>
      <c r="E14" s="49"/>
      <c r="F14" s="37" t="s">
        <v>24</v>
      </c>
      <c r="G14" s="49"/>
      <c r="H14" s="49"/>
      <c r="I14" s="145" t="s">
        <v>25</v>
      </c>
      <c r="J14" s="146" t="str">
        <f>'Rekapitulace stavby'!AN8</f>
        <v>8. 1. 2019</v>
      </c>
      <c r="K14" s="53"/>
    </row>
    <row r="15" s="1" customFormat="1" ht="10.8" customHeight="1">
      <c r="B15" s="48"/>
      <c r="C15" s="49"/>
      <c r="D15" s="49"/>
      <c r="E15" s="49"/>
      <c r="F15" s="49"/>
      <c r="G15" s="49"/>
      <c r="H15" s="49"/>
      <c r="I15" s="143"/>
      <c r="J15" s="49"/>
      <c r="K15" s="53"/>
    </row>
    <row r="16" s="1" customFormat="1" ht="14.4" customHeight="1">
      <c r="B16" s="48"/>
      <c r="C16" s="49"/>
      <c r="D16" s="42" t="s">
        <v>27</v>
      </c>
      <c r="E16" s="49"/>
      <c r="F16" s="49"/>
      <c r="G16" s="49"/>
      <c r="H16" s="49"/>
      <c r="I16" s="145" t="s">
        <v>28</v>
      </c>
      <c r="J16" s="37" t="s">
        <v>29</v>
      </c>
      <c r="K16" s="53"/>
    </row>
    <row r="17" s="1" customFormat="1" ht="18" customHeight="1">
      <c r="B17" s="48"/>
      <c r="C17" s="49"/>
      <c r="D17" s="49"/>
      <c r="E17" s="37" t="s">
        <v>30</v>
      </c>
      <c r="F17" s="49"/>
      <c r="G17" s="49"/>
      <c r="H17" s="49"/>
      <c r="I17" s="145" t="s">
        <v>31</v>
      </c>
      <c r="J17" s="37" t="s">
        <v>171</v>
      </c>
      <c r="K17" s="53"/>
    </row>
    <row r="18" s="1" customFormat="1" ht="6.96" customHeight="1">
      <c r="B18" s="48"/>
      <c r="C18" s="49"/>
      <c r="D18" s="49"/>
      <c r="E18" s="49"/>
      <c r="F18" s="49"/>
      <c r="G18" s="49"/>
      <c r="H18" s="49"/>
      <c r="I18" s="143"/>
      <c r="J18" s="49"/>
      <c r="K18" s="53"/>
    </row>
    <row r="19" s="1" customFormat="1" ht="14.4" customHeight="1">
      <c r="B19" s="48"/>
      <c r="C19" s="49"/>
      <c r="D19" s="42" t="s">
        <v>32</v>
      </c>
      <c r="E19" s="49"/>
      <c r="F19" s="49"/>
      <c r="G19" s="49"/>
      <c r="H19" s="49"/>
      <c r="I19" s="145" t="s">
        <v>28</v>
      </c>
      <c r="J19" s="37" t="str">
        <f>IF('Rekapitulace stavby'!AN13="Vyplň údaj","",IF('Rekapitulace stavby'!AN13="","",'Rekapitulace stavby'!AN13))</f>
        <v/>
      </c>
      <c r="K19" s="53"/>
    </row>
    <row r="20" s="1" customFormat="1" ht="18" customHeight="1">
      <c r="B20" s="48"/>
      <c r="C20" s="49"/>
      <c r="D20" s="49"/>
      <c r="E20" s="37" t="str">
        <f>IF('Rekapitulace stavby'!E14="Vyplň údaj","",IF('Rekapitulace stavby'!E14="","",'Rekapitulace stavby'!E14))</f>
        <v/>
      </c>
      <c r="F20" s="49"/>
      <c r="G20" s="49"/>
      <c r="H20" s="49"/>
      <c r="I20" s="145" t="s">
        <v>31</v>
      </c>
      <c r="J20" s="37" t="str">
        <f>IF('Rekapitulace stavby'!AN14="Vyplň údaj","",IF('Rekapitulace stavby'!AN14="","",'Rekapitulace stavby'!AN14))</f>
        <v/>
      </c>
      <c r="K20" s="53"/>
    </row>
    <row r="21" s="1" customFormat="1" ht="6.96" customHeight="1">
      <c r="B21" s="48"/>
      <c r="C21" s="49"/>
      <c r="D21" s="49"/>
      <c r="E21" s="49"/>
      <c r="F21" s="49"/>
      <c r="G21" s="49"/>
      <c r="H21" s="49"/>
      <c r="I21" s="143"/>
      <c r="J21" s="49"/>
      <c r="K21" s="53"/>
    </row>
    <row r="22" s="1" customFormat="1" ht="14.4" customHeight="1">
      <c r="B22" s="48"/>
      <c r="C22" s="49"/>
      <c r="D22" s="42" t="s">
        <v>34</v>
      </c>
      <c r="E22" s="49"/>
      <c r="F22" s="49"/>
      <c r="G22" s="49"/>
      <c r="H22" s="49"/>
      <c r="I22" s="145" t="s">
        <v>28</v>
      </c>
      <c r="J22" s="37" t="s">
        <v>1341</v>
      </c>
      <c r="K22" s="53"/>
    </row>
    <row r="23" s="1" customFormat="1" ht="18" customHeight="1">
      <c r="B23" s="48"/>
      <c r="C23" s="49"/>
      <c r="D23" s="49"/>
      <c r="E23" s="37" t="s">
        <v>1342</v>
      </c>
      <c r="F23" s="49"/>
      <c r="G23" s="49"/>
      <c r="H23" s="49"/>
      <c r="I23" s="145" t="s">
        <v>31</v>
      </c>
      <c r="J23" s="37" t="s">
        <v>5</v>
      </c>
      <c r="K23" s="53"/>
    </row>
    <row r="24" s="1" customFormat="1" ht="6.96" customHeight="1">
      <c r="B24" s="48"/>
      <c r="C24" s="49"/>
      <c r="D24" s="49"/>
      <c r="E24" s="49"/>
      <c r="F24" s="49"/>
      <c r="G24" s="49"/>
      <c r="H24" s="49"/>
      <c r="I24" s="143"/>
      <c r="J24" s="49"/>
      <c r="K24" s="53"/>
    </row>
    <row r="25" s="1" customFormat="1" ht="14.4" customHeight="1">
      <c r="B25" s="48"/>
      <c r="C25" s="49"/>
      <c r="D25" s="42" t="s">
        <v>38</v>
      </c>
      <c r="E25" s="49"/>
      <c r="F25" s="49"/>
      <c r="G25" s="49"/>
      <c r="H25" s="49"/>
      <c r="I25" s="143"/>
      <c r="J25" s="49"/>
      <c r="K25" s="53"/>
    </row>
    <row r="26" s="7" customFormat="1" ht="16.5" customHeight="1">
      <c r="B26" s="147"/>
      <c r="C26" s="148"/>
      <c r="D26" s="148"/>
      <c r="E26" s="46" t="s">
        <v>5</v>
      </c>
      <c r="F26" s="46"/>
      <c r="G26" s="46"/>
      <c r="H26" s="46"/>
      <c r="I26" s="149"/>
      <c r="J26" s="148"/>
      <c r="K26" s="150"/>
    </row>
    <row r="27" s="1" customFormat="1" ht="6.96" customHeight="1">
      <c r="B27" s="48"/>
      <c r="C27" s="49"/>
      <c r="D27" s="49"/>
      <c r="E27" s="49"/>
      <c r="F27" s="49"/>
      <c r="G27" s="49"/>
      <c r="H27" s="49"/>
      <c r="I27" s="143"/>
      <c r="J27" s="49"/>
      <c r="K27" s="53"/>
    </row>
    <row r="28" s="1" customFormat="1" ht="6.96" customHeight="1">
      <c r="B28" s="48"/>
      <c r="C28" s="49"/>
      <c r="D28" s="84"/>
      <c r="E28" s="84"/>
      <c r="F28" s="84"/>
      <c r="G28" s="84"/>
      <c r="H28" s="84"/>
      <c r="I28" s="151"/>
      <c r="J28" s="84"/>
      <c r="K28" s="152"/>
    </row>
    <row r="29" s="1" customFormat="1" ht="25.44" customHeight="1">
      <c r="B29" s="48"/>
      <c r="C29" s="49"/>
      <c r="D29" s="153" t="s">
        <v>39</v>
      </c>
      <c r="E29" s="49"/>
      <c r="F29" s="49"/>
      <c r="G29" s="49"/>
      <c r="H29" s="49"/>
      <c r="I29" s="143"/>
      <c r="J29" s="154">
        <f>ROUND(J89,2)</f>
        <v>0</v>
      </c>
      <c r="K29" s="53"/>
    </row>
    <row r="30" s="1" customFormat="1" ht="6.96" customHeight="1">
      <c r="B30" s="48"/>
      <c r="C30" s="49"/>
      <c r="D30" s="84"/>
      <c r="E30" s="84"/>
      <c r="F30" s="84"/>
      <c r="G30" s="84"/>
      <c r="H30" s="84"/>
      <c r="I30" s="151"/>
      <c r="J30" s="84"/>
      <c r="K30" s="152"/>
    </row>
    <row r="31" s="1" customFormat="1" ht="14.4" customHeight="1">
      <c r="B31" s="48"/>
      <c r="C31" s="49"/>
      <c r="D31" s="49"/>
      <c r="E31" s="49"/>
      <c r="F31" s="54" t="s">
        <v>41</v>
      </c>
      <c r="G31" s="49"/>
      <c r="H31" s="49"/>
      <c r="I31" s="155" t="s">
        <v>40</v>
      </c>
      <c r="J31" s="54" t="s">
        <v>42</v>
      </c>
      <c r="K31" s="53"/>
    </row>
    <row r="32" s="1" customFormat="1" ht="14.4" customHeight="1">
      <c r="B32" s="48"/>
      <c r="C32" s="49"/>
      <c r="D32" s="57" t="s">
        <v>43</v>
      </c>
      <c r="E32" s="57" t="s">
        <v>44</v>
      </c>
      <c r="F32" s="156">
        <f>ROUND(SUM(BE89:BE235), 2)</f>
        <v>0</v>
      </c>
      <c r="G32" s="49"/>
      <c r="H32" s="49"/>
      <c r="I32" s="157">
        <v>0.20999999999999999</v>
      </c>
      <c r="J32" s="156">
        <f>ROUND(ROUND((SUM(BE89:BE235)), 2)*I32, 2)</f>
        <v>0</v>
      </c>
      <c r="K32" s="53"/>
    </row>
    <row r="33" s="1" customFormat="1" ht="14.4" customHeight="1">
      <c r="B33" s="48"/>
      <c r="C33" s="49"/>
      <c r="D33" s="49"/>
      <c r="E33" s="57" t="s">
        <v>45</v>
      </c>
      <c r="F33" s="156">
        <f>ROUND(SUM(BF89:BF235), 2)</f>
        <v>0</v>
      </c>
      <c r="G33" s="49"/>
      <c r="H33" s="49"/>
      <c r="I33" s="157">
        <v>0.14999999999999999</v>
      </c>
      <c r="J33" s="156">
        <f>ROUND(ROUND((SUM(BF89:BF235)), 2)*I33, 2)</f>
        <v>0</v>
      </c>
      <c r="K33" s="53"/>
    </row>
    <row r="34" hidden="1" s="1" customFormat="1" ht="14.4" customHeight="1">
      <c r="B34" s="48"/>
      <c r="C34" s="49"/>
      <c r="D34" s="49"/>
      <c r="E34" s="57" t="s">
        <v>46</v>
      </c>
      <c r="F34" s="156">
        <f>ROUND(SUM(BG89:BG235), 2)</f>
        <v>0</v>
      </c>
      <c r="G34" s="49"/>
      <c r="H34" s="49"/>
      <c r="I34" s="157">
        <v>0.20999999999999999</v>
      </c>
      <c r="J34" s="156">
        <v>0</v>
      </c>
      <c r="K34" s="53"/>
    </row>
    <row r="35" hidden="1" s="1" customFormat="1" ht="14.4" customHeight="1">
      <c r="B35" s="48"/>
      <c r="C35" s="49"/>
      <c r="D35" s="49"/>
      <c r="E35" s="57" t="s">
        <v>47</v>
      </c>
      <c r="F35" s="156">
        <f>ROUND(SUM(BH89:BH235), 2)</f>
        <v>0</v>
      </c>
      <c r="G35" s="49"/>
      <c r="H35" s="49"/>
      <c r="I35" s="157">
        <v>0.14999999999999999</v>
      </c>
      <c r="J35" s="156">
        <v>0</v>
      </c>
      <c r="K35" s="53"/>
    </row>
    <row r="36" hidden="1" s="1" customFormat="1" ht="14.4" customHeight="1">
      <c r="B36" s="48"/>
      <c r="C36" s="49"/>
      <c r="D36" s="49"/>
      <c r="E36" s="57" t="s">
        <v>48</v>
      </c>
      <c r="F36" s="156">
        <f>ROUND(SUM(BI89:BI235), 2)</f>
        <v>0</v>
      </c>
      <c r="G36" s="49"/>
      <c r="H36" s="49"/>
      <c r="I36" s="157">
        <v>0</v>
      </c>
      <c r="J36" s="156">
        <v>0</v>
      </c>
      <c r="K36" s="53"/>
    </row>
    <row r="37" s="1" customFormat="1" ht="6.96" customHeight="1">
      <c r="B37" s="48"/>
      <c r="C37" s="49"/>
      <c r="D37" s="49"/>
      <c r="E37" s="49"/>
      <c r="F37" s="49"/>
      <c r="G37" s="49"/>
      <c r="H37" s="49"/>
      <c r="I37" s="143"/>
      <c r="J37" s="49"/>
      <c r="K37" s="53"/>
    </row>
    <row r="38" s="1" customFormat="1" ht="25.44" customHeight="1">
      <c r="B38" s="48"/>
      <c r="C38" s="158"/>
      <c r="D38" s="159" t="s">
        <v>49</v>
      </c>
      <c r="E38" s="90"/>
      <c r="F38" s="90"/>
      <c r="G38" s="160" t="s">
        <v>50</v>
      </c>
      <c r="H38" s="161" t="s">
        <v>51</v>
      </c>
      <c r="I38" s="162"/>
      <c r="J38" s="163">
        <f>SUM(J29:J36)</f>
        <v>0</v>
      </c>
      <c r="K38" s="164"/>
    </row>
    <row r="39" s="1" customFormat="1" ht="14.4" customHeight="1">
      <c r="B39" s="69"/>
      <c r="C39" s="70"/>
      <c r="D39" s="70"/>
      <c r="E39" s="70"/>
      <c r="F39" s="70"/>
      <c r="G39" s="70"/>
      <c r="H39" s="70"/>
      <c r="I39" s="165"/>
      <c r="J39" s="70"/>
      <c r="K39" s="71"/>
    </row>
    <row r="43" s="1" customFormat="1" ht="6.96" customHeight="1">
      <c r="B43" s="72"/>
      <c r="C43" s="73"/>
      <c r="D43" s="73"/>
      <c r="E43" s="73"/>
      <c r="F43" s="73"/>
      <c r="G43" s="73"/>
      <c r="H43" s="73"/>
      <c r="I43" s="166"/>
      <c r="J43" s="73"/>
      <c r="K43" s="167"/>
    </row>
    <row r="44" s="1" customFormat="1" ht="36.96" customHeight="1">
      <c r="B44" s="48"/>
      <c r="C44" s="32" t="s">
        <v>172</v>
      </c>
      <c r="D44" s="49"/>
      <c r="E44" s="49"/>
      <c r="F44" s="49"/>
      <c r="G44" s="49"/>
      <c r="H44" s="49"/>
      <c r="I44" s="143"/>
      <c r="J44" s="49"/>
      <c r="K44" s="53"/>
    </row>
    <row r="45" s="1" customFormat="1" ht="6.96" customHeight="1">
      <c r="B45" s="48"/>
      <c r="C45" s="49"/>
      <c r="D45" s="49"/>
      <c r="E45" s="49"/>
      <c r="F45" s="49"/>
      <c r="G45" s="49"/>
      <c r="H45" s="49"/>
      <c r="I45" s="143"/>
      <c r="J45" s="49"/>
      <c r="K45" s="53"/>
    </row>
    <row r="46" s="1" customFormat="1" ht="14.4" customHeight="1">
      <c r="B46" s="48"/>
      <c r="C46" s="42" t="s">
        <v>19</v>
      </c>
      <c r="D46" s="49"/>
      <c r="E46" s="49"/>
      <c r="F46" s="49"/>
      <c r="G46" s="49"/>
      <c r="H46" s="49"/>
      <c r="I46" s="143"/>
      <c r="J46" s="49"/>
      <c r="K46" s="53"/>
    </row>
    <row r="47" s="1" customFormat="1" ht="16.5" customHeight="1">
      <c r="B47" s="48"/>
      <c r="C47" s="49"/>
      <c r="D47" s="49"/>
      <c r="E47" s="142" t="str">
        <f>E7</f>
        <v>Vostelčice 2017</v>
      </c>
      <c r="F47" s="42"/>
      <c r="G47" s="42"/>
      <c r="H47" s="42"/>
      <c r="I47" s="143"/>
      <c r="J47" s="49"/>
      <c r="K47" s="53"/>
    </row>
    <row r="48">
      <c r="B48" s="30"/>
      <c r="C48" s="42" t="s">
        <v>169</v>
      </c>
      <c r="D48" s="31"/>
      <c r="E48" s="31"/>
      <c r="F48" s="31"/>
      <c r="G48" s="31"/>
      <c r="H48" s="31"/>
      <c r="I48" s="141"/>
      <c r="J48" s="31"/>
      <c r="K48" s="33"/>
    </row>
    <row r="49" s="1" customFormat="1" ht="16.5" customHeight="1">
      <c r="B49" s="48"/>
      <c r="C49" s="49"/>
      <c r="D49" s="49"/>
      <c r="E49" s="142" t="s">
        <v>1880</v>
      </c>
      <c r="F49" s="49"/>
      <c r="G49" s="49"/>
      <c r="H49" s="49"/>
      <c r="I49" s="143"/>
      <c r="J49" s="49"/>
      <c r="K49" s="53"/>
    </row>
    <row r="50" s="1" customFormat="1" ht="14.4" customHeight="1">
      <c r="B50" s="48"/>
      <c r="C50" s="42" t="s">
        <v>1337</v>
      </c>
      <c r="D50" s="49"/>
      <c r="E50" s="49"/>
      <c r="F50" s="49"/>
      <c r="G50" s="49"/>
      <c r="H50" s="49"/>
      <c r="I50" s="143"/>
      <c r="J50" s="49"/>
      <c r="K50" s="53"/>
    </row>
    <row r="51" s="1" customFormat="1" ht="17.25" customHeight="1">
      <c r="B51" s="48"/>
      <c r="C51" s="49"/>
      <c r="D51" s="49"/>
      <c r="E51" s="144" t="str">
        <f>E11</f>
        <v>SO302 - I. etapa - Dešťová kanalizace</v>
      </c>
      <c r="F51" s="49"/>
      <c r="G51" s="49"/>
      <c r="H51" s="49"/>
      <c r="I51" s="143"/>
      <c r="J51" s="49"/>
      <c r="K51" s="53"/>
    </row>
    <row r="52" s="1" customFormat="1" ht="6.96" customHeight="1">
      <c r="B52" s="48"/>
      <c r="C52" s="49"/>
      <c r="D52" s="49"/>
      <c r="E52" s="49"/>
      <c r="F52" s="49"/>
      <c r="G52" s="49"/>
      <c r="H52" s="49"/>
      <c r="I52" s="143"/>
      <c r="J52" s="49"/>
      <c r="K52" s="53"/>
    </row>
    <row r="53" s="1" customFormat="1" ht="18" customHeight="1">
      <c r="B53" s="48"/>
      <c r="C53" s="42" t="s">
        <v>23</v>
      </c>
      <c r="D53" s="49"/>
      <c r="E53" s="49"/>
      <c r="F53" s="37" t="str">
        <f>F14</f>
        <v>Choceň</v>
      </c>
      <c r="G53" s="49"/>
      <c r="H53" s="49"/>
      <c r="I53" s="145" t="s">
        <v>25</v>
      </c>
      <c r="J53" s="146" t="str">
        <f>IF(J14="","",J14)</f>
        <v>8. 1. 2019</v>
      </c>
      <c r="K53" s="53"/>
    </row>
    <row r="54" s="1" customFormat="1" ht="6.96" customHeight="1">
      <c r="B54" s="48"/>
      <c r="C54" s="49"/>
      <c r="D54" s="49"/>
      <c r="E54" s="49"/>
      <c r="F54" s="49"/>
      <c r="G54" s="49"/>
      <c r="H54" s="49"/>
      <c r="I54" s="143"/>
      <c r="J54" s="49"/>
      <c r="K54" s="53"/>
    </row>
    <row r="55" s="1" customFormat="1">
      <c r="B55" s="48"/>
      <c r="C55" s="42" t="s">
        <v>27</v>
      </c>
      <c r="D55" s="49"/>
      <c r="E55" s="49"/>
      <c r="F55" s="37" t="str">
        <f>E17</f>
        <v>Město Choceň</v>
      </c>
      <c r="G55" s="49"/>
      <c r="H55" s="49"/>
      <c r="I55" s="145" t="s">
        <v>34</v>
      </c>
      <c r="J55" s="46" t="str">
        <f>E23</f>
        <v>Ing. Josef Veselý - Projekční Kancelář</v>
      </c>
      <c r="K55" s="53"/>
    </row>
    <row r="56" s="1" customFormat="1" ht="14.4" customHeight="1">
      <c r="B56" s="48"/>
      <c r="C56" s="42" t="s">
        <v>32</v>
      </c>
      <c r="D56" s="49"/>
      <c r="E56" s="49"/>
      <c r="F56" s="37" t="str">
        <f>IF(E20="","",E20)</f>
        <v/>
      </c>
      <c r="G56" s="49"/>
      <c r="H56" s="49"/>
      <c r="I56" s="143"/>
      <c r="J56" s="168"/>
      <c r="K56" s="53"/>
    </row>
    <row r="57" s="1" customFormat="1" ht="10.32" customHeight="1">
      <c r="B57" s="48"/>
      <c r="C57" s="49"/>
      <c r="D57" s="49"/>
      <c r="E57" s="49"/>
      <c r="F57" s="49"/>
      <c r="G57" s="49"/>
      <c r="H57" s="49"/>
      <c r="I57" s="143"/>
      <c r="J57" s="49"/>
      <c r="K57" s="53"/>
    </row>
    <row r="58" s="1" customFormat="1" ht="29.28" customHeight="1">
      <c r="B58" s="48"/>
      <c r="C58" s="169" t="s">
        <v>173</v>
      </c>
      <c r="D58" s="158"/>
      <c r="E58" s="158"/>
      <c r="F58" s="158"/>
      <c r="G58" s="158"/>
      <c r="H58" s="158"/>
      <c r="I58" s="170"/>
      <c r="J58" s="171" t="s">
        <v>174</v>
      </c>
      <c r="K58" s="172"/>
    </row>
    <row r="59" s="1" customFormat="1" ht="10.32" customHeight="1">
      <c r="B59" s="48"/>
      <c r="C59" s="49"/>
      <c r="D59" s="49"/>
      <c r="E59" s="49"/>
      <c r="F59" s="49"/>
      <c r="G59" s="49"/>
      <c r="H59" s="49"/>
      <c r="I59" s="143"/>
      <c r="J59" s="49"/>
      <c r="K59" s="53"/>
    </row>
    <row r="60" s="1" customFormat="1" ht="29.28" customHeight="1">
      <c r="B60" s="48"/>
      <c r="C60" s="173" t="s">
        <v>175</v>
      </c>
      <c r="D60" s="49"/>
      <c r="E60" s="49"/>
      <c r="F60" s="49"/>
      <c r="G60" s="49"/>
      <c r="H60" s="49"/>
      <c r="I60" s="143"/>
      <c r="J60" s="154">
        <f>J89</f>
        <v>0</v>
      </c>
      <c r="K60" s="53"/>
      <c r="AU60" s="26" t="s">
        <v>176</v>
      </c>
    </row>
    <row r="61" s="8" customFormat="1" ht="24.96" customHeight="1">
      <c r="B61" s="174"/>
      <c r="C61" s="175"/>
      <c r="D61" s="176" t="s">
        <v>177</v>
      </c>
      <c r="E61" s="177"/>
      <c r="F61" s="177"/>
      <c r="G61" s="177"/>
      <c r="H61" s="177"/>
      <c r="I61" s="178"/>
      <c r="J61" s="179">
        <f>J90</f>
        <v>0</v>
      </c>
      <c r="K61" s="180"/>
    </row>
    <row r="62" s="9" customFormat="1" ht="19.92" customHeight="1">
      <c r="B62" s="181"/>
      <c r="C62" s="182"/>
      <c r="D62" s="183" t="s">
        <v>178</v>
      </c>
      <c r="E62" s="184"/>
      <c r="F62" s="184"/>
      <c r="G62" s="184"/>
      <c r="H62" s="184"/>
      <c r="I62" s="185"/>
      <c r="J62" s="186">
        <f>J91</f>
        <v>0</v>
      </c>
      <c r="K62" s="187"/>
    </row>
    <row r="63" s="9" customFormat="1" ht="19.92" customHeight="1">
      <c r="B63" s="181"/>
      <c r="C63" s="182"/>
      <c r="D63" s="183" t="s">
        <v>1002</v>
      </c>
      <c r="E63" s="184"/>
      <c r="F63" s="184"/>
      <c r="G63" s="184"/>
      <c r="H63" s="184"/>
      <c r="I63" s="185"/>
      <c r="J63" s="186">
        <f>J168</f>
        <v>0</v>
      </c>
      <c r="K63" s="187"/>
    </row>
    <row r="64" s="9" customFormat="1" ht="19.92" customHeight="1">
      <c r="B64" s="181"/>
      <c r="C64" s="182"/>
      <c r="D64" s="183" t="s">
        <v>1343</v>
      </c>
      <c r="E64" s="184"/>
      <c r="F64" s="184"/>
      <c r="G64" s="184"/>
      <c r="H64" s="184"/>
      <c r="I64" s="185"/>
      <c r="J64" s="186">
        <f>J194</f>
        <v>0</v>
      </c>
      <c r="K64" s="187"/>
    </row>
    <row r="65" s="9" customFormat="1" ht="19.92" customHeight="1">
      <c r="B65" s="181"/>
      <c r="C65" s="182"/>
      <c r="D65" s="183" t="s">
        <v>181</v>
      </c>
      <c r="E65" s="184"/>
      <c r="F65" s="184"/>
      <c r="G65" s="184"/>
      <c r="H65" s="184"/>
      <c r="I65" s="185"/>
      <c r="J65" s="186">
        <f>J198</f>
        <v>0</v>
      </c>
      <c r="K65" s="187"/>
    </row>
    <row r="66" s="9" customFormat="1" ht="19.92" customHeight="1">
      <c r="B66" s="181"/>
      <c r="C66" s="182"/>
      <c r="D66" s="183" t="s">
        <v>182</v>
      </c>
      <c r="E66" s="184"/>
      <c r="F66" s="184"/>
      <c r="G66" s="184"/>
      <c r="H66" s="184"/>
      <c r="I66" s="185"/>
      <c r="J66" s="186">
        <f>J232</f>
        <v>0</v>
      </c>
      <c r="K66" s="187"/>
    </row>
    <row r="67" s="9" customFormat="1" ht="14.88" customHeight="1">
      <c r="B67" s="181"/>
      <c r="C67" s="182"/>
      <c r="D67" s="183" t="s">
        <v>1344</v>
      </c>
      <c r="E67" s="184"/>
      <c r="F67" s="184"/>
      <c r="G67" s="184"/>
      <c r="H67" s="184"/>
      <c r="I67" s="185"/>
      <c r="J67" s="186">
        <f>J233</f>
        <v>0</v>
      </c>
      <c r="K67" s="187"/>
    </row>
    <row r="68" s="1" customFormat="1" ht="21.84" customHeight="1">
      <c r="B68" s="48"/>
      <c r="C68" s="49"/>
      <c r="D68" s="49"/>
      <c r="E68" s="49"/>
      <c r="F68" s="49"/>
      <c r="G68" s="49"/>
      <c r="H68" s="49"/>
      <c r="I68" s="143"/>
      <c r="J68" s="49"/>
      <c r="K68" s="53"/>
    </row>
    <row r="69" s="1" customFormat="1" ht="6.96" customHeight="1">
      <c r="B69" s="69"/>
      <c r="C69" s="70"/>
      <c r="D69" s="70"/>
      <c r="E69" s="70"/>
      <c r="F69" s="70"/>
      <c r="G69" s="70"/>
      <c r="H69" s="70"/>
      <c r="I69" s="165"/>
      <c r="J69" s="70"/>
      <c r="K69" s="71"/>
    </row>
    <row r="73" s="1" customFormat="1" ht="6.96" customHeight="1">
      <c r="B73" s="72"/>
      <c r="C73" s="73"/>
      <c r="D73" s="73"/>
      <c r="E73" s="73"/>
      <c r="F73" s="73"/>
      <c r="G73" s="73"/>
      <c r="H73" s="73"/>
      <c r="I73" s="166"/>
      <c r="J73" s="73"/>
      <c r="K73" s="73"/>
      <c r="L73" s="48"/>
    </row>
    <row r="74" s="1" customFormat="1" ht="36.96" customHeight="1">
      <c r="B74" s="48"/>
      <c r="C74" s="74" t="s">
        <v>184</v>
      </c>
      <c r="L74" s="48"/>
    </row>
    <row r="75" s="1" customFormat="1" ht="6.96" customHeight="1">
      <c r="B75" s="48"/>
      <c r="L75" s="48"/>
    </row>
    <row r="76" s="1" customFormat="1" ht="14.4" customHeight="1">
      <c r="B76" s="48"/>
      <c r="C76" s="76" t="s">
        <v>19</v>
      </c>
      <c r="L76" s="48"/>
    </row>
    <row r="77" s="1" customFormat="1" ht="16.5" customHeight="1">
      <c r="B77" s="48"/>
      <c r="E77" s="188" t="str">
        <f>E7</f>
        <v>Vostelčice 2017</v>
      </c>
      <c r="F77" s="76"/>
      <c r="G77" s="76"/>
      <c r="H77" s="76"/>
      <c r="L77" s="48"/>
    </row>
    <row r="78">
      <c r="B78" s="30"/>
      <c r="C78" s="76" t="s">
        <v>169</v>
      </c>
      <c r="L78" s="30"/>
    </row>
    <row r="79" s="1" customFormat="1" ht="16.5" customHeight="1">
      <c r="B79" s="48"/>
      <c r="E79" s="188" t="s">
        <v>1880</v>
      </c>
      <c r="F79" s="1"/>
      <c r="G79" s="1"/>
      <c r="H79" s="1"/>
      <c r="L79" s="48"/>
    </row>
    <row r="80" s="1" customFormat="1" ht="14.4" customHeight="1">
      <c r="B80" s="48"/>
      <c r="C80" s="76" t="s">
        <v>1337</v>
      </c>
      <c r="L80" s="48"/>
    </row>
    <row r="81" s="1" customFormat="1" ht="17.25" customHeight="1">
      <c r="B81" s="48"/>
      <c r="E81" s="79" t="str">
        <f>E11</f>
        <v>SO302 - I. etapa - Dešťová kanalizace</v>
      </c>
      <c r="F81" s="1"/>
      <c r="G81" s="1"/>
      <c r="H81" s="1"/>
      <c r="L81" s="48"/>
    </row>
    <row r="82" s="1" customFormat="1" ht="6.96" customHeight="1">
      <c r="B82" s="48"/>
      <c r="L82" s="48"/>
    </row>
    <row r="83" s="1" customFormat="1" ht="18" customHeight="1">
      <c r="B83" s="48"/>
      <c r="C83" s="76" t="s">
        <v>23</v>
      </c>
      <c r="F83" s="189" t="str">
        <f>F14</f>
        <v>Choceň</v>
      </c>
      <c r="I83" s="190" t="s">
        <v>25</v>
      </c>
      <c r="J83" s="81" t="str">
        <f>IF(J14="","",J14)</f>
        <v>8. 1. 2019</v>
      </c>
      <c r="L83" s="48"/>
    </row>
    <row r="84" s="1" customFormat="1" ht="6.96" customHeight="1">
      <c r="B84" s="48"/>
      <c r="L84" s="48"/>
    </row>
    <row r="85" s="1" customFormat="1">
      <c r="B85" s="48"/>
      <c r="C85" s="76" t="s">
        <v>27</v>
      </c>
      <c r="F85" s="189" t="str">
        <f>E17</f>
        <v>Město Choceň</v>
      </c>
      <c r="I85" s="190" t="s">
        <v>34</v>
      </c>
      <c r="J85" s="189" t="str">
        <f>E23</f>
        <v>Ing. Josef Veselý - Projekční Kancelář</v>
      </c>
      <c r="L85" s="48"/>
    </row>
    <row r="86" s="1" customFormat="1" ht="14.4" customHeight="1">
      <c r="B86" s="48"/>
      <c r="C86" s="76" t="s">
        <v>32</v>
      </c>
      <c r="F86" s="189" t="str">
        <f>IF(E20="","",E20)</f>
        <v/>
      </c>
      <c r="L86" s="48"/>
    </row>
    <row r="87" s="1" customFormat="1" ht="10.32" customHeight="1">
      <c r="B87" s="48"/>
      <c r="L87" s="48"/>
    </row>
    <row r="88" s="10" customFormat="1" ht="29.28" customHeight="1">
      <c r="B88" s="191"/>
      <c r="C88" s="192" t="s">
        <v>185</v>
      </c>
      <c r="D88" s="193" t="s">
        <v>58</v>
      </c>
      <c r="E88" s="193" t="s">
        <v>54</v>
      </c>
      <c r="F88" s="193" t="s">
        <v>186</v>
      </c>
      <c r="G88" s="193" t="s">
        <v>187</v>
      </c>
      <c r="H88" s="193" t="s">
        <v>188</v>
      </c>
      <c r="I88" s="194" t="s">
        <v>189</v>
      </c>
      <c r="J88" s="193" t="s">
        <v>174</v>
      </c>
      <c r="K88" s="195" t="s">
        <v>190</v>
      </c>
      <c r="L88" s="191"/>
      <c r="M88" s="94" t="s">
        <v>191</v>
      </c>
      <c r="N88" s="95" t="s">
        <v>43</v>
      </c>
      <c r="O88" s="95" t="s">
        <v>192</v>
      </c>
      <c r="P88" s="95" t="s">
        <v>193</v>
      </c>
      <c r="Q88" s="95" t="s">
        <v>194</v>
      </c>
      <c r="R88" s="95" t="s">
        <v>195</v>
      </c>
      <c r="S88" s="95" t="s">
        <v>196</v>
      </c>
      <c r="T88" s="96" t="s">
        <v>197</v>
      </c>
    </row>
    <row r="89" s="1" customFormat="1" ht="29.28" customHeight="1">
      <c r="B89" s="48"/>
      <c r="C89" s="98" t="s">
        <v>175</v>
      </c>
      <c r="J89" s="196">
        <f>BK89</f>
        <v>0</v>
      </c>
      <c r="L89" s="48"/>
      <c r="M89" s="97"/>
      <c r="N89" s="84"/>
      <c r="O89" s="84"/>
      <c r="P89" s="197">
        <f>P90</f>
        <v>0</v>
      </c>
      <c r="Q89" s="84"/>
      <c r="R89" s="197">
        <f>R90</f>
        <v>1159.50933964</v>
      </c>
      <c r="S89" s="84"/>
      <c r="T89" s="198">
        <f>T90</f>
        <v>0</v>
      </c>
      <c r="AT89" s="26" t="s">
        <v>72</v>
      </c>
      <c r="AU89" s="26" t="s">
        <v>176</v>
      </c>
      <c r="BK89" s="199">
        <f>BK90</f>
        <v>0</v>
      </c>
    </row>
    <row r="90" s="11" customFormat="1" ht="37.44" customHeight="1">
      <c r="B90" s="200"/>
      <c r="D90" s="201" t="s">
        <v>72</v>
      </c>
      <c r="E90" s="202" t="s">
        <v>198</v>
      </c>
      <c r="F90" s="202" t="s">
        <v>199</v>
      </c>
      <c r="I90" s="203"/>
      <c r="J90" s="204">
        <f>BK90</f>
        <v>0</v>
      </c>
      <c r="L90" s="200"/>
      <c r="M90" s="205"/>
      <c r="N90" s="206"/>
      <c r="O90" s="206"/>
      <c r="P90" s="207">
        <f>P91+P168+P194+P198+P232</f>
        <v>0</v>
      </c>
      <c r="Q90" s="206"/>
      <c r="R90" s="207">
        <f>R91+R168+R194+R198+R232</f>
        <v>1159.50933964</v>
      </c>
      <c r="S90" s="206"/>
      <c r="T90" s="208">
        <f>T91+T168+T194+T198+T232</f>
        <v>0</v>
      </c>
      <c r="AR90" s="201" t="s">
        <v>81</v>
      </c>
      <c r="AT90" s="209" t="s">
        <v>72</v>
      </c>
      <c r="AU90" s="209" t="s">
        <v>73</v>
      </c>
      <c r="AY90" s="201" t="s">
        <v>200</v>
      </c>
      <c r="BK90" s="210">
        <f>BK91+BK168+BK194+BK198+BK232</f>
        <v>0</v>
      </c>
    </row>
    <row r="91" s="11" customFormat="1" ht="19.92" customHeight="1">
      <c r="B91" s="200"/>
      <c r="D91" s="201" t="s">
        <v>72</v>
      </c>
      <c r="E91" s="211" t="s">
        <v>81</v>
      </c>
      <c r="F91" s="211" t="s">
        <v>201</v>
      </c>
      <c r="I91" s="203"/>
      <c r="J91" s="212">
        <f>BK91</f>
        <v>0</v>
      </c>
      <c r="L91" s="200"/>
      <c r="M91" s="205"/>
      <c r="N91" s="206"/>
      <c r="O91" s="206"/>
      <c r="P91" s="207">
        <f>SUM(P92:P167)</f>
        <v>0</v>
      </c>
      <c r="Q91" s="206"/>
      <c r="R91" s="207">
        <f>SUM(R92:R167)</f>
        <v>909.94145600000002</v>
      </c>
      <c r="S91" s="206"/>
      <c r="T91" s="208">
        <f>SUM(T92:T167)</f>
        <v>0</v>
      </c>
      <c r="AR91" s="201" t="s">
        <v>81</v>
      </c>
      <c r="AT91" s="209" t="s">
        <v>72</v>
      </c>
      <c r="AU91" s="209" t="s">
        <v>81</v>
      </c>
      <c r="AY91" s="201" t="s">
        <v>200</v>
      </c>
      <c r="BK91" s="210">
        <f>SUM(BK92:BK167)</f>
        <v>0</v>
      </c>
    </row>
    <row r="92" s="1" customFormat="1" ht="16.5" customHeight="1">
      <c r="B92" s="213"/>
      <c r="C92" s="214" t="s">
        <v>81</v>
      </c>
      <c r="D92" s="214" t="s">
        <v>202</v>
      </c>
      <c r="E92" s="215" t="s">
        <v>1357</v>
      </c>
      <c r="F92" s="216" t="s">
        <v>1358</v>
      </c>
      <c r="G92" s="217" t="s">
        <v>1359</v>
      </c>
      <c r="H92" s="218">
        <v>70</v>
      </c>
      <c r="I92" s="219"/>
      <c r="J92" s="220">
        <f>ROUND(I92*H92,2)</f>
        <v>0</v>
      </c>
      <c r="K92" s="216" t="s">
        <v>206</v>
      </c>
      <c r="L92" s="48"/>
      <c r="M92" s="221" t="s">
        <v>5</v>
      </c>
      <c r="N92" s="222" t="s">
        <v>44</v>
      </c>
      <c r="O92" s="49"/>
      <c r="P92" s="223">
        <f>O92*H92</f>
        <v>0</v>
      </c>
      <c r="Q92" s="223">
        <v>0</v>
      </c>
      <c r="R92" s="223">
        <f>Q92*H92</f>
        <v>0</v>
      </c>
      <c r="S92" s="223">
        <v>0</v>
      </c>
      <c r="T92" s="224">
        <f>S92*H92</f>
        <v>0</v>
      </c>
      <c r="AR92" s="26" t="s">
        <v>207</v>
      </c>
      <c r="AT92" s="26" t="s">
        <v>202</v>
      </c>
      <c r="AU92" s="26" t="s">
        <v>83</v>
      </c>
      <c r="AY92" s="26" t="s">
        <v>200</v>
      </c>
      <c r="BE92" s="225">
        <f>IF(N92="základní",J92,0)</f>
        <v>0</v>
      </c>
      <c r="BF92" s="225">
        <f>IF(N92="snížená",J92,0)</f>
        <v>0</v>
      </c>
      <c r="BG92" s="225">
        <f>IF(N92="zákl. přenesená",J92,0)</f>
        <v>0</v>
      </c>
      <c r="BH92" s="225">
        <f>IF(N92="sníž. přenesená",J92,0)</f>
        <v>0</v>
      </c>
      <c r="BI92" s="225">
        <f>IF(N92="nulová",J92,0)</f>
        <v>0</v>
      </c>
      <c r="BJ92" s="26" t="s">
        <v>81</v>
      </c>
      <c r="BK92" s="225">
        <f>ROUND(I92*H92,2)</f>
        <v>0</v>
      </c>
      <c r="BL92" s="26" t="s">
        <v>207</v>
      </c>
      <c r="BM92" s="26" t="s">
        <v>1888</v>
      </c>
    </row>
    <row r="93" s="1" customFormat="1">
      <c r="B93" s="48"/>
      <c r="D93" s="226" t="s">
        <v>209</v>
      </c>
      <c r="F93" s="227" t="s">
        <v>1361</v>
      </c>
      <c r="I93" s="228"/>
      <c r="L93" s="48"/>
      <c r="M93" s="229"/>
      <c r="N93" s="49"/>
      <c r="O93" s="49"/>
      <c r="P93" s="49"/>
      <c r="Q93" s="49"/>
      <c r="R93" s="49"/>
      <c r="S93" s="49"/>
      <c r="T93" s="87"/>
      <c r="AT93" s="26" t="s">
        <v>209</v>
      </c>
      <c r="AU93" s="26" t="s">
        <v>83</v>
      </c>
    </row>
    <row r="94" s="1" customFormat="1" ht="25.5" customHeight="1">
      <c r="B94" s="213"/>
      <c r="C94" s="214" t="s">
        <v>83</v>
      </c>
      <c r="D94" s="214" t="s">
        <v>202</v>
      </c>
      <c r="E94" s="215" t="s">
        <v>1363</v>
      </c>
      <c r="F94" s="216" t="s">
        <v>1364</v>
      </c>
      <c r="G94" s="217" t="s">
        <v>1365</v>
      </c>
      <c r="H94" s="218">
        <v>12</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1889</v>
      </c>
    </row>
    <row r="95" s="1" customFormat="1">
      <c r="B95" s="48"/>
      <c r="D95" s="226" t="s">
        <v>209</v>
      </c>
      <c r="F95" s="227" t="s">
        <v>1367</v>
      </c>
      <c r="I95" s="228"/>
      <c r="L95" s="48"/>
      <c r="M95" s="229"/>
      <c r="N95" s="49"/>
      <c r="O95" s="49"/>
      <c r="P95" s="49"/>
      <c r="Q95" s="49"/>
      <c r="R95" s="49"/>
      <c r="S95" s="49"/>
      <c r="T95" s="87"/>
      <c r="AT95" s="26" t="s">
        <v>209</v>
      </c>
      <c r="AU95" s="26" t="s">
        <v>83</v>
      </c>
    </row>
    <row r="96" s="1" customFormat="1" ht="25.5" customHeight="1">
      <c r="B96" s="213"/>
      <c r="C96" s="214" t="s">
        <v>110</v>
      </c>
      <c r="D96" s="214" t="s">
        <v>202</v>
      </c>
      <c r="E96" s="215" t="s">
        <v>1369</v>
      </c>
      <c r="F96" s="216" t="s">
        <v>1370</v>
      </c>
      <c r="G96" s="217" t="s">
        <v>205</v>
      </c>
      <c r="H96" s="218">
        <v>6.25</v>
      </c>
      <c r="I96" s="219"/>
      <c r="J96" s="220">
        <f>ROUND(I96*H96,2)</f>
        <v>0</v>
      </c>
      <c r="K96" s="216" t="s">
        <v>206</v>
      </c>
      <c r="L96" s="48"/>
      <c r="M96" s="221" t="s">
        <v>5</v>
      </c>
      <c r="N96" s="222" t="s">
        <v>44</v>
      </c>
      <c r="O96" s="49"/>
      <c r="P96" s="223">
        <f>O96*H96</f>
        <v>0</v>
      </c>
      <c r="Q96" s="223">
        <v>0</v>
      </c>
      <c r="R96" s="223">
        <f>Q96*H96</f>
        <v>0</v>
      </c>
      <c r="S96" s="223">
        <v>0</v>
      </c>
      <c r="T96" s="224">
        <f>S96*H96</f>
        <v>0</v>
      </c>
      <c r="AR96" s="26" t="s">
        <v>207</v>
      </c>
      <c r="AT96" s="26" t="s">
        <v>202</v>
      </c>
      <c r="AU96" s="26" t="s">
        <v>83</v>
      </c>
      <c r="AY96" s="26" t="s">
        <v>200</v>
      </c>
      <c r="BE96" s="225">
        <f>IF(N96="základní",J96,0)</f>
        <v>0</v>
      </c>
      <c r="BF96" s="225">
        <f>IF(N96="snížená",J96,0)</f>
        <v>0</v>
      </c>
      <c r="BG96" s="225">
        <f>IF(N96="zákl. přenesená",J96,0)</f>
        <v>0</v>
      </c>
      <c r="BH96" s="225">
        <f>IF(N96="sníž. přenesená",J96,0)</f>
        <v>0</v>
      </c>
      <c r="BI96" s="225">
        <f>IF(N96="nulová",J96,0)</f>
        <v>0</v>
      </c>
      <c r="BJ96" s="26" t="s">
        <v>81</v>
      </c>
      <c r="BK96" s="225">
        <f>ROUND(I96*H96,2)</f>
        <v>0</v>
      </c>
      <c r="BL96" s="26" t="s">
        <v>207</v>
      </c>
      <c r="BM96" s="26" t="s">
        <v>1890</v>
      </c>
    </row>
    <row r="97" s="1" customFormat="1">
      <c r="B97" s="48"/>
      <c r="D97" s="226" t="s">
        <v>209</v>
      </c>
      <c r="F97" s="227" t="s">
        <v>1372</v>
      </c>
      <c r="I97" s="228"/>
      <c r="L97" s="48"/>
      <c r="M97" s="229"/>
      <c r="N97" s="49"/>
      <c r="O97" s="49"/>
      <c r="P97" s="49"/>
      <c r="Q97" s="49"/>
      <c r="R97" s="49"/>
      <c r="S97" s="49"/>
      <c r="T97" s="87"/>
      <c r="AT97" s="26" t="s">
        <v>209</v>
      </c>
      <c r="AU97" s="26" t="s">
        <v>83</v>
      </c>
    </row>
    <row r="98" s="14" customFormat="1">
      <c r="B98" s="260"/>
      <c r="D98" s="226" t="s">
        <v>211</v>
      </c>
      <c r="E98" s="261" t="s">
        <v>5</v>
      </c>
      <c r="F98" s="262" t="s">
        <v>1891</v>
      </c>
      <c r="H98" s="261" t="s">
        <v>5</v>
      </c>
      <c r="I98" s="263"/>
      <c r="L98" s="260"/>
      <c r="M98" s="264"/>
      <c r="N98" s="265"/>
      <c r="O98" s="265"/>
      <c r="P98" s="265"/>
      <c r="Q98" s="265"/>
      <c r="R98" s="265"/>
      <c r="S98" s="265"/>
      <c r="T98" s="266"/>
      <c r="AT98" s="261" t="s">
        <v>211</v>
      </c>
      <c r="AU98" s="261" t="s">
        <v>83</v>
      </c>
      <c r="AV98" s="14" t="s">
        <v>81</v>
      </c>
      <c r="AW98" s="14" t="s">
        <v>37</v>
      </c>
      <c r="AX98" s="14" t="s">
        <v>73</v>
      </c>
      <c r="AY98" s="261" t="s">
        <v>200</v>
      </c>
    </row>
    <row r="99" s="12" customFormat="1">
      <c r="B99" s="230"/>
      <c r="D99" s="226" t="s">
        <v>211</v>
      </c>
      <c r="E99" s="231" t="s">
        <v>5</v>
      </c>
      <c r="F99" s="232" t="s">
        <v>1892</v>
      </c>
      <c r="H99" s="233">
        <v>6.25</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207</v>
      </c>
      <c r="D100" s="214" t="s">
        <v>202</v>
      </c>
      <c r="E100" s="215" t="s">
        <v>1893</v>
      </c>
      <c r="F100" s="216" t="s">
        <v>1894</v>
      </c>
      <c r="G100" s="217" t="s">
        <v>205</v>
      </c>
      <c r="H100" s="218">
        <v>441.60000000000002</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1895</v>
      </c>
    </row>
    <row r="101" s="1" customFormat="1">
      <c r="B101" s="48"/>
      <c r="D101" s="226" t="s">
        <v>209</v>
      </c>
      <c r="F101" s="227" t="s">
        <v>1896</v>
      </c>
      <c r="I101" s="228"/>
      <c r="L101" s="48"/>
      <c r="M101" s="229"/>
      <c r="N101" s="49"/>
      <c r="O101" s="49"/>
      <c r="P101" s="49"/>
      <c r="Q101" s="49"/>
      <c r="R101" s="49"/>
      <c r="S101" s="49"/>
      <c r="T101" s="87"/>
      <c r="AT101" s="26" t="s">
        <v>209</v>
      </c>
      <c r="AU101" s="26" t="s">
        <v>83</v>
      </c>
    </row>
    <row r="102" s="14" customFormat="1">
      <c r="B102" s="260"/>
      <c r="D102" s="226" t="s">
        <v>211</v>
      </c>
      <c r="E102" s="261" t="s">
        <v>5</v>
      </c>
      <c r="F102" s="262" t="s">
        <v>1897</v>
      </c>
      <c r="H102" s="261" t="s">
        <v>5</v>
      </c>
      <c r="I102" s="263"/>
      <c r="L102" s="260"/>
      <c r="M102" s="264"/>
      <c r="N102" s="265"/>
      <c r="O102" s="265"/>
      <c r="P102" s="265"/>
      <c r="Q102" s="265"/>
      <c r="R102" s="265"/>
      <c r="S102" s="265"/>
      <c r="T102" s="266"/>
      <c r="AT102" s="261" t="s">
        <v>211</v>
      </c>
      <c r="AU102" s="261" t="s">
        <v>83</v>
      </c>
      <c r="AV102" s="14" t="s">
        <v>81</v>
      </c>
      <c r="AW102" s="14" t="s">
        <v>37</v>
      </c>
      <c r="AX102" s="14" t="s">
        <v>73</v>
      </c>
      <c r="AY102" s="261" t="s">
        <v>200</v>
      </c>
    </row>
    <row r="103" s="12" customFormat="1">
      <c r="B103" s="230"/>
      <c r="D103" s="226" t="s">
        <v>211</v>
      </c>
      <c r="E103" s="231" t="s">
        <v>1863</v>
      </c>
      <c r="F103" s="232" t="s">
        <v>1898</v>
      </c>
      <c r="H103" s="233">
        <v>441.60000000000002</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230</v>
      </c>
      <c r="D104" s="214" t="s">
        <v>202</v>
      </c>
      <c r="E104" s="215" t="s">
        <v>1899</v>
      </c>
      <c r="F104" s="216" t="s">
        <v>1900</v>
      </c>
      <c r="G104" s="217" t="s">
        <v>205</v>
      </c>
      <c r="H104" s="218">
        <v>441.60000000000002</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1901</v>
      </c>
    </row>
    <row r="105" s="1" customFormat="1">
      <c r="B105" s="48"/>
      <c r="D105" s="226" t="s">
        <v>209</v>
      </c>
      <c r="F105" s="227" t="s">
        <v>1902</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1903</v>
      </c>
      <c r="H106" s="233">
        <v>441.60000000000002</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238</v>
      </c>
      <c r="D107" s="214" t="s">
        <v>202</v>
      </c>
      <c r="E107" s="215" t="s">
        <v>1648</v>
      </c>
      <c r="F107" s="216" t="s">
        <v>1649</v>
      </c>
      <c r="G107" s="217" t="s">
        <v>205</v>
      </c>
      <c r="H107" s="218">
        <v>1290.0540000000001</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1904</v>
      </c>
    </row>
    <row r="108" s="1" customFormat="1">
      <c r="B108" s="48"/>
      <c r="D108" s="226" t="s">
        <v>209</v>
      </c>
      <c r="F108" s="227" t="s">
        <v>1651</v>
      </c>
      <c r="I108" s="228"/>
      <c r="L108" s="48"/>
      <c r="M108" s="229"/>
      <c r="N108" s="49"/>
      <c r="O108" s="49"/>
      <c r="P108" s="49"/>
      <c r="Q108" s="49"/>
      <c r="R108" s="49"/>
      <c r="S108" s="49"/>
      <c r="T108" s="87"/>
      <c r="AT108" s="26" t="s">
        <v>209</v>
      </c>
      <c r="AU108" s="26" t="s">
        <v>83</v>
      </c>
    </row>
    <row r="109" s="14" customFormat="1">
      <c r="B109" s="260"/>
      <c r="D109" s="226" t="s">
        <v>211</v>
      </c>
      <c r="E109" s="261" t="s">
        <v>5</v>
      </c>
      <c r="F109" s="262" t="s">
        <v>1905</v>
      </c>
      <c r="H109" s="261" t="s">
        <v>5</v>
      </c>
      <c r="I109" s="263"/>
      <c r="L109" s="260"/>
      <c r="M109" s="264"/>
      <c r="N109" s="265"/>
      <c r="O109" s="265"/>
      <c r="P109" s="265"/>
      <c r="Q109" s="265"/>
      <c r="R109" s="265"/>
      <c r="S109" s="265"/>
      <c r="T109" s="266"/>
      <c r="AT109" s="261" t="s">
        <v>211</v>
      </c>
      <c r="AU109" s="261" t="s">
        <v>83</v>
      </c>
      <c r="AV109" s="14" t="s">
        <v>81</v>
      </c>
      <c r="AW109" s="14" t="s">
        <v>37</v>
      </c>
      <c r="AX109" s="14" t="s">
        <v>73</v>
      </c>
      <c r="AY109" s="261" t="s">
        <v>200</v>
      </c>
    </row>
    <row r="110" s="12" customFormat="1">
      <c r="B110" s="230"/>
      <c r="D110" s="226" t="s">
        <v>211</v>
      </c>
      <c r="E110" s="231" t="s">
        <v>5</v>
      </c>
      <c r="F110" s="232" t="s">
        <v>1906</v>
      </c>
      <c r="H110" s="233">
        <v>429.51999999999998</v>
      </c>
      <c r="I110" s="234"/>
      <c r="L110" s="230"/>
      <c r="M110" s="235"/>
      <c r="N110" s="236"/>
      <c r="O110" s="236"/>
      <c r="P110" s="236"/>
      <c r="Q110" s="236"/>
      <c r="R110" s="236"/>
      <c r="S110" s="236"/>
      <c r="T110" s="237"/>
      <c r="AT110" s="231" t="s">
        <v>211</v>
      </c>
      <c r="AU110" s="231" t="s">
        <v>83</v>
      </c>
      <c r="AV110" s="12" t="s">
        <v>83</v>
      </c>
      <c r="AW110" s="12" t="s">
        <v>37</v>
      </c>
      <c r="AX110" s="12" t="s">
        <v>73</v>
      </c>
      <c r="AY110" s="231" t="s">
        <v>200</v>
      </c>
    </row>
    <row r="111" s="14" customFormat="1">
      <c r="B111" s="260"/>
      <c r="D111" s="226" t="s">
        <v>211</v>
      </c>
      <c r="E111" s="261" t="s">
        <v>5</v>
      </c>
      <c r="F111" s="262" t="s">
        <v>1907</v>
      </c>
      <c r="H111" s="261" t="s">
        <v>5</v>
      </c>
      <c r="I111" s="263"/>
      <c r="L111" s="260"/>
      <c r="M111" s="264"/>
      <c r="N111" s="265"/>
      <c r="O111" s="265"/>
      <c r="P111" s="265"/>
      <c r="Q111" s="265"/>
      <c r="R111" s="265"/>
      <c r="S111" s="265"/>
      <c r="T111" s="266"/>
      <c r="AT111" s="261" t="s">
        <v>211</v>
      </c>
      <c r="AU111" s="261" t="s">
        <v>83</v>
      </c>
      <c r="AV111" s="14" t="s">
        <v>81</v>
      </c>
      <c r="AW111" s="14" t="s">
        <v>37</v>
      </c>
      <c r="AX111" s="14" t="s">
        <v>73</v>
      </c>
      <c r="AY111" s="261" t="s">
        <v>200</v>
      </c>
    </row>
    <row r="112" s="12" customFormat="1">
      <c r="B112" s="230"/>
      <c r="D112" s="226" t="s">
        <v>211</v>
      </c>
      <c r="E112" s="231" t="s">
        <v>5</v>
      </c>
      <c r="F112" s="232" t="s">
        <v>1908</v>
      </c>
      <c r="H112" s="233">
        <v>151.19999999999999</v>
      </c>
      <c r="I112" s="234"/>
      <c r="L112" s="230"/>
      <c r="M112" s="235"/>
      <c r="N112" s="236"/>
      <c r="O112" s="236"/>
      <c r="P112" s="236"/>
      <c r="Q112" s="236"/>
      <c r="R112" s="236"/>
      <c r="S112" s="236"/>
      <c r="T112" s="237"/>
      <c r="AT112" s="231" t="s">
        <v>211</v>
      </c>
      <c r="AU112" s="231" t="s">
        <v>83</v>
      </c>
      <c r="AV112" s="12" t="s">
        <v>83</v>
      </c>
      <c r="AW112" s="12" t="s">
        <v>37</v>
      </c>
      <c r="AX112" s="12" t="s">
        <v>73</v>
      </c>
      <c r="AY112" s="231" t="s">
        <v>200</v>
      </c>
    </row>
    <row r="113" s="14" customFormat="1">
      <c r="B113" s="260"/>
      <c r="D113" s="226" t="s">
        <v>211</v>
      </c>
      <c r="E113" s="261" t="s">
        <v>5</v>
      </c>
      <c r="F113" s="262" t="s">
        <v>1909</v>
      </c>
      <c r="H113" s="261" t="s">
        <v>5</v>
      </c>
      <c r="I113" s="263"/>
      <c r="L113" s="260"/>
      <c r="M113" s="264"/>
      <c r="N113" s="265"/>
      <c r="O113" s="265"/>
      <c r="P113" s="265"/>
      <c r="Q113" s="265"/>
      <c r="R113" s="265"/>
      <c r="S113" s="265"/>
      <c r="T113" s="266"/>
      <c r="AT113" s="261" t="s">
        <v>211</v>
      </c>
      <c r="AU113" s="261" t="s">
        <v>83</v>
      </c>
      <c r="AV113" s="14" t="s">
        <v>81</v>
      </c>
      <c r="AW113" s="14" t="s">
        <v>37</v>
      </c>
      <c r="AX113" s="14" t="s">
        <v>73</v>
      </c>
      <c r="AY113" s="261" t="s">
        <v>200</v>
      </c>
    </row>
    <row r="114" s="12" customFormat="1">
      <c r="B114" s="230"/>
      <c r="D114" s="226" t="s">
        <v>211</v>
      </c>
      <c r="E114" s="231" t="s">
        <v>5</v>
      </c>
      <c r="F114" s="232" t="s">
        <v>1910</v>
      </c>
      <c r="H114" s="233">
        <v>190.72</v>
      </c>
      <c r="I114" s="234"/>
      <c r="L114" s="230"/>
      <c r="M114" s="235"/>
      <c r="N114" s="236"/>
      <c r="O114" s="236"/>
      <c r="P114" s="236"/>
      <c r="Q114" s="236"/>
      <c r="R114" s="236"/>
      <c r="S114" s="236"/>
      <c r="T114" s="237"/>
      <c r="AT114" s="231" t="s">
        <v>211</v>
      </c>
      <c r="AU114" s="231" t="s">
        <v>83</v>
      </c>
      <c r="AV114" s="12" t="s">
        <v>83</v>
      </c>
      <c r="AW114" s="12" t="s">
        <v>37</v>
      </c>
      <c r="AX114" s="12" t="s">
        <v>73</v>
      </c>
      <c r="AY114" s="231" t="s">
        <v>200</v>
      </c>
    </row>
    <row r="115" s="14" customFormat="1">
      <c r="B115" s="260"/>
      <c r="D115" s="226" t="s">
        <v>211</v>
      </c>
      <c r="E115" s="261" t="s">
        <v>5</v>
      </c>
      <c r="F115" s="262" t="s">
        <v>1911</v>
      </c>
      <c r="H115" s="261" t="s">
        <v>5</v>
      </c>
      <c r="I115" s="263"/>
      <c r="L115" s="260"/>
      <c r="M115" s="264"/>
      <c r="N115" s="265"/>
      <c r="O115" s="265"/>
      <c r="P115" s="265"/>
      <c r="Q115" s="265"/>
      <c r="R115" s="265"/>
      <c r="S115" s="265"/>
      <c r="T115" s="266"/>
      <c r="AT115" s="261" t="s">
        <v>211</v>
      </c>
      <c r="AU115" s="261" t="s">
        <v>83</v>
      </c>
      <c r="AV115" s="14" t="s">
        <v>81</v>
      </c>
      <c r="AW115" s="14" t="s">
        <v>37</v>
      </c>
      <c r="AX115" s="14" t="s">
        <v>73</v>
      </c>
      <c r="AY115" s="261" t="s">
        <v>200</v>
      </c>
    </row>
    <row r="116" s="12" customFormat="1">
      <c r="B116" s="230"/>
      <c r="D116" s="226" t="s">
        <v>211</v>
      </c>
      <c r="E116" s="231" t="s">
        <v>5</v>
      </c>
      <c r="F116" s="232" t="s">
        <v>1912</v>
      </c>
      <c r="H116" s="233">
        <v>167.34999999999999</v>
      </c>
      <c r="I116" s="234"/>
      <c r="L116" s="230"/>
      <c r="M116" s="235"/>
      <c r="N116" s="236"/>
      <c r="O116" s="236"/>
      <c r="P116" s="236"/>
      <c r="Q116" s="236"/>
      <c r="R116" s="236"/>
      <c r="S116" s="236"/>
      <c r="T116" s="237"/>
      <c r="AT116" s="231" t="s">
        <v>211</v>
      </c>
      <c r="AU116" s="231" t="s">
        <v>83</v>
      </c>
      <c r="AV116" s="12" t="s">
        <v>83</v>
      </c>
      <c r="AW116" s="12" t="s">
        <v>37</v>
      </c>
      <c r="AX116" s="12" t="s">
        <v>73</v>
      </c>
      <c r="AY116" s="231" t="s">
        <v>200</v>
      </c>
    </row>
    <row r="117" s="14" customFormat="1">
      <c r="B117" s="260"/>
      <c r="D117" s="226" t="s">
        <v>211</v>
      </c>
      <c r="E117" s="261" t="s">
        <v>5</v>
      </c>
      <c r="F117" s="262" t="s">
        <v>1913</v>
      </c>
      <c r="H117" s="261" t="s">
        <v>5</v>
      </c>
      <c r="I117" s="263"/>
      <c r="L117" s="260"/>
      <c r="M117" s="264"/>
      <c r="N117" s="265"/>
      <c r="O117" s="265"/>
      <c r="P117" s="265"/>
      <c r="Q117" s="265"/>
      <c r="R117" s="265"/>
      <c r="S117" s="265"/>
      <c r="T117" s="266"/>
      <c r="AT117" s="261" t="s">
        <v>211</v>
      </c>
      <c r="AU117" s="261" t="s">
        <v>83</v>
      </c>
      <c r="AV117" s="14" t="s">
        <v>81</v>
      </c>
      <c r="AW117" s="14" t="s">
        <v>37</v>
      </c>
      <c r="AX117" s="14" t="s">
        <v>73</v>
      </c>
      <c r="AY117" s="261" t="s">
        <v>200</v>
      </c>
    </row>
    <row r="118" s="12" customFormat="1">
      <c r="B118" s="230"/>
      <c r="D118" s="226" t="s">
        <v>211</v>
      </c>
      <c r="E118" s="231" t="s">
        <v>5</v>
      </c>
      <c r="F118" s="232" t="s">
        <v>1914</v>
      </c>
      <c r="H118" s="233">
        <v>241.44</v>
      </c>
      <c r="I118" s="234"/>
      <c r="L118" s="230"/>
      <c r="M118" s="235"/>
      <c r="N118" s="236"/>
      <c r="O118" s="236"/>
      <c r="P118" s="236"/>
      <c r="Q118" s="236"/>
      <c r="R118" s="236"/>
      <c r="S118" s="236"/>
      <c r="T118" s="237"/>
      <c r="AT118" s="231" t="s">
        <v>211</v>
      </c>
      <c r="AU118" s="231" t="s">
        <v>83</v>
      </c>
      <c r="AV118" s="12" t="s">
        <v>83</v>
      </c>
      <c r="AW118" s="12" t="s">
        <v>37</v>
      </c>
      <c r="AX118" s="12" t="s">
        <v>73</v>
      </c>
      <c r="AY118" s="231" t="s">
        <v>200</v>
      </c>
    </row>
    <row r="119" s="14" customFormat="1">
      <c r="B119" s="260"/>
      <c r="D119" s="226" t="s">
        <v>211</v>
      </c>
      <c r="E119" s="261" t="s">
        <v>5</v>
      </c>
      <c r="F119" s="262" t="s">
        <v>1915</v>
      </c>
      <c r="H119" s="261" t="s">
        <v>5</v>
      </c>
      <c r="I119" s="263"/>
      <c r="L119" s="260"/>
      <c r="M119" s="264"/>
      <c r="N119" s="265"/>
      <c r="O119" s="265"/>
      <c r="P119" s="265"/>
      <c r="Q119" s="265"/>
      <c r="R119" s="265"/>
      <c r="S119" s="265"/>
      <c r="T119" s="266"/>
      <c r="AT119" s="261" t="s">
        <v>211</v>
      </c>
      <c r="AU119" s="261" t="s">
        <v>83</v>
      </c>
      <c r="AV119" s="14" t="s">
        <v>81</v>
      </c>
      <c r="AW119" s="14" t="s">
        <v>37</v>
      </c>
      <c r="AX119" s="14" t="s">
        <v>73</v>
      </c>
      <c r="AY119" s="261" t="s">
        <v>200</v>
      </c>
    </row>
    <row r="120" s="12" customFormat="1">
      <c r="B120" s="230"/>
      <c r="D120" s="226" t="s">
        <v>211</v>
      </c>
      <c r="E120" s="231" t="s">
        <v>5</v>
      </c>
      <c r="F120" s="232" t="s">
        <v>1916</v>
      </c>
      <c r="H120" s="233">
        <v>109.824</v>
      </c>
      <c r="I120" s="234"/>
      <c r="L120" s="230"/>
      <c r="M120" s="235"/>
      <c r="N120" s="236"/>
      <c r="O120" s="236"/>
      <c r="P120" s="236"/>
      <c r="Q120" s="236"/>
      <c r="R120" s="236"/>
      <c r="S120" s="236"/>
      <c r="T120" s="237"/>
      <c r="AT120" s="231" t="s">
        <v>211</v>
      </c>
      <c r="AU120" s="231" t="s">
        <v>83</v>
      </c>
      <c r="AV120" s="12" t="s">
        <v>83</v>
      </c>
      <c r="AW120" s="12" t="s">
        <v>37</v>
      </c>
      <c r="AX120" s="12" t="s">
        <v>73</v>
      </c>
      <c r="AY120" s="231" t="s">
        <v>200</v>
      </c>
    </row>
    <row r="121" s="13" customFormat="1">
      <c r="B121" s="238"/>
      <c r="D121" s="226" t="s">
        <v>211</v>
      </c>
      <c r="E121" s="239" t="s">
        <v>1317</v>
      </c>
      <c r="F121" s="240" t="s">
        <v>219</v>
      </c>
      <c r="H121" s="241">
        <v>1290.0540000000001</v>
      </c>
      <c r="I121" s="242"/>
      <c r="L121" s="238"/>
      <c r="M121" s="243"/>
      <c r="N121" s="244"/>
      <c r="O121" s="244"/>
      <c r="P121" s="244"/>
      <c r="Q121" s="244"/>
      <c r="R121" s="244"/>
      <c r="S121" s="244"/>
      <c r="T121" s="245"/>
      <c r="AT121" s="239" t="s">
        <v>211</v>
      </c>
      <c r="AU121" s="239" t="s">
        <v>83</v>
      </c>
      <c r="AV121" s="13" t="s">
        <v>207</v>
      </c>
      <c r="AW121" s="13" t="s">
        <v>37</v>
      </c>
      <c r="AX121" s="13" t="s">
        <v>81</v>
      </c>
      <c r="AY121" s="239" t="s">
        <v>200</v>
      </c>
    </row>
    <row r="122" s="1" customFormat="1" ht="16.5" customHeight="1">
      <c r="B122" s="213"/>
      <c r="C122" s="214" t="s">
        <v>244</v>
      </c>
      <c r="D122" s="214" t="s">
        <v>202</v>
      </c>
      <c r="E122" s="215" t="s">
        <v>1393</v>
      </c>
      <c r="F122" s="216" t="s">
        <v>1394</v>
      </c>
      <c r="G122" s="217" t="s">
        <v>205</v>
      </c>
      <c r="H122" s="218">
        <v>1290.0540000000001</v>
      </c>
      <c r="I122" s="219"/>
      <c r="J122" s="220">
        <f>ROUND(I122*H122,2)</f>
        <v>0</v>
      </c>
      <c r="K122" s="216" t="s">
        <v>206</v>
      </c>
      <c r="L122" s="48"/>
      <c r="M122" s="221" t="s">
        <v>5</v>
      </c>
      <c r="N122" s="222" t="s">
        <v>44</v>
      </c>
      <c r="O122" s="49"/>
      <c r="P122" s="223">
        <f>O122*H122</f>
        <v>0</v>
      </c>
      <c r="Q122" s="223">
        <v>0</v>
      </c>
      <c r="R122" s="223">
        <f>Q122*H122</f>
        <v>0</v>
      </c>
      <c r="S122" s="223">
        <v>0</v>
      </c>
      <c r="T122" s="224">
        <f>S122*H122</f>
        <v>0</v>
      </c>
      <c r="AR122" s="26" t="s">
        <v>207</v>
      </c>
      <c r="AT122" s="26" t="s">
        <v>202</v>
      </c>
      <c r="AU122" s="26" t="s">
        <v>83</v>
      </c>
      <c r="AY122" s="26" t="s">
        <v>200</v>
      </c>
      <c r="BE122" s="225">
        <f>IF(N122="základní",J122,0)</f>
        <v>0</v>
      </c>
      <c r="BF122" s="225">
        <f>IF(N122="snížená",J122,0)</f>
        <v>0</v>
      </c>
      <c r="BG122" s="225">
        <f>IF(N122="zákl. přenesená",J122,0)</f>
        <v>0</v>
      </c>
      <c r="BH122" s="225">
        <f>IF(N122="sníž. přenesená",J122,0)</f>
        <v>0</v>
      </c>
      <c r="BI122" s="225">
        <f>IF(N122="nulová",J122,0)</f>
        <v>0</v>
      </c>
      <c r="BJ122" s="26" t="s">
        <v>81</v>
      </c>
      <c r="BK122" s="225">
        <f>ROUND(I122*H122,2)</f>
        <v>0</v>
      </c>
      <c r="BL122" s="26" t="s">
        <v>207</v>
      </c>
      <c r="BM122" s="26" t="s">
        <v>1917</v>
      </c>
    </row>
    <row r="123" s="1" customFormat="1">
      <c r="B123" s="48"/>
      <c r="D123" s="226" t="s">
        <v>209</v>
      </c>
      <c r="F123" s="227" t="s">
        <v>1396</v>
      </c>
      <c r="I123" s="228"/>
      <c r="L123" s="48"/>
      <c r="M123" s="229"/>
      <c r="N123" s="49"/>
      <c r="O123" s="49"/>
      <c r="P123" s="49"/>
      <c r="Q123" s="49"/>
      <c r="R123" s="49"/>
      <c r="S123" s="49"/>
      <c r="T123" s="87"/>
      <c r="AT123" s="26" t="s">
        <v>209</v>
      </c>
      <c r="AU123" s="26" t="s">
        <v>83</v>
      </c>
    </row>
    <row r="124" s="12" customFormat="1">
      <c r="B124" s="230"/>
      <c r="D124" s="226" t="s">
        <v>211</v>
      </c>
      <c r="E124" s="231" t="s">
        <v>5</v>
      </c>
      <c r="F124" s="232" t="s">
        <v>1869</v>
      </c>
      <c r="H124" s="233">
        <v>1290.0540000000001</v>
      </c>
      <c r="I124" s="234"/>
      <c r="L124" s="230"/>
      <c r="M124" s="235"/>
      <c r="N124" s="236"/>
      <c r="O124" s="236"/>
      <c r="P124" s="236"/>
      <c r="Q124" s="236"/>
      <c r="R124" s="236"/>
      <c r="S124" s="236"/>
      <c r="T124" s="237"/>
      <c r="AT124" s="231" t="s">
        <v>211</v>
      </c>
      <c r="AU124" s="231" t="s">
        <v>83</v>
      </c>
      <c r="AV124" s="12" t="s">
        <v>83</v>
      </c>
      <c r="AW124" s="12" t="s">
        <v>37</v>
      </c>
      <c r="AX124" s="12" t="s">
        <v>81</v>
      </c>
      <c r="AY124" s="231" t="s">
        <v>200</v>
      </c>
    </row>
    <row r="125" s="1" customFormat="1" ht="16.5" customHeight="1">
      <c r="B125" s="213"/>
      <c r="C125" s="214" t="s">
        <v>250</v>
      </c>
      <c r="D125" s="214" t="s">
        <v>202</v>
      </c>
      <c r="E125" s="215" t="s">
        <v>1397</v>
      </c>
      <c r="F125" s="216" t="s">
        <v>1398</v>
      </c>
      <c r="G125" s="217" t="s">
        <v>291</v>
      </c>
      <c r="H125" s="218">
        <v>1568.4000000000001</v>
      </c>
      <c r="I125" s="219"/>
      <c r="J125" s="220">
        <f>ROUND(I125*H125,2)</f>
        <v>0</v>
      </c>
      <c r="K125" s="216" t="s">
        <v>206</v>
      </c>
      <c r="L125" s="48"/>
      <c r="M125" s="221" t="s">
        <v>5</v>
      </c>
      <c r="N125" s="222" t="s">
        <v>44</v>
      </c>
      <c r="O125" s="49"/>
      <c r="P125" s="223">
        <f>O125*H125</f>
        <v>0</v>
      </c>
      <c r="Q125" s="223">
        <v>0.00084000000000000003</v>
      </c>
      <c r="R125" s="223">
        <f>Q125*H125</f>
        <v>1.3174560000000002</v>
      </c>
      <c r="S125" s="223">
        <v>0</v>
      </c>
      <c r="T125" s="224">
        <f>S125*H125</f>
        <v>0</v>
      </c>
      <c r="AR125" s="26" t="s">
        <v>207</v>
      </c>
      <c r="AT125" s="26" t="s">
        <v>202</v>
      </c>
      <c r="AU125" s="26" t="s">
        <v>83</v>
      </c>
      <c r="AY125" s="26" t="s">
        <v>200</v>
      </c>
      <c r="BE125" s="225">
        <f>IF(N125="základní",J125,0)</f>
        <v>0</v>
      </c>
      <c r="BF125" s="225">
        <f>IF(N125="snížená",J125,0)</f>
        <v>0</v>
      </c>
      <c r="BG125" s="225">
        <f>IF(N125="zákl. přenesená",J125,0)</f>
        <v>0</v>
      </c>
      <c r="BH125" s="225">
        <f>IF(N125="sníž. přenesená",J125,0)</f>
        <v>0</v>
      </c>
      <c r="BI125" s="225">
        <f>IF(N125="nulová",J125,0)</f>
        <v>0</v>
      </c>
      <c r="BJ125" s="26" t="s">
        <v>81</v>
      </c>
      <c r="BK125" s="225">
        <f>ROUND(I125*H125,2)</f>
        <v>0</v>
      </c>
      <c r="BL125" s="26" t="s">
        <v>207</v>
      </c>
      <c r="BM125" s="26" t="s">
        <v>1918</v>
      </c>
    </row>
    <row r="126" s="1" customFormat="1">
      <c r="B126" s="48"/>
      <c r="D126" s="226" t="s">
        <v>209</v>
      </c>
      <c r="F126" s="227" t="s">
        <v>1400</v>
      </c>
      <c r="I126" s="228"/>
      <c r="L126" s="48"/>
      <c r="M126" s="229"/>
      <c r="N126" s="49"/>
      <c r="O126" s="49"/>
      <c r="P126" s="49"/>
      <c r="Q126" s="49"/>
      <c r="R126" s="49"/>
      <c r="S126" s="49"/>
      <c r="T126" s="87"/>
      <c r="AT126" s="26" t="s">
        <v>209</v>
      </c>
      <c r="AU126" s="26" t="s">
        <v>83</v>
      </c>
    </row>
    <row r="127" s="14" customFormat="1">
      <c r="B127" s="260"/>
      <c r="D127" s="226" t="s">
        <v>211</v>
      </c>
      <c r="E127" s="261" t="s">
        <v>5</v>
      </c>
      <c r="F127" s="262" t="s">
        <v>1919</v>
      </c>
      <c r="H127" s="261" t="s">
        <v>5</v>
      </c>
      <c r="I127" s="263"/>
      <c r="L127" s="260"/>
      <c r="M127" s="264"/>
      <c r="N127" s="265"/>
      <c r="O127" s="265"/>
      <c r="P127" s="265"/>
      <c r="Q127" s="265"/>
      <c r="R127" s="265"/>
      <c r="S127" s="265"/>
      <c r="T127" s="266"/>
      <c r="AT127" s="261" t="s">
        <v>211</v>
      </c>
      <c r="AU127" s="261" t="s">
        <v>83</v>
      </c>
      <c r="AV127" s="14" t="s">
        <v>81</v>
      </c>
      <c r="AW127" s="14" t="s">
        <v>37</v>
      </c>
      <c r="AX127" s="14" t="s">
        <v>73</v>
      </c>
      <c r="AY127" s="261" t="s">
        <v>200</v>
      </c>
    </row>
    <row r="128" s="12" customFormat="1">
      <c r="B128" s="230"/>
      <c r="D128" s="226" t="s">
        <v>211</v>
      </c>
      <c r="E128" s="231" t="s">
        <v>1325</v>
      </c>
      <c r="F128" s="232" t="s">
        <v>1920</v>
      </c>
      <c r="H128" s="233">
        <v>1568.4000000000001</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16.5" customHeight="1">
      <c r="B129" s="213"/>
      <c r="C129" s="214" t="s">
        <v>258</v>
      </c>
      <c r="D129" s="214" t="s">
        <v>202</v>
      </c>
      <c r="E129" s="215" t="s">
        <v>1404</v>
      </c>
      <c r="F129" s="216" t="s">
        <v>1405</v>
      </c>
      <c r="G129" s="217" t="s">
        <v>291</v>
      </c>
      <c r="H129" s="218">
        <v>1568.4000000000001</v>
      </c>
      <c r="I129" s="219"/>
      <c r="J129" s="220">
        <f>ROUND(I129*H129,2)</f>
        <v>0</v>
      </c>
      <c r="K129" s="216" t="s">
        <v>206</v>
      </c>
      <c r="L129" s="48"/>
      <c r="M129" s="221" t="s">
        <v>5</v>
      </c>
      <c r="N129" s="222" t="s">
        <v>44</v>
      </c>
      <c r="O129" s="49"/>
      <c r="P129" s="223">
        <f>O129*H129</f>
        <v>0</v>
      </c>
      <c r="Q129" s="223">
        <v>0</v>
      </c>
      <c r="R129" s="223">
        <f>Q129*H129</f>
        <v>0</v>
      </c>
      <c r="S129" s="223">
        <v>0</v>
      </c>
      <c r="T129" s="224">
        <f>S129*H129</f>
        <v>0</v>
      </c>
      <c r="AR129" s="26" t="s">
        <v>207</v>
      </c>
      <c r="AT129" s="26" t="s">
        <v>202</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1921</v>
      </c>
    </row>
    <row r="130" s="1" customFormat="1">
      <c r="B130" s="48"/>
      <c r="D130" s="226" t="s">
        <v>209</v>
      </c>
      <c r="F130" s="227" t="s">
        <v>1407</v>
      </c>
      <c r="I130" s="228"/>
      <c r="L130" s="48"/>
      <c r="M130" s="229"/>
      <c r="N130" s="49"/>
      <c r="O130" s="49"/>
      <c r="P130" s="49"/>
      <c r="Q130" s="49"/>
      <c r="R130" s="49"/>
      <c r="S130" s="49"/>
      <c r="T130" s="87"/>
      <c r="AT130" s="26" t="s">
        <v>209</v>
      </c>
      <c r="AU130" s="26" t="s">
        <v>83</v>
      </c>
    </row>
    <row r="131" s="12" customFormat="1">
      <c r="B131" s="230"/>
      <c r="D131" s="226" t="s">
        <v>211</v>
      </c>
      <c r="E131" s="231" t="s">
        <v>5</v>
      </c>
      <c r="F131" s="232" t="s">
        <v>1325</v>
      </c>
      <c r="H131" s="233">
        <v>1568.4000000000001</v>
      </c>
      <c r="I131" s="234"/>
      <c r="L131" s="230"/>
      <c r="M131" s="235"/>
      <c r="N131" s="236"/>
      <c r="O131" s="236"/>
      <c r="P131" s="236"/>
      <c r="Q131" s="236"/>
      <c r="R131" s="236"/>
      <c r="S131" s="236"/>
      <c r="T131" s="237"/>
      <c r="AT131" s="231" t="s">
        <v>211</v>
      </c>
      <c r="AU131" s="231" t="s">
        <v>83</v>
      </c>
      <c r="AV131" s="12" t="s">
        <v>83</v>
      </c>
      <c r="AW131" s="12" t="s">
        <v>37</v>
      </c>
      <c r="AX131" s="12" t="s">
        <v>81</v>
      </c>
      <c r="AY131" s="231" t="s">
        <v>200</v>
      </c>
    </row>
    <row r="132" s="1" customFormat="1" ht="16.5" customHeight="1">
      <c r="B132" s="213"/>
      <c r="C132" s="214" t="s">
        <v>264</v>
      </c>
      <c r="D132" s="214" t="s">
        <v>202</v>
      </c>
      <c r="E132" s="215" t="s">
        <v>1408</v>
      </c>
      <c r="F132" s="216" t="s">
        <v>1409</v>
      </c>
      <c r="G132" s="217" t="s">
        <v>205</v>
      </c>
      <c r="H132" s="218">
        <v>1731.654</v>
      </c>
      <c r="I132" s="219"/>
      <c r="J132" s="220">
        <f>ROUND(I132*H132,2)</f>
        <v>0</v>
      </c>
      <c r="K132" s="216" t="s">
        <v>206</v>
      </c>
      <c r="L132" s="48"/>
      <c r="M132" s="221" t="s">
        <v>5</v>
      </c>
      <c r="N132" s="222" t="s">
        <v>44</v>
      </c>
      <c r="O132" s="49"/>
      <c r="P132" s="223">
        <f>O132*H132</f>
        <v>0</v>
      </c>
      <c r="Q132" s="223">
        <v>0</v>
      </c>
      <c r="R132" s="223">
        <f>Q132*H132</f>
        <v>0</v>
      </c>
      <c r="S132" s="223">
        <v>0</v>
      </c>
      <c r="T132" s="224">
        <f>S132*H132</f>
        <v>0</v>
      </c>
      <c r="AR132" s="26" t="s">
        <v>207</v>
      </c>
      <c r="AT132" s="26" t="s">
        <v>202</v>
      </c>
      <c r="AU132" s="26" t="s">
        <v>83</v>
      </c>
      <c r="AY132" s="26" t="s">
        <v>200</v>
      </c>
      <c r="BE132" s="225">
        <f>IF(N132="základní",J132,0)</f>
        <v>0</v>
      </c>
      <c r="BF132" s="225">
        <f>IF(N132="snížená",J132,0)</f>
        <v>0</v>
      </c>
      <c r="BG132" s="225">
        <f>IF(N132="zákl. přenesená",J132,0)</f>
        <v>0</v>
      </c>
      <c r="BH132" s="225">
        <f>IF(N132="sníž. přenesená",J132,0)</f>
        <v>0</v>
      </c>
      <c r="BI132" s="225">
        <f>IF(N132="nulová",J132,0)</f>
        <v>0</v>
      </c>
      <c r="BJ132" s="26" t="s">
        <v>81</v>
      </c>
      <c r="BK132" s="225">
        <f>ROUND(I132*H132,2)</f>
        <v>0</v>
      </c>
      <c r="BL132" s="26" t="s">
        <v>207</v>
      </c>
      <c r="BM132" s="26" t="s">
        <v>1922</v>
      </c>
    </row>
    <row r="133" s="1" customFormat="1">
      <c r="B133" s="48"/>
      <c r="D133" s="226" t="s">
        <v>209</v>
      </c>
      <c r="F133" s="227" t="s">
        <v>1411</v>
      </c>
      <c r="I133" s="228"/>
      <c r="L133" s="48"/>
      <c r="M133" s="229"/>
      <c r="N133" s="49"/>
      <c r="O133" s="49"/>
      <c r="P133" s="49"/>
      <c r="Q133" s="49"/>
      <c r="R133" s="49"/>
      <c r="S133" s="49"/>
      <c r="T133" s="87"/>
      <c r="AT133" s="26" t="s">
        <v>209</v>
      </c>
      <c r="AU133" s="26" t="s">
        <v>83</v>
      </c>
    </row>
    <row r="134" s="12" customFormat="1">
      <c r="B134" s="230"/>
      <c r="D134" s="226" t="s">
        <v>211</v>
      </c>
      <c r="E134" s="231" t="s">
        <v>5</v>
      </c>
      <c r="F134" s="232" t="s">
        <v>1923</v>
      </c>
      <c r="H134" s="233">
        <v>1731.654</v>
      </c>
      <c r="I134" s="234"/>
      <c r="L134" s="230"/>
      <c r="M134" s="235"/>
      <c r="N134" s="236"/>
      <c r="O134" s="236"/>
      <c r="P134" s="236"/>
      <c r="Q134" s="236"/>
      <c r="R134" s="236"/>
      <c r="S134" s="236"/>
      <c r="T134" s="237"/>
      <c r="AT134" s="231" t="s">
        <v>211</v>
      </c>
      <c r="AU134" s="231" t="s">
        <v>83</v>
      </c>
      <c r="AV134" s="12" t="s">
        <v>83</v>
      </c>
      <c r="AW134" s="12" t="s">
        <v>37</v>
      </c>
      <c r="AX134" s="12" t="s">
        <v>81</v>
      </c>
      <c r="AY134" s="231" t="s">
        <v>200</v>
      </c>
    </row>
    <row r="135" s="1" customFormat="1" ht="16.5" customHeight="1">
      <c r="B135" s="213"/>
      <c r="C135" s="214" t="s">
        <v>270</v>
      </c>
      <c r="D135" s="214" t="s">
        <v>202</v>
      </c>
      <c r="E135" s="215" t="s">
        <v>1419</v>
      </c>
      <c r="F135" s="216" t="s">
        <v>1420</v>
      </c>
      <c r="G135" s="217" t="s">
        <v>205</v>
      </c>
      <c r="H135" s="218">
        <v>626.20600000000002</v>
      </c>
      <c r="I135" s="219"/>
      <c r="J135" s="220">
        <f>ROUND(I135*H135,2)</f>
        <v>0</v>
      </c>
      <c r="K135" s="216" t="s">
        <v>206</v>
      </c>
      <c r="L135" s="48"/>
      <c r="M135" s="221" t="s">
        <v>5</v>
      </c>
      <c r="N135" s="222" t="s">
        <v>44</v>
      </c>
      <c r="O135" s="49"/>
      <c r="P135" s="223">
        <f>O135*H135</f>
        <v>0</v>
      </c>
      <c r="Q135" s="223">
        <v>0</v>
      </c>
      <c r="R135" s="223">
        <f>Q135*H135</f>
        <v>0</v>
      </c>
      <c r="S135" s="223">
        <v>0</v>
      </c>
      <c r="T135" s="224">
        <f>S135*H135</f>
        <v>0</v>
      </c>
      <c r="AR135" s="26" t="s">
        <v>207</v>
      </c>
      <c r="AT135" s="26" t="s">
        <v>202</v>
      </c>
      <c r="AU135" s="26" t="s">
        <v>83</v>
      </c>
      <c r="AY135" s="26" t="s">
        <v>200</v>
      </c>
      <c r="BE135" s="225">
        <f>IF(N135="základní",J135,0)</f>
        <v>0</v>
      </c>
      <c r="BF135" s="225">
        <f>IF(N135="snížená",J135,0)</f>
        <v>0</v>
      </c>
      <c r="BG135" s="225">
        <f>IF(N135="zákl. přenesená",J135,0)</f>
        <v>0</v>
      </c>
      <c r="BH135" s="225">
        <f>IF(N135="sníž. přenesená",J135,0)</f>
        <v>0</v>
      </c>
      <c r="BI135" s="225">
        <f>IF(N135="nulová",J135,0)</f>
        <v>0</v>
      </c>
      <c r="BJ135" s="26" t="s">
        <v>81</v>
      </c>
      <c r="BK135" s="225">
        <f>ROUND(I135*H135,2)</f>
        <v>0</v>
      </c>
      <c r="BL135" s="26" t="s">
        <v>207</v>
      </c>
      <c r="BM135" s="26" t="s">
        <v>1924</v>
      </c>
    </row>
    <row r="136" s="1" customFormat="1">
      <c r="B136" s="48"/>
      <c r="D136" s="226" t="s">
        <v>209</v>
      </c>
      <c r="F136" s="227" t="s">
        <v>1422</v>
      </c>
      <c r="I136" s="228"/>
      <c r="L136" s="48"/>
      <c r="M136" s="229"/>
      <c r="N136" s="49"/>
      <c r="O136" s="49"/>
      <c r="P136" s="49"/>
      <c r="Q136" s="49"/>
      <c r="R136" s="49"/>
      <c r="S136" s="49"/>
      <c r="T136" s="87"/>
      <c r="AT136" s="26" t="s">
        <v>209</v>
      </c>
      <c r="AU136" s="26" t="s">
        <v>83</v>
      </c>
    </row>
    <row r="137" s="14" customFormat="1">
      <c r="B137" s="260"/>
      <c r="D137" s="226" t="s">
        <v>211</v>
      </c>
      <c r="E137" s="261" t="s">
        <v>5</v>
      </c>
      <c r="F137" s="262" t="s">
        <v>1925</v>
      </c>
      <c r="H137" s="261" t="s">
        <v>5</v>
      </c>
      <c r="I137" s="263"/>
      <c r="L137" s="260"/>
      <c r="M137" s="264"/>
      <c r="N137" s="265"/>
      <c r="O137" s="265"/>
      <c r="P137" s="265"/>
      <c r="Q137" s="265"/>
      <c r="R137" s="265"/>
      <c r="S137" s="265"/>
      <c r="T137" s="266"/>
      <c r="AT137" s="261" t="s">
        <v>211</v>
      </c>
      <c r="AU137" s="261" t="s">
        <v>83</v>
      </c>
      <c r="AV137" s="14" t="s">
        <v>81</v>
      </c>
      <c r="AW137" s="14" t="s">
        <v>37</v>
      </c>
      <c r="AX137" s="14" t="s">
        <v>73</v>
      </c>
      <c r="AY137" s="261" t="s">
        <v>200</v>
      </c>
    </row>
    <row r="138" s="12" customFormat="1">
      <c r="B138" s="230"/>
      <c r="D138" s="226" t="s">
        <v>211</v>
      </c>
      <c r="E138" s="231" t="s">
        <v>1327</v>
      </c>
      <c r="F138" s="232" t="s">
        <v>1926</v>
      </c>
      <c r="H138" s="233">
        <v>108.59999999999999</v>
      </c>
      <c r="I138" s="234"/>
      <c r="L138" s="230"/>
      <c r="M138" s="235"/>
      <c r="N138" s="236"/>
      <c r="O138" s="236"/>
      <c r="P138" s="236"/>
      <c r="Q138" s="236"/>
      <c r="R138" s="236"/>
      <c r="S138" s="236"/>
      <c r="T138" s="237"/>
      <c r="AT138" s="231" t="s">
        <v>211</v>
      </c>
      <c r="AU138" s="231" t="s">
        <v>83</v>
      </c>
      <c r="AV138" s="12" t="s">
        <v>83</v>
      </c>
      <c r="AW138" s="12" t="s">
        <v>37</v>
      </c>
      <c r="AX138" s="12" t="s">
        <v>73</v>
      </c>
      <c r="AY138" s="231" t="s">
        <v>200</v>
      </c>
    </row>
    <row r="139" s="14" customFormat="1">
      <c r="B139" s="260"/>
      <c r="D139" s="226" t="s">
        <v>211</v>
      </c>
      <c r="E139" s="261" t="s">
        <v>5</v>
      </c>
      <c r="F139" s="262" t="s">
        <v>1927</v>
      </c>
      <c r="H139" s="261" t="s">
        <v>5</v>
      </c>
      <c r="I139" s="263"/>
      <c r="L139" s="260"/>
      <c r="M139" s="264"/>
      <c r="N139" s="265"/>
      <c r="O139" s="265"/>
      <c r="P139" s="265"/>
      <c r="Q139" s="265"/>
      <c r="R139" s="265"/>
      <c r="S139" s="265"/>
      <c r="T139" s="266"/>
      <c r="AT139" s="261" t="s">
        <v>211</v>
      </c>
      <c r="AU139" s="261" t="s">
        <v>83</v>
      </c>
      <c r="AV139" s="14" t="s">
        <v>81</v>
      </c>
      <c r="AW139" s="14" t="s">
        <v>37</v>
      </c>
      <c r="AX139" s="14" t="s">
        <v>73</v>
      </c>
      <c r="AY139" s="261" t="s">
        <v>200</v>
      </c>
    </row>
    <row r="140" s="12" customFormat="1">
      <c r="B140" s="230"/>
      <c r="D140" s="226" t="s">
        <v>211</v>
      </c>
      <c r="E140" s="231" t="s">
        <v>1640</v>
      </c>
      <c r="F140" s="232" t="s">
        <v>1928</v>
      </c>
      <c r="H140" s="233">
        <v>379.12599999999998</v>
      </c>
      <c r="I140" s="234"/>
      <c r="L140" s="230"/>
      <c r="M140" s="235"/>
      <c r="N140" s="236"/>
      <c r="O140" s="236"/>
      <c r="P140" s="236"/>
      <c r="Q140" s="236"/>
      <c r="R140" s="236"/>
      <c r="S140" s="236"/>
      <c r="T140" s="237"/>
      <c r="AT140" s="231" t="s">
        <v>211</v>
      </c>
      <c r="AU140" s="231" t="s">
        <v>83</v>
      </c>
      <c r="AV140" s="12" t="s">
        <v>83</v>
      </c>
      <c r="AW140" s="12" t="s">
        <v>37</v>
      </c>
      <c r="AX140" s="12" t="s">
        <v>73</v>
      </c>
      <c r="AY140" s="231" t="s">
        <v>200</v>
      </c>
    </row>
    <row r="141" s="14" customFormat="1">
      <c r="B141" s="260"/>
      <c r="D141" s="226" t="s">
        <v>211</v>
      </c>
      <c r="E141" s="261" t="s">
        <v>5</v>
      </c>
      <c r="F141" s="262" t="s">
        <v>1929</v>
      </c>
      <c r="H141" s="261" t="s">
        <v>5</v>
      </c>
      <c r="I141" s="263"/>
      <c r="L141" s="260"/>
      <c r="M141" s="264"/>
      <c r="N141" s="265"/>
      <c r="O141" s="265"/>
      <c r="P141" s="265"/>
      <c r="Q141" s="265"/>
      <c r="R141" s="265"/>
      <c r="S141" s="265"/>
      <c r="T141" s="266"/>
      <c r="AT141" s="261" t="s">
        <v>211</v>
      </c>
      <c r="AU141" s="261" t="s">
        <v>83</v>
      </c>
      <c r="AV141" s="14" t="s">
        <v>81</v>
      </c>
      <c r="AW141" s="14" t="s">
        <v>37</v>
      </c>
      <c r="AX141" s="14" t="s">
        <v>73</v>
      </c>
      <c r="AY141" s="261" t="s">
        <v>200</v>
      </c>
    </row>
    <row r="142" s="12" customFormat="1">
      <c r="B142" s="230"/>
      <c r="D142" s="226" t="s">
        <v>211</v>
      </c>
      <c r="E142" s="231" t="s">
        <v>5</v>
      </c>
      <c r="F142" s="232" t="s">
        <v>1930</v>
      </c>
      <c r="H142" s="233">
        <v>56</v>
      </c>
      <c r="I142" s="234"/>
      <c r="L142" s="230"/>
      <c r="M142" s="235"/>
      <c r="N142" s="236"/>
      <c r="O142" s="236"/>
      <c r="P142" s="236"/>
      <c r="Q142" s="236"/>
      <c r="R142" s="236"/>
      <c r="S142" s="236"/>
      <c r="T142" s="237"/>
      <c r="AT142" s="231" t="s">
        <v>211</v>
      </c>
      <c r="AU142" s="231" t="s">
        <v>83</v>
      </c>
      <c r="AV142" s="12" t="s">
        <v>83</v>
      </c>
      <c r="AW142" s="12" t="s">
        <v>37</v>
      </c>
      <c r="AX142" s="12" t="s">
        <v>73</v>
      </c>
      <c r="AY142" s="231" t="s">
        <v>200</v>
      </c>
    </row>
    <row r="143" s="12" customFormat="1">
      <c r="B143" s="230"/>
      <c r="D143" s="226" t="s">
        <v>211</v>
      </c>
      <c r="E143" s="231" t="s">
        <v>5</v>
      </c>
      <c r="F143" s="232" t="s">
        <v>1883</v>
      </c>
      <c r="H143" s="233">
        <v>82.480000000000004</v>
      </c>
      <c r="I143" s="234"/>
      <c r="L143" s="230"/>
      <c r="M143" s="235"/>
      <c r="N143" s="236"/>
      <c r="O143" s="236"/>
      <c r="P143" s="236"/>
      <c r="Q143" s="236"/>
      <c r="R143" s="236"/>
      <c r="S143" s="236"/>
      <c r="T143" s="237"/>
      <c r="AT143" s="231" t="s">
        <v>211</v>
      </c>
      <c r="AU143" s="231" t="s">
        <v>83</v>
      </c>
      <c r="AV143" s="12" t="s">
        <v>83</v>
      </c>
      <c r="AW143" s="12" t="s">
        <v>37</v>
      </c>
      <c r="AX143" s="12" t="s">
        <v>73</v>
      </c>
      <c r="AY143" s="231" t="s">
        <v>200</v>
      </c>
    </row>
    <row r="144" s="13" customFormat="1">
      <c r="B144" s="238"/>
      <c r="D144" s="226" t="s">
        <v>211</v>
      </c>
      <c r="E144" s="239" t="s">
        <v>1642</v>
      </c>
      <c r="F144" s="240" t="s">
        <v>219</v>
      </c>
      <c r="H144" s="241">
        <v>626.20600000000002</v>
      </c>
      <c r="I144" s="242"/>
      <c r="L144" s="238"/>
      <c r="M144" s="243"/>
      <c r="N144" s="244"/>
      <c r="O144" s="244"/>
      <c r="P144" s="244"/>
      <c r="Q144" s="244"/>
      <c r="R144" s="244"/>
      <c r="S144" s="244"/>
      <c r="T144" s="245"/>
      <c r="AT144" s="239" t="s">
        <v>211</v>
      </c>
      <c r="AU144" s="239" t="s">
        <v>83</v>
      </c>
      <c r="AV144" s="13" t="s">
        <v>207</v>
      </c>
      <c r="AW144" s="13" t="s">
        <v>37</v>
      </c>
      <c r="AX144" s="13" t="s">
        <v>81</v>
      </c>
      <c r="AY144" s="239" t="s">
        <v>200</v>
      </c>
    </row>
    <row r="145" s="1" customFormat="1" ht="16.5" customHeight="1">
      <c r="B145" s="213"/>
      <c r="C145" s="214" t="s">
        <v>277</v>
      </c>
      <c r="D145" s="214" t="s">
        <v>202</v>
      </c>
      <c r="E145" s="215" t="s">
        <v>278</v>
      </c>
      <c r="F145" s="216" t="s">
        <v>279</v>
      </c>
      <c r="G145" s="217" t="s">
        <v>205</v>
      </c>
      <c r="H145" s="218">
        <v>626.20600000000002</v>
      </c>
      <c r="I145" s="219"/>
      <c r="J145" s="220">
        <f>ROUND(I145*H145,2)</f>
        <v>0</v>
      </c>
      <c r="K145" s="216" t="s">
        <v>206</v>
      </c>
      <c r="L145" s="48"/>
      <c r="M145" s="221" t="s">
        <v>5</v>
      </c>
      <c r="N145" s="222" t="s">
        <v>44</v>
      </c>
      <c r="O145" s="49"/>
      <c r="P145" s="223">
        <f>O145*H145</f>
        <v>0</v>
      </c>
      <c r="Q145" s="223">
        <v>0</v>
      </c>
      <c r="R145" s="223">
        <f>Q145*H145</f>
        <v>0</v>
      </c>
      <c r="S145" s="223">
        <v>0</v>
      </c>
      <c r="T145" s="224">
        <f>S145*H145</f>
        <v>0</v>
      </c>
      <c r="AR145" s="26" t="s">
        <v>207</v>
      </c>
      <c r="AT145" s="26" t="s">
        <v>202</v>
      </c>
      <c r="AU145" s="26" t="s">
        <v>83</v>
      </c>
      <c r="AY145" s="26" t="s">
        <v>200</v>
      </c>
      <c r="BE145" s="225">
        <f>IF(N145="základní",J145,0)</f>
        <v>0</v>
      </c>
      <c r="BF145" s="225">
        <f>IF(N145="snížená",J145,0)</f>
        <v>0</v>
      </c>
      <c r="BG145" s="225">
        <f>IF(N145="zákl. přenesená",J145,0)</f>
        <v>0</v>
      </c>
      <c r="BH145" s="225">
        <f>IF(N145="sníž. přenesená",J145,0)</f>
        <v>0</v>
      </c>
      <c r="BI145" s="225">
        <f>IF(N145="nulová",J145,0)</f>
        <v>0</v>
      </c>
      <c r="BJ145" s="26" t="s">
        <v>81</v>
      </c>
      <c r="BK145" s="225">
        <f>ROUND(I145*H145,2)</f>
        <v>0</v>
      </c>
      <c r="BL145" s="26" t="s">
        <v>207</v>
      </c>
      <c r="BM145" s="26" t="s">
        <v>1931</v>
      </c>
    </row>
    <row r="146" s="1" customFormat="1">
      <c r="B146" s="48"/>
      <c r="D146" s="226" t="s">
        <v>209</v>
      </c>
      <c r="F146" s="227" t="s">
        <v>281</v>
      </c>
      <c r="I146" s="228"/>
      <c r="L146" s="48"/>
      <c r="M146" s="229"/>
      <c r="N146" s="49"/>
      <c r="O146" s="49"/>
      <c r="P146" s="49"/>
      <c r="Q146" s="49"/>
      <c r="R146" s="49"/>
      <c r="S146" s="49"/>
      <c r="T146" s="87"/>
      <c r="AT146" s="26" t="s">
        <v>209</v>
      </c>
      <c r="AU146" s="26" t="s">
        <v>83</v>
      </c>
    </row>
    <row r="147" s="12" customFormat="1">
      <c r="B147" s="230"/>
      <c r="D147" s="226" t="s">
        <v>211</v>
      </c>
      <c r="E147" s="231" t="s">
        <v>5</v>
      </c>
      <c r="F147" s="232" t="s">
        <v>1642</v>
      </c>
      <c r="H147" s="233">
        <v>626.20600000000002</v>
      </c>
      <c r="I147" s="234"/>
      <c r="L147" s="230"/>
      <c r="M147" s="235"/>
      <c r="N147" s="236"/>
      <c r="O147" s="236"/>
      <c r="P147" s="236"/>
      <c r="Q147" s="236"/>
      <c r="R147" s="236"/>
      <c r="S147" s="236"/>
      <c r="T147" s="237"/>
      <c r="AT147" s="231" t="s">
        <v>211</v>
      </c>
      <c r="AU147" s="231" t="s">
        <v>83</v>
      </c>
      <c r="AV147" s="12" t="s">
        <v>83</v>
      </c>
      <c r="AW147" s="12" t="s">
        <v>37</v>
      </c>
      <c r="AX147" s="12" t="s">
        <v>81</v>
      </c>
      <c r="AY147" s="231" t="s">
        <v>200</v>
      </c>
    </row>
    <row r="148" s="1" customFormat="1" ht="16.5" customHeight="1">
      <c r="B148" s="213"/>
      <c r="C148" s="214" t="s">
        <v>282</v>
      </c>
      <c r="D148" s="214" t="s">
        <v>202</v>
      </c>
      <c r="E148" s="215" t="s">
        <v>283</v>
      </c>
      <c r="F148" s="216" t="s">
        <v>284</v>
      </c>
      <c r="G148" s="217" t="s">
        <v>274</v>
      </c>
      <c r="H148" s="218">
        <v>1189.7909999999999</v>
      </c>
      <c r="I148" s="219"/>
      <c r="J148" s="220">
        <f>ROUND(I148*H148,2)</f>
        <v>0</v>
      </c>
      <c r="K148" s="216" t="s">
        <v>206</v>
      </c>
      <c r="L148" s="48"/>
      <c r="M148" s="221" t="s">
        <v>5</v>
      </c>
      <c r="N148" s="222" t="s">
        <v>44</v>
      </c>
      <c r="O148" s="49"/>
      <c r="P148" s="223">
        <f>O148*H148</f>
        <v>0</v>
      </c>
      <c r="Q148" s="223">
        <v>0</v>
      </c>
      <c r="R148" s="223">
        <f>Q148*H148</f>
        <v>0</v>
      </c>
      <c r="S148" s="223">
        <v>0</v>
      </c>
      <c r="T148" s="224">
        <f>S148*H148</f>
        <v>0</v>
      </c>
      <c r="AR148" s="26" t="s">
        <v>207</v>
      </c>
      <c r="AT148" s="26" t="s">
        <v>202</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207</v>
      </c>
      <c r="BM148" s="26" t="s">
        <v>1932</v>
      </c>
    </row>
    <row r="149" s="1" customFormat="1">
      <c r="B149" s="48"/>
      <c r="D149" s="226" t="s">
        <v>209</v>
      </c>
      <c r="F149" s="227" t="s">
        <v>286</v>
      </c>
      <c r="I149" s="228"/>
      <c r="L149" s="48"/>
      <c r="M149" s="229"/>
      <c r="N149" s="49"/>
      <c r="O149" s="49"/>
      <c r="P149" s="49"/>
      <c r="Q149" s="49"/>
      <c r="R149" s="49"/>
      <c r="S149" s="49"/>
      <c r="T149" s="87"/>
      <c r="AT149" s="26" t="s">
        <v>209</v>
      </c>
      <c r="AU149" s="26" t="s">
        <v>83</v>
      </c>
    </row>
    <row r="150" s="12" customFormat="1">
      <c r="B150" s="230"/>
      <c r="D150" s="226" t="s">
        <v>211</v>
      </c>
      <c r="E150" s="231" t="s">
        <v>5</v>
      </c>
      <c r="F150" s="232" t="s">
        <v>1933</v>
      </c>
      <c r="H150" s="233">
        <v>1189.7909999999999</v>
      </c>
      <c r="I150" s="234"/>
      <c r="L150" s="230"/>
      <c r="M150" s="235"/>
      <c r="N150" s="236"/>
      <c r="O150" s="236"/>
      <c r="P150" s="236"/>
      <c r="Q150" s="236"/>
      <c r="R150" s="236"/>
      <c r="S150" s="236"/>
      <c r="T150" s="237"/>
      <c r="AT150" s="231" t="s">
        <v>211</v>
      </c>
      <c r="AU150" s="231" t="s">
        <v>83</v>
      </c>
      <c r="AV150" s="12" t="s">
        <v>83</v>
      </c>
      <c r="AW150" s="12" t="s">
        <v>37</v>
      </c>
      <c r="AX150" s="12" t="s">
        <v>81</v>
      </c>
      <c r="AY150" s="231" t="s">
        <v>200</v>
      </c>
    </row>
    <row r="151" s="1" customFormat="1" ht="16.5" customHeight="1">
      <c r="B151" s="213"/>
      <c r="C151" s="214" t="s">
        <v>288</v>
      </c>
      <c r="D151" s="214" t="s">
        <v>202</v>
      </c>
      <c r="E151" s="215" t="s">
        <v>1428</v>
      </c>
      <c r="F151" s="216" t="s">
        <v>1429</v>
      </c>
      <c r="G151" s="217" t="s">
        <v>205</v>
      </c>
      <c r="H151" s="218">
        <v>1105.4480000000001</v>
      </c>
      <c r="I151" s="219"/>
      <c r="J151" s="220">
        <f>ROUND(I151*H151,2)</f>
        <v>0</v>
      </c>
      <c r="K151" s="216" t="s">
        <v>206</v>
      </c>
      <c r="L151" s="48"/>
      <c r="M151" s="221" t="s">
        <v>5</v>
      </c>
      <c r="N151" s="222" t="s">
        <v>44</v>
      </c>
      <c r="O151" s="49"/>
      <c r="P151" s="223">
        <f>O151*H151</f>
        <v>0</v>
      </c>
      <c r="Q151" s="223">
        <v>0</v>
      </c>
      <c r="R151" s="223">
        <f>Q151*H151</f>
        <v>0</v>
      </c>
      <c r="S151" s="223">
        <v>0</v>
      </c>
      <c r="T151" s="224">
        <f>S151*H151</f>
        <v>0</v>
      </c>
      <c r="AR151" s="26" t="s">
        <v>207</v>
      </c>
      <c r="AT151" s="26" t="s">
        <v>202</v>
      </c>
      <c r="AU151" s="26" t="s">
        <v>83</v>
      </c>
      <c r="AY151" s="26" t="s">
        <v>200</v>
      </c>
      <c r="BE151" s="225">
        <f>IF(N151="základní",J151,0)</f>
        <v>0</v>
      </c>
      <c r="BF151" s="225">
        <f>IF(N151="snížená",J151,0)</f>
        <v>0</v>
      </c>
      <c r="BG151" s="225">
        <f>IF(N151="zákl. přenesená",J151,0)</f>
        <v>0</v>
      </c>
      <c r="BH151" s="225">
        <f>IF(N151="sníž. přenesená",J151,0)</f>
        <v>0</v>
      </c>
      <c r="BI151" s="225">
        <f>IF(N151="nulová",J151,0)</f>
        <v>0</v>
      </c>
      <c r="BJ151" s="26" t="s">
        <v>81</v>
      </c>
      <c r="BK151" s="225">
        <f>ROUND(I151*H151,2)</f>
        <v>0</v>
      </c>
      <c r="BL151" s="26" t="s">
        <v>207</v>
      </c>
      <c r="BM151" s="26" t="s">
        <v>1934</v>
      </c>
    </row>
    <row r="152" s="1" customFormat="1">
      <c r="B152" s="48"/>
      <c r="D152" s="226" t="s">
        <v>209</v>
      </c>
      <c r="F152" s="227" t="s">
        <v>1431</v>
      </c>
      <c r="I152" s="228"/>
      <c r="L152" s="48"/>
      <c r="M152" s="229"/>
      <c r="N152" s="49"/>
      <c r="O152" s="49"/>
      <c r="P152" s="49"/>
      <c r="Q152" s="49"/>
      <c r="R152" s="49"/>
      <c r="S152" s="49"/>
      <c r="T152" s="87"/>
      <c r="AT152" s="26" t="s">
        <v>209</v>
      </c>
      <c r="AU152" s="26" t="s">
        <v>83</v>
      </c>
    </row>
    <row r="153" s="12" customFormat="1">
      <c r="B153" s="230"/>
      <c r="D153" s="226" t="s">
        <v>211</v>
      </c>
      <c r="E153" s="231" t="s">
        <v>5</v>
      </c>
      <c r="F153" s="232" t="s">
        <v>1935</v>
      </c>
      <c r="H153" s="233">
        <v>1105.4480000000001</v>
      </c>
      <c r="I153" s="234"/>
      <c r="L153" s="230"/>
      <c r="M153" s="235"/>
      <c r="N153" s="236"/>
      <c r="O153" s="236"/>
      <c r="P153" s="236"/>
      <c r="Q153" s="236"/>
      <c r="R153" s="236"/>
      <c r="S153" s="236"/>
      <c r="T153" s="237"/>
      <c r="AT153" s="231" t="s">
        <v>211</v>
      </c>
      <c r="AU153" s="231" t="s">
        <v>83</v>
      </c>
      <c r="AV153" s="12" t="s">
        <v>83</v>
      </c>
      <c r="AW153" s="12" t="s">
        <v>37</v>
      </c>
      <c r="AX153" s="12" t="s">
        <v>81</v>
      </c>
      <c r="AY153" s="231" t="s">
        <v>200</v>
      </c>
    </row>
    <row r="154" s="1" customFormat="1" ht="16.5" customHeight="1">
      <c r="B154" s="213"/>
      <c r="C154" s="214" t="s">
        <v>11</v>
      </c>
      <c r="D154" s="214" t="s">
        <v>202</v>
      </c>
      <c r="E154" s="215" t="s">
        <v>1434</v>
      </c>
      <c r="F154" s="216" t="s">
        <v>1435</v>
      </c>
      <c r="G154" s="217" t="s">
        <v>205</v>
      </c>
      <c r="H154" s="218">
        <v>379.12599999999998</v>
      </c>
      <c r="I154" s="219"/>
      <c r="J154" s="220">
        <f>ROUND(I154*H154,2)</f>
        <v>0</v>
      </c>
      <c r="K154" s="216" t="s">
        <v>5</v>
      </c>
      <c r="L154" s="48"/>
      <c r="M154" s="221" t="s">
        <v>5</v>
      </c>
      <c r="N154" s="222" t="s">
        <v>44</v>
      </c>
      <c r="O154" s="49"/>
      <c r="P154" s="223">
        <f>O154*H154</f>
        <v>0</v>
      </c>
      <c r="Q154" s="223">
        <v>0</v>
      </c>
      <c r="R154" s="223">
        <f>Q154*H154</f>
        <v>0</v>
      </c>
      <c r="S154" s="223">
        <v>0</v>
      </c>
      <c r="T154" s="224">
        <f>S154*H154</f>
        <v>0</v>
      </c>
      <c r="AR154" s="26" t="s">
        <v>207</v>
      </c>
      <c r="AT154" s="26" t="s">
        <v>202</v>
      </c>
      <c r="AU154" s="26" t="s">
        <v>83</v>
      </c>
      <c r="AY154" s="26" t="s">
        <v>200</v>
      </c>
      <c r="BE154" s="225">
        <f>IF(N154="základní",J154,0)</f>
        <v>0</v>
      </c>
      <c r="BF154" s="225">
        <f>IF(N154="snížená",J154,0)</f>
        <v>0</v>
      </c>
      <c r="BG154" s="225">
        <f>IF(N154="zákl. přenesená",J154,0)</f>
        <v>0</v>
      </c>
      <c r="BH154" s="225">
        <f>IF(N154="sníž. přenesená",J154,0)</f>
        <v>0</v>
      </c>
      <c r="BI154" s="225">
        <f>IF(N154="nulová",J154,0)</f>
        <v>0</v>
      </c>
      <c r="BJ154" s="26" t="s">
        <v>81</v>
      </c>
      <c r="BK154" s="225">
        <f>ROUND(I154*H154,2)</f>
        <v>0</v>
      </c>
      <c r="BL154" s="26" t="s">
        <v>207</v>
      </c>
      <c r="BM154" s="26" t="s">
        <v>1936</v>
      </c>
    </row>
    <row r="155" s="1" customFormat="1">
      <c r="B155" s="48"/>
      <c r="D155" s="226" t="s">
        <v>209</v>
      </c>
      <c r="F155" s="227" t="s">
        <v>1435</v>
      </c>
      <c r="I155" s="228"/>
      <c r="L155" s="48"/>
      <c r="M155" s="229"/>
      <c r="N155" s="49"/>
      <c r="O155" s="49"/>
      <c r="P155" s="49"/>
      <c r="Q155" s="49"/>
      <c r="R155" s="49"/>
      <c r="S155" s="49"/>
      <c r="T155" s="87"/>
      <c r="AT155" s="26" t="s">
        <v>209</v>
      </c>
      <c r="AU155" s="26" t="s">
        <v>83</v>
      </c>
    </row>
    <row r="156" s="12" customFormat="1">
      <c r="B156" s="230"/>
      <c r="D156" s="226" t="s">
        <v>211</v>
      </c>
      <c r="E156" s="231" t="s">
        <v>5</v>
      </c>
      <c r="F156" s="232" t="s">
        <v>1640</v>
      </c>
      <c r="H156" s="233">
        <v>379.12599999999998</v>
      </c>
      <c r="I156" s="234"/>
      <c r="L156" s="230"/>
      <c r="M156" s="235"/>
      <c r="N156" s="236"/>
      <c r="O156" s="236"/>
      <c r="P156" s="236"/>
      <c r="Q156" s="236"/>
      <c r="R156" s="236"/>
      <c r="S156" s="236"/>
      <c r="T156" s="237"/>
      <c r="AT156" s="231" t="s">
        <v>211</v>
      </c>
      <c r="AU156" s="231" t="s">
        <v>83</v>
      </c>
      <c r="AV156" s="12" t="s">
        <v>83</v>
      </c>
      <c r="AW156" s="12" t="s">
        <v>37</v>
      </c>
      <c r="AX156" s="12" t="s">
        <v>81</v>
      </c>
      <c r="AY156" s="231" t="s">
        <v>200</v>
      </c>
    </row>
    <row r="157" s="1" customFormat="1" ht="16.5" customHeight="1">
      <c r="B157" s="213"/>
      <c r="C157" s="247" t="s">
        <v>301</v>
      </c>
      <c r="D157" s="247" t="s">
        <v>271</v>
      </c>
      <c r="E157" s="248" t="s">
        <v>1437</v>
      </c>
      <c r="F157" s="249" t="s">
        <v>1438</v>
      </c>
      <c r="G157" s="250" t="s">
        <v>274</v>
      </c>
      <c r="H157" s="251">
        <v>633.13999999999999</v>
      </c>
      <c r="I157" s="252"/>
      <c r="J157" s="253">
        <f>ROUND(I157*H157,2)</f>
        <v>0</v>
      </c>
      <c r="K157" s="249" t="s">
        <v>206</v>
      </c>
      <c r="L157" s="254"/>
      <c r="M157" s="255" t="s">
        <v>5</v>
      </c>
      <c r="N157" s="256" t="s">
        <v>44</v>
      </c>
      <c r="O157" s="49"/>
      <c r="P157" s="223">
        <f>O157*H157</f>
        <v>0</v>
      </c>
      <c r="Q157" s="223">
        <v>1</v>
      </c>
      <c r="R157" s="223">
        <f>Q157*H157</f>
        <v>633.13999999999999</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1937</v>
      </c>
    </row>
    <row r="158" s="1" customFormat="1">
      <c r="B158" s="48"/>
      <c r="D158" s="226" t="s">
        <v>209</v>
      </c>
      <c r="F158" s="227" t="s">
        <v>1438</v>
      </c>
      <c r="I158" s="228"/>
      <c r="L158" s="48"/>
      <c r="M158" s="229"/>
      <c r="N158" s="49"/>
      <c r="O158" s="49"/>
      <c r="P158" s="49"/>
      <c r="Q158" s="49"/>
      <c r="R158" s="49"/>
      <c r="S158" s="49"/>
      <c r="T158" s="87"/>
      <c r="AT158" s="26" t="s">
        <v>209</v>
      </c>
      <c r="AU158" s="26" t="s">
        <v>83</v>
      </c>
    </row>
    <row r="159" s="12" customFormat="1">
      <c r="B159" s="230"/>
      <c r="D159" s="226" t="s">
        <v>211</v>
      </c>
      <c r="E159" s="231" t="s">
        <v>1938</v>
      </c>
      <c r="F159" s="232" t="s">
        <v>1666</v>
      </c>
      <c r="H159" s="233">
        <v>633.13999999999999</v>
      </c>
      <c r="I159" s="234"/>
      <c r="L159" s="230"/>
      <c r="M159" s="235"/>
      <c r="N159" s="236"/>
      <c r="O159" s="236"/>
      <c r="P159" s="236"/>
      <c r="Q159" s="236"/>
      <c r="R159" s="236"/>
      <c r="S159" s="236"/>
      <c r="T159" s="237"/>
      <c r="AT159" s="231" t="s">
        <v>211</v>
      </c>
      <c r="AU159" s="231" t="s">
        <v>83</v>
      </c>
      <c r="AV159" s="12" t="s">
        <v>83</v>
      </c>
      <c r="AW159" s="12" t="s">
        <v>37</v>
      </c>
      <c r="AX159" s="12" t="s">
        <v>81</v>
      </c>
      <c r="AY159" s="231" t="s">
        <v>200</v>
      </c>
    </row>
    <row r="160" s="1" customFormat="1" ht="25.5" customHeight="1">
      <c r="B160" s="213"/>
      <c r="C160" s="214" t="s">
        <v>307</v>
      </c>
      <c r="D160" s="214" t="s">
        <v>202</v>
      </c>
      <c r="E160" s="215" t="s">
        <v>1939</v>
      </c>
      <c r="F160" s="216" t="s">
        <v>1940</v>
      </c>
      <c r="G160" s="217" t="s">
        <v>205</v>
      </c>
      <c r="H160" s="218">
        <v>82.480000000000004</v>
      </c>
      <c r="I160" s="219"/>
      <c r="J160" s="220">
        <f>ROUND(I160*H160,2)</f>
        <v>0</v>
      </c>
      <c r="K160" s="216" t="s">
        <v>206</v>
      </c>
      <c r="L160" s="48"/>
      <c r="M160" s="221" t="s">
        <v>5</v>
      </c>
      <c r="N160" s="222" t="s">
        <v>44</v>
      </c>
      <c r="O160" s="49"/>
      <c r="P160" s="223">
        <f>O160*H160</f>
        <v>0</v>
      </c>
      <c r="Q160" s="223">
        <v>0</v>
      </c>
      <c r="R160" s="223">
        <f>Q160*H160</f>
        <v>0</v>
      </c>
      <c r="S160" s="223">
        <v>0</v>
      </c>
      <c r="T160" s="224">
        <f>S160*H160</f>
        <v>0</v>
      </c>
      <c r="AR160" s="26" t="s">
        <v>207</v>
      </c>
      <c r="AT160" s="26" t="s">
        <v>202</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207</v>
      </c>
      <c r="BM160" s="26" t="s">
        <v>1941</v>
      </c>
    </row>
    <row r="161" s="1" customFormat="1">
      <c r="B161" s="48"/>
      <c r="D161" s="226" t="s">
        <v>209</v>
      </c>
      <c r="F161" s="227" t="s">
        <v>1942</v>
      </c>
      <c r="I161" s="228"/>
      <c r="L161" s="48"/>
      <c r="M161" s="229"/>
      <c r="N161" s="49"/>
      <c r="O161" s="49"/>
      <c r="P161" s="49"/>
      <c r="Q161" s="49"/>
      <c r="R161" s="49"/>
      <c r="S161" s="49"/>
      <c r="T161" s="87"/>
      <c r="AT161" s="26" t="s">
        <v>209</v>
      </c>
      <c r="AU161" s="26" t="s">
        <v>83</v>
      </c>
    </row>
    <row r="162" s="14" customFormat="1">
      <c r="B162" s="260"/>
      <c r="D162" s="226" t="s">
        <v>211</v>
      </c>
      <c r="E162" s="261" t="s">
        <v>5</v>
      </c>
      <c r="F162" s="262" t="s">
        <v>1943</v>
      </c>
      <c r="H162" s="261" t="s">
        <v>5</v>
      </c>
      <c r="I162" s="263"/>
      <c r="L162" s="260"/>
      <c r="M162" s="264"/>
      <c r="N162" s="265"/>
      <c r="O162" s="265"/>
      <c r="P162" s="265"/>
      <c r="Q162" s="265"/>
      <c r="R162" s="265"/>
      <c r="S162" s="265"/>
      <c r="T162" s="266"/>
      <c r="AT162" s="261" t="s">
        <v>211</v>
      </c>
      <c r="AU162" s="261" t="s">
        <v>83</v>
      </c>
      <c r="AV162" s="14" t="s">
        <v>81</v>
      </c>
      <c r="AW162" s="14" t="s">
        <v>37</v>
      </c>
      <c r="AX162" s="14" t="s">
        <v>73</v>
      </c>
      <c r="AY162" s="261" t="s">
        <v>200</v>
      </c>
    </row>
    <row r="163" s="12" customFormat="1">
      <c r="B163" s="230"/>
      <c r="D163" s="226" t="s">
        <v>211</v>
      </c>
      <c r="E163" s="231" t="s">
        <v>1883</v>
      </c>
      <c r="F163" s="232" t="s">
        <v>1944</v>
      </c>
      <c r="H163" s="233">
        <v>82.480000000000004</v>
      </c>
      <c r="I163" s="234"/>
      <c r="L163" s="230"/>
      <c r="M163" s="235"/>
      <c r="N163" s="236"/>
      <c r="O163" s="236"/>
      <c r="P163" s="236"/>
      <c r="Q163" s="236"/>
      <c r="R163" s="236"/>
      <c r="S163" s="236"/>
      <c r="T163" s="237"/>
      <c r="AT163" s="231" t="s">
        <v>211</v>
      </c>
      <c r="AU163" s="231" t="s">
        <v>83</v>
      </c>
      <c r="AV163" s="12" t="s">
        <v>83</v>
      </c>
      <c r="AW163" s="12" t="s">
        <v>37</v>
      </c>
      <c r="AX163" s="12" t="s">
        <v>81</v>
      </c>
      <c r="AY163" s="231" t="s">
        <v>200</v>
      </c>
    </row>
    <row r="164" s="1" customFormat="1" ht="16.5" customHeight="1">
      <c r="B164" s="213"/>
      <c r="C164" s="247" t="s">
        <v>313</v>
      </c>
      <c r="D164" s="247" t="s">
        <v>271</v>
      </c>
      <c r="E164" s="248" t="s">
        <v>1945</v>
      </c>
      <c r="F164" s="249" t="s">
        <v>1946</v>
      </c>
      <c r="G164" s="250" t="s">
        <v>274</v>
      </c>
      <c r="H164" s="251">
        <v>275.48399999999998</v>
      </c>
      <c r="I164" s="252"/>
      <c r="J164" s="253">
        <f>ROUND(I164*H164,2)</f>
        <v>0</v>
      </c>
      <c r="K164" s="249" t="s">
        <v>206</v>
      </c>
      <c r="L164" s="254"/>
      <c r="M164" s="255" t="s">
        <v>5</v>
      </c>
      <c r="N164" s="256" t="s">
        <v>44</v>
      </c>
      <c r="O164" s="49"/>
      <c r="P164" s="223">
        <f>O164*H164</f>
        <v>0</v>
      </c>
      <c r="Q164" s="223">
        <v>1</v>
      </c>
      <c r="R164" s="223">
        <f>Q164*H164</f>
        <v>275.48399999999998</v>
      </c>
      <c r="S164" s="223">
        <v>0</v>
      </c>
      <c r="T164" s="224">
        <f>S164*H164</f>
        <v>0</v>
      </c>
      <c r="AR164" s="26" t="s">
        <v>250</v>
      </c>
      <c r="AT164" s="26" t="s">
        <v>271</v>
      </c>
      <c r="AU164" s="26" t="s">
        <v>83</v>
      </c>
      <c r="AY164" s="26" t="s">
        <v>200</v>
      </c>
      <c r="BE164" s="225">
        <f>IF(N164="základní",J164,0)</f>
        <v>0</v>
      </c>
      <c r="BF164" s="225">
        <f>IF(N164="snížená",J164,0)</f>
        <v>0</v>
      </c>
      <c r="BG164" s="225">
        <f>IF(N164="zákl. přenesená",J164,0)</f>
        <v>0</v>
      </c>
      <c r="BH164" s="225">
        <f>IF(N164="sníž. přenesená",J164,0)</f>
        <v>0</v>
      </c>
      <c r="BI164" s="225">
        <f>IF(N164="nulová",J164,0)</f>
        <v>0</v>
      </c>
      <c r="BJ164" s="26" t="s">
        <v>81</v>
      </c>
      <c r="BK164" s="225">
        <f>ROUND(I164*H164,2)</f>
        <v>0</v>
      </c>
      <c r="BL164" s="26" t="s">
        <v>207</v>
      </c>
      <c r="BM164" s="26" t="s">
        <v>1947</v>
      </c>
    </row>
    <row r="165" s="1" customFormat="1">
      <c r="B165" s="48"/>
      <c r="D165" s="226" t="s">
        <v>209</v>
      </c>
      <c r="F165" s="227" t="s">
        <v>1946</v>
      </c>
      <c r="I165" s="228"/>
      <c r="L165" s="48"/>
      <c r="M165" s="229"/>
      <c r="N165" s="49"/>
      <c r="O165" s="49"/>
      <c r="P165" s="49"/>
      <c r="Q165" s="49"/>
      <c r="R165" s="49"/>
      <c r="S165" s="49"/>
      <c r="T165" s="87"/>
      <c r="AT165" s="26" t="s">
        <v>209</v>
      </c>
      <c r="AU165" s="26" t="s">
        <v>83</v>
      </c>
    </row>
    <row r="166" s="12" customFormat="1">
      <c r="B166" s="230"/>
      <c r="D166" s="226" t="s">
        <v>211</v>
      </c>
      <c r="E166" s="231" t="s">
        <v>5</v>
      </c>
      <c r="F166" s="232" t="s">
        <v>1948</v>
      </c>
      <c r="H166" s="233">
        <v>137.74199999999999</v>
      </c>
      <c r="I166" s="234"/>
      <c r="L166" s="230"/>
      <c r="M166" s="235"/>
      <c r="N166" s="236"/>
      <c r="O166" s="236"/>
      <c r="P166" s="236"/>
      <c r="Q166" s="236"/>
      <c r="R166" s="236"/>
      <c r="S166" s="236"/>
      <c r="T166" s="237"/>
      <c r="AT166" s="231" t="s">
        <v>211</v>
      </c>
      <c r="AU166" s="231" t="s">
        <v>83</v>
      </c>
      <c r="AV166" s="12" t="s">
        <v>83</v>
      </c>
      <c r="AW166" s="12" t="s">
        <v>37</v>
      </c>
      <c r="AX166" s="12" t="s">
        <v>81</v>
      </c>
      <c r="AY166" s="231" t="s">
        <v>200</v>
      </c>
    </row>
    <row r="167" s="12" customFormat="1">
      <c r="B167" s="230"/>
      <c r="D167" s="226" t="s">
        <v>211</v>
      </c>
      <c r="F167" s="232" t="s">
        <v>1949</v>
      </c>
      <c r="H167" s="233">
        <v>275.48399999999998</v>
      </c>
      <c r="I167" s="234"/>
      <c r="L167" s="230"/>
      <c r="M167" s="235"/>
      <c r="N167" s="236"/>
      <c r="O167" s="236"/>
      <c r="P167" s="236"/>
      <c r="Q167" s="236"/>
      <c r="R167" s="236"/>
      <c r="S167" s="236"/>
      <c r="T167" s="237"/>
      <c r="AT167" s="231" t="s">
        <v>211</v>
      </c>
      <c r="AU167" s="231" t="s">
        <v>83</v>
      </c>
      <c r="AV167" s="12" t="s">
        <v>83</v>
      </c>
      <c r="AW167" s="12" t="s">
        <v>6</v>
      </c>
      <c r="AX167" s="12" t="s">
        <v>81</v>
      </c>
      <c r="AY167" s="231" t="s">
        <v>200</v>
      </c>
    </row>
    <row r="168" s="11" customFormat="1" ht="29.88" customHeight="1">
      <c r="B168" s="200"/>
      <c r="D168" s="201" t="s">
        <v>72</v>
      </c>
      <c r="E168" s="211" t="s">
        <v>110</v>
      </c>
      <c r="F168" s="211" t="s">
        <v>1057</v>
      </c>
      <c r="I168" s="203"/>
      <c r="J168" s="212">
        <f>BK168</f>
        <v>0</v>
      </c>
      <c r="L168" s="200"/>
      <c r="M168" s="205"/>
      <c r="N168" s="206"/>
      <c r="O168" s="206"/>
      <c r="P168" s="207">
        <f>SUM(P169:P193)</f>
        <v>0</v>
      </c>
      <c r="Q168" s="206"/>
      <c r="R168" s="207">
        <f>SUM(R169:R193)</f>
        <v>36.315130000000003</v>
      </c>
      <c r="S168" s="206"/>
      <c r="T168" s="208">
        <f>SUM(T169:T193)</f>
        <v>0</v>
      </c>
      <c r="AR168" s="201" t="s">
        <v>81</v>
      </c>
      <c r="AT168" s="209" t="s">
        <v>72</v>
      </c>
      <c r="AU168" s="209" t="s">
        <v>81</v>
      </c>
      <c r="AY168" s="201" t="s">
        <v>200</v>
      </c>
      <c r="BK168" s="210">
        <f>SUM(BK169:BK193)</f>
        <v>0</v>
      </c>
    </row>
    <row r="169" s="1" customFormat="1" ht="25.5" customHeight="1">
      <c r="B169" s="213"/>
      <c r="C169" s="214" t="s">
        <v>321</v>
      </c>
      <c r="D169" s="214" t="s">
        <v>202</v>
      </c>
      <c r="E169" s="215" t="s">
        <v>1950</v>
      </c>
      <c r="F169" s="216" t="s">
        <v>1951</v>
      </c>
      <c r="G169" s="217" t="s">
        <v>403</v>
      </c>
      <c r="H169" s="218">
        <v>21</v>
      </c>
      <c r="I169" s="219"/>
      <c r="J169" s="220">
        <f>ROUND(I169*H169,2)</f>
        <v>0</v>
      </c>
      <c r="K169" s="216" t="s">
        <v>206</v>
      </c>
      <c r="L169" s="48"/>
      <c r="M169" s="221" t="s">
        <v>5</v>
      </c>
      <c r="N169" s="222" t="s">
        <v>44</v>
      </c>
      <c r="O169" s="49"/>
      <c r="P169" s="223">
        <f>O169*H169</f>
        <v>0</v>
      </c>
      <c r="Q169" s="223">
        <v>0.048719999999999999</v>
      </c>
      <c r="R169" s="223">
        <f>Q169*H169</f>
        <v>1.02312</v>
      </c>
      <c r="S169" s="223">
        <v>0</v>
      </c>
      <c r="T169" s="224">
        <f>S169*H169</f>
        <v>0</v>
      </c>
      <c r="AR169" s="26" t="s">
        <v>207</v>
      </c>
      <c r="AT169" s="26" t="s">
        <v>202</v>
      </c>
      <c r="AU169" s="26" t="s">
        <v>83</v>
      </c>
      <c r="AY169" s="26" t="s">
        <v>200</v>
      </c>
      <c r="BE169" s="225">
        <f>IF(N169="základní",J169,0)</f>
        <v>0</v>
      </c>
      <c r="BF169" s="225">
        <f>IF(N169="snížená",J169,0)</f>
        <v>0</v>
      </c>
      <c r="BG169" s="225">
        <f>IF(N169="zákl. přenesená",J169,0)</f>
        <v>0</v>
      </c>
      <c r="BH169" s="225">
        <f>IF(N169="sníž. přenesená",J169,0)</f>
        <v>0</v>
      </c>
      <c r="BI169" s="225">
        <f>IF(N169="nulová",J169,0)</f>
        <v>0</v>
      </c>
      <c r="BJ169" s="26" t="s">
        <v>81</v>
      </c>
      <c r="BK169" s="225">
        <f>ROUND(I169*H169,2)</f>
        <v>0</v>
      </c>
      <c r="BL169" s="26" t="s">
        <v>207</v>
      </c>
      <c r="BM169" s="26" t="s">
        <v>1952</v>
      </c>
    </row>
    <row r="170" s="1" customFormat="1">
      <c r="B170" s="48"/>
      <c r="D170" s="226" t="s">
        <v>209</v>
      </c>
      <c r="F170" s="227" t="s">
        <v>1953</v>
      </c>
      <c r="I170" s="228"/>
      <c r="L170" s="48"/>
      <c r="M170" s="229"/>
      <c r="N170" s="49"/>
      <c r="O170" s="49"/>
      <c r="P170" s="49"/>
      <c r="Q170" s="49"/>
      <c r="R170" s="49"/>
      <c r="S170" s="49"/>
      <c r="T170" s="87"/>
      <c r="AT170" s="26" t="s">
        <v>209</v>
      </c>
      <c r="AU170" s="26" t="s">
        <v>83</v>
      </c>
    </row>
    <row r="171" s="1" customFormat="1" ht="16.5" customHeight="1">
      <c r="B171" s="213"/>
      <c r="C171" s="247" t="s">
        <v>326</v>
      </c>
      <c r="D171" s="247" t="s">
        <v>271</v>
      </c>
      <c r="E171" s="248" t="s">
        <v>1954</v>
      </c>
      <c r="F171" s="249" t="s">
        <v>1955</v>
      </c>
      <c r="G171" s="250" t="s">
        <v>403</v>
      </c>
      <c r="H171" s="251">
        <v>9</v>
      </c>
      <c r="I171" s="252"/>
      <c r="J171" s="253">
        <f>ROUND(I171*H171,2)</f>
        <v>0</v>
      </c>
      <c r="K171" s="249" t="s">
        <v>5</v>
      </c>
      <c r="L171" s="254"/>
      <c r="M171" s="255" t="s">
        <v>5</v>
      </c>
      <c r="N171" s="256" t="s">
        <v>44</v>
      </c>
      <c r="O171" s="49"/>
      <c r="P171" s="223">
        <f>O171*H171</f>
        <v>0</v>
      </c>
      <c r="Q171" s="223">
        <v>0.039</v>
      </c>
      <c r="R171" s="223">
        <f>Q171*H171</f>
        <v>0.35099999999999998</v>
      </c>
      <c r="S171" s="223">
        <v>0</v>
      </c>
      <c r="T171" s="224">
        <f>S171*H171</f>
        <v>0</v>
      </c>
      <c r="AR171" s="26" t="s">
        <v>250</v>
      </c>
      <c r="AT171" s="26" t="s">
        <v>271</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1956</v>
      </c>
    </row>
    <row r="172" s="1" customFormat="1">
      <c r="B172" s="48"/>
      <c r="D172" s="226" t="s">
        <v>209</v>
      </c>
      <c r="F172" s="227" t="s">
        <v>1955</v>
      </c>
      <c r="I172" s="228"/>
      <c r="L172" s="48"/>
      <c r="M172" s="229"/>
      <c r="N172" s="49"/>
      <c r="O172" s="49"/>
      <c r="P172" s="49"/>
      <c r="Q172" s="49"/>
      <c r="R172" s="49"/>
      <c r="S172" s="49"/>
      <c r="T172" s="87"/>
      <c r="AT172" s="26" t="s">
        <v>209</v>
      </c>
      <c r="AU172" s="26" t="s">
        <v>83</v>
      </c>
    </row>
    <row r="173" s="1" customFormat="1" ht="16.5" customHeight="1">
      <c r="B173" s="213"/>
      <c r="C173" s="247" t="s">
        <v>10</v>
      </c>
      <c r="D173" s="247" t="s">
        <v>271</v>
      </c>
      <c r="E173" s="248" t="s">
        <v>1957</v>
      </c>
      <c r="F173" s="249" t="s">
        <v>1958</v>
      </c>
      <c r="G173" s="250" t="s">
        <v>403</v>
      </c>
      <c r="H173" s="251">
        <v>3</v>
      </c>
      <c r="I173" s="252"/>
      <c r="J173" s="253">
        <f>ROUND(I173*H173,2)</f>
        <v>0</v>
      </c>
      <c r="K173" s="249" t="s">
        <v>206</v>
      </c>
      <c r="L173" s="254"/>
      <c r="M173" s="255" t="s">
        <v>5</v>
      </c>
      <c r="N173" s="256" t="s">
        <v>44</v>
      </c>
      <c r="O173" s="49"/>
      <c r="P173" s="223">
        <f>O173*H173</f>
        <v>0</v>
      </c>
      <c r="Q173" s="223">
        <v>0.050999999999999997</v>
      </c>
      <c r="R173" s="223">
        <f>Q173*H173</f>
        <v>0.153</v>
      </c>
      <c r="S173" s="223">
        <v>0</v>
      </c>
      <c r="T173" s="224">
        <f>S173*H173</f>
        <v>0</v>
      </c>
      <c r="AR173" s="26" t="s">
        <v>250</v>
      </c>
      <c r="AT173" s="26" t="s">
        <v>271</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207</v>
      </c>
      <c r="BM173" s="26" t="s">
        <v>1959</v>
      </c>
    </row>
    <row r="174" s="1" customFormat="1">
      <c r="B174" s="48"/>
      <c r="D174" s="226" t="s">
        <v>209</v>
      </c>
      <c r="F174" s="227" t="s">
        <v>1958</v>
      </c>
      <c r="I174" s="228"/>
      <c r="L174" s="48"/>
      <c r="M174" s="229"/>
      <c r="N174" s="49"/>
      <c r="O174" s="49"/>
      <c r="P174" s="49"/>
      <c r="Q174" s="49"/>
      <c r="R174" s="49"/>
      <c r="S174" s="49"/>
      <c r="T174" s="87"/>
      <c r="AT174" s="26" t="s">
        <v>209</v>
      </c>
      <c r="AU174" s="26" t="s">
        <v>83</v>
      </c>
    </row>
    <row r="175" s="1" customFormat="1" ht="16.5" customHeight="1">
      <c r="B175" s="213"/>
      <c r="C175" s="247" t="s">
        <v>339</v>
      </c>
      <c r="D175" s="247" t="s">
        <v>271</v>
      </c>
      <c r="E175" s="248" t="s">
        <v>1960</v>
      </c>
      <c r="F175" s="249" t="s">
        <v>1961</v>
      </c>
      <c r="G175" s="250" t="s">
        <v>403</v>
      </c>
      <c r="H175" s="251">
        <v>9</v>
      </c>
      <c r="I175" s="252"/>
      <c r="J175" s="253">
        <f>ROUND(I175*H175,2)</f>
        <v>0</v>
      </c>
      <c r="K175" s="249" t="s">
        <v>5</v>
      </c>
      <c r="L175" s="254"/>
      <c r="M175" s="255" t="s">
        <v>5</v>
      </c>
      <c r="N175" s="256" t="s">
        <v>44</v>
      </c>
      <c r="O175" s="49"/>
      <c r="P175" s="223">
        <f>O175*H175</f>
        <v>0</v>
      </c>
      <c r="Q175" s="223">
        <v>0.064000000000000001</v>
      </c>
      <c r="R175" s="223">
        <f>Q175*H175</f>
        <v>0.57600000000000007</v>
      </c>
      <c r="S175" s="223">
        <v>0</v>
      </c>
      <c r="T175" s="224">
        <f>S175*H175</f>
        <v>0</v>
      </c>
      <c r="AR175" s="26" t="s">
        <v>250</v>
      </c>
      <c r="AT175" s="26" t="s">
        <v>271</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207</v>
      </c>
      <c r="BM175" s="26" t="s">
        <v>1962</v>
      </c>
    </row>
    <row r="176" s="1" customFormat="1">
      <c r="B176" s="48"/>
      <c r="D176" s="226" t="s">
        <v>209</v>
      </c>
      <c r="F176" s="227" t="s">
        <v>1961</v>
      </c>
      <c r="I176" s="228"/>
      <c r="L176" s="48"/>
      <c r="M176" s="229"/>
      <c r="N176" s="49"/>
      <c r="O176" s="49"/>
      <c r="P176" s="49"/>
      <c r="Q176" s="49"/>
      <c r="R176" s="49"/>
      <c r="S176" s="49"/>
      <c r="T176" s="87"/>
      <c r="AT176" s="26" t="s">
        <v>209</v>
      </c>
      <c r="AU176" s="26" t="s">
        <v>83</v>
      </c>
    </row>
    <row r="177" s="1" customFormat="1" ht="16.5" customHeight="1">
      <c r="B177" s="213"/>
      <c r="C177" s="214" t="s">
        <v>345</v>
      </c>
      <c r="D177" s="214" t="s">
        <v>202</v>
      </c>
      <c r="E177" s="215" t="s">
        <v>1963</v>
      </c>
      <c r="F177" s="216" t="s">
        <v>1964</v>
      </c>
      <c r="G177" s="217" t="s">
        <v>403</v>
      </c>
      <c r="H177" s="218">
        <v>31</v>
      </c>
      <c r="I177" s="219"/>
      <c r="J177" s="220">
        <f>ROUND(I177*H177,2)</f>
        <v>0</v>
      </c>
      <c r="K177" s="216" t="s">
        <v>206</v>
      </c>
      <c r="L177" s="48"/>
      <c r="M177" s="221" t="s">
        <v>5</v>
      </c>
      <c r="N177" s="222" t="s">
        <v>44</v>
      </c>
      <c r="O177" s="49"/>
      <c r="P177" s="223">
        <f>O177*H177</f>
        <v>0</v>
      </c>
      <c r="Q177" s="223">
        <v>0.063270000000000007</v>
      </c>
      <c r="R177" s="223">
        <f>Q177*H177</f>
        <v>1.9613700000000003</v>
      </c>
      <c r="S177" s="223">
        <v>0</v>
      </c>
      <c r="T177" s="224">
        <f>S177*H177</f>
        <v>0</v>
      </c>
      <c r="AR177" s="26" t="s">
        <v>207</v>
      </c>
      <c r="AT177" s="26" t="s">
        <v>202</v>
      </c>
      <c r="AU177" s="26" t="s">
        <v>83</v>
      </c>
      <c r="AY177" s="26" t="s">
        <v>200</v>
      </c>
      <c r="BE177" s="225">
        <f>IF(N177="základní",J177,0)</f>
        <v>0</v>
      </c>
      <c r="BF177" s="225">
        <f>IF(N177="snížená",J177,0)</f>
        <v>0</v>
      </c>
      <c r="BG177" s="225">
        <f>IF(N177="zákl. přenesená",J177,0)</f>
        <v>0</v>
      </c>
      <c r="BH177" s="225">
        <f>IF(N177="sníž. přenesená",J177,0)</f>
        <v>0</v>
      </c>
      <c r="BI177" s="225">
        <f>IF(N177="nulová",J177,0)</f>
        <v>0</v>
      </c>
      <c r="BJ177" s="26" t="s">
        <v>81</v>
      </c>
      <c r="BK177" s="225">
        <f>ROUND(I177*H177,2)</f>
        <v>0</v>
      </c>
      <c r="BL177" s="26" t="s">
        <v>207</v>
      </c>
      <c r="BM177" s="26" t="s">
        <v>1965</v>
      </c>
    </row>
    <row r="178" s="1" customFormat="1">
      <c r="B178" s="48"/>
      <c r="D178" s="226" t="s">
        <v>209</v>
      </c>
      <c r="F178" s="227" t="s">
        <v>1966</v>
      </c>
      <c r="I178" s="228"/>
      <c r="L178" s="48"/>
      <c r="M178" s="229"/>
      <c r="N178" s="49"/>
      <c r="O178" s="49"/>
      <c r="P178" s="49"/>
      <c r="Q178" s="49"/>
      <c r="R178" s="49"/>
      <c r="S178" s="49"/>
      <c r="T178" s="87"/>
      <c r="AT178" s="26" t="s">
        <v>209</v>
      </c>
      <c r="AU178" s="26" t="s">
        <v>83</v>
      </c>
    </row>
    <row r="179" s="1" customFormat="1" ht="16.5" customHeight="1">
      <c r="B179" s="213"/>
      <c r="C179" s="247" t="s">
        <v>350</v>
      </c>
      <c r="D179" s="247" t="s">
        <v>271</v>
      </c>
      <c r="E179" s="248" t="s">
        <v>1967</v>
      </c>
      <c r="F179" s="249" t="s">
        <v>1968</v>
      </c>
      <c r="G179" s="250" t="s">
        <v>403</v>
      </c>
      <c r="H179" s="251">
        <v>12</v>
      </c>
      <c r="I179" s="252"/>
      <c r="J179" s="253">
        <f>ROUND(I179*H179,2)</f>
        <v>0</v>
      </c>
      <c r="K179" s="249" t="s">
        <v>206</v>
      </c>
      <c r="L179" s="254"/>
      <c r="M179" s="255" t="s">
        <v>5</v>
      </c>
      <c r="N179" s="256" t="s">
        <v>44</v>
      </c>
      <c r="O179" s="49"/>
      <c r="P179" s="223">
        <f>O179*H179</f>
        <v>0</v>
      </c>
      <c r="Q179" s="223">
        <v>0.39600000000000002</v>
      </c>
      <c r="R179" s="223">
        <f>Q179*H179</f>
        <v>4.7520000000000007</v>
      </c>
      <c r="S179" s="223">
        <v>0</v>
      </c>
      <c r="T179" s="224">
        <f>S179*H179</f>
        <v>0</v>
      </c>
      <c r="AR179" s="26" t="s">
        <v>250</v>
      </c>
      <c r="AT179" s="26" t="s">
        <v>271</v>
      </c>
      <c r="AU179" s="26" t="s">
        <v>83</v>
      </c>
      <c r="AY179" s="26" t="s">
        <v>200</v>
      </c>
      <c r="BE179" s="225">
        <f>IF(N179="základní",J179,0)</f>
        <v>0</v>
      </c>
      <c r="BF179" s="225">
        <f>IF(N179="snížená",J179,0)</f>
        <v>0</v>
      </c>
      <c r="BG179" s="225">
        <f>IF(N179="zákl. přenesená",J179,0)</f>
        <v>0</v>
      </c>
      <c r="BH179" s="225">
        <f>IF(N179="sníž. přenesená",J179,0)</f>
        <v>0</v>
      </c>
      <c r="BI179" s="225">
        <f>IF(N179="nulová",J179,0)</f>
        <v>0</v>
      </c>
      <c r="BJ179" s="26" t="s">
        <v>81</v>
      </c>
      <c r="BK179" s="225">
        <f>ROUND(I179*H179,2)</f>
        <v>0</v>
      </c>
      <c r="BL179" s="26" t="s">
        <v>207</v>
      </c>
      <c r="BM179" s="26" t="s">
        <v>1969</v>
      </c>
    </row>
    <row r="180" s="1" customFormat="1">
      <c r="B180" s="48"/>
      <c r="D180" s="226" t="s">
        <v>209</v>
      </c>
      <c r="F180" s="227" t="s">
        <v>1968</v>
      </c>
      <c r="I180" s="228"/>
      <c r="L180" s="48"/>
      <c r="M180" s="229"/>
      <c r="N180" s="49"/>
      <c r="O180" s="49"/>
      <c r="P180" s="49"/>
      <c r="Q180" s="49"/>
      <c r="R180" s="49"/>
      <c r="S180" s="49"/>
      <c r="T180" s="87"/>
      <c r="AT180" s="26" t="s">
        <v>209</v>
      </c>
      <c r="AU180" s="26" t="s">
        <v>83</v>
      </c>
    </row>
    <row r="181" s="1" customFormat="1" ht="16.5" customHeight="1">
      <c r="B181" s="213"/>
      <c r="C181" s="247" t="s">
        <v>356</v>
      </c>
      <c r="D181" s="247" t="s">
        <v>271</v>
      </c>
      <c r="E181" s="248" t="s">
        <v>1970</v>
      </c>
      <c r="F181" s="249" t="s">
        <v>1971</v>
      </c>
      <c r="G181" s="250" t="s">
        <v>403</v>
      </c>
      <c r="H181" s="251">
        <v>7</v>
      </c>
      <c r="I181" s="252"/>
      <c r="J181" s="253">
        <f>ROUND(I181*H181,2)</f>
        <v>0</v>
      </c>
      <c r="K181" s="249" t="s">
        <v>5</v>
      </c>
      <c r="L181" s="254"/>
      <c r="M181" s="255" t="s">
        <v>5</v>
      </c>
      <c r="N181" s="256" t="s">
        <v>44</v>
      </c>
      <c r="O181" s="49"/>
      <c r="P181" s="223">
        <f>O181*H181</f>
        <v>0</v>
      </c>
      <c r="Q181" s="223">
        <v>0.188</v>
      </c>
      <c r="R181" s="223">
        <f>Q181*H181</f>
        <v>1.3160000000000001</v>
      </c>
      <c r="S181" s="223">
        <v>0</v>
      </c>
      <c r="T181" s="224">
        <f>S181*H181</f>
        <v>0</v>
      </c>
      <c r="AR181" s="26" t="s">
        <v>250</v>
      </c>
      <c r="AT181" s="26" t="s">
        <v>271</v>
      </c>
      <c r="AU181" s="26" t="s">
        <v>83</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207</v>
      </c>
      <c r="BM181" s="26" t="s">
        <v>1972</v>
      </c>
    </row>
    <row r="182" s="1" customFormat="1">
      <c r="B182" s="48"/>
      <c r="D182" s="226" t="s">
        <v>209</v>
      </c>
      <c r="F182" s="227" t="s">
        <v>1971</v>
      </c>
      <c r="I182" s="228"/>
      <c r="L182" s="48"/>
      <c r="M182" s="229"/>
      <c r="N182" s="49"/>
      <c r="O182" s="49"/>
      <c r="P182" s="49"/>
      <c r="Q182" s="49"/>
      <c r="R182" s="49"/>
      <c r="S182" s="49"/>
      <c r="T182" s="87"/>
      <c r="AT182" s="26" t="s">
        <v>209</v>
      </c>
      <c r="AU182" s="26" t="s">
        <v>83</v>
      </c>
    </row>
    <row r="183" s="1" customFormat="1" ht="16.5" customHeight="1">
      <c r="B183" s="213"/>
      <c r="C183" s="247" t="s">
        <v>362</v>
      </c>
      <c r="D183" s="247" t="s">
        <v>271</v>
      </c>
      <c r="E183" s="248" t="s">
        <v>1973</v>
      </c>
      <c r="F183" s="249" t="s">
        <v>1974</v>
      </c>
      <c r="G183" s="250" t="s">
        <v>403</v>
      </c>
      <c r="H183" s="251">
        <v>12</v>
      </c>
      <c r="I183" s="252"/>
      <c r="J183" s="253">
        <f>ROUND(I183*H183,2)</f>
        <v>0</v>
      </c>
      <c r="K183" s="249" t="s">
        <v>5</v>
      </c>
      <c r="L183" s="254"/>
      <c r="M183" s="255" t="s">
        <v>5</v>
      </c>
      <c r="N183" s="256" t="s">
        <v>44</v>
      </c>
      <c r="O183" s="49"/>
      <c r="P183" s="223">
        <f>O183*H183</f>
        <v>0</v>
      </c>
      <c r="Q183" s="223">
        <v>0.372</v>
      </c>
      <c r="R183" s="223">
        <f>Q183*H183</f>
        <v>4.4640000000000004</v>
      </c>
      <c r="S183" s="223">
        <v>0</v>
      </c>
      <c r="T183" s="224">
        <f>S183*H183</f>
        <v>0</v>
      </c>
      <c r="AR183" s="26" t="s">
        <v>250</v>
      </c>
      <c r="AT183" s="26" t="s">
        <v>271</v>
      </c>
      <c r="AU183" s="26" t="s">
        <v>83</v>
      </c>
      <c r="AY183" s="26" t="s">
        <v>200</v>
      </c>
      <c r="BE183" s="225">
        <f>IF(N183="základní",J183,0)</f>
        <v>0</v>
      </c>
      <c r="BF183" s="225">
        <f>IF(N183="snížená",J183,0)</f>
        <v>0</v>
      </c>
      <c r="BG183" s="225">
        <f>IF(N183="zákl. přenesená",J183,0)</f>
        <v>0</v>
      </c>
      <c r="BH183" s="225">
        <f>IF(N183="sníž. přenesená",J183,0)</f>
        <v>0</v>
      </c>
      <c r="BI183" s="225">
        <f>IF(N183="nulová",J183,0)</f>
        <v>0</v>
      </c>
      <c r="BJ183" s="26" t="s">
        <v>81</v>
      </c>
      <c r="BK183" s="225">
        <f>ROUND(I183*H183,2)</f>
        <v>0</v>
      </c>
      <c r="BL183" s="26" t="s">
        <v>207</v>
      </c>
      <c r="BM183" s="26" t="s">
        <v>1975</v>
      </c>
    </row>
    <row r="184" s="1" customFormat="1">
      <c r="B184" s="48"/>
      <c r="D184" s="226" t="s">
        <v>209</v>
      </c>
      <c r="F184" s="227" t="s">
        <v>1974</v>
      </c>
      <c r="I184" s="228"/>
      <c r="L184" s="48"/>
      <c r="M184" s="229"/>
      <c r="N184" s="49"/>
      <c r="O184" s="49"/>
      <c r="P184" s="49"/>
      <c r="Q184" s="49"/>
      <c r="R184" s="49"/>
      <c r="S184" s="49"/>
      <c r="T184" s="87"/>
      <c r="AT184" s="26" t="s">
        <v>209</v>
      </c>
      <c r="AU184" s="26" t="s">
        <v>83</v>
      </c>
    </row>
    <row r="185" s="1" customFormat="1" ht="16.5" customHeight="1">
      <c r="B185" s="213"/>
      <c r="C185" s="247" t="s">
        <v>368</v>
      </c>
      <c r="D185" s="247" t="s">
        <v>271</v>
      </c>
      <c r="E185" s="248" t="s">
        <v>1976</v>
      </c>
      <c r="F185" s="249" t="s">
        <v>1977</v>
      </c>
      <c r="G185" s="250" t="s">
        <v>403</v>
      </c>
      <c r="H185" s="251">
        <v>31</v>
      </c>
      <c r="I185" s="252"/>
      <c r="J185" s="253">
        <f>ROUND(I185*H185,2)</f>
        <v>0</v>
      </c>
      <c r="K185" s="249" t="s">
        <v>206</v>
      </c>
      <c r="L185" s="254"/>
      <c r="M185" s="255" t="s">
        <v>5</v>
      </c>
      <c r="N185" s="256" t="s">
        <v>44</v>
      </c>
      <c r="O185" s="49"/>
      <c r="P185" s="223">
        <f>O185*H185</f>
        <v>0</v>
      </c>
      <c r="Q185" s="223">
        <v>0.002</v>
      </c>
      <c r="R185" s="223">
        <f>Q185*H185</f>
        <v>0.062</v>
      </c>
      <c r="S185" s="223">
        <v>0</v>
      </c>
      <c r="T185" s="224">
        <f>S185*H185</f>
        <v>0</v>
      </c>
      <c r="AR185" s="26" t="s">
        <v>250</v>
      </c>
      <c r="AT185" s="26" t="s">
        <v>271</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207</v>
      </c>
      <c r="BM185" s="26" t="s">
        <v>1978</v>
      </c>
    </row>
    <row r="186" s="1" customFormat="1">
      <c r="B186" s="48"/>
      <c r="D186" s="226" t="s">
        <v>209</v>
      </c>
      <c r="F186" s="227" t="s">
        <v>1977</v>
      </c>
      <c r="I186" s="228"/>
      <c r="L186" s="48"/>
      <c r="M186" s="229"/>
      <c r="N186" s="49"/>
      <c r="O186" s="49"/>
      <c r="P186" s="49"/>
      <c r="Q186" s="49"/>
      <c r="R186" s="49"/>
      <c r="S186" s="49"/>
      <c r="T186" s="87"/>
      <c r="AT186" s="26" t="s">
        <v>209</v>
      </c>
      <c r="AU186" s="26" t="s">
        <v>83</v>
      </c>
    </row>
    <row r="187" s="1" customFormat="1" ht="16.5" customHeight="1">
      <c r="B187" s="213"/>
      <c r="C187" s="214" t="s">
        <v>373</v>
      </c>
      <c r="D187" s="214" t="s">
        <v>202</v>
      </c>
      <c r="E187" s="215" t="s">
        <v>1979</v>
      </c>
      <c r="F187" s="216" t="s">
        <v>1980</v>
      </c>
      <c r="G187" s="217" t="s">
        <v>403</v>
      </c>
      <c r="H187" s="218">
        <v>12</v>
      </c>
      <c r="I187" s="219"/>
      <c r="J187" s="220">
        <f>ROUND(I187*H187,2)</f>
        <v>0</v>
      </c>
      <c r="K187" s="216" t="s">
        <v>206</v>
      </c>
      <c r="L187" s="48"/>
      <c r="M187" s="221" t="s">
        <v>5</v>
      </c>
      <c r="N187" s="222" t="s">
        <v>44</v>
      </c>
      <c r="O187" s="49"/>
      <c r="P187" s="223">
        <f>O187*H187</f>
        <v>0</v>
      </c>
      <c r="Q187" s="223">
        <v>0.20472000000000001</v>
      </c>
      <c r="R187" s="223">
        <f>Q187*H187</f>
        <v>2.4566400000000002</v>
      </c>
      <c r="S187" s="223">
        <v>0</v>
      </c>
      <c r="T187" s="224">
        <f>S187*H187</f>
        <v>0</v>
      </c>
      <c r="AR187" s="26" t="s">
        <v>207</v>
      </c>
      <c r="AT187" s="26" t="s">
        <v>202</v>
      </c>
      <c r="AU187" s="26" t="s">
        <v>83</v>
      </c>
      <c r="AY187" s="26" t="s">
        <v>200</v>
      </c>
      <c r="BE187" s="225">
        <f>IF(N187="základní",J187,0)</f>
        <v>0</v>
      </c>
      <c r="BF187" s="225">
        <f>IF(N187="snížená",J187,0)</f>
        <v>0</v>
      </c>
      <c r="BG187" s="225">
        <f>IF(N187="zákl. přenesená",J187,0)</f>
        <v>0</v>
      </c>
      <c r="BH187" s="225">
        <f>IF(N187="sníž. přenesená",J187,0)</f>
        <v>0</v>
      </c>
      <c r="BI187" s="225">
        <f>IF(N187="nulová",J187,0)</f>
        <v>0</v>
      </c>
      <c r="BJ187" s="26" t="s">
        <v>81</v>
      </c>
      <c r="BK187" s="225">
        <f>ROUND(I187*H187,2)</f>
        <v>0</v>
      </c>
      <c r="BL187" s="26" t="s">
        <v>207</v>
      </c>
      <c r="BM187" s="26" t="s">
        <v>1981</v>
      </c>
    </row>
    <row r="188" s="1" customFormat="1">
      <c r="B188" s="48"/>
      <c r="D188" s="226" t="s">
        <v>209</v>
      </c>
      <c r="F188" s="227" t="s">
        <v>1982</v>
      </c>
      <c r="I188" s="228"/>
      <c r="L188" s="48"/>
      <c r="M188" s="229"/>
      <c r="N188" s="49"/>
      <c r="O188" s="49"/>
      <c r="P188" s="49"/>
      <c r="Q188" s="49"/>
      <c r="R188" s="49"/>
      <c r="S188" s="49"/>
      <c r="T188" s="87"/>
      <c r="AT188" s="26" t="s">
        <v>209</v>
      </c>
      <c r="AU188" s="26" t="s">
        <v>83</v>
      </c>
    </row>
    <row r="189" s="1" customFormat="1" ht="16.5" customHeight="1">
      <c r="B189" s="213"/>
      <c r="C189" s="247" t="s">
        <v>378</v>
      </c>
      <c r="D189" s="247" t="s">
        <v>271</v>
      </c>
      <c r="E189" s="248" t="s">
        <v>1983</v>
      </c>
      <c r="F189" s="249" t="s">
        <v>1984</v>
      </c>
      <c r="G189" s="250" t="s">
        <v>403</v>
      </c>
      <c r="H189" s="251">
        <v>12</v>
      </c>
      <c r="I189" s="252"/>
      <c r="J189" s="253">
        <f>ROUND(I189*H189,2)</f>
        <v>0</v>
      </c>
      <c r="K189" s="249" t="s">
        <v>206</v>
      </c>
      <c r="L189" s="254"/>
      <c r="M189" s="255" t="s">
        <v>5</v>
      </c>
      <c r="N189" s="256" t="s">
        <v>44</v>
      </c>
      <c r="O189" s="49"/>
      <c r="P189" s="223">
        <f>O189*H189</f>
        <v>0</v>
      </c>
      <c r="Q189" s="223">
        <v>1.6000000000000001</v>
      </c>
      <c r="R189" s="223">
        <f>Q189*H189</f>
        <v>19.200000000000003</v>
      </c>
      <c r="S189" s="223">
        <v>0</v>
      </c>
      <c r="T189" s="224">
        <f>S189*H189</f>
        <v>0</v>
      </c>
      <c r="AR189" s="26" t="s">
        <v>250</v>
      </c>
      <c r="AT189" s="26" t="s">
        <v>271</v>
      </c>
      <c r="AU189" s="26" t="s">
        <v>83</v>
      </c>
      <c r="AY189" s="26" t="s">
        <v>200</v>
      </c>
      <c r="BE189" s="225">
        <f>IF(N189="základní",J189,0)</f>
        <v>0</v>
      </c>
      <c r="BF189" s="225">
        <f>IF(N189="snížená",J189,0)</f>
        <v>0</v>
      </c>
      <c r="BG189" s="225">
        <f>IF(N189="zákl. přenesená",J189,0)</f>
        <v>0</v>
      </c>
      <c r="BH189" s="225">
        <f>IF(N189="sníž. přenesená",J189,0)</f>
        <v>0</v>
      </c>
      <c r="BI189" s="225">
        <f>IF(N189="nulová",J189,0)</f>
        <v>0</v>
      </c>
      <c r="BJ189" s="26" t="s">
        <v>81</v>
      </c>
      <c r="BK189" s="225">
        <f>ROUND(I189*H189,2)</f>
        <v>0</v>
      </c>
      <c r="BL189" s="26" t="s">
        <v>207</v>
      </c>
      <c r="BM189" s="26" t="s">
        <v>1985</v>
      </c>
    </row>
    <row r="190" s="1" customFormat="1">
      <c r="B190" s="48"/>
      <c r="D190" s="226" t="s">
        <v>209</v>
      </c>
      <c r="F190" s="227" t="s">
        <v>1984</v>
      </c>
      <c r="I190" s="228"/>
      <c r="L190" s="48"/>
      <c r="M190" s="229"/>
      <c r="N190" s="49"/>
      <c r="O190" s="49"/>
      <c r="P190" s="49"/>
      <c r="Q190" s="49"/>
      <c r="R190" s="49"/>
      <c r="S190" s="49"/>
      <c r="T190" s="87"/>
      <c r="AT190" s="26" t="s">
        <v>209</v>
      </c>
      <c r="AU190" s="26" t="s">
        <v>83</v>
      </c>
    </row>
    <row r="191" s="14" customFormat="1">
      <c r="B191" s="260"/>
      <c r="D191" s="226" t="s">
        <v>211</v>
      </c>
      <c r="E191" s="261" t="s">
        <v>5</v>
      </c>
      <c r="F191" s="262" t="s">
        <v>1986</v>
      </c>
      <c r="H191" s="261" t="s">
        <v>5</v>
      </c>
      <c r="I191" s="263"/>
      <c r="L191" s="260"/>
      <c r="M191" s="264"/>
      <c r="N191" s="265"/>
      <c r="O191" s="265"/>
      <c r="P191" s="265"/>
      <c r="Q191" s="265"/>
      <c r="R191" s="265"/>
      <c r="S191" s="265"/>
      <c r="T191" s="266"/>
      <c r="AT191" s="261" t="s">
        <v>211</v>
      </c>
      <c r="AU191" s="261" t="s">
        <v>83</v>
      </c>
      <c r="AV191" s="14" t="s">
        <v>81</v>
      </c>
      <c r="AW191" s="14" t="s">
        <v>37</v>
      </c>
      <c r="AX191" s="14" t="s">
        <v>73</v>
      </c>
      <c r="AY191" s="261" t="s">
        <v>200</v>
      </c>
    </row>
    <row r="192" s="12" customFormat="1">
      <c r="B192" s="230"/>
      <c r="D192" s="226" t="s">
        <v>211</v>
      </c>
      <c r="E192" s="231" t="s">
        <v>5</v>
      </c>
      <c r="F192" s="232" t="s">
        <v>277</v>
      </c>
      <c r="H192" s="233">
        <v>12</v>
      </c>
      <c r="I192" s="234"/>
      <c r="L192" s="230"/>
      <c r="M192" s="235"/>
      <c r="N192" s="236"/>
      <c r="O192" s="236"/>
      <c r="P192" s="236"/>
      <c r="Q192" s="236"/>
      <c r="R192" s="236"/>
      <c r="S192" s="236"/>
      <c r="T192" s="237"/>
      <c r="AT192" s="231" t="s">
        <v>211</v>
      </c>
      <c r="AU192" s="231" t="s">
        <v>83</v>
      </c>
      <c r="AV192" s="12" t="s">
        <v>83</v>
      </c>
      <c r="AW192" s="12" t="s">
        <v>37</v>
      </c>
      <c r="AX192" s="12" t="s">
        <v>81</v>
      </c>
      <c r="AY192" s="231" t="s">
        <v>200</v>
      </c>
    </row>
    <row r="193" s="1" customFormat="1" ht="16.5" customHeight="1">
      <c r="B193" s="213"/>
      <c r="C193" s="214" t="s">
        <v>383</v>
      </c>
      <c r="D193" s="214" t="s">
        <v>202</v>
      </c>
      <c r="E193" s="215" t="s">
        <v>1987</v>
      </c>
      <c r="F193" s="216" t="s">
        <v>1988</v>
      </c>
      <c r="G193" s="217" t="s">
        <v>1479</v>
      </c>
      <c r="H193" s="218">
        <v>1</v>
      </c>
      <c r="I193" s="219"/>
      <c r="J193" s="220">
        <f>ROUND(I193*H193,2)</f>
        <v>0</v>
      </c>
      <c r="K193" s="216" t="s">
        <v>5</v>
      </c>
      <c r="L193" s="48"/>
      <c r="M193" s="221" t="s">
        <v>5</v>
      </c>
      <c r="N193" s="222" t="s">
        <v>44</v>
      </c>
      <c r="O193" s="49"/>
      <c r="P193" s="223">
        <f>O193*H193</f>
        <v>0</v>
      </c>
      <c r="Q193" s="223">
        <v>0</v>
      </c>
      <c r="R193" s="223">
        <f>Q193*H193</f>
        <v>0</v>
      </c>
      <c r="S193" s="223">
        <v>0</v>
      </c>
      <c r="T193" s="224">
        <f>S193*H193</f>
        <v>0</v>
      </c>
      <c r="AR193" s="26" t="s">
        <v>207</v>
      </c>
      <c r="AT193" s="26" t="s">
        <v>202</v>
      </c>
      <c r="AU193" s="26" t="s">
        <v>83</v>
      </c>
      <c r="AY193" s="26" t="s">
        <v>200</v>
      </c>
      <c r="BE193" s="225">
        <f>IF(N193="základní",J193,0)</f>
        <v>0</v>
      </c>
      <c r="BF193" s="225">
        <f>IF(N193="snížená",J193,0)</f>
        <v>0</v>
      </c>
      <c r="BG193" s="225">
        <f>IF(N193="zákl. přenesená",J193,0)</f>
        <v>0</v>
      </c>
      <c r="BH193" s="225">
        <f>IF(N193="sníž. přenesená",J193,0)</f>
        <v>0</v>
      </c>
      <c r="BI193" s="225">
        <f>IF(N193="nulová",J193,0)</f>
        <v>0</v>
      </c>
      <c r="BJ193" s="26" t="s">
        <v>81</v>
      </c>
      <c r="BK193" s="225">
        <f>ROUND(I193*H193,2)</f>
        <v>0</v>
      </c>
      <c r="BL193" s="26" t="s">
        <v>207</v>
      </c>
      <c r="BM193" s="26" t="s">
        <v>1989</v>
      </c>
    </row>
    <row r="194" s="11" customFormat="1" ht="29.88" customHeight="1">
      <c r="B194" s="200"/>
      <c r="D194" s="201" t="s">
        <v>72</v>
      </c>
      <c r="E194" s="211" t="s">
        <v>207</v>
      </c>
      <c r="F194" s="211" t="s">
        <v>1443</v>
      </c>
      <c r="I194" s="203"/>
      <c r="J194" s="212">
        <f>BK194</f>
        <v>0</v>
      </c>
      <c r="L194" s="200"/>
      <c r="M194" s="205"/>
      <c r="N194" s="206"/>
      <c r="O194" s="206"/>
      <c r="P194" s="207">
        <f>SUM(P195:P197)</f>
        <v>0</v>
      </c>
      <c r="Q194" s="206"/>
      <c r="R194" s="207">
        <f>SUM(R195:R197)</f>
        <v>205.33762199999998</v>
      </c>
      <c r="S194" s="206"/>
      <c r="T194" s="208">
        <f>SUM(T195:T197)</f>
        <v>0</v>
      </c>
      <c r="AR194" s="201" t="s">
        <v>81</v>
      </c>
      <c r="AT194" s="209" t="s">
        <v>72</v>
      </c>
      <c r="AU194" s="209" t="s">
        <v>81</v>
      </c>
      <c r="AY194" s="201" t="s">
        <v>200</v>
      </c>
      <c r="BK194" s="210">
        <f>SUM(BK195:BK197)</f>
        <v>0</v>
      </c>
    </row>
    <row r="195" s="1" customFormat="1" ht="16.5" customHeight="1">
      <c r="B195" s="213"/>
      <c r="C195" s="214" t="s">
        <v>389</v>
      </c>
      <c r="D195" s="214" t="s">
        <v>202</v>
      </c>
      <c r="E195" s="215" t="s">
        <v>1444</v>
      </c>
      <c r="F195" s="216" t="s">
        <v>1445</v>
      </c>
      <c r="G195" s="217" t="s">
        <v>205</v>
      </c>
      <c r="H195" s="218">
        <v>108.59999999999999</v>
      </c>
      <c r="I195" s="219"/>
      <c r="J195" s="220">
        <f>ROUND(I195*H195,2)</f>
        <v>0</v>
      </c>
      <c r="K195" s="216" t="s">
        <v>206</v>
      </c>
      <c r="L195" s="48"/>
      <c r="M195" s="221" t="s">
        <v>5</v>
      </c>
      <c r="N195" s="222" t="s">
        <v>44</v>
      </c>
      <c r="O195" s="49"/>
      <c r="P195" s="223">
        <f>O195*H195</f>
        <v>0</v>
      </c>
      <c r="Q195" s="223">
        <v>1.8907700000000001</v>
      </c>
      <c r="R195" s="223">
        <f>Q195*H195</f>
        <v>205.33762199999998</v>
      </c>
      <c r="S195" s="223">
        <v>0</v>
      </c>
      <c r="T195" s="224">
        <f>S195*H195</f>
        <v>0</v>
      </c>
      <c r="AR195" s="26" t="s">
        <v>207</v>
      </c>
      <c r="AT195" s="26" t="s">
        <v>202</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207</v>
      </c>
      <c r="BM195" s="26" t="s">
        <v>1990</v>
      </c>
    </row>
    <row r="196" s="1" customFormat="1">
      <c r="B196" s="48"/>
      <c r="D196" s="226" t="s">
        <v>209</v>
      </c>
      <c r="F196" s="227" t="s">
        <v>1447</v>
      </c>
      <c r="I196" s="228"/>
      <c r="L196" s="48"/>
      <c r="M196" s="229"/>
      <c r="N196" s="49"/>
      <c r="O196" s="49"/>
      <c r="P196" s="49"/>
      <c r="Q196" s="49"/>
      <c r="R196" s="49"/>
      <c r="S196" s="49"/>
      <c r="T196" s="87"/>
      <c r="AT196" s="26" t="s">
        <v>209</v>
      </c>
      <c r="AU196" s="26" t="s">
        <v>83</v>
      </c>
    </row>
    <row r="197" s="12" customFormat="1">
      <c r="B197" s="230"/>
      <c r="D197" s="226" t="s">
        <v>211</v>
      </c>
      <c r="E197" s="231" t="s">
        <v>5</v>
      </c>
      <c r="F197" s="232" t="s">
        <v>1327</v>
      </c>
      <c r="H197" s="233">
        <v>108.59999999999999</v>
      </c>
      <c r="I197" s="234"/>
      <c r="L197" s="230"/>
      <c r="M197" s="235"/>
      <c r="N197" s="236"/>
      <c r="O197" s="236"/>
      <c r="P197" s="236"/>
      <c r="Q197" s="236"/>
      <c r="R197" s="236"/>
      <c r="S197" s="236"/>
      <c r="T197" s="237"/>
      <c r="AT197" s="231" t="s">
        <v>211</v>
      </c>
      <c r="AU197" s="231" t="s">
        <v>83</v>
      </c>
      <c r="AV197" s="12" t="s">
        <v>83</v>
      </c>
      <c r="AW197" s="12" t="s">
        <v>37</v>
      </c>
      <c r="AX197" s="12" t="s">
        <v>81</v>
      </c>
      <c r="AY197" s="231" t="s">
        <v>200</v>
      </c>
    </row>
    <row r="198" s="11" customFormat="1" ht="29.88" customHeight="1">
      <c r="B198" s="200"/>
      <c r="D198" s="201" t="s">
        <v>72</v>
      </c>
      <c r="E198" s="211" t="s">
        <v>250</v>
      </c>
      <c r="F198" s="211" t="s">
        <v>437</v>
      </c>
      <c r="I198" s="203"/>
      <c r="J198" s="212">
        <f>BK198</f>
        <v>0</v>
      </c>
      <c r="L198" s="200"/>
      <c r="M198" s="205"/>
      <c r="N198" s="206"/>
      <c r="O198" s="206"/>
      <c r="P198" s="207">
        <f>SUM(P199:P231)</f>
        <v>0</v>
      </c>
      <c r="Q198" s="206"/>
      <c r="R198" s="207">
        <f>SUM(R199:R231)</f>
        <v>7.9151316399999994</v>
      </c>
      <c r="S198" s="206"/>
      <c r="T198" s="208">
        <f>SUM(T199:T231)</f>
        <v>0</v>
      </c>
      <c r="AR198" s="201" t="s">
        <v>81</v>
      </c>
      <c r="AT198" s="209" t="s">
        <v>72</v>
      </c>
      <c r="AU198" s="209" t="s">
        <v>81</v>
      </c>
      <c r="AY198" s="201" t="s">
        <v>200</v>
      </c>
      <c r="BK198" s="210">
        <f>SUM(BK199:BK231)</f>
        <v>0</v>
      </c>
    </row>
    <row r="199" s="1" customFormat="1" ht="25.5" customHeight="1">
      <c r="B199" s="213"/>
      <c r="C199" s="214" t="s">
        <v>394</v>
      </c>
      <c r="D199" s="214" t="s">
        <v>202</v>
      </c>
      <c r="E199" s="215" t="s">
        <v>1991</v>
      </c>
      <c r="F199" s="216" t="s">
        <v>1992</v>
      </c>
      <c r="G199" s="217" t="s">
        <v>333</v>
      </c>
      <c r="H199" s="218">
        <v>201.19999999999999</v>
      </c>
      <c r="I199" s="219"/>
      <c r="J199" s="220">
        <f>ROUND(I199*H199,2)</f>
        <v>0</v>
      </c>
      <c r="K199" s="216" t="s">
        <v>206</v>
      </c>
      <c r="L199" s="48"/>
      <c r="M199" s="221" t="s">
        <v>5</v>
      </c>
      <c r="N199" s="222" t="s">
        <v>44</v>
      </c>
      <c r="O199" s="49"/>
      <c r="P199" s="223">
        <f>O199*H199</f>
        <v>0</v>
      </c>
      <c r="Q199" s="223">
        <v>1.0000000000000001E-05</v>
      </c>
      <c r="R199" s="223">
        <f>Q199*H199</f>
        <v>0.0020119999999999999</v>
      </c>
      <c r="S199" s="223">
        <v>0</v>
      </c>
      <c r="T199" s="224">
        <f>S199*H199</f>
        <v>0</v>
      </c>
      <c r="AR199" s="26" t="s">
        <v>207</v>
      </c>
      <c r="AT199" s="26" t="s">
        <v>202</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1993</v>
      </c>
    </row>
    <row r="200" s="1" customFormat="1">
      <c r="B200" s="48"/>
      <c r="D200" s="226" t="s">
        <v>209</v>
      </c>
      <c r="F200" s="227" t="s">
        <v>1994</v>
      </c>
      <c r="I200" s="228"/>
      <c r="L200" s="48"/>
      <c r="M200" s="229"/>
      <c r="N200" s="49"/>
      <c r="O200" s="49"/>
      <c r="P200" s="49"/>
      <c r="Q200" s="49"/>
      <c r="R200" s="49"/>
      <c r="S200" s="49"/>
      <c r="T200" s="87"/>
      <c r="AT200" s="26" t="s">
        <v>209</v>
      </c>
      <c r="AU200" s="26" t="s">
        <v>83</v>
      </c>
    </row>
    <row r="201" s="12" customFormat="1">
      <c r="B201" s="230"/>
      <c r="D201" s="226" t="s">
        <v>211</v>
      </c>
      <c r="E201" s="231" t="s">
        <v>5</v>
      </c>
      <c r="F201" s="232" t="s">
        <v>1866</v>
      </c>
      <c r="H201" s="233">
        <v>201.19999999999999</v>
      </c>
      <c r="I201" s="234"/>
      <c r="L201" s="230"/>
      <c r="M201" s="235"/>
      <c r="N201" s="236"/>
      <c r="O201" s="236"/>
      <c r="P201" s="236"/>
      <c r="Q201" s="236"/>
      <c r="R201" s="236"/>
      <c r="S201" s="236"/>
      <c r="T201" s="237"/>
      <c r="AT201" s="231" t="s">
        <v>211</v>
      </c>
      <c r="AU201" s="231" t="s">
        <v>83</v>
      </c>
      <c r="AV201" s="12" t="s">
        <v>83</v>
      </c>
      <c r="AW201" s="12" t="s">
        <v>37</v>
      </c>
      <c r="AX201" s="12" t="s">
        <v>81</v>
      </c>
      <c r="AY201" s="231" t="s">
        <v>200</v>
      </c>
    </row>
    <row r="202" s="1" customFormat="1" ht="16.5" customHeight="1">
      <c r="B202" s="213"/>
      <c r="C202" s="247" t="s">
        <v>400</v>
      </c>
      <c r="D202" s="247" t="s">
        <v>271</v>
      </c>
      <c r="E202" s="248" t="s">
        <v>1995</v>
      </c>
      <c r="F202" s="249" t="s">
        <v>1996</v>
      </c>
      <c r="G202" s="250" t="s">
        <v>403</v>
      </c>
      <c r="H202" s="251">
        <v>43.981999999999999</v>
      </c>
      <c r="I202" s="252"/>
      <c r="J202" s="253">
        <f>ROUND(I202*H202,2)</f>
        <v>0</v>
      </c>
      <c r="K202" s="249" t="s">
        <v>1679</v>
      </c>
      <c r="L202" s="254"/>
      <c r="M202" s="255" t="s">
        <v>5</v>
      </c>
      <c r="N202" s="256" t="s">
        <v>44</v>
      </c>
      <c r="O202" s="49"/>
      <c r="P202" s="223">
        <f>O202*H202</f>
        <v>0</v>
      </c>
      <c r="Q202" s="223">
        <v>0.012999999999999999</v>
      </c>
      <c r="R202" s="223">
        <f>Q202*H202</f>
        <v>0.571766</v>
      </c>
      <c r="S202" s="223">
        <v>0</v>
      </c>
      <c r="T202" s="224">
        <f>S202*H202</f>
        <v>0</v>
      </c>
      <c r="AR202" s="26" t="s">
        <v>250</v>
      </c>
      <c r="AT202" s="26" t="s">
        <v>271</v>
      </c>
      <c r="AU202" s="26" t="s">
        <v>83</v>
      </c>
      <c r="AY202" s="26" t="s">
        <v>200</v>
      </c>
      <c r="BE202" s="225">
        <f>IF(N202="základní",J202,0)</f>
        <v>0</v>
      </c>
      <c r="BF202" s="225">
        <f>IF(N202="snížená",J202,0)</f>
        <v>0</v>
      </c>
      <c r="BG202" s="225">
        <f>IF(N202="zákl. přenesená",J202,0)</f>
        <v>0</v>
      </c>
      <c r="BH202" s="225">
        <f>IF(N202="sníž. přenesená",J202,0)</f>
        <v>0</v>
      </c>
      <c r="BI202" s="225">
        <f>IF(N202="nulová",J202,0)</f>
        <v>0</v>
      </c>
      <c r="BJ202" s="26" t="s">
        <v>81</v>
      </c>
      <c r="BK202" s="225">
        <f>ROUND(I202*H202,2)</f>
        <v>0</v>
      </c>
      <c r="BL202" s="26" t="s">
        <v>207</v>
      </c>
      <c r="BM202" s="26" t="s">
        <v>1997</v>
      </c>
    </row>
    <row r="203" s="1" customFormat="1">
      <c r="B203" s="48"/>
      <c r="D203" s="226" t="s">
        <v>209</v>
      </c>
      <c r="F203" s="227" t="s">
        <v>1996</v>
      </c>
      <c r="I203" s="228"/>
      <c r="L203" s="48"/>
      <c r="M203" s="229"/>
      <c r="N203" s="49"/>
      <c r="O203" s="49"/>
      <c r="P203" s="49"/>
      <c r="Q203" s="49"/>
      <c r="R203" s="49"/>
      <c r="S203" s="49"/>
      <c r="T203" s="87"/>
      <c r="AT203" s="26" t="s">
        <v>209</v>
      </c>
      <c r="AU203" s="26" t="s">
        <v>83</v>
      </c>
    </row>
    <row r="204" s="12" customFormat="1">
      <c r="B204" s="230"/>
      <c r="D204" s="226" t="s">
        <v>211</v>
      </c>
      <c r="E204" s="231" t="s">
        <v>5</v>
      </c>
      <c r="F204" s="232" t="s">
        <v>1998</v>
      </c>
      <c r="H204" s="233">
        <v>43.981999999999999</v>
      </c>
      <c r="I204" s="234"/>
      <c r="L204" s="230"/>
      <c r="M204" s="235"/>
      <c r="N204" s="236"/>
      <c r="O204" s="236"/>
      <c r="P204" s="236"/>
      <c r="Q204" s="236"/>
      <c r="R204" s="236"/>
      <c r="S204" s="236"/>
      <c r="T204" s="237"/>
      <c r="AT204" s="231" t="s">
        <v>211</v>
      </c>
      <c r="AU204" s="231" t="s">
        <v>83</v>
      </c>
      <c r="AV204" s="12" t="s">
        <v>83</v>
      </c>
      <c r="AW204" s="12" t="s">
        <v>37</v>
      </c>
      <c r="AX204" s="12" t="s">
        <v>81</v>
      </c>
      <c r="AY204" s="231" t="s">
        <v>200</v>
      </c>
    </row>
    <row r="205" s="1" customFormat="1" ht="16.5" customHeight="1">
      <c r="B205" s="213"/>
      <c r="C205" s="247" t="s">
        <v>407</v>
      </c>
      <c r="D205" s="247" t="s">
        <v>271</v>
      </c>
      <c r="E205" s="248" t="s">
        <v>1999</v>
      </c>
      <c r="F205" s="249" t="s">
        <v>2000</v>
      </c>
      <c r="G205" s="250" t="s">
        <v>403</v>
      </c>
      <c r="H205" s="251">
        <v>26</v>
      </c>
      <c r="I205" s="252"/>
      <c r="J205" s="253">
        <f>ROUND(I205*H205,2)</f>
        <v>0</v>
      </c>
      <c r="K205" s="249" t="s">
        <v>206</v>
      </c>
      <c r="L205" s="254"/>
      <c r="M205" s="255" t="s">
        <v>5</v>
      </c>
      <c r="N205" s="256" t="s">
        <v>44</v>
      </c>
      <c r="O205" s="49"/>
      <c r="P205" s="223">
        <f>O205*H205</f>
        <v>0</v>
      </c>
      <c r="Q205" s="223">
        <v>0.00064999999999999997</v>
      </c>
      <c r="R205" s="223">
        <f>Q205*H205</f>
        <v>0.016899999999999998</v>
      </c>
      <c r="S205" s="223">
        <v>0</v>
      </c>
      <c r="T205" s="224">
        <f>S205*H205</f>
        <v>0</v>
      </c>
      <c r="AR205" s="26" t="s">
        <v>250</v>
      </c>
      <c r="AT205" s="26" t="s">
        <v>271</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2001</v>
      </c>
    </row>
    <row r="206" s="1" customFormat="1">
      <c r="B206" s="48"/>
      <c r="D206" s="226" t="s">
        <v>209</v>
      </c>
      <c r="F206" s="227" t="s">
        <v>2000</v>
      </c>
      <c r="I206" s="228"/>
      <c r="L206" s="48"/>
      <c r="M206" s="229"/>
      <c r="N206" s="49"/>
      <c r="O206" s="49"/>
      <c r="P206" s="49"/>
      <c r="Q206" s="49"/>
      <c r="R206" s="49"/>
      <c r="S206" s="49"/>
      <c r="T206" s="87"/>
      <c r="AT206" s="26" t="s">
        <v>209</v>
      </c>
      <c r="AU206" s="26" t="s">
        <v>83</v>
      </c>
    </row>
    <row r="207" s="1" customFormat="1" ht="25.5" customHeight="1">
      <c r="B207" s="213"/>
      <c r="C207" s="214" t="s">
        <v>413</v>
      </c>
      <c r="D207" s="214" t="s">
        <v>202</v>
      </c>
      <c r="E207" s="215" t="s">
        <v>2002</v>
      </c>
      <c r="F207" s="216" t="s">
        <v>2003</v>
      </c>
      <c r="G207" s="217" t="s">
        <v>333</v>
      </c>
      <c r="H207" s="218">
        <v>557</v>
      </c>
      <c r="I207" s="219"/>
      <c r="J207" s="220">
        <f>ROUND(I207*H207,2)</f>
        <v>0</v>
      </c>
      <c r="K207" s="216" t="s">
        <v>206</v>
      </c>
      <c r="L207" s="48"/>
      <c r="M207" s="221" t="s">
        <v>5</v>
      </c>
      <c r="N207" s="222" t="s">
        <v>44</v>
      </c>
      <c r="O207" s="49"/>
      <c r="P207" s="223">
        <f>O207*H207</f>
        <v>0</v>
      </c>
      <c r="Q207" s="223">
        <v>2.0000000000000002E-05</v>
      </c>
      <c r="R207" s="223">
        <f>Q207*H207</f>
        <v>0.011140000000000001</v>
      </c>
      <c r="S207" s="223">
        <v>0</v>
      </c>
      <c r="T207" s="224">
        <f>S207*H207</f>
        <v>0</v>
      </c>
      <c r="AR207" s="26" t="s">
        <v>207</v>
      </c>
      <c r="AT207" s="26" t="s">
        <v>202</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2004</v>
      </c>
    </row>
    <row r="208" s="1" customFormat="1">
      <c r="B208" s="48"/>
      <c r="D208" s="226" t="s">
        <v>209</v>
      </c>
      <c r="F208" s="227" t="s">
        <v>2005</v>
      </c>
      <c r="I208" s="228"/>
      <c r="L208" s="48"/>
      <c r="M208" s="229"/>
      <c r="N208" s="49"/>
      <c r="O208" s="49"/>
      <c r="P208" s="49"/>
      <c r="Q208" s="49"/>
      <c r="R208" s="49"/>
      <c r="S208" s="49"/>
      <c r="T208" s="87"/>
      <c r="AT208" s="26" t="s">
        <v>209</v>
      </c>
      <c r="AU208" s="26" t="s">
        <v>83</v>
      </c>
    </row>
    <row r="209" s="12" customFormat="1">
      <c r="B209" s="230"/>
      <c r="D209" s="226" t="s">
        <v>211</v>
      </c>
      <c r="E209" s="231" t="s">
        <v>5</v>
      </c>
      <c r="F209" s="232" t="s">
        <v>2006</v>
      </c>
      <c r="H209" s="233">
        <v>522.79999999999995</v>
      </c>
      <c r="I209" s="234"/>
      <c r="L209" s="230"/>
      <c r="M209" s="235"/>
      <c r="N209" s="236"/>
      <c r="O209" s="236"/>
      <c r="P209" s="236"/>
      <c r="Q209" s="236"/>
      <c r="R209" s="236"/>
      <c r="S209" s="236"/>
      <c r="T209" s="237"/>
      <c r="AT209" s="231" t="s">
        <v>211</v>
      </c>
      <c r="AU209" s="231" t="s">
        <v>83</v>
      </c>
      <c r="AV209" s="12" t="s">
        <v>83</v>
      </c>
      <c r="AW209" s="12" t="s">
        <v>37</v>
      </c>
      <c r="AX209" s="12" t="s">
        <v>73</v>
      </c>
      <c r="AY209" s="231" t="s">
        <v>200</v>
      </c>
    </row>
    <row r="210" s="13" customFormat="1">
      <c r="B210" s="238"/>
      <c r="D210" s="226" t="s">
        <v>211</v>
      </c>
      <c r="E210" s="239" t="s">
        <v>5</v>
      </c>
      <c r="F210" s="240" t="s">
        <v>219</v>
      </c>
      <c r="H210" s="241">
        <v>522.79999999999995</v>
      </c>
      <c r="I210" s="242"/>
      <c r="L210" s="238"/>
      <c r="M210" s="243"/>
      <c r="N210" s="244"/>
      <c r="O210" s="244"/>
      <c r="P210" s="244"/>
      <c r="Q210" s="244"/>
      <c r="R210" s="244"/>
      <c r="S210" s="244"/>
      <c r="T210" s="245"/>
      <c r="AT210" s="239" t="s">
        <v>211</v>
      </c>
      <c r="AU210" s="239" t="s">
        <v>83</v>
      </c>
      <c r="AV210" s="13" t="s">
        <v>207</v>
      </c>
      <c r="AW210" s="13" t="s">
        <v>37</v>
      </c>
      <c r="AX210" s="13" t="s">
        <v>81</v>
      </c>
      <c r="AY210" s="239" t="s">
        <v>200</v>
      </c>
    </row>
    <row r="211" s="1" customFormat="1" ht="16.5" customHeight="1">
      <c r="B211" s="213"/>
      <c r="C211" s="247" t="s">
        <v>419</v>
      </c>
      <c r="D211" s="247" t="s">
        <v>271</v>
      </c>
      <c r="E211" s="248" t="s">
        <v>2007</v>
      </c>
      <c r="F211" s="249" t="s">
        <v>2008</v>
      </c>
      <c r="G211" s="250" t="s">
        <v>403</v>
      </c>
      <c r="H211" s="251">
        <v>121.76000000000001</v>
      </c>
      <c r="I211" s="252"/>
      <c r="J211" s="253">
        <f>ROUND(I211*H211,2)</f>
        <v>0</v>
      </c>
      <c r="K211" s="249" t="s">
        <v>1679</v>
      </c>
      <c r="L211" s="254"/>
      <c r="M211" s="255" t="s">
        <v>5</v>
      </c>
      <c r="N211" s="256" t="s">
        <v>44</v>
      </c>
      <c r="O211" s="49"/>
      <c r="P211" s="223">
        <f>O211*H211</f>
        <v>0</v>
      </c>
      <c r="Q211" s="223">
        <v>0.024799999999999999</v>
      </c>
      <c r="R211" s="223">
        <f>Q211*H211</f>
        <v>3.0196480000000001</v>
      </c>
      <c r="S211" s="223">
        <v>0</v>
      </c>
      <c r="T211" s="224">
        <f>S211*H211</f>
        <v>0</v>
      </c>
      <c r="AR211" s="26" t="s">
        <v>250</v>
      </c>
      <c r="AT211" s="26" t="s">
        <v>271</v>
      </c>
      <c r="AU211" s="26" t="s">
        <v>83</v>
      </c>
      <c r="AY211" s="26" t="s">
        <v>200</v>
      </c>
      <c r="BE211" s="225">
        <f>IF(N211="základní",J211,0)</f>
        <v>0</v>
      </c>
      <c r="BF211" s="225">
        <f>IF(N211="snížená",J211,0)</f>
        <v>0</v>
      </c>
      <c r="BG211" s="225">
        <f>IF(N211="zákl. přenesená",J211,0)</f>
        <v>0</v>
      </c>
      <c r="BH211" s="225">
        <f>IF(N211="sníž. přenesená",J211,0)</f>
        <v>0</v>
      </c>
      <c r="BI211" s="225">
        <f>IF(N211="nulová",J211,0)</f>
        <v>0</v>
      </c>
      <c r="BJ211" s="26" t="s">
        <v>81</v>
      </c>
      <c r="BK211" s="225">
        <f>ROUND(I211*H211,2)</f>
        <v>0</v>
      </c>
      <c r="BL211" s="26" t="s">
        <v>207</v>
      </c>
      <c r="BM211" s="26" t="s">
        <v>2009</v>
      </c>
    </row>
    <row r="212" s="1" customFormat="1">
      <c r="B212" s="48"/>
      <c r="D212" s="226" t="s">
        <v>209</v>
      </c>
      <c r="F212" s="227" t="s">
        <v>2008</v>
      </c>
      <c r="I212" s="228"/>
      <c r="L212" s="48"/>
      <c r="M212" s="229"/>
      <c r="N212" s="49"/>
      <c r="O212" s="49"/>
      <c r="P212" s="49"/>
      <c r="Q212" s="49"/>
      <c r="R212" s="49"/>
      <c r="S212" s="49"/>
      <c r="T212" s="87"/>
      <c r="AT212" s="26" t="s">
        <v>209</v>
      </c>
      <c r="AU212" s="26" t="s">
        <v>83</v>
      </c>
    </row>
    <row r="213" s="1" customFormat="1" ht="16.5" customHeight="1">
      <c r="B213" s="213"/>
      <c r="C213" s="247" t="s">
        <v>425</v>
      </c>
      <c r="D213" s="247" t="s">
        <v>271</v>
      </c>
      <c r="E213" s="248" t="s">
        <v>2010</v>
      </c>
      <c r="F213" s="249" t="s">
        <v>2011</v>
      </c>
      <c r="G213" s="250" t="s">
        <v>403</v>
      </c>
      <c r="H213" s="251">
        <v>27.106000000000002</v>
      </c>
      <c r="I213" s="252"/>
      <c r="J213" s="253">
        <f>ROUND(I213*H213,2)</f>
        <v>0</v>
      </c>
      <c r="K213" s="249" t="s">
        <v>1679</v>
      </c>
      <c r="L213" s="254"/>
      <c r="M213" s="255" t="s">
        <v>5</v>
      </c>
      <c r="N213" s="256" t="s">
        <v>44</v>
      </c>
      <c r="O213" s="49"/>
      <c r="P213" s="223">
        <f>O213*H213</f>
        <v>0</v>
      </c>
      <c r="Q213" s="223">
        <v>0.031940000000000003</v>
      </c>
      <c r="R213" s="223">
        <f>Q213*H213</f>
        <v>0.86576564000000011</v>
      </c>
      <c r="S213" s="223">
        <v>0</v>
      </c>
      <c r="T213" s="224">
        <f>S213*H213</f>
        <v>0</v>
      </c>
      <c r="AR213" s="26" t="s">
        <v>250</v>
      </c>
      <c r="AT213" s="26" t="s">
        <v>271</v>
      </c>
      <c r="AU213" s="26" t="s">
        <v>83</v>
      </c>
      <c r="AY213" s="26" t="s">
        <v>200</v>
      </c>
      <c r="BE213" s="225">
        <f>IF(N213="základní",J213,0)</f>
        <v>0</v>
      </c>
      <c r="BF213" s="225">
        <f>IF(N213="snížená",J213,0)</f>
        <v>0</v>
      </c>
      <c r="BG213" s="225">
        <f>IF(N213="zákl. přenesená",J213,0)</f>
        <v>0</v>
      </c>
      <c r="BH213" s="225">
        <f>IF(N213="sníž. přenesená",J213,0)</f>
        <v>0</v>
      </c>
      <c r="BI213" s="225">
        <f>IF(N213="nulová",J213,0)</f>
        <v>0</v>
      </c>
      <c r="BJ213" s="26" t="s">
        <v>81</v>
      </c>
      <c r="BK213" s="225">
        <f>ROUND(I213*H213,2)</f>
        <v>0</v>
      </c>
      <c r="BL213" s="26" t="s">
        <v>207</v>
      </c>
      <c r="BM213" s="26" t="s">
        <v>2012</v>
      </c>
    </row>
    <row r="214" s="1" customFormat="1">
      <c r="B214" s="48"/>
      <c r="D214" s="226" t="s">
        <v>209</v>
      </c>
      <c r="F214" s="227" t="s">
        <v>2013</v>
      </c>
      <c r="I214" s="228"/>
      <c r="L214" s="48"/>
      <c r="M214" s="229"/>
      <c r="N214" s="49"/>
      <c r="O214" s="49"/>
      <c r="P214" s="49"/>
      <c r="Q214" s="49"/>
      <c r="R214" s="49"/>
      <c r="S214" s="49"/>
      <c r="T214" s="87"/>
      <c r="AT214" s="26" t="s">
        <v>209</v>
      </c>
      <c r="AU214" s="26" t="s">
        <v>83</v>
      </c>
    </row>
    <row r="215" s="1" customFormat="1" ht="16.5" customHeight="1">
      <c r="B215" s="213"/>
      <c r="C215" s="247" t="s">
        <v>431</v>
      </c>
      <c r="D215" s="247" t="s">
        <v>271</v>
      </c>
      <c r="E215" s="248" t="s">
        <v>2014</v>
      </c>
      <c r="F215" s="249" t="s">
        <v>2015</v>
      </c>
      <c r="G215" s="250" t="s">
        <v>403</v>
      </c>
      <c r="H215" s="251">
        <v>1</v>
      </c>
      <c r="I215" s="252"/>
      <c r="J215" s="253">
        <f>ROUND(I215*H215,2)</f>
        <v>0</v>
      </c>
      <c r="K215" s="249" t="s">
        <v>5</v>
      </c>
      <c r="L215" s="254"/>
      <c r="M215" s="255" t="s">
        <v>5</v>
      </c>
      <c r="N215" s="256" t="s">
        <v>44</v>
      </c>
      <c r="O215" s="49"/>
      <c r="P215" s="223">
        <f>O215*H215</f>
        <v>0</v>
      </c>
      <c r="Q215" s="223">
        <v>0.055</v>
      </c>
      <c r="R215" s="223">
        <f>Q215*H215</f>
        <v>0.055</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2016</v>
      </c>
    </row>
    <row r="216" s="1" customFormat="1">
      <c r="B216" s="48"/>
      <c r="D216" s="226" t="s">
        <v>209</v>
      </c>
      <c r="F216" s="227" t="s">
        <v>2015</v>
      </c>
      <c r="I216" s="228"/>
      <c r="L216" s="48"/>
      <c r="M216" s="229"/>
      <c r="N216" s="49"/>
      <c r="O216" s="49"/>
      <c r="P216" s="49"/>
      <c r="Q216" s="49"/>
      <c r="R216" s="49"/>
      <c r="S216" s="49"/>
      <c r="T216" s="87"/>
      <c r="AT216" s="26" t="s">
        <v>209</v>
      </c>
      <c r="AU216" s="26" t="s">
        <v>83</v>
      </c>
    </row>
    <row r="217" s="14" customFormat="1">
      <c r="B217" s="260"/>
      <c r="D217" s="226" t="s">
        <v>211</v>
      </c>
      <c r="E217" s="261" t="s">
        <v>5</v>
      </c>
      <c r="F217" s="262" t="s">
        <v>2017</v>
      </c>
      <c r="H217" s="261" t="s">
        <v>5</v>
      </c>
      <c r="I217" s="263"/>
      <c r="L217" s="260"/>
      <c r="M217" s="264"/>
      <c r="N217" s="265"/>
      <c r="O217" s="265"/>
      <c r="P217" s="265"/>
      <c r="Q217" s="265"/>
      <c r="R217" s="265"/>
      <c r="S217" s="265"/>
      <c r="T217" s="266"/>
      <c r="AT217" s="261" t="s">
        <v>211</v>
      </c>
      <c r="AU217" s="261" t="s">
        <v>83</v>
      </c>
      <c r="AV217" s="14" t="s">
        <v>81</v>
      </c>
      <c r="AW217" s="14" t="s">
        <v>37</v>
      </c>
      <c r="AX217" s="14" t="s">
        <v>73</v>
      </c>
      <c r="AY217" s="261" t="s">
        <v>200</v>
      </c>
    </row>
    <row r="218" s="12" customFormat="1">
      <c r="B218" s="230"/>
      <c r="D218" s="226" t="s">
        <v>211</v>
      </c>
      <c r="E218" s="231" t="s">
        <v>5</v>
      </c>
      <c r="F218" s="232" t="s">
        <v>81</v>
      </c>
      <c r="H218" s="233">
        <v>1</v>
      </c>
      <c r="I218" s="234"/>
      <c r="L218" s="230"/>
      <c r="M218" s="235"/>
      <c r="N218" s="236"/>
      <c r="O218" s="236"/>
      <c r="P218" s="236"/>
      <c r="Q218" s="236"/>
      <c r="R218" s="236"/>
      <c r="S218" s="236"/>
      <c r="T218" s="237"/>
      <c r="AT218" s="231" t="s">
        <v>211</v>
      </c>
      <c r="AU218" s="231" t="s">
        <v>83</v>
      </c>
      <c r="AV218" s="12" t="s">
        <v>83</v>
      </c>
      <c r="AW218" s="12" t="s">
        <v>37</v>
      </c>
      <c r="AX218" s="12" t="s">
        <v>81</v>
      </c>
      <c r="AY218" s="231" t="s">
        <v>200</v>
      </c>
    </row>
    <row r="219" s="1" customFormat="1" ht="25.5" customHeight="1">
      <c r="B219" s="213"/>
      <c r="C219" s="214" t="s">
        <v>438</v>
      </c>
      <c r="D219" s="214" t="s">
        <v>202</v>
      </c>
      <c r="E219" s="215" t="s">
        <v>2018</v>
      </c>
      <c r="F219" s="216" t="s">
        <v>2019</v>
      </c>
      <c r="G219" s="217" t="s">
        <v>403</v>
      </c>
      <c r="H219" s="218">
        <v>26</v>
      </c>
      <c r="I219" s="219"/>
      <c r="J219" s="220">
        <f>ROUND(I219*H219,2)</f>
        <v>0</v>
      </c>
      <c r="K219" s="216" t="s">
        <v>5</v>
      </c>
      <c r="L219" s="48"/>
      <c r="M219" s="221" t="s">
        <v>5</v>
      </c>
      <c r="N219" s="222" t="s">
        <v>44</v>
      </c>
      <c r="O219" s="49"/>
      <c r="P219" s="223">
        <f>O219*H219</f>
        <v>0</v>
      </c>
      <c r="Q219" s="223">
        <v>5.0000000000000002E-05</v>
      </c>
      <c r="R219" s="223">
        <f>Q219*H219</f>
        <v>0.0013000000000000002</v>
      </c>
      <c r="S219" s="223">
        <v>0</v>
      </c>
      <c r="T219" s="224">
        <f>S219*H219</f>
        <v>0</v>
      </c>
      <c r="AR219" s="26" t="s">
        <v>207</v>
      </c>
      <c r="AT219" s="26" t="s">
        <v>202</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2020</v>
      </c>
    </row>
    <row r="220" s="1" customFormat="1">
      <c r="B220" s="48"/>
      <c r="D220" s="226" t="s">
        <v>209</v>
      </c>
      <c r="F220" s="227" t="s">
        <v>2019</v>
      </c>
      <c r="I220" s="228"/>
      <c r="L220" s="48"/>
      <c r="M220" s="229"/>
      <c r="N220" s="49"/>
      <c r="O220" s="49"/>
      <c r="P220" s="49"/>
      <c r="Q220" s="49"/>
      <c r="R220" s="49"/>
      <c r="S220" s="49"/>
      <c r="T220" s="87"/>
      <c r="AT220" s="26" t="s">
        <v>209</v>
      </c>
      <c r="AU220" s="26" t="s">
        <v>83</v>
      </c>
    </row>
    <row r="221" s="1" customFormat="1" ht="16.5" customHeight="1">
      <c r="B221" s="213"/>
      <c r="C221" s="247" t="s">
        <v>443</v>
      </c>
      <c r="D221" s="247" t="s">
        <v>271</v>
      </c>
      <c r="E221" s="248" t="s">
        <v>2021</v>
      </c>
      <c r="F221" s="249" t="s">
        <v>2022</v>
      </c>
      <c r="G221" s="250" t="s">
        <v>403</v>
      </c>
      <c r="H221" s="251">
        <v>26</v>
      </c>
      <c r="I221" s="252"/>
      <c r="J221" s="253">
        <f>ROUND(I221*H221,2)</f>
        <v>0</v>
      </c>
      <c r="K221" s="249" t="s">
        <v>206</v>
      </c>
      <c r="L221" s="254"/>
      <c r="M221" s="255" t="s">
        <v>5</v>
      </c>
      <c r="N221" s="256" t="s">
        <v>44</v>
      </c>
      <c r="O221" s="49"/>
      <c r="P221" s="223">
        <f>O221*H221</f>
        <v>0</v>
      </c>
      <c r="Q221" s="223">
        <v>0.0035200000000000001</v>
      </c>
      <c r="R221" s="223">
        <f>Q221*H221</f>
        <v>0.091520000000000004</v>
      </c>
      <c r="S221" s="223">
        <v>0</v>
      </c>
      <c r="T221" s="224">
        <f>S221*H221</f>
        <v>0</v>
      </c>
      <c r="AR221" s="26" t="s">
        <v>250</v>
      </c>
      <c r="AT221" s="26" t="s">
        <v>271</v>
      </c>
      <c r="AU221" s="26" t="s">
        <v>83</v>
      </c>
      <c r="AY221" s="26" t="s">
        <v>200</v>
      </c>
      <c r="BE221" s="225">
        <f>IF(N221="základní",J221,0)</f>
        <v>0</v>
      </c>
      <c r="BF221" s="225">
        <f>IF(N221="snížená",J221,0)</f>
        <v>0</v>
      </c>
      <c r="BG221" s="225">
        <f>IF(N221="zákl. přenesená",J221,0)</f>
        <v>0</v>
      </c>
      <c r="BH221" s="225">
        <f>IF(N221="sníž. přenesená",J221,0)</f>
        <v>0</v>
      </c>
      <c r="BI221" s="225">
        <f>IF(N221="nulová",J221,0)</f>
        <v>0</v>
      </c>
      <c r="BJ221" s="26" t="s">
        <v>81</v>
      </c>
      <c r="BK221" s="225">
        <f>ROUND(I221*H221,2)</f>
        <v>0</v>
      </c>
      <c r="BL221" s="26" t="s">
        <v>207</v>
      </c>
      <c r="BM221" s="26" t="s">
        <v>2023</v>
      </c>
    </row>
    <row r="222" s="1" customFormat="1">
      <c r="B222" s="48"/>
      <c r="D222" s="226" t="s">
        <v>209</v>
      </c>
      <c r="F222" s="227" t="s">
        <v>2022</v>
      </c>
      <c r="I222" s="228"/>
      <c r="L222" s="48"/>
      <c r="M222" s="229"/>
      <c r="N222" s="49"/>
      <c r="O222" s="49"/>
      <c r="P222" s="49"/>
      <c r="Q222" s="49"/>
      <c r="R222" s="49"/>
      <c r="S222" s="49"/>
      <c r="T222" s="87"/>
      <c r="AT222" s="26" t="s">
        <v>209</v>
      </c>
      <c r="AU222" s="26" t="s">
        <v>83</v>
      </c>
    </row>
    <row r="223" s="1" customFormat="1" ht="16.5" customHeight="1">
      <c r="B223" s="213"/>
      <c r="C223" s="214" t="s">
        <v>447</v>
      </c>
      <c r="D223" s="214" t="s">
        <v>202</v>
      </c>
      <c r="E223" s="215" t="s">
        <v>2024</v>
      </c>
      <c r="F223" s="216" t="s">
        <v>2025</v>
      </c>
      <c r="G223" s="217" t="s">
        <v>333</v>
      </c>
      <c r="H223" s="218">
        <v>522.79999999999995</v>
      </c>
      <c r="I223" s="219"/>
      <c r="J223" s="220">
        <f>ROUND(I223*H223,2)</f>
        <v>0</v>
      </c>
      <c r="K223" s="216" t="s">
        <v>5</v>
      </c>
      <c r="L223" s="48"/>
      <c r="M223" s="221" t="s">
        <v>5</v>
      </c>
      <c r="N223" s="222" t="s">
        <v>44</v>
      </c>
      <c r="O223" s="49"/>
      <c r="P223" s="223">
        <f>O223*H223</f>
        <v>0</v>
      </c>
      <c r="Q223" s="223">
        <v>0</v>
      </c>
      <c r="R223" s="223">
        <f>Q223*H223</f>
        <v>0</v>
      </c>
      <c r="S223" s="223">
        <v>0</v>
      </c>
      <c r="T223" s="224">
        <f>S223*H223</f>
        <v>0</v>
      </c>
      <c r="AR223" s="26" t="s">
        <v>207</v>
      </c>
      <c r="AT223" s="26" t="s">
        <v>202</v>
      </c>
      <c r="AU223" s="26" t="s">
        <v>83</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2026</v>
      </c>
    </row>
    <row r="224" s="1" customFormat="1">
      <c r="B224" s="48"/>
      <c r="D224" s="226" t="s">
        <v>209</v>
      </c>
      <c r="F224" s="227" t="s">
        <v>2025</v>
      </c>
      <c r="I224" s="228"/>
      <c r="L224" s="48"/>
      <c r="M224" s="229"/>
      <c r="N224" s="49"/>
      <c r="O224" s="49"/>
      <c r="P224" s="49"/>
      <c r="Q224" s="49"/>
      <c r="R224" s="49"/>
      <c r="S224" s="49"/>
      <c r="T224" s="87"/>
      <c r="AT224" s="26" t="s">
        <v>209</v>
      </c>
      <c r="AU224" s="26" t="s">
        <v>83</v>
      </c>
    </row>
    <row r="225" s="12" customFormat="1">
      <c r="B225" s="230"/>
      <c r="D225" s="226" t="s">
        <v>211</v>
      </c>
      <c r="E225" s="231" t="s">
        <v>5</v>
      </c>
      <c r="F225" s="232" t="s">
        <v>2006</v>
      </c>
      <c r="H225" s="233">
        <v>522.79999999999995</v>
      </c>
      <c r="I225" s="234"/>
      <c r="L225" s="230"/>
      <c r="M225" s="235"/>
      <c r="N225" s="236"/>
      <c r="O225" s="236"/>
      <c r="P225" s="236"/>
      <c r="Q225" s="236"/>
      <c r="R225" s="236"/>
      <c r="S225" s="236"/>
      <c r="T225" s="237"/>
      <c r="AT225" s="231" t="s">
        <v>211</v>
      </c>
      <c r="AU225" s="231" t="s">
        <v>83</v>
      </c>
      <c r="AV225" s="12" t="s">
        <v>83</v>
      </c>
      <c r="AW225" s="12" t="s">
        <v>37</v>
      </c>
      <c r="AX225" s="12" t="s">
        <v>81</v>
      </c>
      <c r="AY225" s="231" t="s">
        <v>200</v>
      </c>
    </row>
    <row r="226" s="1" customFormat="1" ht="16.5" customHeight="1">
      <c r="B226" s="213"/>
      <c r="C226" s="214" t="s">
        <v>451</v>
      </c>
      <c r="D226" s="214" t="s">
        <v>202</v>
      </c>
      <c r="E226" s="215" t="s">
        <v>2027</v>
      </c>
      <c r="F226" s="216" t="s">
        <v>2028</v>
      </c>
      <c r="G226" s="217" t="s">
        <v>403</v>
      </c>
      <c r="H226" s="218">
        <v>1</v>
      </c>
      <c r="I226" s="219"/>
      <c r="J226" s="220">
        <f>ROUND(I226*H226,2)</f>
        <v>0</v>
      </c>
      <c r="K226" s="216" t="s">
        <v>5</v>
      </c>
      <c r="L226" s="48"/>
      <c r="M226" s="221" t="s">
        <v>5</v>
      </c>
      <c r="N226" s="222" t="s">
        <v>44</v>
      </c>
      <c r="O226" s="49"/>
      <c r="P226" s="223">
        <f>O226*H226</f>
        <v>0</v>
      </c>
      <c r="Q226" s="223">
        <v>0</v>
      </c>
      <c r="R226" s="223">
        <f>Q226*H226</f>
        <v>0</v>
      </c>
      <c r="S226" s="223">
        <v>0</v>
      </c>
      <c r="T226" s="224">
        <f>S226*H226</f>
        <v>0</v>
      </c>
      <c r="AR226" s="26" t="s">
        <v>207</v>
      </c>
      <c r="AT226" s="26" t="s">
        <v>202</v>
      </c>
      <c r="AU226" s="26" t="s">
        <v>83</v>
      </c>
      <c r="AY226" s="26" t="s">
        <v>200</v>
      </c>
      <c r="BE226" s="225">
        <f>IF(N226="základní",J226,0)</f>
        <v>0</v>
      </c>
      <c r="BF226" s="225">
        <f>IF(N226="snížená",J226,0)</f>
        <v>0</v>
      </c>
      <c r="BG226" s="225">
        <f>IF(N226="zákl. přenesená",J226,0)</f>
        <v>0</v>
      </c>
      <c r="BH226" s="225">
        <f>IF(N226="sníž. přenesená",J226,0)</f>
        <v>0</v>
      </c>
      <c r="BI226" s="225">
        <f>IF(N226="nulová",J226,0)</f>
        <v>0</v>
      </c>
      <c r="BJ226" s="26" t="s">
        <v>81</v>
      </c>
      <c r="BK226" s="225">
        <f>ROUND(I226*H226,2)</f>
        <v>0</v>
      </c>
      <c r="BL226" s="26" t="s">
        <v>207</v>
      </c>
      <c r="BM226" s="26" t="s">
        <v>2029</v>
      </c>
    </row>
    <row r="227" s="1" customFormat="1">
      <c r="B227" s="48"/>
      <c r="D227" s="226" t="s">
        <v>209</v>
      </c>
      <c r="F227" s="227" t="s">
        <v>2028</v>
      </c>
      <c r="I227" s="228"/>
      <c r="L227" s="48"/>
      <c r="M227" s="229"/>
      <c r="N227" s="49"/>
      <c r="O227" s="49"/>
      <c r="P227" s="49"/>
      <c r="Q227" s="49"/>
      <c r="R227" s="49"/>
      <c r="S227" s="49"/>
      <c r="T227" s="87"/>
      <c r="AT227" s="26" t="s">
        <v>209</v>
      </c>
      <c r="AU227" s="26" t="s">
        <v>83</v>
      </c>
    </row>
    <row r="228" s="1" customFormat="1" ht="25.5" customHeight="1">
      <c r="B228" s="213"/>
      <c r="C228" s="214" t="s">
        <v>455</v>
      </c>
      <c r="D228" s="214" t="s">
        <v>202</v>
      </c>
      <c r="E228" s="215" t="s">
        <v>2030</v>
      </c>
      <c r="F228" s="216" t="s">
        <v>2031</v>
      </c>
      <c r="G228" s="217" t="s">
        <v>403</v>
      </c>
      <c r="H228" s="218">
        <v>12</v>
      </c>
      <c r="I228" s="219"/>
      <c r="J228" s="220">
        <f>ROUND(I228*H228,2)</f>
        <v>0</v>
      </c>
      <c r="K228" s="216" t="s">
        <v>206</v>
      </c>
      <c r="L228" s="48"/>
      <c r="M228" s="221" t="s">
        <v>5</v>
      </c>
      <c r="N228" s="222" t="s">
        <v>44</v>
      </c>
      <c r="O228" s="49"/>
      <c r="P228" s="223">
        <f>O228*H228</f>
        <v>0</v>
      </c>
      <c r="Q228" s="223">
        <v>0.21734000000000001</v>
      </c>
      <c r="R228" s="223">
        <f>Q228*H228</f>
        <v>2.6080800000000002</v>
      </c>
      <c r="S228" s="223">
        <v>0</v>
      </c>
      <c r="T228" s="224">
        <f>S228*H228</f>
        <v>0</v>
      </c>
      <c r="AR228" s="26" t="s">
        <v>207</v>
      </c>
      <c r="AT228" s="26" t="s">
        <v>202</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2032</v>
      </c>
    </row>
    <row r="229" s="1" customFormat="1">
      <c r="B229" s="48"/>
      <c r="D229" s="226" t="s">
        <v>209</v>
      </c>
      <c r="F229" s="227" t="s">
        <v>2033</v>
      </c>
      <c r="I229" s="228"/>
      <c r="L229" s="48"/>
      <c r="M229" s="229"/>
      <c r="N229" s="49"/>
      <c r="O229" s="49"/>
      <c r="P229" s="49"/>
      <c r="Q229" s="49"/>
      <c r="R229" s="49"/>
      <c r="S229" s="49"/>
      <c r="T229" s="87"/>
      <c r="AT229" s="26" t="s">
        <v>209</v>
      </c>
      <c r="AU229" s="26" t="s">
        <v>83</v>
      </c>
    </row>
    <row r="230" s="1" customFormat="1" ht="16.5" customHeight="1">
      <c r="B230" s="213"/>
      <c r="C230" s="247" t="s">
        <v>459</v>
      </c>
      <c r="D230" s="247" t="s">
        <v>271</v>
      </c>
      <c r="E230" s="248" t="s">
        <v>2034</v>
      </c>
      <c r="F230" s="249" t="s">
        <v>2035</v>
      </c>
      <c r="G230" s="250" t="s">
        <v>403</v>
      </c>
      <c r="H230" s="251">
        <v>12</v>
      </c>
      <c r="I230" s="252"/>
      <c r="J230" s="253">
        <f>ROUND(I230*H230,2)</f>
        <v>0</v>
      </c>
      <c r="K230" s="249" t="s">
        <v>5</v>
      </c>
      <c r="L230" s="254"/>
      <c r="M230" s="255" t="s">
        <v>5</v>
      </c>
      <c r="N230" s="256" t="s">
        <v>44</v>
      </c>
      <c r="O230" s="49"/>
      <c r="P230" s="223">
        <f>O230*H230</f>
        <v>0</v>
      </c>
      <c r="Q230" s="223">
        <v>0.056000000000000001</v>
      </c>
      <c r="R230" s="223">
        <f>Q230*H230</f>
        <v>0.67200000000000004</v>
      </c>
      <c r="S230" s="223">
        <v>0</v>
      </c>
      <c r="T230" s="224">
        <f>S230*H230</f>
        <v>0</v>
      </c>
      <c r="AR230" s="26" t="s">
        <v>250</v>
      </c>
      <c r="AT230" s="26" t="s">
        <v>271</v>
      </c>
      <c r="AU230" s="26" t="s">
        <v>83</v>
      </c>
      <c r="AY230" s="26" t="s">
        <v>200</v>
      </c>
      <c r="BE230" s="225">
        <f>IF(N230="základní",J230,0)</f>
        <v>0</v>
      </c>
      <c r="BF230" s="225">
        <f>IF(N230="snížená",J230,0)</f>
        <v>0</v>
      </c>
      <c r="BG230" s="225">
        <f>IF(N230="zákl. přenesená",J230,0)</f>
        <v>0</v>
      </c>
      <c r="BH230" s="225">
        <f>IF(N230="sníž. přenesená",J230,0)</f>
        <v>0</v>
      </c>
      <c r="BI230" s="225">
        <f>IF(N230="nulová",J230,0)</f>
        <v>0</v>
      </c>
      <c r="BJ230" s="26" t="s">
        <v>81</v>
      </c>
      <c r="BK230" s="225">
        <f>ROUND(I230*H230,2)</f>
        <v>0</v>
      </c>
      <c r="BL230" s="26" t="s">
        <v>207</v>
      </c>
      <c r="BM230" s="26" t="s">
        <v>2036</v>
      </c>
    </row>
    <row r="231" s="1" customFormat="1">
      <c r="B231" s="48"/>
      <c r="D231" s="226" t="s">
        <v>209</v>
      </c>
      <c r="F231" s="227" t="s">
        <v>2035</v>
      </c>
      <c r="I231" s="228"/>
      <c r="L231" s="48"/>
      <c r="M231" s="229"/>
      <c r="N231" s="49"/>
      <c r="O231" s="49"/>
      <c r="P231" s="49"/>
      <c r="Q231" s="49"/>
      <c r="R231" s="49"/>
      <c r="S231" s="49"/>
      <c r="T231" s="87"/>
      <c r="AT231" s="26" t="s">
        <v>209</v>
      </c>
      <c r="AU231" s="26" t="s">
        <v>83</v>
      </c>
    </row>
    <row r="232" s="11" customFormat="1" ht="29.88" customHeight="1">
      <c r="B232" s="200"/>
      <c r="D232" s="201" t="s">
        <v>72</v>
      </c>
      <c r="E232" s="211" t="s">
        <v>258</v>
      </c>
      <c r="F232" s="211" t="s">
        <v>474</v>
      </c>
      <c r="I232" s="203"/>
      <c r="J232" s="212">
        <f>BK232</f>
        <v>0</v>
      </c>
      <c r="L232" s="200"/>
      <c r="M232" s="205"/>
      <c r="N232" s="206"/>
      <c r="O232" s="206"/>
      <c r="P232" s="207">
        <f>P233</f>
        <v>0</v>
      </c>
      <c r="Q232" s="206"/>
      <c r="R232" s="207">
        <f>R233</f>
        <v>0</v>
      </c>
      <c r="S232" s="206"/>
      <c r="T232" s="208">
        <f>T233</f>
        <v>0</v>
      </c>
      <c r="AR232" s="201" t="s">
        <v>81</v>
      </c>
      <c r="AT232" s="209" t="s">
        <v>72</v>
      </c>
      <c r="AU232" s="209" t="s">
        <v>81</v>
      </c>
      <c r="AY232" s="201" t="s">
        <v>200</v>
      </c>
      <c r="BK232" s="210">
        <f>BK233</f>
        <v>0</v>
      </c>
    </row>
    <row r="233" s="11" customFormat="1" ht="14.88" customHeight="1">
      <c r="B233" s="200"/>
      <c r="D233" s="201" t="s">
        <v>72</v>
      </c>
      <c r="E233" s="211" t="s">
        <v>1628</v>
      </c>
      <c r="F233" s="211" t="s">
        <v>1629</v>
      </c>
      <c r="I233" s="203"/>
      <c r="J233" s="212">
        <f>BK233</f>
        <v>0</v>
      </c>
      <c r="L233" s="200"/>
      <c r="M233" s="205"/>
      <c r="N233" s="206"/>
      <c r="O233" s="206"/>
      <c r="P233" s="207">
        <f>SUM(P234:P235)</f>
        <v>0</v>
      </c>
      <c r="Q233" s="206"/>
      <c r="R233" s="207">
        <f>SUM(R234:R235)</f>
        <v>0</v>
      </c>
      <c r="S233" s="206"/>
      <c r="T233" s="208">
        <f>SUM(T234:T235)</f>
        <v>0</v>
      </c>
      <c r="AR233" s="201" t="s">
        <v>81</v>
      </c>
      <c r="AT233" s="209" t="s">
        <v>72</v>
      </c>
      <c r="AU233" s="209" t="s">
        <v>83</v>
      </c>
      <c r="AY233" s="201" t="s">
        <v>200</v>
      </c>
      <c r="BK233" s="210">
        <f>SUM(BK234:BK235)</f>
        <v>0</v>
      </c>
    </row>
    <row r="234" s="1" customFormat="1" ht="16.5" customHeight="1">
      <c r="B234" s="213"/>
      <c r="C234" s="214" t="s">
        <v>436</v>
      </c>
      <c r="D234" s="214" t="s">
        <v>202</v>
      </c>
      <c r="E234" s="215" t="s">
        <v>1630</v>
      </c>
      <c r="F234" s="216" t="s">
        <v>1631</v>
      </c>
      <c r="G234" s="217" t="s">
        <v>274</v>
      </c>
      <c r="H234" s="218">
        <v>1159.509</v>
      </c>
      <c r="I234" s="219"/>
      <c r="J234" s="220">
        <f>ROUND(I234*H234,2)</f>
        <v>0</v>
      </c>
      <c r="K234" s="216" t="s">
        <v>206</v>
      </c>
      <c r="L234" s="48"/>
      <c r="M234" s="221" t="s">
        <v>5</v>
      </c>
      <c r="N234" s="222" t="s">
        <v>44</v>
      </c>
      <c r="O234" s="49"/>
      <c r="P234" s="223">
        <f>O234*H234</f>
        <v>0</v>
      </c>
      <c r="Q234" s="223">
        <v>0</v>
      </c>
      <c r="R234" s="223">
        <f>Q234*H234</f>
        <v>0</v>
      </c>
      <c r="S234" s="223">
        <v>0</v>
      </c>
      <c r="T234" s="224">
        <f>S234*H234</f>
        <v>0</v>
      </c>
      <c r="AR234" s="26" t="s">
        <v>207</v>
      </c>
      <c r="AT234" s="26" t="s">
        <v>202</v>
      </c>
      <c r="AU234" s="26" t="s">
        <v>110</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207</v>
      </c>
      <c r="BM234" s="26" t="s">
        <v>2037</v>
      </c>
    </row>
    <row r="235" s="1" customFormat="1">
      <c r="B235" s="48"/>
      <c r="D235" s="226" t="s">
        <v>209</v>
      </c>
      <c r="F235" s="227" t="s">
        <v>1633</v>
      </c>
      <c r="I235" s="228"/>
      <c r="L235" s="48"/>
      <c r="M235" s="257"/>
      <c r="N235" s="258"/>
      <c r="O235" s="258"/>
      <c r="P235" s="258"/>
      <c r="Q235" s="258"/>
      <c r="R235" s="258"/>
      <c r="S235" s="258"/>
      <c r="T235" s="259"/>
      <c r="AT235" s="26" t="s">
        <v>209</v>
      </c>
      <c r="AU235" s="26" t="s">
        <v>110</v>
      </c>
    </row>
    <row r="236" s="1" customFormat="1" ht="6.96" customHeight="1">
      <c r="B236" s="69"/>
      <c r="C236" s="70"/>
      <c r="D236" s="70"/>
      <c r="E236" s="70"/>
      <c r="F236" s="70"/>
      <c r="G236" s="70"/>
      <c r="H236" s="70"/>
      <c r="I236" s="165"/>
      <c r="J236" s="70"/>
      <c r="K236" s="70"/>
      <c r="L236" s="48"/>
    </row>
  </sheetData>
  <autoFilter ref="C88:K235"/>
  <mergeCells count="13">
    <mergeCell ref="E7:H7"/>
    <mergeCell ref="E9:H9"/>
    <mergeCell ref="E11:H11"/>
    <mergeCell ref="E26:H26"/>
    <mergeCell ref="E47:H47"/>
    <mergeCell ref="E49:H49"/>
    <mergeCell ref="E51:H51"/>
    <mergeCell ref="J55:J56"/>
    <mergeCell ref="E77:H77"/>
    <mergeCell ref="E79:H79"/>
    <mergeCell ref="E81:H81"/>
    <mergeCell ref="G1:H1"/>
    <mergeCell ref="L2:V2"/>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127</v>
      </c>
      <c r="AZ2" s="267" t="s">
        <v>1863</v>
      </c>
      <c r="BA2" s="267" t="s">
        <v>1864</v>
      </c>
      <c r="BB2" s="267" t="s">
        <v>205</v>
      </c>
      <c r="BC2" s="267" t="s">
        <v>2038</v>
      </c>
      <c r="BD2" s="267" t="s">
        <v>83</v>
      </c>
    </row>
    <row r="3" ht="6.96" customHeight="1">
      <c r="B3" s="27"/>
      <c r="C3" s="28"/>
      <c r="D3" s="28"/>
      <c r="E3" s="28"/>
      <c r="F3" s="28"/>
      <c r="G3" s="28"/>
      <c r="H3" s="28"/>
      <c r="I3" s="140"/>
      <c r="J3" s="28"/>
      <c r="K3" s="29"/>
      <c r="AT3" s="26" t="s">
        <v>83</v>
      </c>
      <c r="AZ3" s="267" t="s">
        <v>1866</v>
      </c>
      <c r="BA3" s="267" t="s">
        <v>1867</v>
      </c>
      <c r="BB3" s="267" t="s">
        <v>333</v>
      </c>
      <c r="BC3" s="267" t="s">
        <v>2039</v>
      </c>
      <c r="BD3" s="267" t="s">
        <v>110</v>
      </c>
    </row>
    <row r="4" ht="36.96" customHeight="1">
      <c r="B4" s="30"/>
      <c r="C4" s="31"/>
      <c r="D4" s="32" t="s">
        <v>168</v>
      </c>
      <c r="E4" s="31"/>
      <c r="F4" s="31"/>
      <c r="G4" s="31"/>
      <c r="H4" s="31"/>
      <c r="I4" s="141"/>
      <c r="J4" s="31"/>
      <c r="K4" s="33"/>
      <c r="M4" s="34" t="s">
        <v>13</v>
      </c>
      <c r="AT4" s="26" t="s">
        <v>6</v>
      </c>
      <c r="AZ4" s="267" t="s">
        <v>1317</v>
      </c>
      <c r="BA4" s="267" t="s">
        <v>219</v>
      </c>
      <c r="BB4" s="267" t="s">
        <v>5</v>
      </c>
      <c r="BC4" s="267" t="s">
        <v>2040</v>
      </c>
      <c r="BD4" s="267" t="s">
        <v>83</v>
      </c>
    </row>
    <row r="5" ht="6.96" customHeight="1">
      <c r="B5" s="30"/>
      <c r="C5" s="31"/>
      <c r="D5" s="31"/>
      <c r="E5" s="31"/>
      <c r="F5" s="31"/>
      <c r="G5" s="31"/>
      <c r="H5" s="31"/>
      <c r="I5" s="141"/>
      <c r="J5" s="31"/>
      <c r="K5" s="33"/>
      <c r="AZ5" s="267" t="s">
        <v>1873</v>
      </c>
      <c r="BA5" s="267" t="s">
        <v>1874</v>
      </c>
      <c r="BB5" s="267" t="s">
        <v>333</v>
      </c>
      <c r="BC5" s="267" t="s">
        <v>2041</v>
      </c>
      <c r="BD5" s="267" t="s">
        <v>110</v>
      </c>
    </row>
    <row r="6">
      <c r="B6" s="30"/>
      <c r="C6" s="31"/>
      <c r="D6" s="42" t="s">
        <v>19</v>
      </c>
      <c r="E6" s="31"/>
      <c r="F6" s="31"/>
      <c r="G6" s="31"/>
      <c r="H6" s="31"/>
      <c r="I6" s="141"/>
      <c r="J6" s="31"/>
      <c r="K6" s="33"/>
      <c r="AZ6" s="267" t="s">
        <v>1325</v>
      </c>
      <c r="BA6" s="267" t="s">
        <v>1876</v>
      </c>
      <c r="BB6" s="267" t="s">
        <v>5</v>
      </c>
      <c r="BC6" s="267" t="s">
        <v>2042</v>
      </c>
      <c r="BD6" s="267" t="s">
        <v>83</v>
      </c>
    </row>
    <row r="7" ht="16.5" customHeight="1">
      <c r="B7" s="30"/>
      <c r="C7" s="31"/>
      <c r="D7" s="31"/>
      <c r="E7" s="142" t="str">
        <f>'Rekapitulace stavby'!K6</f>
        <v>Vostelčice 2017</v>
      </c>
      <c r="F7" s="42"/>
      <c r="G7" s="42"/>
      <c r="H7" s="42"/>
      <c r="I7" s="141"/>
      <c r="J7" s="31"/>
      <c r="K7" s="33"/>
      <c r="AZ7" s="267" t="s">
        <v>1327</v>
      </c>
      <c r="BA7" s="267" t="s">
        <v>1878</v>
      </c>
      <c r="BB7" s="267" t="s">
        <v>5</v>
      </c>
      <c r="BC7" s="267" t="s">
        <v>2043</v>
      </c>
      <c r="BD7" s="267" t="s">
        <v>83</v>
      </c>
    </row>
    <row r="8">
      <c r="B8" s="30"/>
      <c r="C8" s="31"/>
      <c r="D8" s="42" t="s">
        <v>169</v>
      </c>
      <c r="E8" s="31"/>
      <c r="F8" s="31"/>
      <c r="G8" s="31"/>
      <c r="H8" s="31"/>
      <c r="I8" s="141"/>
      <c r="J8" s="31"/>
      <c r="K8" s="33"/>
      <c r="AZ8" s="267" t="s">
        <v>1640</v>
      </c>
      <c r="BA8" s="267" t="s">
        <v>1881</v>
      </c>
      <c r="BB8" s="267" t="s">
        <v>5</v>
      </c>
      <c r="BC8" s="267" t="s">
        <v>2044</v>
      </c>
      <c r="BD8" s="267" t="s">
        <v>83</v>
      </c>
    </row>
    <row r="9" s="1" customFormat="1" ht="16.5" customHeight="1">
      <c r="B9" s="48"/>
      <c r="C9" s="49"/>
      <c r="D9" s="49"/>
      <c r="E9" s="142" t="s">
        <v>1880</v>
      </c>
      <c r="F9" s="49"/>
      <c r="G9" s="49"/>
      <c r="H9" s="49"/>
      <c r="I9" s="143"/>
      <c r="J9" s="49"/>
      <c r="K9" s="53"/>
      <c r="AZ9" s="267" t="s">
        <v>1883</v>
      </c>
      <c r="BA9" s="267" t="s">
        <v>1884</v>
      </c>
      <c r="BB9" s="267" t="s">
        <v>205</v>
      </c>
      <c r="BC9" s="267" t="s">
        <v>2045</v>
      </c>
      <c r="BD9" s="267" t="s">
        <v>83</v>
      </c>
    </row>
    <row r="10" s="1" customFormat="1">
      <c r="B10" s="48"/>
      <c r="C10" s="49"/>
      <c r="D10" s="42" t="s">
        <v>1337</v>
      </c>
      <c r="E10" s="49"/>
      <c r="F10" s="49"/>
      <c r="G10" s="49"/>
      <c r="H10" s="49"/>
      <c r="I10" s="143"/>
      <c r="J10" s="49"/>
      <c r="K10" s="53"/>
      <c r="AZ10" s="267" t="s">
        <v>1642</v>
      </c>
      <c r="BA10" s="267" t="s">
        <v>219</v>
      </c>
      <c r="BB10" s="267" t="s">
        <v>5</v>
      </c>
      <c r="BC10" s="267" t="s">
        <v>2046</v>
      </c>
      <c r="BD10" s="267" t="s">
        <v>83</v>
      </c>
    </row>
    <row r="11" s="1" customFormat="1" ht="36.96" customHeight="1">
      <c r="B11" s="48"/>
      <c r="C11" s="49"/>
      <c r="D11" s="49"/>
      <c r="E11" s="144" t="s">
        <v>2047</v>
      </c>
      <c r="F11" s="49"/>
      <c r="G11" s="49"/>
      <c r="H11" s="49"/>
      <c r="I11" s="143"/>
      <c r="J11" s="49"/>
      <c r="K11" s="53"/>
    </row>
    <row r="12" s="1" customFormat="1">
      <c r="B12" s="48"/>
      <c r="C12" s="49"/>
      <c r="D12" s="49"/>
      <c r="E12" s="49"/>
      <c r="F12" s="49"/>
      <c r="G12" s="49"/>
      <c r="H12" s="49"/>
      <c r="I12" s="143"/>
      <c r="J12" s="49"/>
      <c r="K12" s="53"/>
    </row>
    <row r="13" s="1" customFormat="1" ht="14.4" customHeight="1">
      <c r="B13" s="48"/>
      <c r="C13" s="49"/>
      <c r="D13" s="42" t="s">
        <v>21</v>
      </c>
      <c r="E13" s="49"/>
      <c r="F13" s="37" t="s">
        <v>5</v>
      </c>
      <c r="G13" s="49"/>
      <c r="H13" s="49"/>
      <c r="I13" s="145" t="s">
        <v>22</v>
      </c>
      <c r="J13" s="37" t="s">
        <v>5</v>
      </c>
      <c r="K13" s="53"/>
    </row>
    <row r="14" s="1" customFormat="1" ht="14.4" customHeight="1">
      <c r="B14" s="48"/>
      <c r="C14" s="49"/>
      <c r="D14" s="42" t="s">
        <v>23</v>
      </c>
      <c r="E14" s="49"/>
      <c r="F14" s="37" t="s">
        <v>24</v>
      </c>
      <c r="G14" s="49"/>
      <c r="H14" s="49"/>
      <c r="I14" s="145" t="s">
        <v>25</v>
      </c>
      <c r="J14" s="146" t="str">
        <f>'Rekapitulace stavby'!AN8</f>
        <v>8. 1. 2019</v>
      </c>
      <c r="K14" s="53"/>
    </row>
    <row r="15" s="1" customFormat="1" ht="10.8" customHeight="1">
      <c r="B15" s="48"/>
      <c r="C15" s="49"/>
      <c r="D15" s="49"/>
      <c r="E15" s="49"/>
      <c r="F15" s="49"/>
      <c r="G15" s="49"/>
      <c r="H15" s="49"/>
      <c r="I15" s="143"/>
      <c r="J15" s="49"/>
      <c r="K15" s="53"/>
    </row>
    <row r="16" s="1" customFormat="1" ht="14.4" customHeight="1">
      <c r="B16" s="48"/>
      <c r="C16" s="49"/>
      <c r="D16" s="42" t="s">
        <v>27</v>
      </c>
      <c r="E16" s="49"/>
      <c r="F16" s="49"/>
      <c r="G16" s="49"/>
      <c r="H16" s="49"/>
      <c r="I16" s="145" t="s">
        <v>28</v>
      </c>
      <c r="J16" s="37" t="s">
        <v>29</v>
      </c>
      <c r="K16" s="53"/>
    </row>
    <row r="17" s="1" customFormat="1" ht="18" customHeight="1">
      <c r="B17" s="48"/>
      <c r="C17" s="49"/>
      <c r="D17" s="49"/>
      <c r="E17" s="37" t="s">
        <v>30</v>
      </c>
      <c r="F17" s="49"/>
      <c r="G17" s="49"/>
      <c r="H17" s="49"/>
      <c r="I17" s="145" t="s">
        <v>31</v>
      </c>
      <c r="J17" s="37" t="s">
        <v>171</v>
      </c>
      <c r="K17" s="53"/>
    </row>
    <row r="18" s="1" customFormat="1" ht="6.96" customHeight="1">
      <c r="B18" s="48"/>
      <c r="C18" s="49"/>
      <c r="D18" s="49"/>
      <c r="E18" s="49"/>
      <c r="F18" s="49"/>
      <c r="G18" s="49"/>
      <c r="H18" s="49"/>
      <c r="I18" s="143"/>
      <c r="J18" s="49"/>
      <c r="K18" s="53"/>
    </row>
    <row r="19" s="1" customFormat="1" ht="14.4" customHeight="1">
      <c r="B19" s="48"/>
      <c r="C19" s="49"/>
      <c r="D19" s="42" t="s">
        <v>32</v>
      </c>
      <c r="E19" s="49"/>
      <c r="F19" s="49"/>
      <c r="G19" s="49"/>
      <c r="H19" s="49"/>
      <c r="I19" s="145" t="s">
        <v>28</v>
      </c>
      <c r="J19" s="37" t="str">
        <f>IF('Rekapitulace stavby'!AN13="Vyplň údaj","",IF('Rekapitulace stavby'!AN13="","",'Rekapitulace stavby'!AN13))</f>
        <v/>
      </c>
      <c r="K19" s="53"/>
    </row>
    <row r="20" s="1" customFormat="1" ht="18" customHeight="1">
      <c r="B20" s="48"/>
      <c r="C20" s="49"/>
      <c r="D20" s="49"/>
      <c r="E20" s="37" t="str">
        <f>IF('Rekapitulace stavby'!E14="Vyplň údaj","",IF('Rekapitulace stavby'!E14="","",'Rekapitulace stavby'!E14))</f>
        <v/>
      </c>
      <c r="F20" s="49"/>
      <c r="G20" s="49"/>
      <c r="H20" s="49"/>
      <c r="I20" s="145" t="s">
        <v>31</v>
      </c>
      <c r="J20" s="37" t="str">
        <f>IF('Rekapitulace stavby'!AN14="Vyplň údaj","",IF('Rekapitulace stavby'!AN14="","",'Rekapitulace stavby'!AN14))</f>
        <v/>
      </c>
      <c r="K20" s="53"/>
    </row>
    <row r="21" s="1" customFormat="1" ht="6.96" customHeight="1">
      <c r="B21" s="48"/>
      <c r="C21" s="49"/>
      <c r="D21" s="49"/>
      <c r="E21" s="49"/>
      <c r="F21" s="49"/>
      <c r="G21" s="49"/>
      <c r="H21" s="49"/>
      <c r="I21" s="143"/>
      <c r="J21" s="49"/>
      <c r="K21" s="53"/>
    </row>
    <row r="22" s="1" customFormat="1" ht="14.4" customHeight="1">
      <c r="B22" s="48"/>
      <c r="C22" s="49"/>
      <c r="D22" s="42" t="s">
        <v>34</v>
      </c>
      <c r="E22" s="49"/>
      <c r="F22" s="49"/>
      <c r="G22" s="49"/>
      <c r="H22" s="49"/>
      <c r="I22" s="145" t="s">
        <v>28</v>
      </c>
      <c r="J22" s="37" t="s">
        <v>1341</v>
      </c>
      <c r="K22" s="53"/>
    </row>
    <row r="23" s="1" customFormat="1" ht="18" customHeight="1">
      <c r="B23" s="48"/>
      <c r="C23" s="49"/>
      <c r="D23" s="49"/>
      <c r="E23" s="37" t="s">
        <v>1342</v>
      </c>
      <c r="F23" s="49"/>
      <c r="G23" s="49"/>
      <c r="H23" s="49"/>
      <c r="I23" s="145" t="s">
        <v>31</v>
      </c>
      <c r="J23" s="37" t="s">
        <v>5</v>
      </c>
      <c r="K23" s="53"/>
    </row>
    <row r="24" s="1" customFormat="1" ht="6.96" customHeight="1">
      <c r="B24" s="48"/>
      <c r="C24" s="49"/>
      <c r="D24" s="49"/>
      <c r="E24" s="49"/>
      <c r="F24" s="49"/>
      <c r="G24" s="49"/>
      <c r="H24" s="49"/>
      <c r="I24" s="143"/>
      <c r="J24" s="49"/>
      <c r="K24" s="53"/>
    </row>
    <row r="25" s="1" customFormat="1" ht="14.4" customHeight="1">
      <c r="B25" s="48"/>
      <c r="C25" s="49"/>
      <c r="D25" s="42" t="s">
        <v>38</v>
      </c>
      <c r="E25" s="49"/>
      <c r="F25" s="49"/>
      <c r="G25" s="49"/>
      <c r="H25" s="49"/>
      <c r="I25" s="143"/>
      <c r="J25" s="49"/>
      <c r="K25" s="53"/>
    </row>
    <row r="26" s="7" customFormat="1" ht="16.5" customHeight="1">
      <c r="B26" s="147"/>
      <c r="C26" s="148"/>
      <c r="D26" s="148"/>
      <c r="E26" s="46" t="s">
        <v>5</v>
      </c>
      <c r="F26" s="46"/>
      <c r="G26" s="46"/>
      <c r="H26" s="46"/>
      <c r="I26" s="149"/>
      <c r="J26" s="148"/>
      <c r="K26" s="150"/>
    </row>
    <row r="27" s="1" customFormat="1" ht="6.96" customHeight="1">
      <c r="B27" s="48"/>
      <c r="C27" s="49"/>
      <c r="D27" s="49"/>
      <c r="E27" s="49"/>
      <c r="F27" s="49"/>
      <c r="G27" s="49"/>
      <c r="H27" s="49"/>
      <c r="I27" s="143"/>
      <c r="J27" s="49"/>
      <c r="K27" s="53"/>
    </row>
    <row r="28" s="1" customFormat="1" ht="6.96" customHeight="1">
      <c r="B28" s="48"/>
      <c r="C28" s="49"/>
      <c r="D28" s="84"/>
      <c r="E28" s="84"/>
      <c r="F28" s="84"/>
      <c r="G28" s="84"/>
      <c r="H28" s="84"/>
      <c r="I28" s="151"/>
      <c r="J28" s="84"/>
      <c r="K28" s="152"/>
    </row>
    <row r="29" s="1" customFormat="1" ht="25.44" customHeight="1">
      <c r="B29" s="48"/>
      <c r="C29" s="49"/>
      <c r="D29" s="153" t="s">
        <v>39</v>
      </c>
      <c r="E29" s="49"/>
      <c r="F29" s="49"/>
      <c r="G29" s="49"/>
      <c r="H29" s="49"/>
      <c r="I29" s="143"/>
      <c r="J29" s="154">
        <f>ROUND(J89,2)</f>
        <v>0</v>
      </c>
      <c r="K29" s="53"/>
    </row>
    <row r="30" s="1" customFormat="1" ht="6.96" customHeight="1">
      <c r="B30" s="48"/>
      <c r="C30" s="49"/>
      <c r="D30" s="84"/>
      <c r="E30" s="84"/>
      <c r="F30" s="84"/>
      <c r="G30" s="84"/>
      <c r="H30" s="84"/>
      <c r="I30" s="151"/>
      <c r="J30" s="84"/>
      <c r="K30" s="152"/>
    </row>
    <row r="31" s="1" customFormat="1" ht="14.4" customHeight="1">
      <c r="B31" s="48"/>
      <c r="C31" s="49"/>
      <c r="D31" s="49"/>
      <c r="E31" s="49"/>
      <c r="F31" s="54" t="s">
        <v>41</v>
      </c>
      <c r="G31" s="49"/>
      <c r="H31" s="49"/>
      <c r="I31" s="155" t="s">
        <v>40</v>
      </c>
      <c r="J31" s="54" t="s">
        <v>42</v>
      </c>
      <c r="K31" s="53"/>
    </row>
    <row r="32" s="1" customFormat="1" ht="14.4" customHeight="1">
      <c r="B32" s="48"/>
      <c r="C32" s="49"/>
      <c r="D32" s="57" t="s">
        <v>43</v>
      </c>
      <c r="E32" s="57" t="s">
        <v>44</v>
      </c>
      <c r="F32" s="156">
        <f>ROUND(SUM(BE89:BE231), 2)</f>
        <v>0</v>
      </c>
      <c r="G32" s="49"/>
      <c r="H32" s="49"/>
      <c r="I32" s="157">
        <v>0.20999999999999999</v>
      </c>
      <c r="J32" s="156">
        <f>ROUND(ROUND((SUM(BE89:BE231)), 2)*I32, 2)</f>
        <v>0</v>
      </c>
      <c r="K32" s="53"/>
    </row>
    <row r="33" s="1" customFormat="1" ht="14.4" customHeight="1">
      <c r="B33" s="48"/>
      <c r="C33" s="49"/>
      <c r="D33" s="49"/>
      <c r="E33" s="57" t="s">
        <v>45</v>
      </c>
      <c r="F33" s="156">
        <f>ROUND(SUM(BF89:BF231), 2)</f>
        <v>0</v>
      </c>
      <c r="G33" s="49"/>
      <c r="H33" s="49"/>
      <c r="I33" s="157">
        <v>0.14999999999999999</v>
      </c>
      <c r="J33" s="156">
        <f>ROUND(ROUND((SUM(BF89:BF231)), 2)*I33, 2)</f>
        <v>0</v>
      </c>
      <c r="K33" s="53"/>
    </row>
    <row r="34" hidden="1" s="1" customFormat="1" ht="14.4" customHeight="1">
      <c r="B34" s="48"/>
      <c r="C34" s="49"/>
      <c r="D34" s="49"/>
      <c r="E34" s="57" t="s">
        <v>46</v>
      </c>
      <c r="F34" s="156">
        <f>ROUND(SUM(BG89:BG231), 2)</f>
        <v>0</v>
      </c>
      <c r="G34" s="49"/>
      <c r="H34" s="49"/>
      <c r="I34" s="157">
        <v>0.20999999999999999</v>
      </c>
      <c r="J34" s="156">
        <v>0</v>
      </c>
      <c r="K34" s="53"/>
    </row>
    <row r="35" hidden="1" s="1" customFormat="1" ht="14.4" customHeight="1">
      <c r="B35" s="48"/>
      <c r="C35" s="49"/>
      <c r="D35" s="49"/>
      <c r="E35" s="57" t="s">
        <v>47</v>
      </c>
      <c r="F35" s="156">
        <f>ROUND(SUM(BH89:BH231), 2)</f>
        <v>0</v>
      </c>
      <c r="G35" s="49"/>
      <c r="H35" s="49"/>
      <c r="I35" s="157">
        <v>0.14999999999999999</v>
      </c>
      <c r="J35" s="156">
        <v>0</v>
      </c>
      <c r="K35" s="53"/>
    </row>
    <row r="36" hidden="1" s="1" customFormat="1" ht="14.4" customHeight="1">
      <c r="B36" s="48"/>
      <c r="C36" s="49"/>
      <c r="D36" s="49"/>
      <c r="E36" s="57" t="s">
        <v>48</v>
      </c>
      <c r="F36" s="156">
        <f>ROUND(SUM(BI89:BI231), 2)</f>
        <v>0</v>
      </c>
      <c r="G36" s="49"/>
      <c r="H36" s="49"/>
      <c r="I36" s="157">
        <v>0</v>
      </c>
      <c r="J36" s="156">
        <v>0</v>
      </c>
      <c r="K36" s="53"/>
    </row>
    <row r="37" s="1" customFormat="1" ht="6.96" customHeight="1">
      <c r="B37" s="48"/>
      <c r="C37" s="49"/>
      <c r="D37" s="49"/>
      <c r="E37" s="49"/>
      <c r="F37" s="49"/>
      <c r="G37" s="49"/>
      <c r="H37" s="49"/>
      <c r="I37" s="143"/>
      <c r="J37" s="49"/>
      <c r="K37" s="53"/>
    </row>
    <row r="38" s="1" customFormat="1" ht="25.44" customHeight="1">
      <c r="B38" s="48"/>
      <c r="C38" s="158"/>
      <c r="D38" s="159" t="s">
        <v>49</v>
      </c>
      <c r="E38" s="90"/>
      <c r="F38" s="90"/>
      <c r="G38" s="160" t="s">
        <v>50</v>
      </c>
      <c r="H38" s="161" t="s">
        <v>51</v>
      </c>
      <c r="I38" s="162"/>
      <c r="J38" s="163">
        <f>SUM(J29:J36)</f>
        <v>0</v>
      </c>
      <c r="K38" s="164"/>
    </row>
    <row r="39" s="1" customFormat="1" ht="14.4" customHeight="1">
      <c r="B39" s="69"/>
      <c r="C39" s="70"/>
      <c r="D39" s="70"/>
      <c r="E39" s="70"/>
      <c r="F39" s="70"/>
      <c r="G39" s="70"/>
      <c r="H39" s="70"/>
      <c r="I39" s="165"/>
      <c r="J39" s="70"/>
      <c r="K39" s="71"/>
    </row>
    <row r="43" s="1" customFormat="1" ht="6.96" customHeight="1">
      <c r="B43" s="72"/>
      <c r="C43" s="73"/>
      <c r="D43" s="73"/>
      <c r="E43" s="73"/>
      <c r="F43" s="73"/>
      <c r="G43" s="73"/>
      <c r="H43" s="73"/>
      <c r="I43" s="166"/>
      <c r="J43" s="73"/>
      <c r="K43" s="167"/>
    </row>
    <row r="44" s="1" customFormat="1" ht="36.96" customHeight="1">
      <c r="B44" s="48"/>
      <c r="C44" s="32" t="s">
        <v>172</v>
      </c>
      <c r="D44" s="49"/>
      <c r="E44" s="49"/>
      <c r="F44" s="49"/>
      <c r="G44" s="49"/>
      <c r="H44" s="49"/>
      <c r="I44" s="143"/>
      <c r="J44" s="49"/>
      <c r="K44" s="53"/>
    </row>
    <row r="45" s="1" customFormat="1" ht="6.96" customHeight="1">
      <c r="B45" s="48"/>
      <c r="C45" s="49"/>
      <c r="D45" s="49"/>
      <c r="E45" s="49"/>
      <c r="F45" s="49"/>
      <c r="G45" s="49"/>
      <c r="H45" s="49"/>
      <c r="I45" s="143"/>
      <c r="J45" s="49"/>
      <c r="K45" s="53"/>
    </row>
    <row r="46" s="1" customFormat="1" ht="14.4" customHeight="1">
      <c r="B46" s="48"/>
      <c r="C46" s="42" t="s">
        <v>19</v>
      </c>
      <c r="D46" s="49"/>
      <c r="E46" s="49"/>
      <c r="F46" s="49"/>
      <c r="G46" s="49"/>
      <c r="H46" s="49"/>
      <c r="I46" s="143"/>
      <c r="J46" s="49"/>
      <c r="K46" s="53"/>
    </row>
    <row r="47" s="1" customFormat="1" ht="16.5" customHeight="1">
      <c r="B47" s="48"/>
      <c r="C47" s="49"/>
      <c r="D47" s="49"/>
      <c r="E47" s="142" t="str">
        <f>E7</f>
        <v>Vostelčice 2017</v>
      </c>
      <c r="F47" s="42"/>
      <c r="G47" s="42"/>
      <c r="H47" s="42"/>
      <c r="I47" s="143"/>
      <c r="J47" s="49"/>
      <c r="K47" s="53"/>
    </row>
    <row r="48">
      <c r="B48" s="30"/>
      <c r="C48" s="42" t="s">
        <v>169</v>
      </c>
      <c r="D48" s="31"/>
      <c r="E48" s="31"/>
      <c r="F48" s="31"/>
      <c r="G48" s="31"/>
      <c r="H48" s="31"/>
      <c r="I48" s="141"/>
      <c r="J48" s="31"/>
      <c r="K48" s="33"/>
    </row>
    <row r="49" s="1" customFormat="1" ht="16.5" customHeight="1">
      <c r="B49" s="48"/>
      <c r="C49" s="49"/>
      <c r="D49" s="49"/>
      <c r="E49" s="142" t="s">
        <v>1880</v>
      </c>
      <c r="F49" s="49"/>
      <c r="G49" s="49"/>
      <c r="H49" s="49"/>
      <c r="I49" s="143"/>
      <c r="J49" s="49"/>
      <c r="K49" s="53"/>
    </row>
    <row r="50" s="1" customFormat="1" ht="14.4" customHeight="1">
      <c r="B50" s="48"/>
      <c r="C50" s="42" t="s">
        <v>1337</v>
      </c>
      <c r="D50" s="49"/>
      <c r="E50" s="49"/>
      <c r="F50" s="49"/>
      <c r="G50" s="49"/>
      <c r="H50" s="49"/>
      <c r="I50" s="143"/>
      <c r="J50" s="49"/>
      <c r="K50" s="53"/>
    </row>
    <row r="51" s="1" customFormat="1" ht="17.25" customHeight="1">
      <c r="B51" s="48"/>
      <c r="C51" s="49"/>
      <c r="D51" s="49"/>
      <c r="E51" s="144" t="str">
        <f>E11</f>
        <v>SO302 - II. etapa - Dešťová kanalizace</v>
      </c>
      <c r="F51" s="49"/>
      <c r="G51" s="49"/>
      <c r="H51" s="49"/>
      <c r="I51" s="143"/>
      <c r="J51" s="49"/>
      <c r="K51" s="53"/>
    </row>
    <row r="52" s="1" customFormat="1" ht="6.96" customHeight="1">
      <c r="B52" s="48"/>
      <c r="C52" s="49"/>
      <c r="D52" s="49"/>
      <c r="E52" s="49"/>
      <c r="F52" s="49"/>
      <c r="G52" s="49"/>
      <c r="H52" s="49"/>
      <c r="I52" s="143"/>
      <c r="J52" s="49"/>
      <c r="K52" s="53"/>
    </row>
    <row r="53" s="1" customFormat="1" ht="18" customHeight="1">
      <c r="B53" s="48"/>
      <c r="C53" s="42" t="s">
        <v>23</v>
      </c>
      <c r="D53" s="49"/>
      <c r="E53" s="49"/>
      <c r="F53" s="37" t="str">
        <f>F14</f>
        <v>Choceň</v>
      </c>
      <c r="G53" s="49"/>
      <c r="H53" s="49"/>
      <c r="I53" s="145" t="s">
        <v>25</v>
      </c>
      <c r="J53" s="146" t="str">
        <f>IF(J14="","",J14)</f>
        <v>8. 1. 2019</v>
      </c>
      <c r="K53" s="53"/>
    </row>
    <row r="54" s="1" customFormat="1" ht="6.96" customHeight="1">
      <c r="B54" s="48"/>
      <c r="C54" s="49"/>
      <c r="D54" s="49"/>
      <c r="E54" s="49"/>
      <c r="F54" s="49"/>
      <c r="G54" s="49"/>
      <c r="H54" s="49"/>
      <c r="I54" s="143"/>
      <c r="J54" s="49"/>
      <c r="K54" s="53"/>
    </row>
    <row r="55" s="1" customFormat="1">
      <c r="B55" s="48"/>
      <c r="C55" s="42" t="s">
        <v>27</v>
      </c>
      <c r="D55" s="49"/>
      <c r="E55" s="49"/>
      <c r="F55" s="37" t="str">
        <f>E17</f>
        <v>Město Choceň</v>
      </c>
      <c r="G55" s="49"/>
      <c r="H55" s="49"/>
      <c r="I55" s="145" t="s">
        <v>34</v>
      </c>
      <c r="J55" s="46" t="str">
        <f>E23</f>
        <v>Ing. Josef Veselý - Projekční Kancelář</v>
      </c>
      <c r="K55" s="53"/>
    </row>
    <row r="56" s="1" customFormat="1" ht="14.4" customHeight="1">
      <c r="B56" s="48"/>
      <c r="C56" s="42" t="s">
        <v>32</v>
      </c>
      <c r="D56" s="49"/>
      <c r="E56" s="49"/>
      <c r="F56" s="37" t="str">
        <f>IF(E20="","",E20)</f>
        <v/>
      </c>
      <c r="G56" s="49"/>
      <c r="H56" s="49"/>
      <c r="I56" s="143"/>
      <c r="J56" s="168"/>
      <c r="K56" s="53"/>
    </row>
    <row r="57" s="1" customFormat="1" ht="10.32" customHeight="1">
      <c r="B57" s="48"/>
      <c r="C57" s="49"/>
      <c r="D57" s="49"/>
      <c r="E57" s="49"/>
      <c r="F57" s="49"/>
      <c r="G57" s="49"/>
      <c r="H57" s="49"/>
      <c r="I57" s="143"/>
      <c r="J57" s="49"/>
      <c r="K57" s="53"/>
    </row>
    <row r="58" s="1" customFormat="1" ht="29.28" customHeight="1">
      <c r="B58" s="48"/>
      <c r="C58" s="169" t="s">
        <v>173</v>
      </c>
      <c r="D58" s="158"/>
      <c r="E58" s="158"/>
      <c r="F58" s="158"/>
      <c r="G58" s="158"/>
      <c r="H58" s="158"/>
      <c r="I58" s="170"/>
      <c r="J58" s="171" t="s">
        <v>174</v>
      </c>
      <c r="K58" s="172"/>
    </row>
    <row r="59" s="1" customFormat="1" ht="10.32" customHeight="1">
      <c r="B59" s="48"/>
      <c r="C59" s="49"/>
      <c r="D59" s="49"/>
      <c r="E59" s="49"/>
      <c r="F59" s="49"/>
      <c r="G59" s="49"/>
      <c r="H59" s="49"/>
      <c r="I59" s="143"/>
      <c r="J59" s="49"/>
      <c r="K59" s="53"/>
    </row>
    <row r="60" s="1" customFormat="1" ht="29.28" customHeight="1">
      <c r="B60" s="48"/>
      <c r="C60" s="173" t="s">
        <v>175</v>
      </c>
      <c r="D60" s="49"/>
      <c r="E60" s="49"/>
      <c r="F60" s="49"/>
      <c r="G60" s="49"/>
      <c r="H60" s="49"/>
      <c r="I60" s="143"/>
      <c r="J60" s="154">
        <f>J89</f>
        <v>0</v>
      </c>
      <c r="K60" s="53"/>
      <c r="AU60" s="26" t="s">
        <v>176</v>
      </c>
    </row>
    <row r="61" s="8" customFormat="1" ht="24.96" customHeight="1">
      <c r="B61" s="174"/>
      <c r="C61" s="175"/>
      <c r="D61" s="176" t="s">
        <v>177</v>
      </c>
      <c r="E61" s="177"/>
      <c r="F61" s="177"/>
      <c r="G61" s="177"/>
      <c r="H61" s="177"/>
      <c r="I61" s="178"/>
      <c r="J61" s="179">
        <f>J90</f>
        <v>0</v>
      </c>
      <c r="K61" s="180"/>
    </row>
    <row r="62" s="9" customFormat="1" ht="19.92" customHeight="1">
      <c r="B62" s="181"/>
      <c r="C62" s="182"/>
      <c r="D62" s="183" t="s">
        <v>178</v>
      </c>
      <c r="E62" s="184"/>
      <c r="F62" s="184"/>
      <c r="G62" s="184"/>
      <c r="H62" s="184"/>
      <c r="I62" s="185"/>
      <c r="J62" s="186">
        <f>J91</f>
        <v>0</v>
      </c>
      <c r="K62" s="187"/>
    </row>
    <row r="63" s="9" customFormat="1" ht="19.92" customHeight="1">
      <c r="B63" s="181"/>
      <c r="C63" s="182"/>
      <c r="D63" s="183" t="s">
        <v>1002</v>
      </c>
      <c r="E63" s="184"/>
      <c r="F63" s="184"/>
      <c r="G63" s="184"/>
      <c r="H63" s="184"/>
      <c r="I63" s="185"/>
      <c r="J63" s="186">
        <f>J163</f>
        <v>0</v>
      </c>
      <c r="K63" s="187"/>
    </row>
    <row r="64" s="9" customFormat="1" ht="19.92" customHeight="1">
      <c r="B64" s="181"/>
      <c r="C64" s="182"/>
      <c r="D64" s="183" t="s">
        <v>1343</v>
      </c>
      <c r="E64" s="184"/>
      <c r="F64" s="184"/>
      <c r="G64" s="184"/>
      <c r="H64" s="184"/>
      <c r="I64" s="185"/>
      <c r="J64" s="186">
        <f>J192</f>
        <v>0</v>
      </c>
      <c r="K64" s="187"/>
    </row>
    <row r="65" s="9" customFormat="1" ht="19.92" customHeight="1">
      <c r="B65" s="181"/>
      <c r="C65" s="182"/>
      <c r="D65" s="183" t="s">
        <v>181</v>
      </c>
      <c r="E65" s="184"/>
      <c r="F65" s="184"/>
      <c r="G65" s="184"/>
      <c r="H65" s="184"/>
      <c r="I65" s="185"/>
      <c r="J65" s="186">
        <f>J196</f>
        <v>0</v>
      </c>
      <c r="K65" s="187"/>
    </row>
    <row r="66" s="9" customFormat="1" ht="19.92" customHeight="1">
      <c r="B66" s="181"/>
      <c r="C66" s="182"/>
      <c r="D66" s="183" t="s">
        <v>182</v>
      </c>
      <c r="E66" s="184"/>
      <c r="F66" s="184"/>
      <c r="G66" s="184"/>
      <c r="H66" s="184"/>
      <c r="I66" s="185"/>
      <c r="J66" s="186">
        <f>J228</f>
        <v>0</v>
      </c>
      <c r="K66" s="187"/>
    </row>
    <row r="67" s="9" customFormat="1" ht="14.88" customHeight="1">
      <c r="B67" s="181"/>
      <c r="C67" s="182"/>
      <c r="D67" s="183" t="s">
        <v>1344</v>
      </c>
      <c r="E67" s="184"/>
      <c r="F67" s="184"/>
      <c r="G67" s="184"/>
      <c r="H67" s="184"/>
      <c r="I67" s="185"/>
      <c r="J67" s="186">
        <f>J229</f>
        <v>0</v>
      </c>
      <c r="K67" s="187"/>
    </row>
    <row r="68" s="1" customFormat="1" ht="21.84" customHeight="1">
      <c r="B68" s="48"/>
      <c r="C68" s="49"/>
      <c r="D68" s="49"/>
      <c r="E68" s="49"/>
      <c r="F68" s="49"/>
      <c r="G68" s="49"/>
      <c r="H68" s="49"/>
      <c r="I68" s="143"/>
      <c r="J68" s="49"/>
      <c r="K68" s="53"/>
    </row>
    <row r="69" s="1" customFormat="1" ht="6.96" customHeight="1">
      <c r="B69" s="69"/>
      <c r="C69" s="70"/>
      <c r="D69" s="70"/>
      <c r="E69" s="70"/>
      <c r="F69" s="70"/>
      <c r="G69" s="70"/>
      <c r="H69" s="70"/>
      <c r="I69" s="165"/>
      <c r="J69" s="70"/>
      <c r="K69" s="71"/>
    </row>
    <row r="73" s="1" customFormat="1" ht="6.96" customHeight="1">
      <c r="B73" s="72"/>
      <c r="C73" s="73"/>
      <c r="D73" s="73"/>
      <c r="E73" s="73"/>
      <c r="F73" s="73"/>
      <c r="G73" s="73"/>
      <c r="H73" s="73"/>
      <c r="I73" s="166"/>
      <c r="J73" s="73"/>
      <c r="K73" s="73"/>
      <c r="L73" s="48"/>
    </row>
    <row r="74" s="1" customFormat="1" ht="36.96" customHeight="1">
      <c r="B74" s="48"/>
      <c r="C74" s="74" t="s">
        <v>184</v>
      </c>
      <c r="L74" s="48"/>
    </row>
    <row r="75" s="1" customFormat="1" ht="6.96" customHeight="1">
      <c r="B75" s="48"/>
      <c r="L75" s="48"/>
    </row>
    <row r="76" s="1" customFormat="1" ht="14.4" customHeight="1">
      <c r="B76" s="48"/>
      <c r="C76" s="76" t="s">
        <v>19</v>
      </c>
      <c r="L76" s="48"/>
    </row>
    <row r="77" s="1" customFormat="1" ht="16.5" customHeight="1">
      <c r="B77" s="48"/>
      <c r="E77" s="188" t="str">
        <f>E7</f>
        <v>Vostelčice 2017</v>
      </c>
      <c r="F77" s="76"/>
      <c r="G77" s="76"/>
      <c r="H77" s="76"/>
      <c r="L77" s="48"/>
    </row>
    <row r="78">
      <c r="B78" s="30"/>
      <c r="C78" s="76" t="s">
        <v>169</v>
      </c>
      <c r="L78" s="30"/>
    </row>
    <row r="79" s="1" customFormat="1" ht="16.5" customHeight="1">
      <c r="B79" s="48"/>
      <c r="E79" s="188" t="s">
        <v>1880</v>
      </c>
      <c r="F79" s="1"/>
      <c r="G79" s="1"/>
      <c r="H79" s="1"/>
      <c r="L79" s="48"/>
    </row>
    <row r="80" s="1" customFormat="1" ht="14.4" customHeight="1">
      <c r="B80" s="48"/>
      <c r="C80" s="76" t="s">
        <v>1337</v>
      </c>
      <c r="L80" s="48"/>
    </row>
    <row r="81" s="1" customFormat="1" ht="17.25" customHeight="1">
      <c r="B81" s="48"/>
      <c r="E81" s="79" t="str">
        <f>E11</f>
        <v>SO302 - II. etapa - Dešťová kanalizace</v>
      </c>
      <c r="F81" s="1"/>
      <c r="G81" s="1"/>
      <c r="H81" s="1"/>
      <c r="L81" s="48"/>
    </row>
    <row r="82" s="1" customFormat="1" ht="6.96" customHeight="1">
      <c r="B82" s="48"/>
      <c r="L82" s="48"/>
    </row>
    <row r="83" s="1" customFormat="1" ht="18" customHeight="1">
      <c r="B83" s="48"/>
      <c r="C83" s="76" t="s">
        <v>23</v>
      </c>
      <c r="F83" s="189" t="str">
        <f>F14</f>
        <v>Choceň</v>
      </c>
      <c r="I83" s="190" t="s">
        <v>25</v>
      </c>
      <c r="J83" s="81" t="str">
        <f>IF(J14="","",J14)</f>
        <v>8. 1. 2019</v>
      </c>
      <c r="L83" s="48"/>
    </row>
    <row r="84" s="1" customFormat="1" ht="6.96" customHeight="1">
      <c r="B84" s="48"/>
      <c r="L84" s="48"/>
    </row>
    <row r="85" s="1" customFormat="1">
      <c r="B85" s="48"/>
      <c r="C85" s="76" t="s">
        <v>27</v>
      </c>
      <c r="F85" s="189" t="str">
        <f>E17</f>
        <v>Město Choceň</v>
      </c>
      <c r="I85" s="190" t="s">
        <v>34</v>
      </c>
      <c r="J85" s="189" t="str">
        <f>E23</f>
        <v>Ing. Josef Veselý - Projekční Kancelář</v>
      </c>
      <c r="L85" s="48"/>
    </row>
    <row r="86" s="1" customFormat="1" ht="14.4" customHeight="1">
      <c r="B86" s="48"/>
      <c r="C86" s="76" t="s">
        <v>32</v>
      </c>
      <c r="F86" s="189" t="str">
        <f>IF(E20="","",E20)</f>
        <v/>
      </c>
      <c r="L86" s="48"/>
    </row>
    <row r="87" s="1" customFormat="1" ht="10.32" customHeight="1">
      <c r="B87" s="48"/>
      <c r="L87" s="48"/>
    </row>
    <row r="88" s="10" customFormat="1" ht="29.28" customHeight="1">
      <c r="B88" s="191"/>
      <c r="C88" s="192" t="s">
        <v>185</v>
      </c>
      <c r="D88" s="193" t="s">
        <v>58</v>
      </c>
      <c r="E88" s="193" t="s">
        <v>54</v>
      </c>
      <c r="F88" s="193" t="s">
        <v>186</v>
      </c>
      <c r="G88" s="193" t="s">
        <v>187</v>
      </c>
      <c r="H88" s="193" t="s">
        <v>188</v>
      </c>
      <c r="I88" s="194" t="s">
        <v>189</v>
      </c>
      <c r="J88" s="193" t="s">
        <v>174</v>
      </c>
      <c r="K88" s="195" t="s">
        <v>190</v>
      </c>
      <c r="L88" s="191"/>
      <c r="M88" s="94" t="s">
        <v>191</v>
      </c>
      <c r="N88" s="95" t="s">
        <v>43</v>
      </c>
      <c r="O88" s="95" t="s">
        <v>192</v>
      </c>
      <c r="P88" s="95" t="s">
        <v>193</v>
      </c>
      <c r="Q88" s="95" t="s">
        <v>194</v>
      </c>
      <c r="R88" s="95" t="s">
        <v>195</v>
      </c>
      <c r="S88" s="95" t="s">
        <v>196</v>
      </c>
      <c r="T88" s="96" t="s">
        <v>197</v>
      </c>
    </row>
    <row r="89" s="1" customFormat="1" ht="29.28" customHeight="1">
      <c r="B89" s="48"/>
      <c r="C89" s="98" t="s">
        <v>175</v>
      </c>
      <c r="J89" s="196">
        <f>BK89</f>
        <v>0</v>
      </c>
      <c r="L89" s="48"/>
      <c r="M89" s="97"/>
      <c r="N89" s="84"/>
      <c r="O89" s="84"/>
      <c r="P89" s="197">
        <f>P90</f>
        <v>0</v>
      </c>
      <c r="Q89" s="84"/>
      <c r="R89" s="197">
        <f>R90</f>
        <v>825.36746689999995</v>
      </c>
      <c r="S89" s="84"/>
      <c r="T89" s="198">
        <f>T90</f>
        <v>0</v>
      </c>
      <c r="AT89" s="26" t="s">
        <v>72</v>
      </c>
      <c r="AU89" s="26" t="s">
        <v>176</v>
      </c>
      <c r="BK89" s="199">
        <f>BK90</f>
        <v>0</v>
      </c>
    </row>
    <row r="90" s="11" customFormat="1" ht="37.44" customHeight="1">
      <c r="B90" s="200"/>
      <c r="D90" s="201" t="s">
        <v>72</v>
      </c>
      <c r="E90" s="202" t="s">
        <v>198</v>
      </c>
      <c r="F90" s="202" t="s">
        <v>199</v>
      </c>
      <c r="I90" s="203"/>
      <c r="J90" s="204">
        <f>BK90</f>
        <v>0</v>
      </c>
      <c r="L90" s="200"/>
      <c r="M90" s="205"/>
      <c r="N90" s="206"/>
      <c r="O90" s="206"/>
      <c r="P90" s="207">
        <f>P91+P163+P192+P196+P228</f>
        <v>0</v>
      </c>
      <c r="Q90" s="206"/>
      <c r="R90" s="207">
        <f>R91+R163+R192+R196+R228</f>
        <v>825.36746689999995</v>
      </c>
      <c r="S90" s="206"/>
      <c r="T90" s="208">
        <f>T91+T163+T192+T196+T228</f>
        <v>0</v>
      </c>
      <c r="AR90" s="201" t="s">
        <v>81</v>
      </c>
      <c r="AT90" s="209" t="s">
        <v>72</v>
      </c>
      <c r="AU90" s="209" t="s">
        <v>73</v>
      </c>
      <c r="AY90" s="201" t="s">
        <v>200</v>
      </c>
      <c r="BK90" s="210">
        <f>BK91+BK163+BK192+BK196+BK228</f>
        <v>0</v>
      </c>
    </row>
    <row r="91" s="11" customFormat="1" ht="19.92" customHeight="1">
      <c r="B91" s="200"/>
      <c r="D91" s="201" t="s">
        <v>72</v>
      </c>
      <c r="E91" s="211" t="s">
        <v>81</v>
      </c>
      <c r="F91" s="211" t="s">
        <v>201</v>
      </c>
      <c r="I91" s="203"/>
      <c r="J91" s="212">
        <f>BK91</f>
        <v>0</v>
      </c>
      <c r="L91" s="200"/>
      <c r="M91" s="205"/>
      <c r="N91" s="206"/>
      <c r="O91" s="206"/>
      <c r="P91" s="207">
        <f>SUM(P92:P162)</f>
        <v>0</v>
      </c>
      <c r="Q91" s="206"/>
      <c r="R91" s="207">
        <f>SUM(R92:R162)</f>
        <v>661.31831999999997</v>
      </c>
      <c r="S91" s="206"/>
      <c r="T91" s="208">
        <f>SUM(T92:T162)</f>
        <v>0</v>
      </c>
      <c r="AR91" s="201" t="s">
        <v>81</v>
      </c>
      <c r="AT91" s="209" t="s">
        <v>72</v>
      </c>
      <c r="AU91" s="209" t="s">
        <v>81</v>
      </c>
      <c r="AY91" s="201" t="s">
        <v>200</v>
      </c>
      <c r="BK91" s="210">
        <f>SUM(BK92:BK162)</f>
        <v>0</v>
      </c>
    </row>
    <row r="92" s="1" customFormat="1" ht="16.5" customHeight="1">
      <c r="B92" s="213"/>
      <c r="C92" s="214" t="s">
        <v>81</v>
      </c>
      <c r="D92" s="214" t="s">
        <v>202</v>
      </c>
      <c r="E92" s="215" t="s">
        <v>1357</v>
      </c>
      <c r="F92" s="216" t="s">
        <v>1358</v>
      </c>
      <c r="G92" s="217" t="s">
        <v>1359</v>
      </c>
      <c r="H92" s="218">
        <v>30</v>
      </c>
      <c r="I92" s="219"/>
      <c r="J92" s="220">
        <f>ROUND(I92*H92,2)</f>
        <v>0</v>
      </c>
      <c r="K92" s="216" t="s">
        <v>206</v>
      </c>
      <c r="L92" s="48"/>
      <c r="M92" s="221" t="s">
        <v>5</v>
      </c>
      <c r="N92" s="222" t="s">
        <v>44</v>
      </c>
      <c r="O92" s="49"/>
      <c r="P92" s="223">
        <f>O92*H92</f>
        <v>0</v>
      </c>
      <c r="Q92" s="223">
        <v>0</v>
      </c>
      <c r="R92" s="223">
        <f>Q92*H92</f>
        <v>0</v>
      </c>
      <c r="S92" s="223">
        <v>0</v>
      </c>
      <c r="T92" s="224">
        <f>S92*H92</f>
        <v>0</v>
      </c>
      <c r="AR92" s="26" t="s">
        <v>207</v>
      </c>
      <c r="AT92" s="26" t="s">
        <v>202</v>
      </c>
      <c r="AU92" s="26" t="s">
        <v>83</v>
      </c>
      <c r="AY92" s="26" t="s">
        <v>200</v>
      </c>
      <c r="BE92" s="225">
        <f>IF(N92="základní",J92,0)</f>
        <v>0</v>
      </c>
      <c r="BF92" s="225">
        <f>IF(N92="snížená",J92,0)</f>
        <v>0</v>
      </c>
      <c r="BG92" s="225">
        <f>IF(N92="zákl. přenesená",J92,0)</f>
        <v>0</v>
      </c>
      <c r="BH92" s="225">
        <f>IF(N92="sníž. přenesená",J92,0)</f>
        <v>0</v>
      </c>
      <c r="BI92" s="225">
        <f>IF(N92="nulová",J92,0)</f>
        <v>0</v>
      </c>
      <c r="BJ92" s="26" t="s">
        <v>81</v>
      </c>
      <c r="BK92" s="225">
        <f>ROUND(I92*H92,2)</f>
        <v>0</v>
      </c>
      <c r="BL92" s="26" t="s">
        <v>207</v>
      </c>
      <c r="BM92" s="26" t="s">
        <v>2048</v>
      </c>
    </row>
    <row r="93" s="1" customFormat="1">
      <c r="B93" s="48"/>
      <c r="D93" s="226" t="s">
        <v>209</v>
      </c>
      <c r="F93" s="227" t="s">
        <v>1361</v>
      </c>
      <c r="I93" s="228"/>
      <c r="L93" s="48"/>
      <c r="M93" s="229"/>
      <c r="N93" s="49"/>
      <c r="O93" s="49"/>
      <c r="P93" s="49"/>
      <c r="Q93" s="49"/>
      <c r="R93" s="49"/>
      <c r="S93" s="49"/>
      <c r="T93" s="87"/>
      <c r="AT93" s="26" t="s">
        <v>209</v>
      </c>
      <c r="AU93" s="26" t="s">
        <v>83</v>
      </c>
    </row>
    <row r="94" s="1" customFormat="1" ht="25.5" customHeight="1">
      <c r="B94" s="213"/>
      <c r="C94" s="214" t="s">
        <v>83</v>
      </c>
      <c r="D94" s="214" t="s">
        <v>202</v>
      </c>
      <c r="E94" s="215" t="s">
        <v>1363</v>
      </c>
      <c r="F94" s="216" t="s">
        <v>1364</v>
      </c>
      <c r="G94" s="217" t="s">
        <v>1365</v>
      </c>
      <c r="H94" s="218">
        <v>10</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2049</v>
      </c>
    </row>
    <row r="95" s="1" customFormat="1">
      <c r="B95" s="48"/>
      <c r="D95" s="226" t="s">
        <v>209</v>
      </c>
      <c r="F95" s="227" t="s">
        <v>1367</v>
      </c>
      <c r="I95" s="228"/>
      <c r="L95" s="48"/>
      <c r="M95" s="229"/>
      <c r="N95" s="49"/>
      <c r="O95" s="49"/>
      <c r="P95" s="49"/>
      <c r="Q95" s="49"/>
      <c r="R95" s="49"/>
      <c r="S95" s="49"/>
      <c r="T95" s="87"/>
      <c r="AT95" s="26" t="s">
        <v>209</v>
      </c>
      <c r="AU95" s="26" t="s">
        <v>83</v>
      </c>
    </row>
    <row r="96" s="1" customFormat="1" ht="25.5" customHeight="1">
      <c r="B96" s="213"/>
      <c r="C96" s="214" t="s">
        <v>110</v>
      </c>
      <c r="D96" s="214" t="s">
        <v>202</v>
      </c>
      <c r="E96" s="215" t="s">
        <v>1369</v>
      </c>
      <c r="F96" s="216" t="s">
        <v>1370</v>
      </c>
      <c r="G96" s="217" t="s">
        <v>205</v>
      </c>
      <c r="H96" s="218">
        <v>6.25</v>
      </c>
      <c r="I96" s="219"/>
      <c r="J96" s="220">
        <f>ROUND(I96*H96,2)</f>
        <v>0</v>
      </c>
      <c r="K96" s="216" t="s">
        <v>206</v>
      </c>
      <c r="L96" s="48"/>
      <c r="M96" s="221" t="s">
        <v>5</v>
      </c>
      <c r="N96" s="222" t="s">
        <v>44</v>
      </c>
      <c r="O96" s="49"/>
      <c r="P96" s="223">
        <f>O96*H96</f>
        <v>0</v>
      </c>
      <c r="Q96" s="223">
        <v>0</v>
      </c>
      <c r="R96" s="223">
        <f>Q96*H96</f>
        <v>0</v>
      </c>
      <c r="S96" s="223">
        <v>0</v>
      </c>
      <c r="T96" s="224">
        <f>S96*H96</f>
        <v>0</v>
      </c>
      <c r="AR96" s="26" t="s">
        <v>207</v>
      </c>
      <c r="AT96" s="26" t="s">
        <v>202</v>
      </c>
      <c r="AU96" s="26" t="s">
        <v>83</v>
      </c>
      <c r="AY96" s="26" t="s">
        <v>200</v>
      </c>
      <c r="BE96" s="225">
        <f>IF(N96="základní",J96,0)</f>
        <v>0</v>
      </c>
      <c r="BF96" s="225">
        <f>IF(N96="snížená",J96,0)</f>
        <v>0</v>
      </c>
      <c r="BG96" s="225">
        <f>IF(N96="zákl. přenesená",J96,0)</f>
        <v>0</v>
      </c>
      <c r="BH96" s="225">
        <f>IF(N96="sníž. přenesená",J96,0)</f>
        <v>0</v>
      </c>
      <c r="BI96" s="225">
        <f>IF(N96="nulová",J96,0)</f>
        <v>0</v>
      </c>
      <c r="BJ96" s="26" t="s">
        <v>81</v>
      </c>
      <c r="BK96" s="225">
        <f>ROUND(I96*H96,2)</f>
        <v>0</v>
      </c>
      <c r="BL96" s="26" t="s">
        <v>207</v>
      </c>
      <c r="BM96" s="26" t="s">
        <v>2050</v>
      </c>
    </row>
    <row r="97" s="1" customFormat="1">
      <c r="B97" s="48"/>
      <c r="D97" s="226" t="s">
        <v>209</v>
      </c>
      <c r="F97" s="227" t="s">
        <v>1372</v>
      </c>
      <c r="I97" s="228"/>
      <c r="L97" s="48"/>
      <c r="M97" s="229"/>
      <c r="N97" s="49"/>
      <c r="O97" s="49"/>
      <c r="P97" s="49"/>
      <c r="Q97" s="49"/>
      <c r="R97" s="49"/>
      <c r="S97" s="49"/>
      <c r="T97" s="87"/>
      <c r="AT97" s="26" t="s">
        <v>209</v>
      </c>
      <c r="AU97" s="26" t="s">
        <v>83</v>
      </c>
    </row>
    <row r="98" s="14" customFormat="1">
      <c r="B98" s="260"/>
      <c r="D98" s="226" t="s">
        <v>211</v>
      </c>
      <c r="E98" s="261" t="s">
        <v>5</v>
      </c>
      <c r="F98" s="262" t="s">
        <v>1891</v>
      </c>
      <c r="H98" s="261" t="s">
        <v>5</v>
      </c>
      <c r="I98" s="263"/>
      <c r="L98" s="260"/>
      <c r="M98" s="264"/>
      <c r="N98" s="265"/>
      <c r="O98" s="265"/>
      <c r="P98" s="265"/>
      <c r="Q98" s="265"/>
      <c r="R98" s="265"/>
      <c r="S98" s="265"/>
      <c r="T98" s="266"/>
      <c r="AT98" s="261" t="s">
        <v>211</v>
      </c>
      <c r="AU98" s="261" t="s">
        <v>83</v>
      </c>
      <c r="AV98" s="14" t="s">
        <v>81</v>
      </c>
      <c r="AW98" s="14" t="s">
        <v>37</v>
      </c>
      <c r="AX98" s="14" t="s">
        <v>73</v>
      </c>
      <c r="AY98" s="261" t="s">
        <v>200</v>
      </c>
    </row>
    <row r="99" s="12" customFormat="1">
      <c r="B99" s="230"/>
      <c r="D99" s="226" t="s">
        <v>211</v>
      </c>
      <c r="E99" s="231" t="s">
        <v>5</v>
      </c>
      <c r="F99" s="232" t="s">
        <v>1892</v>
      </c>
      <c r="H99" s="233">
        <v>6.25</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207</v>
      </c>
      <c r="D100" s="214" t="s">
        <v>202</v>
      </c>
      <c r="E100" s="215" t="s">
        <v>1893</v>
      </c>
      <c r="F100" s="216" t="s">
        <v>1894</v>
      </c>
      <c r="G100" s="217" t="s">
        <v>205</v>
      </c>
      <c r="H100" s="218">
        <v>386.39999999999998</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2051</v>
      </c>
    </row>
    <row r="101" s="1" customFormat="1">
      <c r="B101" s="48"/>
      <c r="D101" s="226" t="s">
        <v>209</v>
      </c>
      <c r="F101" s="227" t="s">
        <v>1896</v>
      </c>
      <c r="I101" s="228"/>
      <c r="L101" s="48"/>
      <c r="M101" s="229"/>
      <c r="N101" s="49"/>
      <c r="O101" s="49"/>
      <c r="P101" s="49"/>
      <c r="Q101" s="49"/>
      <c r="R101" s="49"/>
      <c r="S101" s="49"/>
      <c r="T101" s="87"/>
      <c r="AT101" s="26" t="s">
        <v>209</v>
      </c>
      <c r="AU101" s="26" t="s">
        <v>83</v>
      </c>
    </row>
    <row r="102" s="14" customFormat="1">
      <c r="B102" s="260"/>
      <c r="D102" s="226" t="s">
        <v>211</v>
      </c>
      <c r="E102" s="261" t="s">
        <v>5</v>
      </c>
      <c r="F102" s="262" t="s">
        <v>2052</v>
      </c>
      <c r="H102" s="261" t="s">
        <v>5</v>
      </c>
      <c r="I102" s="263"/>
      <c r="L102" s="260"/>
      <c r="M102" s="264"/>
      <c r="N102" s="265"/>
      <c r="O102" s="265"/>
      <c r="P102" s="265"/>
      <c r="Q102" s="265"/>
      <c r="R102" s="265"/>
      <c r="S102" s="265"/>
      <c r="T102" s="266"/>
      <c r="AT102" s="261" t="s">
        <v>211</v>
      </c>
      <c r="AU102" s="261" t="s">
        <v>83</v>
      </c>
      <c r="AV102" s="14" t="s">
        <v>81</v>
      </c>
      <c r="AW102" s="14" t="s">
        <v>37</v>
      </c>
      <c r="AX102" s="14" t="s">
        <v>73</v>
      </c>
      <c r="AY102" s="261" t="s">
        <v>200</v>
      </c>
    </row>
    <row r="103" s="12" customFormat="1">
      <c r="B103" s="230"/>
      <c r="D103" s="226" t="s">
        <v>211</v>
      </c>
      <c r="E103" s="231" t="s">
        <v>1863</v>
      </c>
      <c r="F103" s="232" t="s">
        <v>2053</v>
      </c>
      <c r="H103" s="233">
        <v>386.39999999999998</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230</v>
      </c>
      <c r="D104" s="214" t="s">
        <v>202</v>
      </c>
      <c r="E104" s="215" t="s">
        <v>1899</v>
      </c>
      <c r="F104" s="216" t="s">
        <v>1900</v>
      </c>
      <c r="G104" s="217" t="s">
        <v>205</v>
      </c>
      <c r="H104" s="218">
        <v>386.39999999999998</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2054</v>
      </c>
    </row>
    <row r="105" s="1" customFormat="1">
      <c r="B105" s="48"/>
      <c r="D105" s="226" t="s">
        <v>209</v>
      </c>
      <c r="F105" s="227" t="s">
        <v>1902</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2055</v>
      </c>
      <c r="H106" s="233">
        <v>386.39999999999998</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238</v>
      </c>
      <c r="D107" s="214" t="s">
        <v>202</v>
      </c>
      <c r="E107" s="215" t="s">
        <v>1648</v>
      </c>
      <c r="F107" s="216" t="s">
        <v>1649</v>
      </c>
      <c r="G107" s="217" t="s">
        <v>205</v>
      </c>
      <c r="H107" s="218">
        <v>759.774</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2056</v>
      </c>
    </row>
    <row r="108" s="1" customFormat="1">
      <c r="B108" s="48"/>
      <c r="D108" s="226" t="s">
        <v>209</v>
      </c>
      <c r="F108" s="227" t="s">
        <v>1651</v>
      </c>
      <c r="I108" s="228"/>
      <c r="L108" s="48"/>
      <c r="M108" s="229"/>
      <c r="N108" s="49"/>
      <c r="O108" s="49"/>
      <c r="P108" s="49"/>
      <c r="Q108" s="49"/>
      <c r="R108" s="49"/>
      <c r="S108" s="49"/>
      <c r="T108" s="87"/>
      <c r="AT108" s="26" t="s">
        <v>209</v>
      </c>
      <c r="AU108" s="26" t="s">
        <v>83</v>
      </c>
    </row>
    <row r="109" s="14" customFormat="1">
      <c r="B109" s="260"/>
      <c r="D109" s="226" t="s">
        <v>211</v>
      </c>
      <c r="E109" s="261" t="s">
        <v>5</v>
      </c>
      <c r="F109" s="262" t="s">
        <v>2057</v>
      </c>
      <c r="H109" s="261" t="s">
        <v>5</v>
      </c>
      <c r="I109" s="263"/>
      <c r="L109" s="260"/>
      <c r="M109" s="264"/>
      <c r="N109" s="265"/>
      <c r="O109" s="265"/>
      <c r="P109" s="265"/>
      <c r="Q109" s="265"/>
      <c r="R109" s="265"/>
      <c r="S109" s="265"/>
      <c r="T109" s="266"/>
      <c r="AT109" s="261" t="s">
        <v>211</v>
      </c>
      <c r="AU109" s="261" t="s">
        <v>83</v>
      </c>
      <c r="AV109" s="14" t="s">
        <v>81</v>
      </c>
      <c r="AW109" s="14" t="s">
        <v>37</v>
      </c>
      <c r="AX109" s="14" t="s">
        <v>73</v>
      </c>
      <c r="AY109" s="261" t="s">
        <v>200</v>
      </c>
    </row>
    <row r="110" s="12" customFormat="1">
      <c r="B110" s="230"/>
      <c r="D110" s="226" t="s">
        <v>211</v>
      </c>
      <c r="E110" s="231" t="s">
        <v>5</v>
      </c>
      <c r="F110" s="232" t="s">
        <v>2058</v>
      </c>
      <c r="H110" s="233">
        <v>423.32999999999998</v>
      </c>
      <c r="I110" s="234"/>
      <c r="L110" s="230"/>
      <c r="M110" s="235"/>
      <c r="N110" s="236"/>
      <c r="O110" s="236"/>
      <c r="P110" s="236"/>
      <c r="Q110" s="236"/>
      <c r="R110" s="236"/>
      <c r="S110" s="236"/>
      <c r="T110" s="237"/>
      <c r="AT110" s="231" t="s">
        <v>211</v>
      </c>
      <c r="AU110" s="231" t="s">
        <v>83</v>
      </c>
      <c r="AV110" s="12" t="s">
        <v>83</v>
      </c>
      <c r="AW110" s="12" t="s">
        <v>37</v>
      </c>
      <c r="AX110" s="12" t="s">
        <v>73</v>
      </c>
      <c r="AY110" s="231" t="s">
        <v>200</v>
      </c>
    </row>
    <row r="111" s="14" customFormat="1">
      <c r="B111" s="260"/>
      <c r="D111" s="226" t="s">
        <v>211</v>
      </c>
      <c r="E111" s="261" t="s">
        <v>5</v>
      </c>
      <c r="F111" s="262" t="s">
        <v>2059</v>
      </c>
      <c r="H111" s="261" t="s">
        <v>5</v>
      </c>
      <c r="I111" s="263"/>
      <c r="L111" s="260"/>
      <c r="M111" s="264"/>
      <c r="N111" s="265"/>
      <c r="O111" s="265"/>
      <c r="P111" s="265"/>
      <c r="Q111" s="265"/>
      <c r="R111" s="265"/>
      <c r="S111" s="265"/>
      <c r="T111" s="266"/>
      <c r="AT111" s="261" t="s">
        <v>211</v>
      </c>
      <c r="AU111" s="261" t="s">
        <v>83</v>
      </c>
      <c r="AV111" s="14" t="s">
        <v>81</v>
      </c>
      <c r="AW111" s="14" t="s">
        <v>37</v>
      </c>
      <c r="AX111" s="14" t="s">
        <v>73</v>
      </c>
      <c r="AY111" s="261" t="s">
        <v>200</v>
      </c>
    </row>
    <row r="112" s="12" customFormat="1">
      <c r="B112" s="230"/>
      <c r="D112" s="226" t="s">
        <v>211</v>
      </c>
      <c r="E112" s="231" t="s">
        <v>5</v>
      </c>
      <c r="F112" s="232" t="s">
        <v>2060</v>
      </c>
      <c r="H112" s="233">
        <v>16.32</v>
      </c>
      <c r="I112" s="234"/>
      <c r="L112" s="230"/>
      <c r="M112" s="235"/>
      <c r="N112" s="236"/>
      <c r="O112" s="236"/>
      <c r="P112" s="236"/>
      <c r="Q112" s="236"/>
      <c r="R112" s="236"/>
      <c r="S112" s="236"/>
      <c r="T112" s="237"/>
      <c r="AT112" s="231" t="s">
        <v>211</v>
      </c>
      <c r="AU112" s="231" t="s">
        <v>83</v>
      </c>
      <c r="AV112" s="12" t="s">
        <v>83</v>
      </c>
      <c r="AW112" s="12" t="s">
        <v>37</v>
      </c>
      <c r="AX112" s="12" t="s">
        <v>73</v>
      </c>
      <c r="AY112" s="231" t="s">
        <v>200</v>
      </c>
    </row>
    <row r="113" s="14" customFormat="1">
      <c r="B113" s="260"/>
      <c r="D113" s="226" t="s">
        <v>211</v>
      </c>
      <c r="E113" s="261" t="s">
        <v>5</v>
      </c>
      <c r="F113" s="262" t="s">
        <v>2061</v>
      </c>
      <c r="H113" s="261" t="s">
        <v>5</v>
      </c>
      <c r="I113" s="263"/>
      <c r="L113" s="260"/>
      <c r="M113" s="264"/>
      <c r="N113" s="265"/>
      <c r="O113" s="265"/>
      <c r="P113" s="265"/>
      <c r="Q113" s="265"/>
      <c r="R113" s="265"/>
      <c r="S113" s="265"/>
      <c r="T113" s="266"/>
      <c r="AT113" s="261" t="s">
        <v>211</v>
      </c>
      <c r="AU113" s="261" t="s">
        <v>83</v>
      </c>
      <c r="AV113" s="14" t="s">
        <v>81</v>
      </c>
      <c r="AW113" s="14" t="s">
        <v>37</v>
      </c>
      <c r="AX113" s="14" t="s">
        <v>73</v>
      </c>
      <c r="AY113" s="261" t="s">
        <v>200</v>
      </c>
    </row>
    <row r="114" s="12" customFormat="1">
      <c r="B114" s="230"/>
      <c r="D114" s="226" t="s">
        <v>211</v>
      </c>
      <c r="E114" s="231" t="s">
        <v>5</v>
      </c>
      <c r="F114" s="232" t="s">
        <v>2062</v>
      </c>
      <c r="H114" s="233">
        <v>47.5</v>
      </c>
      <c r="I114" s="234"/>
      <c r="L114" s="230"/>
      <c r="M114" s="235"/>
      <c r="N114" s="236"/>
      <c r="O114" s="236"/>
      <c r="P114" s="236"/>
      <c r="Q114" s="236"/>
      <c r="R114" s="236"/>
      <c r="S114" s="236"/>
      <c r="T114" s="237"/>
      <c r="AT114" s="231" t="s">
        <v>211</v>
      </c>
      <c r="AU114" s="231" t="s">
        <v>83</v>
      </c>
      <c r="AV114" s="12" t="s">
        <v>83</v>
      </c>
      <c r="AW114" s="12" t="s">
        <v>37</v>
      </c>
      <c r="AX114" s="12" t="s">
        <v>73</v>
      </c>
      <c r="AY114" s="231" t="s">
        <v>200</v>
      </c>
    </row>
    <row r="115" s="14" customFormat="1">
      <c r="B115" s="260"/>
      <c r="D115" s="226" t="s">
        <v>211</v>
      </c>
      <c r="E115" s="261" t="s">
        <v>5</v>
      </c>
      <c r="F115" s="262" t="s">
        <v>2063</v>
      </c>
      <c r="H115" s="261" t="s">
        <v>5</v>
      </c>
      <c r="I115" s="263"/>
      <c r="L115" s="260"/>
      <c r="M115" s="264"/>
      <c r="N115" s="265"/>
      <c r="O115" s="265"/>
      <c r="P115" s="265"/>
      <c r="Q115" s="265"/>
      <c r="R115" s="265"/>
      <c r="S115" s="265"/>
      <c r="T115" s="266"/>
      <c r="AT115" s="261" t="s">
        <v>211</v>
      </c>
      <c r="AU115" s="261" t="s">
        <v>83</v>
      </c>
      <c r="AV115" s="14" t="s">
        <v>81</v>
      </c>
      <c r="AW115" s="14" t="s">
        <v>37</v>
      </c>
      <c r="AX115" s="14" t="s">
        <v>73</v>
      </c>
      <c r="AY115" s="261" t="s">
        <v>200</v>
      </c>
    </row>
    <row r="116" s="12" customFormat="1">
      <c r="B116" s="230"/>
      <c r="D116" s="226" t="s">
        <v>211</v>
      </c>
      <c r="E116" s="231" t="s">
        <v>5</v>
      </c>
      <c r="F116" s="232" t="s">
        <v>1914</v>
      </c>
      <c r="H116" s="233">
        <v>208.56</v>
      </c>
      <c r="I116" s="234"/>
      <c r="L116" s="230"/>
      <c r="M116" s="235"/>
      <c r="N116" s="236"/>
      <c r="O116" s="236"/>
      <c r="P116" s="236"/>
      <c r="Q116" s="236"/>
      <c r="R116" s="236"/>
      <c r="S116" s="236"/>
      <c r="T116" s="237"/>
      <c r="AT116" s="231" t="s">
        <v>211</v>
      </c>
      <c r="AU116" s="231" t="s">
        <v>83</v>
      </c>
      <c r="AV116" s="12" t="s">
        <v>83</v>
      </c>
      <c r="AW116" s="12" t="s">
        <v>37</v>
      </c>
      <c r="AX116" s="12" t="s">
        <v>73</v>
      </c>
      <c r="AY116" s="231" t="s">
        <v>200</v>
      </c>
    </row>
    <row r="117" s="14" customFormat="1">
      <c r="B117" s="260"/>
      <c r="D117" s="226" t="s">
        <v>211</v>
      </c>
      <c r="E117" s="261" t="s">
        <v>5</v>
      </c>
      <c r="F117" s="262" t="s">
        <v>1915</v>
      </c>
      <c r="H117" s="261" t="s">
        <v>5</v>
      </c>
      <c r="I117" s="263"/>
      <c r="L117" s="260"/>
      <c r="M117" s="264"/>
      <c r="N117" s="265"/>
      <c r="O117" s="265"/>
      <c r="P117" s="265"/>
      <c r="Q117" s="265"/>
      <c r="R117" s="265"/>
      <c r="S117" s="265"/>
      <c r="T117" s="266"/>
      <c r="AT117" s="261" t="s">
        <v>211</v>
      </c>
      <c r="AU117" s="261" t="s">
        <v>83</v>
      </c>
      <c r="AV117" s="14" t="s">
        <v>81</v>
      </c>
      <c r="AW117" s="14" t="s">
        <v>37</v>
      </c>
      <c r="AX117" s="14" t="s">
        <v>73</v>
      </c>
      <c r="AY117" s="261" t="s">
        <v>200</v>
      </c>
    </row>
    <row r="118" s="12" customFormat="1">
      <c r="B118" s="230"/>
      <c r="D118" s="226" t="s">
        <v>211</v>
      </c>
      <c r="E118" s="231" t="s">
        <v>5</v>
      </c>
      <c r="F118" s="232" t="s">
        <v>2064</v>
      </c>
      <c r="H118" s="233">
        <v>64.063999999999993</v>
      </c>
      <c r="I118" s="234"/>
      <c r="L118" s="230"/>
      <c r="M118" s="235"/>
      <c r="N118" s="236"/>
      <c r="O118" s="236"/>
      <c r="P118" s="236"/>
      <c r="Q118" s="236"/>
      <c r="R118" s="236"/>
      <c r="S118" s="236"/>
      <c r="T118" s="237"/>
      <c r="AT118" s="231" t="s">
        <v>211</v>
      </c>
      <c r="AU118" s="231" t="s">
        <v>83</v>
      </c>
      <c r="AV118" s="12" t="s">
        <v>83</v>
      </c>
      <c r="AW118" s="12" t="s">
        <v>37</v>
      </c>
      <c r="AX118" s="12" t="s">
        <v>73</v>
      </c>
      <c r="AY118" s="231" t="s">
        <v>200</v>
      </c>
    </row>
    <row r="119" s="13" customFormat="1">
      <c r="B119" s="238"/>
      <c r="D119" s="226" t="s">
        <v>211</v>
      </c>
      <c r="E119" s="239" t="s">
        <v>1317</v>
      </c>
      <c r="F119" s="240" t="s">
        <v>219</v>
      </c>
      <c r="H119" s="241">
        <v>759.774</v>
      </c>
      <c r="I119" s="242"/>
      <c r="L119" s="238"/>
      <c r="M119" s="243"/>
      <c r="N119" s="244"/>
      <c r="O119" s="244"/>
      <c r="P119" s="244"/>
      <c r="Q119" s="244"/>
      <c r="R119" s="244"/>
      <c r="S119" s="244"/>
      <c r="T119" s="245"/>
      <c r="AT119" s="239" t="s">
        <v>211</v>
      </c>
      <c r="AU119" s="239" t="s">
        <v>83</v>
      </c>
      <c r="AV119" s="13" t="s">
        <v>207</v>
      </c>
      <c r="AW119" s="13" t="s">
        <v>37</v>
      </c>
      <c r="AX119" s="13" t="s">
        <v>81</v>
      </c>
      <c r="AY119" s="239" t="s">
        <v>200</v>
      </c>
    </row>
    <row r="120" s="1" customFormat="1" ht="16.5" customHeight="1">
      <c r="B120" s="213"/>
      <c r="C120" s="214" t="s">
        <v>244</v>
      </c>
      <c r="D120" s="214" t="s">
        <v>202</v>
      </c>
      <c r="E120" s="215" t="s">
        <v>1393</v>
      </c>
      <c r="F120" s="216" t="s">
        <v>1394</v>
      </c>
      <c r="G120" s="217" t="s">
        <v>205</v>
      </c>
      <c r="H120" s="218">
        <v>759.774</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2065</v>
      </c>
    </row>
    <row r="121" s="1" customFormat="1">
      <c r="B121" s="48"/>
      <c r="D121" s="226" t="s">
        <v>209</v>
      </c>
      <c r="F121" s="227" t="s">
        <v>1396</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2040</v>
      </c>
      <c r="H122" s="233">
        <v>759.774</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250</v>
      </c>
      <c r="D123" s="214" t="s">
        <v>202</v>
      </c>
      <c r="E123" s="215" t="s">
        <v>1397</v>
      </c>
      <c r="F123" s="216" t="s">
        <v>1398</v>
      </c>
      <c r="G123" s="217" t="s">
        <v>291</v>
      </c>
      <c r="H123" s="218">
        <v>948</v>
      </c>
      <c r="I123" s="219"/>
      <c r="J123" s="220">
        <f>ROUND(I123*H123,2)</f>
        <v>0</v>
      </c>
      <c r="K123" s="216" t="s">
        <v>206</v>
      </c>
      <c r="L123" s="48"/>
      <c r="M123" s="221" t="s">
        <v>5</v>
      </c>
      <c r="N123" s="222" t="s">
        <v>44</v>
      </c>
      <c r="O123" s="49"/>
      <c r="P123" s="223">
        <f>O123*H123</f>
        <v>0</v>
      </c>
      <c r="Q123" s="223">
        <v>0.00084000000000000003</v>
      </c>
      <c r="R123" s="223">
        <f>Q123*H123</f>
        <v>0.79632000000000003</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2066</v>
      </c>
    </row>
    <row r="124" s="1" customFormat="1">
      <c r="B124" s="48"/>
      <c r="D124" s="226" t="s">
        <v>209</v>
      </c>
      <c r="F124" s="227" t="s">
        <v>1400</v>
      </c>
      <c r="I124" s="228"/>
      <c r="L124" s="48"/>
      <c r="M124" s="229"/>
      <c r="N124" s="49"/>
      <c r="O124" s="49"/>
      <c r="P124" s="49"/>
      <c r="Q124" s="49"/>
      <c r="R124" s="49"/>
      <c r="S124" s="49"/>
      <c r="T124" s="87"/>
      <c r="AT124" s="26" t="s">
        <v>209</v>
      </c>
      <c r="AU124" s="26" t="s">
        <v>83</v>
      </c>
    </row>
    <row r="125" s="14" customFormat="1">
      <c r="B125" s="260"/>
      <c r="D125" s="226" t="s">
        <v>211</v>
      </c>
      <c r="E125" s="261" t="s">
        <v>5</v>
      </c>
      <c r="F125" s="262" t="s">
        <v>1919</v>
      </c>
      <c r="H125" s="261" t="s">
        <v>5</v>
      </c>
      <c r="I125" s="263"/>
      <c r="L125" s="260"/>
      <c r="M125" s="264"/>
      <c r="N125" s="265"/>
      <c r="O125" s="265"/>
      <c r="P125" s="265"/>
      <c r="Q125" s="265"/>
      <c r="R125" s="265"/>
      <c r="S125" s="265"/>
      <c r="T125" s="266"/>
      <c r="AT125" s="261" t="s">
        <v>211</v>
      </c>
      <c r="AU125" s="261" t="s">
        <v>83</v>
      </c>
      <c r="AV125" s="14" t="s">
        <v>81</v>
      </c>
      <c r="AW125" s="14" t="s">
        <v>37</v>
      </c>
      <c r="AX125" s="14" t="s">
        <v>73</v>
      </c>
      <c r="AY125" s="261" t="s">
        <v>200</v>
      </c>
    </row>
    <row r="126" s="12" customFormat="1">
      <c r="B126" s="230"/>
      <c r="D126" s="226" t="s">
        <v>211</v>
      </c>
      <c r="E126" s="231" t="s">
        <v>1325</v>
      </c>
      <c r="F126" s="232" t="s">
        <v>2067</v>
      </c>
      <c r="H126" s="233">
        <v>948</v>
      </c>
      <c r="I126" s="234"/>
      <c r="L126" s="230"/>
      <c r="M126" s="235"/>
      <c r="N126" s="236"/>
      <c r="O126" s="236"/>
      <c r="P126" s="236"/>
      <c r="Q126" s="236"/>
      <c r="R126" s="236"/>
      <c r="S126" s="236"/>
      <c r="T126" s="237"/>
      <c r="AT126" s="231" t="s">
        <v>211</v>
      </c>
      <c r="AU126" s="231" t="s">
        <v>83</v>
      </c>
      <c r="AV126" s="12" t="s">
        <v>83</v>
      </c>
      <c r="AW126" s="12" t="s">
        <v>37</v>
      </c>
      <c r="AX126" s="12" t="s">
        <v>81</v>
      </c>
      <c r="AY126" s="231" t="s">
        <v>200</v>
      </c>
    </row>
    <row r="127" s="1" customFormat="1" ht="16.5" customHeight="1">
      <c r="B127" s="213"/>
      <c r="C127" s="214" t="s">
        <v>258</v>
      </c>
      <c r="D127" s="214" t="s">
        <v>202</v>
      </c>
      <c r="E127" s="215" t="s">
        <v>1404</v>
      </c>
      <c r="F127" s="216" t="s">
        <v>1405</v>
      </c>
      <c r="G127" s="217" t="s">
        <v>291</v>
      </c>
      <c r="H127" s="218">
        <v>948</v>
      </c>
      <c r="I127" s="219"/>
      <c r="J127" s="220">
        <f>ROUND(I127*H127,2)</f>
        <v>0</v>
      </c>
      <c r="K127" s="216" t="s">
        <v>206</v>
      </c>
      <c r="L127" s="48"/>
      <c r="M127" s="221" t="s">
        <v>5</v>
      </c>
      <c r="N127" s="222" t="s">
        <v>44</v>
      </c>
      <c r="O127" s="49"/>
      <c r="P127" s="223">
        <f>O127*H127</f>
        <v>0</v>
      </c>
      <c r="Q127" s="223">
        <v>0</v>
      </c>
      <c r="R127" s="223">
        <f>Q127*H127</f>
        <v>0</v>
      </c>
      <c r="S127" s="223">
        <v>0</v>
      </c>
      <c r="T127" s="224">
        <f>S127*H127</f>
        <v>0</v>
      </c>
      <c r="AR127" s="26" t="s">
        <v>207</v>
      </c>
      <c r="AT127" s="26" t="s">
        <v>202</v>
      </c>
      <c r="AU127" s="26" t="s">
        <v>83</v>
      </c>
      <c r="AY127" s="26" t="s">
        <v>200</v>
      </c>
      <c r="BE127" s="225">
        <f>IF(N127="základní",J127,0)</f>
        <v>0</v>
      </c>
      <c r="BF127" s="225">
        <f>IF(N127="snížená",J127,0)</f>
        <v>0</v>
      </c>
      <c r="BG127" s="225">
        <f>IF(N127="zákl. přenesená",J127,0)</f>
        <v>0</v>
      </c>
      <c r="BH127" s="225">
        <f>IF(N127="sníž. přenesená",J127,0)</f>
        <v>0</v>
      </c>
      <c r="BI127" s="225">
        <f>IF(N127="nulová",J127,0)</f>
        <v>0</v>
      </c>
      <c r="BJ127" s="26" t="s">
        <v>81</v>
      </c>
      <c r="BK127" s="225">
        <f>ROUND(I127*H127,2)</f>
        <v>0</v>
      </c>
      <c r="BL127" s="26" t="s">
        <v>207</v>
      </c>
      <c r="BM127" s="26" t="s">
        <v>2068</v>
      </c>
    </row>
    <row r="128" s="1" customFormat="1">
      <c r="B128" s="48"/>
      <c r="D128" s="226" t="s">
        <v>209</v>
      </c>
      <c r="F128" s="227" t="s">
        <v>1407</v>
      </c>
      <c r="I128" s="228"/>
      <c r="L128" s="48"/>
      <c r="M128" s="229"/>
      <c r="N128" s="49"/>
      <c r="O128" s="49"/>
      <c r="P128" s="49"/>
      <c r="Q128" s="49"/>
      <c r="R128" s="49"/>
      <c r="S128" s="49"/>
      <c r="T128" s="87"/>
      <c r="AT128" s="26" t="s">
        <v>209</v>
      </c>
      <c r="AU128" s="26" t="s">
        <v>83</v>
      </c>
    </row>
    <row r="129" s="12" customFormat="1">
      <c r="B129" s="230"/>
      <c r="D129" s="226" t="s">
        <v>211</v>
      </c>
      <c r="E129" s="231" t="s">
        <v>5</v>
      </c>
      <c r="F129" s="232" t="s">
        <v>1325</v>
      </c>
      <c r="H129" s="233">
        <v>948</v>
      </c>
      <c r="I129" s="234"/>
      <c r="L129" s="230"/>
      <c r="M129" s="235"/>
      <c r="N129" s="236"/>
      <c r="O129" s="236"/>
      <c r="P129" s="236"/>
      <c r="Q129" s="236"/>
      <c r="R129" s="236"/>
      <c r="S129" s="236"/>
      <c r="T129" s="237"/>
      <c r="AT129" s="231" t="s">
        <v>211</v>
      </c>
      <c r="AU129" s="231" t="s">
        <v>83</v>
      </c>
      <c r="AV129" s="12" t="s">
        <v>83</v>
      </c>
      <c r="AW129" s="12" t="s">
        <v>37</v>
      </c>
      <c r="AX129" s="12" t="s">
        <v>81</v>
      </c>
      <c r="AY129" s="231" t="s">
        <v>200</v>
      </c>
    </row>
    <row r="130" s="1" customFormat="1" ht="16.5" customHeight="1">
      <c r="B130" s="213"/>
      <c r="C130" s="214" t="s">
        <v>264</v>
      </c>
      <c r="D130" s="214" t="s">
        <v>202</v>
      </c>
      <c r="E130" s="215" t="s">
        <v>1408</v>
      </c>
      <c r="F130" s="216" t="s">
        <v>1409</v>
      </c>
      <c r="G130" s="217" t="s">
        <v>205</v>
      </c>
      <c r="H130" s="218">
        <v>1146.174</v>
      </c>
      <c r="I130" s="219"/>
      <c r="J130" s="220">
        <f>ROUND(I130*H130,2)</f>
        <v>0</v>
      </c>
      <c r="K130" s="216" t="s">
        <v>206</v>
      </c>
      <c r="L130" s="48"/>
      <c r="M130" s="221" t="s">
        <v>5</v>
      </c>
      <c r="N130" s="222" t="s">
        <v>44</v>
      </c>
      <c r="O130" s="49"/>
      <c r="P130" s="223">
        <f>O130*H130</f>
        <v>0</v>
      </c>
      <c r="Q130" s="223">
        <v>0</v>
      </c>
      <c r="R130" s="223">
        <f>Q130*H130</f>
        <v>0</v>
      </c>
      <c r="S130" s="223">
        <v>0</v>
      </c>
      <c r="T130" s="224">
        <f>S130*H130</f>
        <v>0</v>
      </c>
      <c r="AR130" s="26" t="s">
        <v>207</v>
      </c>
      <c r="AT130" s="26" t="s">
        <v>202</v>
      </c>
      <c r="AU130" s="26" t="s">
        <v>83</v>
      </c>
      <c r="AY130" s="26" t="s">
        <v>200</v>
      </c>
      <c r="BE130" s="225">
        <f>IF(N130="základní",J130,0)</f>
        <v>0</v>
      </c>
      <c r="BF130" s="225">
        <f>IF(N130="snížená",J130,0)</f>
        <v>0</v>
      </c>
      <c r="BG130" s="225">
        <f>IF(N130="zákl. přenesená",J130,0)</f>
        <v>0</v>
      </c>
      <c r="BH130" s="225">
        <f>IF(N130="sníž. přenesená",J130,0)</f>
        <v>0</v>
      </c>
      <c r="BI130" s="225">
        <f>IF(N130="nulová",J130,0)</f>
        <v>0</v>
      </c>
      <c r="BJ130" s="26" t="s">
        <v>81</v>
      </c>
      <c r="BK130" s="225">
        <f>ROUND(I130*H130,2)</f>
        <v>0</v>
      </c>
      <c r="BL130" s="26" t="s">
        <v>207</v>
      </c>
      <c r="BM130" s="26" t="s">
        <v>2069</v>
      </c>
    </row>
    <row r="131" s="1" customFormat="1">
      <c r="B131" s="48"/>
      <c r="D131" s="226" t="s">
        <v>209</v>
      </c>
      <c r="F131" s="227" t="s">
        <v>1411</v>
      </c>
      <c r="I131" s="228"/>
      <c r="L131" s="48"/>
      <c r="M131" s="229"/>
      <c r="N131" s="49"/>
      <c r="O131" s="49"/>
      <c r="P131" s="49"/>
      <c r="Q131" s="49"/>
      <c r="R131" s="49"/>
      <c r="S131" s="49"/>
      <c r="T131" s="87"/>
      <c r="AT131" s="26" t="s">
        <v>209</v>
      </c>
      <c r="AU131" s="26" t="s">
        <v>83</v>
      </c>
    </row>
    <row r="132" s="12" customFormat="1">
      <c r="B132" s="230"/>
      <c r="D132" s="226" t="s">
        <v>211</v>
      </c>
      <c r="E132" s="231" t="s">
        <v>5</v>
      </c>
      <c r="F132" s="232" t="s">
        <v>1923</v>
      </c>
      <c r="H132" s="233">
        <v>1146.174</v>
      </c>
      <c r="I132" s="234"/>
      <c r="L132" s="230"/>
      <c r="M132" s="235"/>
      <c r="N132" s="236"/>
      <c r="O132" s="236"/>
      <c r="P132" s="236"/>
      <c r="Q132" s="236"/>
      <c r="R132" s="236"/>
      <c r="S132" s="236"/>
      <c r="T132" s="237"/>
      <c r="AT132" s="231" t="s">
        <v>211</v>
      </c>
      <c r="AU132" s="231" t="s">
        <v>83</v>
      </c>
      <c r="AV132" s="12" t="s">
        <v>83</v>
      </c>
      <c r="AW132" s="12" t="s">
        <v>37</v>
      </c>
      <c r="AX132" s="12" t="s">
        <v>81</v>
      </c>
      <c r="AY132" s="231" t="s">
        <v>200</v>
      </c>
    </row>
    <row r="133" s="1" customFormat="1" ht="16.5" customHeight="1">
      <c r="B133" s="213"/>
      <c r="C133" s="214" t="s">
        <v>270</v>
      </c>
      <c r="D133" s="214" t="s">
        <v>202</v>
      </c>
      <c r="E133" s="215" t="s">
        <v>1419</v>
      </c>
      <c r="F133" s="216" t="s">
        <v>1420</v>
      </c>
      <c r="G133" s="217" t="s">
        <v>205</v>
      </c>
      <c r="H133" s="218">
        <v>445.55200000000002</v>
      </c>
      <c r="I133" s="219"/>
      <c r="J133" s="220">
        <f>ROUND(I133*H133,2)</f>
        <v>0</v>
      </c>
      <c r="K133" s="216" t="s">
        <v>206</v>
      </c>
      <c r="L133" s="48"/>
      <c r="M133" s="221" t="s">
        <v>5</v>
      </c>
      <c r="N133" s="222" t="s">
        <v>44</v>
      </c>
      <c r="O133" s="49"/>
      <c r="P133" s="223">
        <f>O133*H133</f>
        <v>0</v>
      </c>
      <c r="Q133" s="223">
        <v>0</v>
      </c>
      <c r="R133" s="223">
        <f>Q133*H133</f>
        <v>0</v>
      </c>
      <c r="S133" s="223">
        <v>0</v>
      </c>
      <c r="T133" s="224">
        <f>S133*H133</f>
        <v>0</v>
      </c>
      <c r="AR133" s="26" t="s">
        <v>207</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207</v>
      </c>
      <c r="BM133" s="26" t="s">
        <v>2070</v>
      </c>
    </row>
    <row r="134" s="1" customFormat="1">
      <c r="B134" s="48"/>
      <c r="D134" s="226" t="s">
        <v>209</v>
      </c>
      <c r="F134" s="227" t="s">
        <v>1422</v>
      </c>
      <c r="I134" s="228"/>
      <c r="L134" s="48"/>
      <c r="M134" s="229"/>
      <c r="N134" s="49"/>
      <c r="O134" s="49"/>
      <c r="P134" s="49"/>
      <c r="Q134" s="49"/>
      <c r="R134" s="49"/>
      <c r="S134" s="49"/>
      <c r="T134" s="87"/>
      <c r="AT134" s="26" t="s">
        <v>209</v>
      </c>
      <c r="AU134" s="26" t="s">
        <v>83</v>
      </c>
    </row>
    <row r="135" s="14" customFormat="1">
      <c r="B135" s="260"/>
      <c r="D135" s="226" t="s">
        <v>211</v>
      </c>
      <c r="E135" s="261" t="s">
        <v>5</v>
      </c>
      <c r="F135" s="262" t="s">
        <v>1925</v>
      </c>
      <c r="H135" s="261" t="s">
        <v>5</v>
      </c>
      <c r="I135" s="263"/>
      <c r="L135" s="260"/>
      <c r="M135" s="264"/>
      <c r="N135" s="265"/>
      <c r="O135" s="265"/>
      <c r="P135" s="265"/>
      <c r="Q135" s="265"/>
      <c r="R135" s="265"/>
      <c r="S135" s="265"/>
      <c r="T135" s="266"/>
      <c r="AT135" s="261" t="s">
        <v>211</v>
      </c>
      <c r="AU135" s="261" t="s">
        <v>83</v>
      </c>
      <c r="AV135" s="14" t="s">
        <v>81</v>
      </c>
      <c r="AW135" s="14" t="s">
        <v>37</v>
      </c>
      <c r="AX135" s="14" t="s">
        <v>73</v>
      </c>
      <c r="AY135" s="261" t="s">
        <v>200</v>
      </c>
    </row>
    <row r="136" s="12" customFormat="1">
      <c r="B136" s="230"/>
      <c r="D136" s="226" t="s">
        <v>211</v>
      </c>
      <c r="E136" s="231" t="s">
        <v>1327</v>
      </c>
      <c r="F136" s="232" t="s">
        <v>2071</v>
      </c>
      <c r="H136" s="233">
        <v>73.469999999999999</v>
      </c>
      <c r="I136" s="234"/>
      <c r="L136" s="230"/>
      <c r="M136" s="235"/>
      <c r="N136" s="236"/>
      <c r="O136" s="236"/>
      <c r="P136" s="236"/>
      <c r="Q136" s="236"/>
      <c r="R136" s="236"/>
      <c r="S136" s="236"/>
      <c r="T136" s="237"/>
      <c r="AT136" s="231" t="s">
        <v>211</v>
      </c>
      <c r="AU136" s="231" t="s">
        <v>83</v>
      </c>
      <c r="AV136" s="12" t="s">
        <v>83</v>
      </c>
      <c r="AW136" s="12" t="s">
        <v>37</v>
      </c>
      <c r="AX136" s="12" t="s">
        <v>73</v>
      </c>
      <c r="AY136" s="231" t="s">
        <v>200</v>
      </c>
    </row>
    <row r="137" s="14" customFormat="1">
      <c r="B137" s="260"/>
      <c r="D137" s="226" t="s">
        <v>211</v>
      </c>
      <c r="E137" s="261" t="s">
        <v>5</v>
      </c>
      <c r="F137" s="262" t="s">
        <v>1927</v>
      </c>
      <c r="H137" s="261" t="s">
        <v>5</v>
      </c>
      <c r="I137" s="263"/>
      <c r="L137" s="260"/>
      <c r="M137" s="264"/>
      <c r="N137" s="265"/>
      <c r="O137" s="265"/>
      <c r="P137" s="265"/>
      <c r="Q137" s="265"/>
      <c r="R137" s="265"/>
      <c r="S137" s="265"/>
      <c r="T137" s="266"/>
      <c r="AT137" s="261" t="s">
        <v>211</v>
      </c>
      <c r="AU137" s="261" t="s">
        <v>83</v>
      </c>
      <c r="AV137" s="14" t="s">
        <v>81</v>
      </c>
      <c r="AW137" s="14" t="s">
        <v>37</v>
      </c>
      <c r="AX137" s="14" t="s">
        <v>73</v>
      </c>
      <c r="AY137" s="261" t="s">
        <v>200</v>
      </c>
    </row>
    <row r="138" s="12" customFormat="1">
      <c r="B138" s="230"/>
      <c r="D138" s="226" t="s">
        <v>211</v>
      </c>
      <c r="E138" s="231" t="s">
        <v>1640</v>
      </c>
      <c r="F138" s="232" t="s">
        <v>2072</v>
      </c>
      <c r="H138" s="233">
        <v>252.642</v>
      </c>
      <c r="I138" s="234"/>
      <c r="L138" s="230"/>
      <c r="M138" s="235"/>
      <c r="N138" s="236"/>
      <c r="O138" s="236"/>
      <c r="P138" s="236"/>
      <c r="Q138" s="236"/>
      <c r="R138" s="236"/>
      <c r="S138" s="236"/>
      <c r="T138" s="237"/>
      <c r="AT138" s="231" t="s">
        <v>211</v>
      </c>
      <c r="AU138" s="231" t="s">
        <v>83</v>
      </c>
      <c r="AV138" s="12" t="s">
        <v>83</v>
      </c>
      <c r="AW138" s="12" t="s">
        <v>37</v>
      </c>
      <c r="AX138" s="12" t="s">
        <v>73</v>
      </c>
      <c r="AY138" s="231" t="s">
        <v>200</v>
      </c>
    </row>
    <row r="139" s="14" customFormat="1">
      <c r="B139" s="260"/>
      <c r="D139" s="226" t="s">
        <v>211</v>
      </c>
      <c r="E139" s="261" t="s">
        <v>5</v>
      </c>
      <c r="F139" s="262" t="s">
        <v>1929</v>
      </c>
      <c r="H139" s="261" t="s">
        <v>5</v>
      </c>
      <c r="I139" s="263"/>
      <c r="L139" s="260"/>
      <c r="M139" s="264"/>
      <c r="N139" s="265"/>
      <c r="O139" s="265"/>
      <c r="P139" s="265"/>
      <c r="Q139" s="265"/>
      <c r="R139" s="265"/>
      <c r="S139" s="265"/>
      <c r="T139" s="266"/>
      <c r="AT139" s="261" t="s">
        <v>211</v>
      </c>
      <c r="AU139" s="261" t="s">
        <v>83</v>
      </c>
      <c r="AV139" s="14" t="s">
        <v>81</v>
      </c>
      <c r="AW139" s="14" t="s">
        <v>37</v>
      </c>
      <c r="AX139" s="14" t="s">
        <v>73</v>
      </c>
      <c r="AY139" s="261" t="s">
        <v>200</v>
      </c>
    </row>
    <row r="140" s="12" customFormat="1">
      <c r="B140" s="230"/>
      <c r="D140" s="226" t="s">
        <v>211</v>
      </c>
      <c r="E140" s="231" t="s">
        <v>5</v>
      </c>
      <c r="F140" s="232" t="s">
        <v>2073</v>
      </c>
      <c r="H140" s="233">
        <v>48</v>
      </c>
      <c r="I140" s="234"/>
      <c r="L140" s="230"/>
      <c r="M140" s="235"/>
      <c r="N140" s="236"/>
      <c r="O140" s="236"/>
      <c r="P140" s="236"/>
      <c r="Q140" s="236"/>
      <c r="R140" s="236"/>
      <c r="S140" s="236"/>
      <c r="T140" s="237"/>
      <c r="AT140" s="231" t="s">
        <v>211</v>
      </c>
      <c r="AU140" s="231" t="s">
        <v>83</v>
      </c>
      <c r="AV140" s="12" t="s">
        <v>83</v>
      </c>
      <c r="AW140" s="12" t="s">
        <v>37</v>
      </c>
      <c r="AX140" s="12" t="s">
        <v>73</v>
      </c>
      <c r="AY140" s="231" t="s">
        <v>200</v>
      </c>
    </row>
    <row r="141" s="12" customFormat="1">
      <c r="B141" s="230"/>
      <c r="D141" s="226" t="s">
        <v>211</v>
      </c>
      <c r="E141" s="231" t="s">
        <v>5</v>
      </c>
      <c r="F141" s="232" t="s">
        <v>1883</v>
      </c>
      <c r="H141" s="233">
        <v>71.439999999999998</v>
      </c>
      <c r="I141" s="234"/>
      <c r="L141" s="230"/>
      <c r="M141" s="235"/>
      <c r="N141" s="236"/>
      <c r="O141" s="236"/>
      <c r="P141" s="236"/>
      <c r="Q141" s="236"/>
      <c r="R141" s="236"/>
      <c r="S141" s="236"/>
      <c r="T141" s="237"/>
      <c r="AT141" s="231" t="s">
        <v>211</v>
      </c>
      <c r="AU141" s="231" t="s">
        <v>83</v>
      </c>
      <c r="AV141" s="12" t="s">
        <v>83</v>
      </c>
      <c r="AW141" s="12" t="s">
        <v>37</v>
      </c>
      <c r="AX141" s="12" t="s">
        <v>73</v>
      </c>
      <c r="AY141" s="231" t="s">
        <v>200</v>
      </c>
    </row>
    <row r="142" s="13" customFormat="1">
      <c r="B142" s="238"/>
      <c r="D142" s="226" t="s">
        <v>211</v>
      </c>
      <c r="E142" s="239" t="s">
        <v>1642</v>
      </c>
      <c r="F142" s="240" t="s">
        <v>219</v>
      </c>
      <c r="H142" s="241">
        <v>445.55200000000002</v>
      </c>
      <c r="I142" s="242"/>
      <c r="L142" s="238"/>
      <c r="M142" s="243"/>
      <c r="N142" s="244"/>
      <c r="O142" s="244"/>
      <c r="P142" s="244"/>
      <c r="Q142" s="244"/>
      <c r="R142" s="244"/>
      <c r="S142" s="244"/>
      <c r="T142" s="245"/>
      <c r="AT142" s="239" t="s">
        <v>211</v>
      </c>
      <c r="AU142" s="239" t="s">
        <v>83</v>
      </c>
      <c r="AV142" s="13" t="s">
        <v>207</v>
      </c>
      <c r="AW142" s="13" t="s">
        <v>37</v>
      </c>
      <c r="AX142" s="13" t="s">
        <v>81</v>
      </c>
      <c r="AY142" s="239" t="s">
        <v>200</v>
      </c>
    </row>
    <row r="143" s="1" customFormat="1" ht="16.5" customHeight="1">
      <c r="B143" s="213"/>
      <c r="C143" s="214" t="s">
        <v>277</v>
      </c>
      <c r="D143" s="214" t="s">
        <v>202</v>
      </c>
      <c r="E143" s="215" t="s">
        <v>278</v>
      </c>
      <c r="F143" s="216" t="s">
        <v>279</v>
      </c>
      <c r="G143" s="217" t="s">
        <v>205</v>
      </c>
      <c r="H143" s="218">
        <v>445.55200000000002</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207</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2074</v>
      </c>
    </row>
    <row r="144" s="1" customFormat="1">
      <c r="B144" s="48"/>
      <c r="D144" s="226" t="s">
        <v>209</v>
      </c>
      <c r="F144" s="227" t="s">
        <v>281</v>
      </c>
      <c r="I144" s="228"/>
      <c r="L144" s="48"/>
      <c r="M144" s="229"/>
      <c r="N144" s="49"/>
      <c r="O144" s="49"/>
      <c r="P144" s="49"/>
      <c r="Q144" s="49"/>
      <c r="R144" s="49"/>
      <c r="S144" s="49"/>
      <c r="T144" s="87"/>
      <c r="AT144" s="26" t="s">
        <v>209</v>
      </c>
      <c r="AU144" s="26" t="s">
        <v>83</v>
      </c>
    </row>
    <row r="145" s="12" customFormat="1">
      <c r="B145" s="230"/>
      <c r="D145" s="226" t="s">
        <v>211</v>
      </c>
      <c r="E145" s="231" t="s">
        <v>5</v>
      </c>
      <c r="F145" s="232" t="s">
        <v>1642</v>
      </c>
      <c r="H145" s="233">
        <v>445.55200000000002</v>
      </c>
      <c r="I145" s="234"/>
      <c r="L145" s="230"/>
      <c r="M145" s="235"/>
      <c r="N145" s="236"/>
      <c r="O145" s="236"/>
      <c r="P145" s="236"/>
      <c r="Q145" s="236"/>
      <c r="R145" s="236"/>
      <c r="S145" s="236"/>
      <c r="T145" s="237"/>
      <c r="AT145" s="231" t="s">
        <v>211</v>
      </c>
      <c r="AU145" s="231" t="s">
        <v>83</v>
      </c>
      <c r="AV145" s="12" t="s">
        <v>83</v>
      </c>
      <c r="AW145" s="12" t="s">
        <v>37</v>
      </c>
      <c r="AX145" s="12" t="s">
        <v>81</v>
      </c>
      <c r="AY145" s="231" t="s">
        <v>200</v>
      </c>
    </row>
    <row r="146" s="1" customFormat="1" ht="16.5" customHeight="1">
      <c r="B146" s="213"/>
      <c r="C146" s="214" t="s">
        <v>282</v>
      </c>
      <c r="D146" s="214" t="s">
        <v>202</v>
      </c>
      <c r="E146" s="215" t="s">
        <v>283</v>
      </c>
      <c r="F146" s="216" t="s">
        <v>284</v>
      </c>
      <c r="G146" s="217" t="s">
        <v>274</v>
      </c>
      <c r="H146" s="218">
        <v>846.54899999999998</v>
      </c>
      <c r="I146" s="219"/>
      <c r="J146" s="220">
        <f>ROUND(I146*H146,2)</f>
        <v>0</v>
      </c>
      <c r="K146" s="216" t="s">
        <v>206</v>
      </c>
      <c r="L146" s="48"/>
      <c r="M146" s="221" t="s">
        <v>5</v>
      </c>
      <c r="N146" s="222" t="s">
        <v>44</v>
      </c>
      <c r="O146" s="49"/>
      <c r="P146" s="223">
        <f>O146*H146</f>
        <v>0</v>
      </c>
      <c r="Q146" s="223">
        <v>0</v>
      </c>
      <c r="R146" s="223">
        <f>Q146*H146</f>
        <v>0</v>
      </c>
      <c r="S146" s="223">
        <v>0</v>
      </c>
      <c r="T146" s="224">
        <f>S146*H146</f>
        <v>0</v>
      </c>
      <c r="AR146" s="26" t="s">
        <v>207</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207</v>
      </c>
      <c r="BM146" s="26" t="s">
        <v>2075</v>
      </c>
    </row>
    <row r="147" s="1" customFormat="1">
      <c r="B147" s="48"/>
      <c r="D147" s="226" t="s">
        <v>209</v>
      </c>
      <c r="F147" s="227" t="s">
        <v>286</v>
      </c>
      <c r="I147" s="228"/>
      <c r="L147" s="48"/>
      <c r="M147" s="229"/>
      <c r="N147" s="49"/>
      <c r="O147" s="49"/>
      <c r="P147" s="49"/>
      <c r="Q147" s="49"/>
      <c r="R147" s="49"/>
      <c r="S147" s="49"/>
      <c r="T147" s="87"/>
      <c r="AT147" s="26" t="s">
        <v>209</v>
      </c>
      <c r="AU147" s="26" t="s">
        <v>83</v>
      </c>
    </row>
    <row r="148" s="12" customFormat="1">
      <c r="B148" s="230"/>
      <c r="D148" s="226" t="s">
        <v>211</v>
      </c>
      <c r="E148" s="231" t="s">
        <v>5</v>
      </c>
      <c r="F148" s="232" t="s">
        <v>2076</v>
      </c>
      <c r="H148" s="233">
        <v>846.54899999999998</v>
      </c>
      <c r="I148" s="234"/>
      <c r="L148" s="230"/>
      <c r="M148" s="235"/>
      <c r="N148" s="236"/>
      <c r="O148" s="236"/>
      <c r="P148" s="236"/>
      <c r="Q148" s="236"/>
      <c r="R148" s="236"/>
      <c r="S148" s="236"/>
      <c r="T148" s="237"/>
      <c r="AT148" s="231" t="s">
        <v>211</v>
      </c>
      <c r="AU148" s="231" t="s">
        <v>83</v>
      </c>
      <c r="AV148" s="12" t="s">
        <v>83</v>
      </c>
      <c r="AW148" s="12" t="s">
        <v>37</v>
      </c>
      <c r="AX148" s="12" t="s">
        <v>81</v>
      </c>
      <c r="AY148" s="231" t="s">
        <v>200</v>
      </c>
    </row>
    <row r="149" s="1" customFormat="1" ht="16.5" customHeight="1">
      <c r="B149" s="213"/>
      <c r="C149" s="214" t="s">
        <v>288</v>
      </c>
      <c r="D149" s="214" t="s">
        <v>202</v>
      </c>
      <c r="E149" s="215" t="s">
        <v>1428</v>
      </c>
      <c r="F149" s="216" t="s">
        <v>1429</v>
      </c>
      <c r="G149" s="217" t="s">
        <v>205</v>
      </c>
      <c r="H149" s="218">
        <v>700.62199999999996</v>
      </c>
      <c r="I149" s="219"/>
      <c r="J149" s="220">
        <f>ROUND(I149*H149,2)</f>
        <v>0</v>
      </c>
      <c r="K149" s="216" t="s">
        <v>206</v>
      </c>
      <c r="L149" s="48"/>
      <c r="M149" s="221" t="s">
        <v>5</v>
      </c>
      <c r="N149" s="222" t="s">
        <v>44</v>
      </c>
      <c r="O149" s="49"/>
      <c r="P149" s="223">
        <f>O149*H149</f>
        <v>0</v>
      </c>
      <c r="Q149" s="223">
        <v>0</v>
      </c>
      <c r="R149" s="223">
        <f>Q149*H149</f>
        <v>0</v>
      </c>
      <c r="S149" s="223">
        <v>0</v>
      </c>
      <c r="T149" s="224">
        <f>S149*H149</f>
        <v>0</v>
      </c>
      <c r="AR149" s="26" t="s">
        <v>207</v>
      </c>
      <c r="AT149" s="26" t="s">
        <v>202</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2077</v>
      </c>
    </row>
    <row r="150" s="1" customFormat="1">
      <c r="B150" s="48"/>
      <c r="D150" s="226" t="s">
        <v>209</v>
      </c>
      <c r="F150" s="227" t="s">
        <v>1431</v>
      </c>
      <c r="I150" s="228"/>
      <c r="L150" s="48"/>
      <c r="M150" s="229"/>
      <c r="N150" s="49"/>
      <c r="O150" s="49"/>
      <c r="P150" s="49"/>
      <c r="Q150" s="49"/>
      <c r="R150" s="49"/>
      <c r="S150" s="49"/>
      <c r="T150" s="87"/>
      <c r="AT150" s="26" t="s">
        <v>209</v>
      </c>
      <c r="AU150" s="26" t="s">
        <v>83</v>
      </c>
    </row>
    <row r="151" s="12" customFormat="1">
      <c r="B151" s="230"/>
      <c r="D151" s="226" t="s">
        <v>211</v>
      </c>
      <c r="E151" s="231" t="s">
        <v>5</v>
      </c>
      <c r="F151" s="232" t="s">
        <v>1935</v>
      </c>
      <c r="H151" s="233">
        <v>700.62199999999996</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 customFormat="1" ht="16.5" customHeight="1">
      <c r="B152" s="213"/>
      <c r="C152" s="214" t="s">
        <v>11</v>
      </c>
      <c r="D152" s="214" t="s">
        <v>202</v>
      </c>
      <c r="E152" s="215" t="s">
        <v>1434</v>
      </c>
      <c r="F152" s="216" t="s">
        <v>1435</v>
      </c>
      <c r="G152" s="217" t="s">
        <v>205</v>
      </c>
      <c r="H152" s="218">
        <v>252.642</v>
      </c>
      <c r="I152" s="219"/>
      <c r="J152" s="220">
        <f>ROUND(I152*H152,2)</f>
        <v>0</v>
      </c>
      <c r="K152" s="216" t="s">
        <v>5</v>
      </c>
      <c r="L152" s="48"/>
      <c r="M152" s="221" t="s">
        <v>5</v>
      </c>
      <c r="N152" s="222" t="s">
        <v>44</v>
      </c>
      <c r="O152" s="49"/>
      <c r="P152" s="223">
        <f>O152*H152</f>
        <v>0</v>
      </c>
      <c r="Q152" s="223">
        <v>0</v>
      </c>
      <c r="R152" s="223">
        <f>Q152*H152</f>
        <v>0</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2078</v>
      </c>
    </row>
    <row r="153" s="1" customFormat="1">
      <c r="B153" s="48"/>
      <c r="D153" s="226" t="s">
        <v>209</v>
      </c>
      <c r="F153" s="227" t="s">
        <v>1435</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1640</v>
      </c>
      <c r="H154" s="233">
        <v>252.642</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16.5" customHeight="1">
      <c r="B155" s="213"/>
      <c r="C155" s="247" t="s">
        <v>301</v>
      </c>
      <c r="D155" s="247" t="s">
        <v>271</v>
      </c>
      <c r="E155" s="248" t="s">
        <v>1437</v>
      </c>
      <c r="F155" s="249" t="s">
        <v>1438</v>
      </c>
      <c r="G155" s="250" t="s">
        <v>274</v>
      </c>
      <c r="H155" s="251">
        <v>421.91199999999998</v>
      </c>
      <c r="I155" s="252"/>
      <c r="J155" s="253">
        <f>ROUND(I155*H155,2)</f>
        <v>0</v>
      </c>
      <c r="K155" s="249" t="s">
        <v>206</v>
      </c>
      <c r="L155" s="254"/>
      <c r="M155" s="255" t="s">
        <v>5</v>
      </c>
      <c r="N155" s="256" t="s">
        <v>44</v>
      </c>
      <c r="O155" s="49"/>
      <c r="P155" s="223">
        <f>O155*H155</f>
        <v>0</v>
      </c>
      <c r="Q155" s="223">
        <v>1</v>
      </c>
      <c r="R155" s="223">
        <f>Q155*H155</f>
        <v>421.91199999999998</v>
      </c>
      <c r="S155" s="223">
        <v>0</v>
      </c>
      <c r="T155" s="224">
        <f>S155*H155</f>
        <v>0</v>
      </c>
      <c r="AR155" s="26" t="s">
        <v>250</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2079</v>
      </c>
    </row>
    <row r="156" s="1" customFormat="1">
      <c r="B156" s="48"/>
      <c r="D156" s="226" t="s">
        <v>209</v>
      </c>
      <c r="F156" s="227" t="s">
        <v>1438</v>
      </c>
      <c r="I156" s="228"/>
      <c r="L156" s="48"/>
      <c r="M156" s="229"/>
      <c r="N156" s="49"/>
      <c r="O156" s="49"/>
      <c r="P156" s="49"/>
      <c r="Q156" s="49"/>
      <c r="R156" s="49"/>
      <c r="S156" s="49"/>
      <c r="T156" s="87"/>
      <c r="AT156" s="26" t="s">
        <v>209</v>
      </c>
      <c r="AU156" s="26" t="s">
        <v>83</v>
      </c>
    </row>
    <row r="157" s="12" customFormat="1">
      <c r="B157" s="230"/>
      <c r="D157" s="226" t="s">
        <v>211</v>
      </c>
      <c r="E157" s="231" t="s">
        <v>1938</v>
      </c>
      <c r="F157" s="232" t="s">
        <v>1666</v>
      </c>
      <c r="H157" s="233">
        <v>421.91199999999998</v>
      </c>
      <c r="I157" s="234"/>
      <c r="L157" s="230"/>
      <c r="M157" s="235"/>
      <c r="N157" s="236"/>
      <c r="O157" s="236"/>
      <c r="P157" s="236"/>
      <c r="Q157" s="236"/>
      <c r="R157" s="236"/>
      <c r="S157" s="236"/>
      <c r="T157" s="237"/>
      <c r="AT157" s="231" t="s">
        <v>211</v>
      </c>
      <c r="AU157" s="231" t="s">
        <v>83</v>
      </c>
      <c r="AV157" s="12" t="s">
        <v>83</v>
      </c>
      <c r="AW157" s="12" t="s">
        <v>37</v>
      </c>
      <c r="AX157" s="12" t="s">
        <v>81</v>
      </c>
      <c r="AY157" s="231" t="s">
        <v>200</v>
      </c>
    </row>
    <row r="158" s="1" customFormat="1" ht="25.5" customHeight="1">
      <c r="B158" s="213"/>
      <c r="C158" s="214" t="s">
        <v>307</v>
      </c>
      <c r="D158" s="214" t="s">
        <v>202</v>
      </c>
      <c r="E158" s="215" t="s">
        <v>1939</v>
      </c>
      <c r="F158" s="216" t="s">
        <v>1940</v>
      </c>
      <c r="G158" s="217" t="s">
        <v>205</v>
      </c>
      <c r="H158" s="218">
        <v>61.878</v>
      </c>
      <c r="I158" s="219"/>
      <c r="J158" s="220">
        <f>ROUND(I158*H158,2)</f>
        <v>0</v>
      </c>
      <c r="K158" s="216" t="s">
        <v>206</v>
      </c>
      <c r="L158" s="48"/>
      <c r="M158" s="221" t="s">
        <v>5</v>
      </c>
      <c r="N158" s="222" t="s">
        <v>44</v>
      </c>
      <c r="O158" s="49"/>
      <c r="P158" s="223">
        <f>O158*H158</f>
        <v>0</v>
      </c>
      <c r="Q158" s="223">
        <v>0</v>
      </c>
      <c r="R158" s="223">
        <f>Q158*H158</f>
        <v>0</v>
      </c>
      <c r="S158" s="223">
        <v>0</v>
      </c>
      <c r="T158" s="224">
        <f>S158*H158</f>
        <v>0</v>
      </c>
      <c r="AR158" s="26" t="s">
        <v>207</v>
      </c>
      <c r="AT158" s="26" t="s">
        <v>202</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207</v>
      </c>
      <c r="BM158" s="26" t="s">
        <v>2080</v>
      </c>
    </row>
    <row r="159" s="1" customFormat="1">
      <c r="B159" s="48"/>
      <c r="D159" s="226" t="s">
        <v>209</v>
      </c>
      <c r="F159" s="227" t="s">
        <v>1942</v>
      </c>
      <c r="I159" s="228"/>
      <c r="L159" s="48"/>
      <c r="M159" s="229"/>
      <c r="N159" s="49"/>
      <c r="O159" s="49"/>
      <c r="P159" s="49"/>
      <c r="Q159" s="49"/>
      <c r="R159" s="49"/>
      <c r="S159" s="49"/>
      <c r="T159" s="87"/>
      <c r="AT159" s="26" t="s">
        <v>209</v>
      </c>
      <c r="AU159" s="26" t="s">
        <v>83</v>
      </c>
    </row>
    <row r="160" s="1" customFormat="1" ht="16.5" customHeight="1">
      <c r="B160" s="213"/>
      <c r="C160" s="247" t="s">
        <v>313</v>
      </c>
      <c r="D160" s="247" t="s">
        <v>271</v>
      </c>
      <c r="E160" s="248" t="s">
        <v>1945</v>
      </c>
      <c r="F160" s="249" t="s">
        <v>1946</v>
      </c>
      <c r="G160" s="250" t="s">
        <v>274</v>
      </c>
      <c r="H160" s="251">
        <v>238.61000000000001</v>
      </c>
      <c r="I160" s="252"/>
      <c r="J160" s="253">
        <f>ROUND(I160*H160,2)</f>
        <v>0</v>
      </c>
      <c r="K160" s="249" t="s">
        <v>206</v>
      </c>
      <c r="L160" s="254"/>
      <c r="M160" s="255" t="s">
        <v>5</v>
      </c>
      <c r="N160" s="256" t="s">
        <v>44</v>
      </c>
      <c r="O160" s="49"/>
      <c r="P160" s="223">
        <f>O160*H160</f>
        <v>0</v>
      </c>
      <c r="Q160" s="223">
        <v>1</v>
      </c>
      <c r="R160" s="223">
        <f>Q160*H160</f>
        <v>238.61000000000001</v>
      </c>
      <c r="S160" s="223">
        <v>0</v>
      </c>
      <c r="T160" s="224">
        <f>S160*H160</f>
        <v>0</v>
      </c>
      <c r="AR160" s="26" t="s">
        <v>250</v>
      </c>
      <c r="AT160" s="26" t="s">
        <v>271</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207</v>
      </c>
      <c r="BM160" s="26" t="s">
        <v>2081</v>
      </c>
    </row>
    <row r="161" s="1" customFormat="1">
      <c r="B161" s="48"/>
      <c r="D161" s="226" t="s">
        <v>209</v>
      </c>
      <c r="F161" s="227" t="s">
        <v>1946</v>
      </c>
      <c r="I161" s="228"/>
      <c r="L161" s="48"/>
      <c r="M161" s="229"/>
      <c r="N161" s="49"/>
      <c r="O161" s="49"/>
      <c r="P161" s="49"/>
      <c r="Q161" s="49"/>
      <c r="R161" s="49"/>
      <c r="S161" s="49"/>
      <c r="T161" s="87"/>
      <c r="AT161" s="26" t="s">
        <v>209</v>
      </c>
      <c r="AU161" s="26" t="s">
        <v>83</v>
      </c>
    </row>
    <row r="162" s="12" customFormat="1">
      <c r="B162" s="230"/>
      <c r="D162" s="226" t="s">
        <v>211</v>
      </c>
      <c r="F162" s="232" t="s">
        <v>2082</v>
      </c>
      <c r="H162" s="233">
        <v>238.61000000000001</v>
      </c>
      <c r="I162" s="234"/>
      <c r="L162" s="230"/>
      <c r="M162" s="235"/>
      <c r="N162" s="236"/>
      <c r="O162" s="236"/>
      <c r="P162" s="236"/>
      <c r="Q162" s="236"/>
      <c r="R162" s="236"/>
      <c r="S162" s="236"/>
      <c r="T162" s="237"/>
      <c r="AT162" s="231" t="s">
        <v>211</v>
      </c>
      <c r="AU162" s="231" t="s">
        <v>83</v>
      </c>
      <c r="AV162" s="12" t="s">
        <v>83</v>
      </c>
      <c r="AW162" s="12" t="s">
        <v>6</v>
      </c>
      <c r="AX162" s="12" t="s">
        <v>81</v>
      </c>
      <c r="AY162" s="231" t="s">
        <v>200</v>
      </c>
    </row>
    <row r="163" s="11" customFormat="1" ht="29.88" customHeight="1">
      <c r="B163" s="200"/>
      <c r="D163" s="201" t="s">
        <v>72</v>
      </c>
      <c r="E163" s="211" t="s">
        <v>110</v>
      </c>
      <c r="F163" s="211" t="s">
        <v>1057</v>
      </c>
      <c r="I163" s="203"/>
      <c r="J163" s="212">
        <f>BK163</f>
        <v>0</v>
      </c>
      <c r="L163" s="200"/>
      <c r="M163" s="205"/>
      <c r="N163" s="206"/>
      <c r="O163" s="206"/>
      <c r="P163" s="207">
        <f>SUM(P164:P191)</f>
        <v>0</v>
      </c>
      <c r="Q163" s="206"/>
      <c r="R163" s="207">
        <f>SUM(R164:R191)</f>
        <v>19.57676</v>
      </c>
      <c r="S163" s="206"/>
      <c r="T163" s="208">
        <f>SUM(T164:T191)</f>
        <v>0</v>
      </c>
      <c r="AR163" s="201" t="s">
        <v>81</v>
      </c>
      <c r="AT163" s="209" t="s">
        <v>72</v>
      </c>
      <c r="AU163" s="209" t="s">
        <v>81</v>
      </c>
      <c r="AY163" s="201" t="s">
        <v>200</v>
      </c>
      <c r="BK163" s="210">
        <f>SUM(BK164:BK191)</f>
        <v>0</v>
      </c>
    </row>
    <row r="164" s="1" customFormat="1" ht="25.5" customHeight="1">
      <c r="B164" s="213"/>
      <c r="C164" s="214" t="s">
        <v>321</v>
      </c>
      <c r="D164" s="214" t="s">
        <v>202</v>
      </c>
      <c r="E164" s="215" t="s">
        <v>1950</v>
      </c>
      <c r="F164" s="216" t="s">
        <v>1951</v>
      </c>
      <c r="G164" s="217" t="s">
        <v>403</v>
      </c>
      <c r="H164" s="218">
        <v>9</v>
      </c>
      <c r="I164" s="219"/>
      <c r="J164" s="220">
        <f>ROUND(I164*H164,2)</f>
        <v>0</v>
      </c>
      <c r="K164" s="216" t="s">
        <v>206</v>
      </c>
      <c r="L164" s="48"/>
      <c r="M164" s="221" t="s">
        <v>5</v>
      </c>
      <c r="N164" s="222" t="s">
        <v>44</v>
      </c>
      <c r="O164" s="49"/>
      <c r="P164" s="223">
        <f>O164*H164</f>
        <v>0</v>
      </c>
      <c r="Q164" s="223">
        <v>0.048719999999999999</v>
      </c>
      <c r="R164" s="223">
        <f>Q164*H164</f>
        <v>0.43847999999999998</v>
      </c>
      <c r="S164" s="223">
        <v>0</v>
      </c>
      <c r="T164" s="224">
        <f>S164*H164</f>
        <v>0</v>
      </c>
      <c r="AR164" s="26" t="s">
        <v>207</v>
      </c>
      <c r="AT164" s="26" t="s">
        <v>202</v>
      </c>
      <c r="AU164" s="26" t="s">
        <v>83</v>
      </c>
      <c r="AY164" s="26" t="s">
        <v>200</v>
      </c>
      <c r="BE164" s="225">
        <f>IF(N164="základní",J164,0)</f>
        <v>0</v>
      </c>
      <c r="BF164" s="225">
        <f>IF(N164="snížená",J164,0)</f>
        <v>0</v>
      </c>
      <c r="BG164" s="225">
        <f>IF(N164="zákl. přenesená",J164,0)</f>
        <v>0</v>
      </c>
      <c r="BH164" s="225">
        <f>IF(N164="sníž. přenesená",J164,0)</f>
        <v>0</v>
      </c>
      <c r="BI164" s="225">
        <f>IF(N164="nulová",J164,0)</f>
        <v>0</v>
      </c>
      <c r="BJ164" s="26" t="s">
        <v>81</v>
      </c>
      <c r="BK164" s="225">
        <f>ROUND(I164*H164,2)</f>
        <v>0</v>
      </c>
      <c r="BL164" s="26" t="s">
        <v>207</v>
      </c>
      <c r="BM164" s="26" t="s">
        <v>2083</v>
      </c>
    </row>
    <row r="165" s="1" customFormat="1">
      <c r="B165" s="48"/>
      <c r="D165" s="226" t="s">
        <v>209</v>
      </c>
      <c r="F165" s="227" t="s">
        <v>1953</v>
      </c>
      <c r="I165" s="228"/>
      <c r="L165" s="48"/>
      <c r="M165" s="229"/>
      <c r="N165" s="49"/>
      <c r="O165" s="49"/>
      <c r="P165" s="49"/>
      <c r="Q165" s="49"/>
      <c r="R165" s="49"/>
      <c r="S165" s="49"/>
      <c r="T165" s="87"/>
      <c r="AT165" s="26" t="s">
        <v>209</v>
      </c>
      <c r="AU165" s="26" t="s">
        <v>83</v>
      </c>
    </row>
    <row r="166" s="1" customFormat="1" ht="16.5" customHeight="1">
      <c r="B166" s="213"/>
      <c r="C166" s="247" t="s">
        <v>326</v>
      </c>
      <c r="D166" s="247" t="s">
        <v>271</v>
      </c>
      <c r="E166" s="248" t="s">
        <v>1954</v>
      </c>
      <c r="F166" s="249" t="s">
        <v>1955</v>
      </c>
      <c r="G166" s="250" t="s">
        <v>403</v>
      </c>
      <c r="H166" s="251">
        <v>1</v>
      </c>
      <c r="I166" s="252"/>
      <c r="J166" s="253">
        <f>ROUND(I166*H166,2)</f>
        <v>0</v>
      </c>
      <c r="K166" s="249" t="s">
        <v>5</v>
      </c>
      <c r="L166" s="254"/>
      <c r="M166" s="255" t="s">
        <v>5</v>
      </c>
      <c r="N166" s="256" t="s">
        <v>44</v>
      </c>
      <c r="O166" s="49"/>
      <c r="P166" s="223">
        <f>O166*H166</f>
        <v>0</v>
      </c>
      <c r="Q166" s="223">
        <v>0.039</v>
      </c>
      <c r="R166" s="223">
        <f>Q166*H166</f>
        <v>0.039</v>
      </c>
      <c r="S166" s="223">
        <v>0</v>
      </c>
      <c r="T166" s="224">
        <f>S166*H166</f>
        <v>0</v>
      </c>
      <c r="AR166" s="26" t="s">
        <v>250</v>
      </c>
      <c r="AT166" s="26" t="s">
        <v>271</v>
      </c>
      <c r="AU166" s="26" t="s">
        <v>83</v>
      </c>
      <c r="AY166" s="26" t="s">
        <v>200</v>
      </c>
      <c r="BE166" s="225">
        <f>IF(N166="základní",J166,0)</f>
        <v>0</v>
      </c>
      <c r="BF166" s="225">
        <f>IF(N166="snížená",J166,0)</f>
        <v>0</v>
      </c>
      <c r="BG166" s="225">
        <f>IF(N166="zákl. přenesená",J166,0)</f>
        <v>0</v>
      </c>
      <c r="BH166" s="225">
        <f>IF(N166="sníž. přenesená",J166,0)</f>
        <v>0</v>
      </c>
      <c r="BI166" s="225">
        <f>IF(N166="nulová",J166,0)</f>
        <v>0</v>
      </c>
      <c r="BJ166" s="26" t="s">
        <v>81</v>
      </c>
      <c r="BK166" s="225">
        <f>ROUND(I166*H166,2)</f>
        <v>0</v>
      </c>
      <c r="BL166" s="26" t="s">
        <v>207</v>
      </c>
      <c r="BM166" s="26" t="s">
        <v>2084</v>
      </c>
    </row>
    <row r="167" s="1" customFormat="1">
      <c r="B167" s="48"/>
      <c r="D167" s="226" t="s">
        <v>209</v>
      </c>
      <c r="F167" s="227" t="s">
        <v>1955</v>
      </c>
      <c r="I167" s="228"/>
      <c r="L167" s="48"/>
      <c r="M167" s="229"/>
      <c r="N167" s="49"/>
      <c r="O167" s="49"/>
      <c r="P167" s="49"/>
      <c r="Q167" s="49"/>
      <c r="R167" s="49"/>
      <c r="S167" s="49"/>
      <c r="T167" s="87"/>
      <c r="AT167" s="26" t="s">
        <v>209</v>
      </c>
      <c r="AU167" s="26" t="s">
        <v>83</v>
      </c>
    </row>
    <row r="168" s="1" customFormat="1" ht="16.5" customHeight="1">
      <c r="B168" s="213"/>
      <c r="C168" s="247" t="s">
        <v>10</v>
      </c>
      <c r="D168" s="247" t="s">
        <v>271</v>
      </c>
      <c r="E168" s="248" t="s">
        <v>1957</v>
      </c>
      <c r="F168" s="249" t="s">
        <v>1958</v>
      </c>
      <c r="G168" s="250" t="s">
        <v>403</v>
      </c>
      <c r="H168" s="251">
        <v>1</v>
      </c>
      <c r="I168" s="252"/>
      <c r="J168" s="253">
        <f>ROUND(I168*H168,2)</f>
        <v>0</v>
      </c>
      <c r="K168" s="249" t="s">
        <v>206</v>
      </c>
      <c r="L168" s="254"/>
      <c r="M168" s="255" t="s">
        <v>5</v>
      </c>
      <c r="N168" s="256" t="s">
        <v>44</v>
      </c>
      <c r="O168" s="49"/>
      <c r="P168" s="223">
        <f>O168*H168</f>
        <v>0</v>
      </c>
      <c r="Q168" s="223">
        <v>0.050999999999999997</v>
      </c>
      <c r="R168" s="223">
        <f>Q168*H168</f>
        <v>0.050999999999999997</v>
      </c>
      <c r="S168" s="223">
        <v>0</v>
      </c>
      <c r="T168" s="224">
        <f>S168*H168</f>
        <v>0</v>
      </c>
      <c r="AR168" s="26" t="s">
        <v>250</v>
      </c>
      <c r="AT168" s="26" t="s">
        <v>271</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2085</v>
      </c>
    </row>
    <row r="169" s="1" customFormat="1">
      <c r="B169" s="48"/>
      <c r="D169" s="226" t="s">
        <v>209</v>
      </c>
      <c r="F169" s="227" t="s">
        <v>1958</v>
      </c>
      <c r="I169" s="228"/>
      <c r="L169" s="48"/>
      <c r="M169" s="229"/>
      <c r="N169" s="49"/>
      <c r="O169" s="49"/>
      <c r="P169" s="49"/>
      <c r="Q169" s="49"/>
      <c r="R169" s="49"/>
      <c r="S169" s="49"/>
      <c r="T169" s="87"/>
      <c r="AT169" s="26" t="s">
        <v>209</v>
      </c>
      <c r="AU169" s="26" t="s">
        <v>83</v>
      </c>
    </row>
    <row r="170" s="1" customFormat="1" ht="16.5" customHeight="1">
      <c r="B170" s="213"/>
      <c r="C170" s="247" t="s">
        <v>339</v>
      </c>
      <c r="D170" s="247" t="s">
        <v>271</v>
      </c>
      <c r="E170" s="248" t="s">
        <v>1960</v>
      </c>
      <c r="F170" s="249" t="s">
        <v>1961</v>
      </c>
      <c r="G170" s="250" t="s">
        <v>403</v>
      </c>
      <c r="H170" s="251">
        <v>7</v>
      </c>
      <c r="I170" s="252"/>
      <c r="J170" s="253">
        <f>ROUND(I170*H170,2)</f>
        <v>0</v>
      </c>
      <c r="K170" s="249" t="s">
        <v>5</v>
      </c>
      <c r="L170" s="254"/>
      <c r="M170" s="255" t="s">
        <v>5</v>
      </c>
      <c r="N170" s="256" t="s">
        <v>44</v>
      </c>
      <c r="O170" s="49"/>
      <c r="P170" s="223">
        <f>O170*H170</f>
        <v>0</v>
      </c>
      <c r="Q170" s="223">
        <v>0.064000000000000001</v>
      </c>
      <c r="R170" s="223">
        <f>Q170*H170</f>
        <v>0.44800000000000001</v>
      </c>
      <c r="S170" s="223">
        <v>0</v>
      </c>
      <c r="T170" s="224">
        <f>S170*H170</f>
        <v>0</v>
      </c>
      <c r="AR170" s="26" t="s">
        <v>250</v>
      </c>
      <c r="AT170" s="26" t="s">
        <v>271</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207</v>
      </c>
      <c r="BM170" s="26" t="s">
        <v>2086</v>
      </c>
    </row>
    <row r="171" s="1" customFormat="1">
      <c r="B171" s="48"/>
      <c r="D171" s="226" t="s">
        <v>209</v>
      </c>
      <c r="F171" s="227" t="s">
        <v>1961</v>
      </c>
      <c r="I171" s="228"/>
      <c r="L171" s="48"/>
      <c r="M171" s="229"/>
      <c r="N171" s="49"/>
      <c r="O171" s="49"/>
      <c r="P171" s="49"/>
      <c r="Q171" s="49"/>
      <c r="R171" s="49"/>
      <c r="S171" s="49"/>
      <c r="T171" s="87"/>
      <c r="AT171" s="26" t="s">
        <v>209</v>
      </c>
      <c r="AU171" s="26" t="s">
        <v>83</v>
      </c>
    </row>
    <row r="172" s="1" customFormat="1" ht="16.5" customHeight="1">
      <c r="B172" s="213"/>
      <c r="C172" s="214" t="s">
        <v>345</v>
      </c>
      <c r="D172" s="214" t="s">
        <v>202</v>
      </c>
      <c r="E172" s="215" t="s">
        <v>1963</v>
      </c>
      <c r="F172" s="216" t="s">
        <v>1964</v>
      </c>
      <c r="G172" s="217" t="s">
        <v>403</v>
      </c>
      <c r="H172" s="218">
        <v>12</v>
      </c>
      <c r="I172" s="219"/>
      <c r="J172" s="220">
        <f>ROUND(I172*H172,2)</f>
        <v>0</v>
      </c>
      <c r="K172" s="216" t="s">
        <v>206</v>
      </c>
      <c r="L172" s="48"/>
      <c r="M172" s="221" t="s">
        <v>5</v>
      </c>
      <c r="N172" s="222" t="s">
        <v>44</v>
      </c>
      <c r="O172" s="49"/>
      <c r="P172" s="223">
        <f>O172*H172</f>
        <v>0</v>
      </c>
      <c r="Q172" s="223">
        <v>0.063270000000000007</v>
      </c>
      <c r="R172" s="223">
        <f>Q172*H172</f>
        <v>0.75924000000000014</v>
      </c>
      <c r="S172" s="223">
        <v>0</v>
      </c>
      <c r="T172" s="224">
        <f>S172*H172</f>
        <v>0</v>
      </c>
      <c r="AR172" s="26" t="s">
        <v>207</v>
      </c>
      <c r="AT172" s="26" t="s">
        <v>202</v>
      </c>
      <c r="AU172" s="26" t="s">
        <v>83</v>
      </c>
      <c r="AY172" s="26" t="s">
        <v>200</v>
      </c>
      <c r="BE172" s="225">
        <f>IF(N172="základní",J172,0)</f>
        <v>0</v>
      </c>
      <c r="BF172" s="225">
        <f>IF(N172="snížená",J172,0)</f>
        <v>0</v>
      </c>
      <c r="BG172" s="225">
        <f>IF(N172="zákl. přenesená",J172,0)</f>
        <v>0</v>
      </c>
      <c r="BH172" s="225">
        <f>IF(N172="sníž. přenesená",J172,0)</f>
        <v>0</v>
      </c>
      <c r="BI172" s="225">
        <f>IF(N172="nulová",J172,0)</f>
        <v>0</v>
      </c>
      <c r="BJ172" s="26" t="s">
        <v>81</v>
      </c>
      <c r="BK172" s="225">
        <f>ROUND(I172*H172,2)</f>
        <v>0</v>
      </c>
      <c r="BL172" s="26" t="s">
        <v>207</v>
      </c>
      <c r="BM172" s="26" t="s">
        <v>2087</v>
      </c>
    </row>
    <row r="173" s="1" customFormat="1">
      <c r="B173" s="48"/>
      <c r="D173" s="226" t="s">
        <v>209</v>
      </c>
      <c r="F173" s="227" t="s">
        <v>1966</v>
      </c>
      <c r="I173" s="228"/>
      <c r="L173" s="48"/>
      <c r="M173" s="229"/>
      <c r="N173" s="49"/>
      <c r="O173" s="49"/>
      <c r="P173" s="49"/>
      <c r="Q173" s="49"/>
      <c r="R173" s="49"/>
      <c r="S173" s="49"/>
      <c r="T173" s="87"/>
      <c r="AT173" s="26" t="s">
        <v>209</v>
      </c>
      <c r="AU173" s="26" t="s">
        <v>83</v>
      </c>
    </row>
    <row r="174" s="1" customFormat="1" ht="16.5" customHeight="1">
      <c r="B174" s="213"/>
      <c r="C174" s="247" t="s">
        <v>350</v>
      </c>
      <c r="D174" s="247" t="s">
        <v>271</v>
      </c>
      <c r="E174" s="248" t="s">
        <v>1967</v>
      </c>
      <c r="F174" s="249" t="s">
        <v>1968</v>
      </c>
      <c r="G174" s="250" t="s">
        <v>403</v>
      </c>
      <c r="H174" s="251">
        <v>7</v>
      </c>
      <c r="I174" s="252"/>
      <c r="J174" s="253">
        <f>ROUND(I174*H174,2)</f>
        <v>0</v>
      </c>
      <c r="K174" s="249" t="s">
        <v>206</v>
      </c>
      <c r="L174" s="254"/>
      <c r="M174" s="255" t="s">
        <v>5</v>
      </c>
      <c r="N174" s="256" t="s">
        <v>44</v>
      </c>
      <c r="O174" s="49"/>
      <c r="P174" s="223">
        <f>O174*H174</f>
        <v>0</v>
      </c>
      <c r="Q174" s="223">
        <v>0.39600000000000002</v>
      </c>
      <c r="R174" s="223">
        <f>Q174*H174</f>
        <v>2.7720000000000002</v>
      </c>
      <c r="S174" s="223">
        <v>0</v>
      </c>
      <c r="T174" s="224">
        <f>S174*H174</f>
        <v>0</v>
      </c>
      <c r="AR174" s="26" t="s">
        <v>250</v>
      </c>
      <c r="AT174" s="26" t="s">
        <v>271</v>
      </c>
      <c r="AU174" s="26" t="s">
        <v>83</v>
      </c>
      <c r="AY174" s="26" t="s">
        <v>200</v>
      </c>
      <c r="BE174" s="225">
        <f>IF(N174="základní",J174,0)</f>
        <v>0</v>
      </c>
      <c r="BF174" s="225">
        <f>IF(N174="snížená",J174,0)</f>
        <v>0</v>
      </c>
      <c r="BG174" s="225">
        <f>IF(N174="zákl. přenesená",J174,0)</f>
        <v>0</v>
      </c>
      <c r="BH174" s="225">
        <f>IF(N174="sníž. přenesená",J174,0)</f>
        <v>0</v>
      </c>
      <c r="BI174" s="225">
        <f>IF(N174="nulová",J174,0)</f>
        <v>0</v>
      </c>
      <c r="BJ174" s="26" t="s">
        <v>81</v>
      </c>
      <c r="BK174" s="225">
        <f>ROUND(I174*H174,2)</f>
        <v>0</v>
      </c>
      <c r="BL174" s="26" t="s">
        <v>207</v>
      </c>
      <c r="BM174" s="26" t="s">
        <v>2088</v>
      </c>
    </row>
    <row r="175" s="1" customFormat="1">
      <c r="B175" s="48"/>
      <c r="D175" s="226" t="s">
        <v>209</v>
      </c>
      <c r="F175" s="227" t="s">
        <v>1968</v>
      </c>
      <c r="I175" s="228"/>
      <c r="L175" s="48"/>
      <c r="M175" s="229"/>
      <c r="N175" s="49"/>
      <c r="O175" s="49"/>
      <c r="P175" s="49"/>
      <c r="Q175" s="49"/>
      <c r="R175" s="49"/>
      <c r="S175" s="49"/>
      <c r="T175" s="87"/>
      <c r="AT175" s="26" t="s">
        <v>209</v>
      </c>
      <c r="AU175" s="26" t="s">
        <v>83</v>
      </c>
    </row>
    <row r="176" s="1" customFormat="1" ht="16.5" customHeight="1">
      <c r="B176" s="213"/>
      <c r="C176" s="247" t="s">
        <v>356</v>
      </c>
      <c r="D176" s="247" t="s">
        <v>271</v>
      </c>
      <c r="E176" s="248" t="s">
        <v>1970</v>
      </c>
      <c r="F176" s="249" t="s">
        <v>1971</v>
      </c>
      <c r="G176" s="250" t="s">
        <v>403</v>
      </c>
      <c r="H176" s="251">
        <v>1</v>
      </c>
      <c r="I176" s="252"/>
      <c r="J176" s="253">
        <f>ROUND(I176*H176,2)</f>
        <v>0</v>
      </c>
      <c r="K176" s="249" t="s">
        <v>5</v>
      </c>
      <c r="L176" s="254"/>
      <c r="M176" s="255" t="s">
        <v>5</v>
      </c>
      <c r="N176" s="256" t="s">
        <v>44</v>
      </c>
      <c r="O176" s="49"/>
      <c r="P176" s="223">
        <f>O176*H176</f>
        <v>0</v>
      </c>
      <c r="Q176" s="223">
        <v>0.188</v>
      </c>
      <c r="R176" s="223">
        <f>Q176*H176</f>
        <v>0.188</v>
      </c>
      <c r="S176" s="223">
        <v>0</v>
      </c>
      <c r="T176" s="224">
        <f>S176*H176</f>
        <v>0</v>
      </c>
      <c r="AR176" s="26" t="s">
        <v>250</v>
      </c>
      <c r="AT176" s="26" t="s">
        <v>271</v>
      </c>
      <c r="AU176" s="26" t="s">
        <v>83</v>
      </c>
      <c r="AY176" s="26" t="s">
        <v>200</v>
      </c>
      <c r="BE176" s="225">
        <f>IF(N176="základní",J176,0)</f>
        <v>0</v>
      </c>
      <c r="BF176" s="225">
        <f>IF(N176="snížená",J176,0)</f>
        <v>0</v>
      </c>
      <c r="BG176" s="225">
        <f>IF(N176="zákl. přenesená",J176,0)</f>
        <v>0</v>
      </c>
      <c r="BH176" s="225">
        <f>IF(N176="sníž. přenesená",J176,0)</f>
        <v>0</v>
      </c>
      <c r="BI176" s="225">
        <f>IF(N176="nulová",J176,0)</f>
        <v>0</v>
      </c>
      <c r="BJ176" s="26" t="s">
        <v>81</v>
      </c>
      <c r="BK176" s="225">
        <f>ROUND(I176*H176,2)</f>
        <v>0</v>
      </c>
      <c r="BL176" s="26" t="s">
        <v>207</v>
      </c>
      <c r="BM176" s="26" t="s">
        <v>2089</v>
      </c>
    </row>
    <row r="177" s="1" customFormat="1">
      <c r="B177" s="48"/>
      <c r="D177" s="226" t="s">
        <v>209</v>
      </c>
      <c r="F177" s="227" t="s">
        <v>1971</v>
      </c>
      <c r="I177" s="228"/>
      <c r="L177" s="48"/>
      <c r="M177" s="229"/>
      <c r="N177" s="49"/>
      <c r="O177" s="49"/>
      <c r="P177" s="49"/>
      <c r="Q177" s="49"/>
      <c r="R177" s="49"/>
      <c r="S177" s="49"/>
      <c r="T177" s="87"/>
      <c r="AT177" s="26" t="s">
        <v>209</v>
      </c>
      <c r="AU177" s="26" t="s">
        <v>83</v>
      </c>
    </row>
    <row r="178" s="1" customFormat="1" ht="16.5" customHeight="1">
      <c r="B178" s="213"/>
      <c r="C178" s="247" t="s">
        <v>362</v>
      </c>
      <c r="D178" s="247" t="s">
        <v>271</v>
      </c>
      <c r="E178" s="248" t="s">
        <v>1973</v>
      </c>
      <c r="F178" s="249" t="s">
        <v>1974</v>
      </c>
      <c r="G178" s="250" t="s">
        <v>403</v>
      </c>
      <c r="H178" s="251">
        <v>2</v>
      </c>
      <c r="I178" s="252"/>
      <c r="J178" s="253">
        <f>ROUND(I178*H178,2)</f>
        <v>0</v>
      </c>
      <c r="K178" s="249" t="s">
        <v>5</v>
      </c>
      <c r="L178" s="254"/>
      <c r="M178" s="255" t="s">
        <v>5</v>
      </c>
      <c r="N178" s="256" t="s">
        <v>44</v>
      </c>
      <c r="O178" s="49"/>
      <c r="P178" s="223">
        <f>O178*H178</f>
        <v>0</v>
      </c>
      <c r="Q178" s="223">
        <v>0.372</v>
      </c>
      <c r="R178" s="223">
        <f>Q178*H178</f>
        <v>0.74399999999999999</v>
      </c>
      <c r="S178" s="223">
        <v>0</v>
      </c>
      <c r="T178" s="224">
        <f>S178*H178</f>
        <v>0</v>
      </c>
      <c r="AR178" s="26" t="s">
        <v>250</v>
      </c>
      <c r="AT178" s="26" t="s">
        <v>271</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207</v>
      </c>
      <c r="BM178" s="26" t="s">
        <v>2090</v>
      </c>
    </row>
    <row r="179" s="1" customFormat="1">
      <c r="B179" s="48"/>
      <c r="D179" s="226" t="s">
        <v>209</v>
      </c>
      <c r="F179" s="227" t="s">
        <v>1974</v>
      </c>
      <c r="I179" s="228"/>
      <c r="L179" s="48"/>
      <c r="M179" s="229"/>
      <c r="N179" s="49"/>
      <c r="O179" s="49"/>
      <c r="P179" s="49"/>
      <c r="Q179" s="49"/>
      <c r="R179" s="49"/>
      <c r="S179" s="49"/>
      <c r="T179" s="87"/>
      <c r="AT179" s="26" t="s">
        <v>209</v>
      </c>
      <c r="AU179" s="26" t="s">
        <v>83</v>
      </c>
    </row>
    <row r="180" s="1" customFormat="1" ht="16.5" customHeight="1">
      <c r="B180" s="213"/>
      <c r="C180" s="247" t="s">
        <v>368</v>
      </c>
      <c r="D180" s="247" t="s">
        <v>271</v>
      </c>
      <c r="E180" s="248" t="s">
        <v>2091</v>
      </c>
      <c r="F180" s="249" t="s">
        <v>2092</v>
      </c>
      <c r="G180" s="250" t="s">
        <v>403</v>
      </c>
      <c r="H180" s="251">
        <v>2</v>
      </c>
      <c r="I180" s="252"/>
      <c r="J180" s="253">
        <f>ROUND(I180*H180,2)</f>
        <v>0</v>
      </c>
      <c r="K180" s="249" t="s">
        <v>1679</v>
      </c>
      <c r="L180" s="254"/>
      <c r="M180" s="255" t="s">
        <v>5</v>
      </c>
      <c r="N180" s="256" t="s">
        <v>44</v>
      </c>
      <c r="O180" s="49"/>
      <c r="P180" s="223">
        <f>O180*H180</f>
        <v>0</v>
      </c>
      <c r="Q180" s="223">
        <v>0.73999999999999999</v>
      </c>
      <c r="R180" s="223">
        <f>Q180*H180</f>
        <v>1.48</v>
      </c>
      <c r="S180" s="223">
        <v>0</v>
      </c>
      <c r="T180" s="224">
        <f>S180*H180</f>
        <v>0</v>
      </c>
      <c r="AR180" s="26" t="s">
        <v>250</v>
      </c>
      <c r="AT180" s="26" t="s">
        <v>271</v>
      </c>
      <c r="AU180" s="26" t="s">
        <v>83</v>
      </c>
      <c r="AY180" s="26" t="s">
        <v>200</v>
      </c>
      <c r="BE180" s="225">
        <f>IF(N180="základní",J180,0)</f>
        <v>0</v>
      </c>
      <c r="BF180" s="225">
        <f>IF(N180="snížená",J180,0)</f>
        <v>0</v>
      </c>
      <c r="BG180" s="225">
        <f>IF(N180="zákl. přenesená",J180,0)</f>
        <v>0</v>
      </c>
      <c r="BH180" s="225">
        <f>IF(N180="sníž. přenesená",J180,0)</f>
        <v>0</v>
      </c>
      <c r="BI180" s="225">
        <f>IF(N180="nulová",J180,0)</f>
        <v>0</v>
      </c>
      <c r="BJ180" s="26" t="s">
        <v>81</v>
      </c>
      <c r="BK180" s="225">
        <f>ROUND(I180*H180,2)</f>
        <v>0</v>
      </c>
      <c r="BL180" s="26" t="s">
        <v>207</v>
      </c>
      <c r="BM180" s="26" t="s">
        <v>2093</v>
      </c>
    </row>
    <row r="181" s="1" customFormat="1">
      <c r="B181" s="48"/>
      <c r="D181" s="226" t="s">
        <v>209</v>
      </c>
      <c r="F181" s="227" t="s">
        <v>2094</v>
      </c>
      <c r="I181" s="228"/>
      <c r="L181" s="48"/>
      <c r="M181" s="229"/>
      <c r="N181" s="49"/>
      <c r="O181" s="49"/>
      <c r="P181" s="49"/>
      <c r="Q181" s="49"/>
      <c r="R181" s="49"/>
      <c r="S181" s="49"/>
      <c r="T181" s="87"/>
      <c r="AT181" s="26" t="s">
        <v>209</v>
      </c>
      <c r="AU181" s="26" t="s">
        <v>83</v>
      </c>
    </row>
    <row r="182" s="1" customFormat="1" ht="16.5" customHeight="1">
      <c r="B182" s="213"/>
      <c r="C182" s="247" t="s">
        <v>373</v>
      </c>
      <c r="D182" s="247" t="s">
        <v>271</v>
      </c>
      <c r="E182" s="248" t="s">
        <v>1976</v>
      </c>
      <c r="F182" s="249" t="s">
        <v>1977</v>
      </c>
      <c r="G182" s="250" t="s">
        <v>403</v>
      </c>
      <c r="H182" s="251">
        <v>12</v>
      </c>
      <c r="I182" s="252"/>
      <c r="J182" s="253">
        <f>ROUND(I182*H182,2)</f>
        <v>0</v>
      </c>
      <c r="K182" s="249" t="s">
        <v>206</v>
      </c>
      <c r="L182" s="254"/>
      <c r="M182" s="255" t="s">
        <v>5</v>
      </c>
      <c r="N182" s="256" t="s">
        <v>44</v>
      </c>
      <c r="O182" s="49"/>
      <c r="P182" s="223">
        <f>O182*H182</f>
        <v>0</v>
      </c>
      <c r="Q182" s="223">
        <v>0.002</v>
      </c>
      <c r="R182" s="223">
        <f>Q182*H182</f>
        <v>0.024</v>
      </c>
      <c r="S182" s="223">
        <v>0</v>
      </c>
      <c r="T182" s="224">
        <f>S182*H182</f>
        <v>0</v>
      </c>
      <c r="AR182" s="26" t="s">
        <v>250</v>
      </c>
      <c r="AT182" s="26" t="s">
        <v>271</v>
      </c>
      <c r="AU182" s="26" t="s">
        <v>83</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207</v>
      </c>
      <c r="BM182" s="26" t="s">
        <v>2095</v>
      </c>
    </row>
    <row r="183" s="1" customFormat="1">
      <c r="B183" s="48"/>
      <c r="D183" s="226" t="s">
        <v>209</v>
      </c>
      <c r="F183" s="227" t="s">
        <v>1977</v>
      </c>
      <c r="I183" s="228"/>
      <c r="L183" s="48"/>
      <c r="M183" s="229"/>
      <c r="N183" s="49"/>
      <c r="O183" s="49"/>
      <c r="P183" s="49"/>
      <c r="Q183" s="49"/>
      <c r="R183" s="49"/>
      <c r="S183" s="49"/>
      <c r="T183" s="87"/>
      <c r="AT183" s="26" t="s">
        <v>209</v>
      </c>
      <c r="AU183" s="26" t="s">
        <v>83</v>
      </c>
    </row>
    <row r="184" s="1" customFormat="1" ht="16.5" customHeight="1">
      <c r="B184" s="213"/>
      <c r="C184" s="214" t="s">
        <v>378</v>
      </c>
      <c r="D184" s="214" t="s">
        <v>202</v>
      </c>
      <c r="E184" s="215" t="s">
        <v>1979</v>
      </c>
      <c r="F184" s="216" t="s">
        <v>1980</v>
      </c>
      <c r="G184" s="217" t="s">
        <v>403</v>
      </c>
      <c r="H184" s="218">
        <v>7</v>
      </c>
      <c r="I184" s="219"/>
      <c r="J184" s="220">
        <f>ROUND(I184*H184,2)</f>
        <v>0</v>
      </c>
      <c r="K184" s="216" t="s">
        <v>206</v>
      </c>
      <c r="L184" s="48"/>
      <c r="M184" s="221" t="s">
        <v>5</v>
      </c>
      <c r="N184" s="222" t="s">
        <v>44</v>
      </c>
      <c r="O184" s="49"/>
      <c r="P184" s="223">
        <f>O184*H184</f>
        <v>0</v>
      </c>
      <c r="Q184" s="223">
        <v>0.20472000000000001</v>
      </c>
      <c r="R184" s="223">
        <f>Q184*H184</f>
        <v>1.4330400000000001</v>
      </c>
      <c r="S184" s="223">
        <v>0</v>
      </c>
      <c r="T184" s="224">
        <f>S184*H184</f>
        <v>0</v>
      </c>
      <c r="AR184" s="26" t="s">
        <v>207</v>
      </c>
      <c r="AT184" s="26" t="s">
        <v>202</v>
      </c>
      <c r="AU184" s="26" t="s">
        <v>83</v>
      </c>
      <c r="AY184" s="26" t="s">
        <v>200</v>
      </c>
      <c r="BE184" s="225">
        <f>IF(N184="základní",J184,0)</f>
        <v>0</v>
      </c>
      <c r="BF184" s="225">
        <f>IF(N184="snížená",J184,0)</f>
        <v>0</v>
      </c>
      <c r="BG184" s="225">
        <f>IF(N184="zákl. přenesená",J184,0)</f>
        <v>0</v>
      </c>
      <c r="BH184" s="225">
        <f>IF(N184="sníž. přenesená",J184,0)</f>
        <v>0</v>
      </c>
      <c r="BI184" s="225">
        <f>IF(N184="nulová",J184,0)</f>
        <v>0</v>
      </c>
      <c r="BJ184" s="26" t="s">
        <v>81</v>
      </c>
      <c r="BK184" s="225">
        <f>ROUND(I184*H184,2)</f>
        <v>0</v>
      </c>
      <c r="BL184" s="26" t="s">
        <v>207</v>
      </c>
      <c r="BM184" s="26" t="s">
        <v>2096</v>
      </c>
    </row>
    <row r="185" s="1" customFormat="1">
      <c r="B185" s="48"/>
      <c r="D185" s="226" t="s">
        <v>209</v>
      </c>
      <c r="F185" s="227" t="s">
        <v>1982</v>
      </c>
      <c r="I185" s="228"/>
      <c r="L185" s="48"/>
      <c r="M185" s="229"/>
      <c r="N185" s="49"/>
      <c r="O185" s="49"/>
      <c r="P185" s="49"/>
      <c r="Q185" s="49"/>
      <c r="R185" s="49"/>
      <c r="S185" s="49"/>
      <c r="T185" s="87"/>
      <c r="AT185" s="26" t="s">
        <v>209</v>
      </c>
      <c r="AU185" s="26" t="s">
        <v>83</v>
      </c>
    </row>
    <row r="186" s="1" customFormat="1" ht="16.5" customHeight="1">
      <c r="B186" s="213"/>
      <c r="C186" s="247" t="s">
        <v>383</v>
      </c>
      <c r="D186" s="247" t="s">
        <v>271</v>
      </c>
      <c r="E186" s="248" t="s">
        <v>1983</v>
      </c>
      <c r="F186" s="249" t="s">
        <v>1984</v>
      </c>
      <c r="G186" s="250" t="s">
        <v>403</v>
      </c>
      <c r="H186" s="251">
        <v>7</v>
      </c>
      <c r="I186" s="252"/>
      <c r="J186" s="253">
        <f>ROUND(I186*H186,2)</f>
        <v>0</v>
      </c>
      <c r="K186" s="249" t="s">
        <v>206</v>
      </c>
      <c r="L186" s="254"/>
      <c r="M186" s="255" t="s">
        <v>5</v>
      </c>
      <c r="N186" s="256" t="s">
        <v>44</v>
      </c>
      <c r="O186" s="49"/>
      <c r="P186" s="223">
        <f>O186*H186</f>
        <v>0</v>
      </c>
      <c r="Q186" s="223">
        <v>1.6000000000000001</v>
      </c>
      <c r="R186" s="223">
        <f>Q186*H186</f>
        <v>11.200000000000001</v>
      </c>
      <c r="S186" s="223">
        <v>0</v>
      </c>
      <c r="T186" s="224">
        <f>S186*H186</f>
        <v>0</v>
      </c>
      <c r="AR186" s="26" t="s">
        <v>250</v>
      </c>
      <c r="AT186" s="26" t="s">
        <v>271</v>
      </c>
      <c r="AU186" s="26" t="s">
        <v>83</v>
      </c>
      <c r="AY186" s="26" t="s">
        <v>200</v>
      </c>
      <c r="BE186" s="225">
        <f>IF(N186="základní",J186,0)</f>
        <v>0</v>
      </c>
      <c r="BF186" s="225">
        <f>IF(N186="snížená",J186,0)</f>
        <v>0</v>
      </c>
      <c r="BG186" s="225">
        <f>IF(N186="zákl. přenesená",J186,0)</f>
        <v>0</v>
      </c>
      <c r="BH186" s="225">
        <f>IF(N186="sníž. přenesená",J186,0)</f>
        <v>0</v>
      </c>
      <c r="BI186" s="225">
        <f>IF(N186="nulová",J186,0)</f>
        <v>0</v>
      </c>
      <c r="BJ186" s="26" t="s">
        <v>81</v>
      </c>
      <c r="BK186" s="225">
        <f>ROUND(I186*H186,2)</f>
        <v>0</v>
      </c>
      <c r="BL186" s="26" t="s">
        <v>207</v>
      </c>
      <c r="BM186" s="26" t="s">
        <v>2097</v>
      </c>
    </row>
    <row r="187" s="1" customFormat="1">
      <c r="B187" s="48"/>
      <c r="D187" s="226" t="s">
        <v>209</v>
      </c>
      <c r="F187" s="227" t="s">
        <v>1984</v>
      </c>
      <c r="I187" s="228"/>
      <c r="L187" s="48"/>
      <c r="M187" s="229"/>
      <c r="N187" s="49"/>
      <c r="O187" s="49"/>
      <c r="P187" s="49"/>
      <c r="Q187" s="49"/>
      <c r="R187" s="49"/>
      <c r="S187" s="49"/>
      <c r="T187" s="87"/>
      <c r="AT187" s="26" t="s">
        <v>209</v>
      </c>
      <c r="AU187" s="26" t="s">
        <v>83</v>
      </c>
    </row>
    <row r="188" s="14" customFormat="1">
      <c r="B188" s="260"/>
      <c r="D188" s="226" t="s">
        <v>211</v>
      </c>
      <c r="E188" s="261" t="s">
        <v>5</v>
      </c>
      <c r="F188" s="262" t="s">
        <v>1986</v>
      </c>
      <c r="H188" s="261" t="s">
        <v>5</v>
      </c>
      <c r="I188" s="263"/>
      <c r="L188" s="260"/>
      <c r="M188" s="264"/>
      <c r="N188" s="265"/>
      <c r="O188" s="265"/>
      <c r="P188" s="265"/>
      <c r="Q188" s="265"/>
      <c r="R188" s="265"/>
      <c r="S188" s="265"/>
      <c r="T188" s="266"/>
      <c r="AT188" s="261" t="s">
        <v>211</v>
      </c>
      <c r="AU188" s="261" t="s">
        <v>83</v>
      </c>
      <c r="AV188" s="14" t="s">
        <v>81</v>
      </c>
      <c r="AW188" s="14" t="s">
        <v>37</v>
      </c>
      <c r="AX188" s="14" t="s">
        <v>73</v>
      </c>
      <c r="AY188" s="261" t="s">
        <v>200</v>
      </c>
    </row>
    <row r="189" s="12" customFormat="1">
      <c r="B189" s="230"/>
      <c r="D189" s="226" t="s">
        <v>211</v>
      </c>
      <c r="E189" s="231" t="s">
        <v>5</v>
      </c>
      <c r="F189" s="232" t="s">
        <v>244</v>
      </c>
      <c r="H189" s="233">
        <v>7</v>
      </c>
      <c r="I189" s="234"/>
      <c r="L189" s="230"/>
      <c r="M189" s="235"/>
      <c r="N189" s="236"/>
      <c r="O189" s="236"/>
      <c r="P189" s="236"/>
      <c r="Q189" s="236"/>
      <c r="R189" s="236"/>
      <c r="S189" s="236"/>
      <c r="T189" s="237"/>
      <c r="AT189" s="231" t="s">
        <v>211</v>
      </c>
      <c r="AU189" s="231" t="s">
        <v>83</v>
      </c>
      <c r="AV189" s="12" t="s">
        <v>83</v>
      </c>
      <c r="AW189" s="12" t="s">
        <v>37</v>
      </c>
      <c r="AX189" s="12" t="s">
        <v>81</v>
      </c>
      <c r="AY189" s="231" t="s">
        <v>200</v>
      </c>
    </row>
    <row r="190" s="1" customFormat="1" ht="16.5" customHeight="1">
      <c r="B190" s="213"/>
      <c r="C190" s="214" t="s">
        <v>389</v>
      </c>
      <c r="D190" s="214" t="s">
        <v>202</v>
      </c>
      <c r="E190" s="215" t="s">
        <v>2098</v>
      </c>
      <c r="F190" s="216" t="s">
        <v>2099</v>
      </c>
      <c r="G190" s="217" t="s">
        <v>1479</v>
      </c>
      <c r="H190" s="218">
        <v>1</v>
      </c>
      <c r="I190" s="219"/>
      <c r="J190" s="220">
        <f>ROUND(I190*H190,2)</f>
        <v>0</v>
      </c>
      <c r="K190" s="216" t="s">
        <v>5</v>
      </c>
      <c r="L190" s="48"/>
      <c r="M190" s="221" t="s">
        <v>5</v>
      </c>
      <c r="N190" s="222" t="s">
        <v>44</v>
      </c>
      <c r="O190" s="49"/>
      <c r="P190" s="223">
        <f>O190*H190</f>
        <v>0</v>
      </c>
      <c r="Q190" s="223">
        <v>0</v>
      </c>
      <c r="R190" s="223">
        <f>Q190*H190</f>
        <v>0</v>
      </c>
      <c r="S190" s="223">
        <v>0</v>
      </c>
      <c r="T190" s="224">
        <f>S190*H190</f>
        <v>0</v>
      </c>
      <c r="AR190" s="26" t="s">
        <v>207</v>
      </c>
      <c r="AT190" s="26" t="s">
        <v>202</v>
      </c>
      <c r="AU190" s="26" t="s">
        <v>83</v>
      </c>
      <c r="AY190" s="26" t="s">
        <v>200</v>
      </c>
      <c r="BE190" s="225">
        <f>IF(N190="základní",J190,0)</f>
        <v>0</v>
      </c>
      <c r="BF190" s="225">
        <f>IF(N190="snížená",J190,0)</f>
        <v>0</v>
      </c>
      <c r="BG190" s="225">
        <f>IF(N190="zákl. přenesená",J190,0)</f>
        <v>0</v>
      </c>
      <c r="BH190" s="225">
        <f>IF(N190="sníž. přenesená",J190,0)</f>
        <v>0</v>
      </c>
      <c r="BI190" s="225">
        <f>IF(N190="nulová",J190,0)</f>
        <v>0</v>
      </c>
      <c r="BJ190" s="26" t="s">
        <v>81</v>
      </c>
      <c r="BK190" s="225">
        <f>ROUND(I190*H190,2)</f>
        <v>0</v>
      </c>
      <c r="BL190" s="26" t="s">
        <v>207</v>
      </c>
      <c r="BM190" s="26" t="s">
        <v>2100</v>
      </c>
    </row>
    <row r="191" s="1" customFormat="1">
      <c r="B191" s="48"/>
      <c r="D191" s="226" t="s">
        <v>209</v>
      </c>
      <c r="F191" s="227" t="s">
        <v>1988</v>
      </c>
      <c r="I191" s="228"/>
      <c r="L191" s="48"/>
      <c r="M191" s="229"/>
      <c r="N191" s="49"/>
      <c r="O191" s="49"/>
      <c r="P191" s="49"/>
      <c r="Q191" s="49"/>
      <c r="R191" s="49"/>
      <c r="S191" s="49"/>
      <c r="T191" s="87"/>
      <c r="AT191" s="26" t="s">
        <v>209</v>
      </c>
      <c r="AU191" s="26" t="s">
        <v>83</v>
      </c>
    </row>
    <row r="192" s="11" customFormat="1" ht="29.88" customHeight="1">
      <c r="B192" s="200"/>
      <c r="D192" s="201" t="s">
        <v>72</v>
      </c>
      <c r="E192" s="211" t="s">
        <v>207</v>
      </c>
      <c r="F192" s="211" t="s">
        <v>1443</v>
      </c>
      <c r="I192" s="203"/>
      <c r="J192" s="212">
        <f>BK192</f>
        <v>0</v>
      </c>
      <c r="L192" s="200"/>
      <c r="M192" s="205"/>
      <c r="N192" s="206"/>
      <c r="O192" s="206"/>
      <c r="P192" s="207">
        <f>SUM(P193:P195)</f>
        <v>0</v>
      </c>
      <c r="Q192" s="206"/>
      <c r="R192" s="207">
        <f>SUM(R193:R195)</f>
        <v>138.91487190000001</v>
      </c>
      <c r="S192" s="206"/>
      <c r="T192" s="208">
        <f>SUM(T193:T195)</f>
        <v>0</v>
      </c>
      <c r="AR192" s="201" t="s">
        <v>81</v>
      </c>
      <c r="AT192" s="209" t="s">
        <v>72</v>
      </c>
      <c r="AU192" s="209" t="s">
        <v>81</v>
      </c>
      <c r="AY192" s="201" t="s">
        <v>200</v>
      </c>
      <c r="BK192" s="210">
        <f>SUM(BK193:BK195)</f>
        <v>0</v>
      </c>
    </row>
    <row r="193" s="1" customFormat="1" ht="16.5" customHeight="1">
      <c r="B193" s="213"/>
      <c r="C193" s="214" t="s">
        <v>394</v>
      </c>
      <c r="D193" s="214" t="s">
        <v>202</v>
      </c>
      <c r="E193" s="215" t="s">
        <v>1444</v>
      </c>
      <c r="F193" s="216" t="s">
        <v>1445</v>
      </c>
      <c r="G193" s="217" t="s">
        <v>205</v>
      </c>
      <c r="H193" s="218">
        <v>73.469999999999999</v>
      </c>
      <c r="I193" s="219"/>
      <c r="J193" s="220">
        <f>ROUND(I193*H193,2)</f>
        <v>0</v>
      </c>
      <c r="K193" s="216" t="s">
        <v>206</v>
      </c>
      <c r="L193" s="48"/>
      <c r="M193" s="221" t="s">
        <v>5</v>
      </c>
      <c r="N193" s="222" t="s">
        <v>44</v>
      </c>
      <c r="O193" s="49"/>
      <c r="P193" s="223">
        <f>O193*H193</f>
        <v>0</v>
      </c>
      <c r="Q193" s="223">
        <v>1.8907700000000001</v>
      </c>
      <c r="R193" s="223">
        <f>Q193*H193</f>
        <v>138.91487190000001</v>
      </c>
      <c r="S193" s="223">
        <v>0</v>
      </c>
      <c r="T193" s="224">
        <f>S193*H193</f>
        <v>0</v>
      </c>
      <c r="AR193" s="26" t="s">
        <v>207</v>
      </c>
      <c r="AT193" s="26" t="s">
        <v>202</v>
      </c>
      <c r="AU193" s="26" t="s">
        <v>83</v>
      </c>
      <c r="AY193" s="26" t="s">
        <v>200</v>
      </c>
      <c r="BE193" s="225">
        <f>IF(N193="základní",J193,0)</f>
        <v>0</v>
      </c>
      <c r="BF193" s="225">
        <f>IF(N193="snížená",J193,0)</f>
        <v>0</v>
      </c>
      <c r="BG193" s="225">
        <f>IF(N193="zákl. přenesená",J193,0)</f>
        <v>0</v>
      </c>
      <c r="BH193" s="225">
        <f>IF(N193="sníž. přenesená",J193,0)</f>
        <v>0</v>
      </c>
      <c r="BI193" s="225">
        <f>IF(N193="nulová",J193,0)</f>
        <v>0</v>
      </c>
      <c r="BJ193" s="26" t="s">
        <v>81</v>
      </c>
      <c r="BK193" s="225">
        <f>ROUND(I193*H193,2)</f>
        <v>0</v>
      </c>
      <c r="BL193" s="26" t="s">
        <v>207</v>
      </c>
      <c r="BM193" s="26" t="s">
        <v>2101</v>
      </c>
    </row>
    <row r="194" s="1" customFormat="1">
      <c r="B194" s="48"/>
      <c r="D194" s="226" t="s">
        <v>209</v>
      </c>
      <c r="F194" s="227" t="s">
        <v>1447</v>
      </c>
      <c r="I194" s="228"/>
      <c r="L194" s="48"/>
      <c r="M194" s="229"/>
      <c r="N194" s="49"/>
      <c r="O194" s="49"/>
      <c r="P194" s="49"/>
      <c r="Q194" s="49"/>
      <c r="R194" s="49"/>
      <c r="S194" s="49"/>
      <c r="T194" s="87"/>
      <c r="AT194" s="26" t="s">
        <v>209</v>
      </c>
      <c r="AU194" s="26" t="s">
        <v>83</v>
      </c>
    </row>
    <row r="195" s="12" customFormat="1">
      <c r="B195" s="230"/>
      <c r="D195" s="226" t="s">
        <v>211</v>
      </c>
      <c r="E195" s="231" t="s">
        <v>5</v>
      </c>
      <c r="F195" s="232" t="s">
        <v>1327</v>
      </c>
      <c r="H195" s="233">
        <v>73.469999999999999</v>
      </c>
      <c r="I195" s="234"/>
      <c r="L195" s="230"/>
      <c r="M195" s="235"/>
      <c r="N195" s="236"/>
      <c r="O195" s="236"/>
      <c r="P195" s="236"/>
      <c r="Q195" s="236"/>
      <c r="R195" s="236"/>
      <c r="S195" s="236"/>
      <c r="T195" s="237"/>
      <c r="AT195" s="231" t="s">
        <v>211</v>
      </c>
      <c r="AU195" s="231" t="s">
        <v>83</v>
      </c>
      <c r="AV195" s="12" t="s">
        <v>83</v>
      </c>
      <c r="AW195" s="12" t="s">
        <v>37</v>
      </c>
      <c r="AX195" s="12" t="s">
        <v>81</v>
      </c>
      <c r="AY195" s="231" t="s">
        <v>200</v>
      </c>
    </row>
    <row r="196" s="11" customFormat="1" ht="29.88" customHeight="1">
      <c r="B196" s="200"/>
      <c r="D196" s="201" t="s">
        <v>72</v>
      </c>
      <c r="E196" s="211" t="s">
        <v>250</v>
      </c>
      <c r="F196" s="211" t="s">
        <v>437</v>
      </c>
      <c r="I196" s="203"/>
      <c r="J196" s="212">
        <f>BK196</f>
        <v>0</v>
      </c>
      <c r="L196" s="200"/>
      <c r="M196" s="205"/>
      <c r="N196" s="206"/>
      <c r="O196" s="206"/>
      <c r="P196" s="207">
        <f>SUM(P197:P227)</f>
        <v>0</v>
      </c>
      <c r="Q196" s="206"/>
      <c r="R196" s="207">
        <f>SUM(R197:R227)</f>
        <v>5.5575150000000004</v>
      </c>
      <c r="S196" s="206"/>
      <c r="T196" s="208">
        <f>SUM(T197:T227)</f>
        <v>0</v>
      </c>
      <c r="AR196" s="201" t="s">
        <v>81</v>
      </c>
      <c r="AT196" s="209" t="s">
        <v>72</v>
      </c>
      <c r="AU196" s="209" t="s">
        <v>81</v>
      </c>
      <c r="AY196" s="201" t="s">
        <v>200</v>
      </c>
      <c r="BK196" s="210">
        <f>SUM(BK197:BK227)</f>
        <v>0</v>
      </c>
    </row>
    <row r="197" s="1" customFormat="1" ht="25.5" customHeight="1">
      <c r="B197" s="213"/>
      <c r="C197" s="214" t="s">
        <v>400</v>
      </c>
      <c r="D197" s="214" t="s">
        <v>202</v>
      </c>
      <c r="E197" s="215" t="s">
        <v>1991</v>
      </c>
      <c r="F197" s="216" t="s">
        <v>1992</v>
      </c>
      <c r="G197" s="217" t="s">
        <v>333</v>
      </c>
      <c r="H197" s="218">
        <v>173.80000000000001</v>
      </c>
      <c r="I197" s="219"/>
      <c r="J197" s="220">
        <f>ROUND(I197*H197,2)</f>
        <v>0</v>
      </c>
      <c r="K197" s="216" t="s">
        <v>206</v>
      </c>
      <c r="L197" s="48"/>
      <c r="M197" s="221" t="s">
        <v>5</v>
      </c>
      <c r="N197" s="222" t="s">
        <v>44</v>
      </c>
      <c r="O197" s="49"/>
      <c r="P197" s="223">
        <f>O197*H197</f>
        <v>0</v>
      </c>
      <c r="Q197" s="223">
        <v>1.0000000000000001E-05</v>
      </c>
      <c r="R197" s="223">
        <f>Q197*H197</f>
        <v>0.0017380000000000002</v>
      </c>
      <c r="S197" s="223">
        <v>0</v>
      </c>
      <c r="T197" s="224">
        <f>S197*H197</f>
        <v>0</v>
      </c>
      <c r="AR197" s="26" t="s">
        <v>207</v>
      </c>
      <c r="AT197" s="26" t="s">
        <v>202</v>
      </c>
      <c r="AU197" s="26" t="s">
        <v>83</v>
      </c>
      <c r="AY197" s="26" t="s">
        <v>200</v>
      </c>
      <c r="BE197" s="225">
        <f>IF(N197="základní",J197,0)</f>
        <v>0</v>
      </c>
      <c r="BF197" s="225">
        <f>IF(N197="snížená",J197,0)</f>
        <v>0</v>
      </c>
      <c r="BG197" s="225">
        <f>IF(N197="zákl. přenesená",J197,0)</f>
        <v>0</v>
      </c>
      <c r="BH197" s="225">
        <f>IF(N197="sníž. přenesená",J197,0)</f>
        <v>0</v>
      </c>
      <c r="BI197" s="225">
        <f>IF(N197="nulová",J197,0)</f>
        <v>0</v>
      </c>
      <c r="BJ197" s="26" t="s">
        <v>81</v>
      </c>
      <c r="BK197" s="225">
        <f>ROUND(I197*H197,2)</f>
        <v>0</v>
      </c>
      <c r="BL197" s="26" t="s">
        <v>207</v>
      </c>
      <c r="BM197" s="26" t="s">
        <v>2102</v>
      </c>
    </row>
    <row r="198" s="1" customFormat="1">
      <c r="B198" s="48"/>
      <c r="D198" s="226" t="s">
        <v>209</v>
      </c>
      <c r="F198" s="227" t="s">
        <v>1994</v>
      </c>
      <c r="I198" s="228"/>
      <c r="L198" s="48"/>
      <c r="M198" s="229"/>
      <c r="N198" s="49"/>
      <c r="O198" s="49"/>
      <c r="P198" s="49"/>
      <c r="Q198" s="49"/>
      <c r="R198" s="49"/>
      <c r="S198" s="49"/>
      <c r="T198" s="87"/>
      <c r="AT198" s="26" t="s">
        <v>209</v>
      </c>
      <c r="AU198" s="26" t="s">
        <v>83</v>
      </c>
    </row>
    <row r="199" s="12" customFormat="1">
      <c r="B199" s="230"/>
      <c r="D199" s="226" t="s">
        <v>211</v>
      </c>
      <c r="E199" s="231" t="s">
        <v>5</v>
      </c>
      <c r="F199" s="232" t="s">
        <v>1866</v>
      </c>
      <c r="H199" s="233">
        <v>173.80000000000001</v>
      </c>
      <c r="I199" s="234"/>
      <c r="L199" s="230"/>
      <c r="M199" s="235"/>
      <c r="N199" s="236"/>
      <c r="O199" s="236"/>
      <c r="P199" s="236"/>
      <c r="Q199" s="236"/>
      <c r="R199" s="236"/>
      <c r="S199" s="236"/>
      <c r="T199" s="237"/>
      <c r="AT199" s="231" t="s">
        <v>211</v>
      </c>
      <c r="AU199" s="231" t="s">
        <v>83</v>
      </c>
      <c r="AV199" s="12" t="s">
        <v>83</v>
      </c>
      <c r="AW199" s="12" t="s">
        <v>37</v>
      </c>
      <c r="AX199" s="12" t="s">
        <v>81</v>
      </c>
      <c r="AY199" s="231" t="s">
        <v>200</v>
      </c>
    </row>
    <row r="200" s="1" customFormat="1" ht="16.5" customHeight="1">
      <c r="B200" s="213"/>
      <c r="C200" s="247" t="s">
        <v>407</v>
      </c>
      <c r="D200" s="247" t="s">
        <v>271</v>
      </c>
      <c r="E200" s="248" t="s">
        <v>1995</v>
      </c>
      <c r="F200" s="249" t="s">
        <v>1996</v>
      </c>
      <c r="G200" s="250" t="s">
        <v>403</v>
      </c>
      <c r="H200" s="251">
        <v>37.993000000000002</v>
      </c>
      <c r="I200" s="252"/>
      <c r="J200" s="253">
        <f>ROUND(I200*H200,2)</f>
        <v>0</v>
      </c>
      <c r="K200" s="249" t="s">
        <v>1679</v>
      </c>
      <c r="L200" s="254"/>
      <c r="M200" s="255" t="s">
        <v>5</v>
      </c>
      <c r="N200" s="256" t="s">
        <v>44</v>
      </c>
      <c r="O200" s="49"/>
      <c r="P200" s="223">
        <f>O200*H200</f>
        <v>0</v>
      </c>
      <c r="Q200" s="223">
        <v>0.012999999999999999</v>
      </c>
      <c r="R200" s="223">
        <f>Q200*H200</f>
        <v>0.49390899999999999</v>
      </c>
      <c r="S200" s="223">
        <v>0</v>
      </c>
      <c r="T200" s="224">
        <f>S200*H200</f>
        <v>0</v>
      </c>
      <c r="AR200" s="26" t="s">
        <v>250</v>
      </c>
      <c r="AT200" s="26" t="s">
        <v>271</v>
      </c>
      <c r="AU200" s="26" t="s">
        <v>83</v>
      </c>
      <c r="AY200" s="26" t="s">
        <v>200</v>
      </c>
      <c r="BE200" s="225">
        <f>IF(N200="základní",J200,0)</f>
        <v>0</v>
      </c>
      <c r="BF200" s="225">
        <f>IF(N200="snížená",J200,0)</f>
        <v>0</v>
      </c>
      <c r="BG200" s="225">
        <f>IF(N200="zákl. přenesená",J200,0)</f>
        <v>0</v>
      </c>
      <c r="BH200" s="225">
        <f>IF(N200="sníž. přenesená",J200,0)</f>
        <v>0</v>
      </c>
      <c r="BI200" s="225">
        <f>IF(N200="nulová",J200,0)</f>
        <v>0</v>
      </c>
      <c r="BJ200" s="26" t="s">
        <v>81</v>
      </c>
      <c r="BK200" s="225">
        <f>ROUND(I200*H200,2)</f>
        <v>0</v>
      </c>
      <c r="BL200" s="26" t="s">
        <v>207</v>
      </c>
      <c r="BM200" s="26" t="s">
        <v>2103</v>
      </c>
    </row>
    <row r="201" s="1" customFormat="1">
      <c r="B201" s="48"/>
      <c r="D201" s="226" t="s">
        <v>209</v>
      </c>
      <c r="F201" s="227" t="s">
        <v>1996</v>
      </c>
      <c r="I201" s="228"/>
      <c r="L201" s="48"/>
      <c r="M201" s="229"/>
      <c r="N201" s="49"/>
      <c r="O201" s="49"/>
      <c r="P201" s="49"/>
      <c r="Q201" s="49"/>
      <c r="R201" s="49"/>
      <c r="S201" s="49"/>
      <c r="T201" s="87"/>
      <c r="AT201" s="26" t="s">
        <v>209</v>
      </c>
      <c r="AU201" s="26" t="s">
        <v>83</v>
      </c>
    </row>
    <row r="202" s="12" customFormat="1">
      <c r="B202" s="230"/>
      <c r="D202" s="226" t="s">
        <v>211</v>
      </c>
      <c r="E202" s="231" t="s">
        <v>5</v>
      </c>
      <c r="F202" s="232" t="s">
        <v>1998</v>
      </c>
      <c r="H202" s="233">
        <v>37.993000000000002</v>
      </c>
      <c r="I202" s="234"/>
      <c r="L202" s="230"/>
      <c r="M202" s="235"/>
      <c r="N202" s="236"/>
      <c r="O202" s="236"/>
      <c r="P202" s="236"/>
      <c r="Q202" s="236"/>
      <c r="R202" s="236"/>
      <c r="S202" s="236"/>
      <c r="T202" s="237"/>
      <c r="AT202" s="231" t="s">
        <v>211</v>
      </c>
      <c r="AU202" s="231" t="s">
        <v>83</v>
      </c>
      <c r="AV202" s="12" t="s">
        <v>83</v>
      </c>
      <c r="AW202" s="12" t="s">
        <v>37</v>
      </c>
      <c r="AX202" s="12" t="s">
        <v>81</v>
      </c>
      <c r="AY202" s="231" t="s">
        <v>200</v>
      </c>
    </row>
    <row r="203" s="1" customFormat="1" ht="16.5" customHeight="1">
      <c r="B203" s="213"/>
      <c r="C203" s="247" t="s">
        <v>413</v>
      </c>
      <c r="D203" s="247" t="s">
        <v>271</v>
      </c>
      <c r="E203" s="248" t="s">
        <v>1999</v>
      </c>
      <c r="F203" s="249" t="s">
        <v>2000</v>
      </c>
      <c r="G203" s="250" t="s">
        <v>403</v>
      </c>
      <c r="H203" s="251">
        <v>16</v>
      </c>
      <c r="I203" s="252"/>
      <c r="J203" s="253">
        <f>ROUND(I203*H203,2)</f>
        <v>0</v>
      </c>
      <c r="K203" s="249" t="s">
        <v>206</v>
      </c>
      <c r="L203" s="254"/>
      <c r="M203" s="255" t="s">
        <v>5</v>
      </c>
      <c r="N203" s="256" t="s">
        <v>44</v>
      </c>
      <c r="O203" s="49"/>
      <c r="P203" s="223">
        <f>O203*H203</f>
        <v>0</v>
      </c>
      <c r="Q203" s="223">
        <v>0.00064999999999999997</v>
      </c>
      <c r="R203" s="223">
        <f>Q203*H203</f>
        <v>0.0104</v>
      </c>
      <c r="S203" s="223">
        <v>0</v>
      </c>
      <c r="T203" s="224">
        <f>S203*H203</f>
        <v>0</v>
      </c>
      <c r="AR203" s="26" t="s">
        <v>250</v>
      </c>
      <c r="AT203" s="26" t="s">
        <v>271</v>
      </c>
      <c r="AU203" s="26" t="s">
        <v>83</v>
      </c>
      <c r="AY203" s="26" t="s">
        <v>200</v>
      </c>
      <c r="BE203" s="225">
        <f>IF(N203="základní",J203,0)</f>
        <v>0</v>
      </c>
      <c r="BF203" s="225">
        <f>IF(N203="snížená",J203,0)</f>
        <v>0</v>
      </c>
      <c r="BG203" s="225">
        <f>IF(N203="zákl. přenesená",J203,0)</f>
        <v>0</v>
      </c>
      <c r="BH203" s="225">
        <f>IF(N203="sníž. přenesená",J203,0)</f>
        <v>0</v>
      </c>
      <c r="BI203" s="225">
        <f>IF(N203="nulová",J203,0)</f>
        <v>0</v>
      </c>
      <c r="BJ203" s="26" t="s">
        <v>81</v>
      </c>
      <c r="BK203" s="225">
        <f>ROUND(I203*H203,2)</f>
        <v>0</v>
      </c>
      <c r="BL203" s="26" t="s">
        <v>207</v>
      </c>
      <c r="BM203" s="26" t="s">
        <v>2104</v>
      </c>
    </row>
    <row r="204" s="1" customFormat="1">
      <c r="B204" s="48"/>
      <c r="D204" s="226" t="s">
        <v>209</v>
      </c>
      <c r="F204" s="227" t="s">
        <v>2000</v>
      </c>
      <c r="I204" s="228"/>
      <c r="L204" s="48"/>
      <c r="M204" s="229"/>
      <c r="N204" s="49"/>
      <c r="O204" s="49"/>
      <c r="P204" s="49"/>
      <c r="Q204" s="49"/>
      <c r="R204" s="49"/>
      <c r="S204" s="49"/>
      <c r="T204" s="87"/>
      <c r="AT204" s="26" t="s">
        <v>209</v>
      </c>
      <c r="AU204" s="26" t="s">
        <v>83</v>
      </c>
    </row>
    <row r="205" s="1" customFormat="1" ht="25.5" customHeight="1">
      <c r="B205" s="213"/>
      <c r="C205" s="214" t="s">
        <v>419</v>
      </c>
      <c r="D205" s="214" t="s">
        <v>202</v>
      </c>
      <c r="E205" s="215" t="s">
        <v>2002</v>
      </c>
      <c r="F205" s="216" t="s">
        <v>2003</v>
      </c>
      <c r="G205" s="217" t="s">
        <v>333</v>
      </c>
      <c r="H205" s="218">
        <v>316</v>
      </c>
      <c r="I205" s="219"/>
      <c r="J205" s="220">
        <f>ROUND(I205*H205,2)</f>
        <v>0</v>
      </c>
      <c r="K205" s="216" t="s">
        <v>206</v>
      </c>
      <c r="L205" s="48"/>
      <c r="M205" s="221" t="s">
        <v>5</v>
      </c>
      <c r="N205" s="222" t="s">
        <v>44</v>
      </c>
      <c r="O205" s="49"/>
      <c r="P205" s="223">
        <f>O205*H205</f>
        <v>0</v>
      </c>
      <c r="Q205" s="223">
        <v>2.0000000000000002E-05</v>
      </c>
      <c r="R205" s="223">
        <f>Q205*H205</f>
        <v>0.0063200000000000001</v>
      </c>
      <c r="S205" s="223">
        <v>0</v>
      </c>
      <c r="T205" s="224">
        <f>S205*H205</f>
        <v>0</v>
      </c>
      <c r="AR205" s="26" t="s">
        <v>207</v>
      </c>
      <c r="AT205" s="26" t="s">
        <v>202</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2105</v>
      </c>
    </row>
    <row r="206" s="1" customFormat="1">
      <c r="B206" s="48"/>
      <c r="D206" s="226" t="s">
        <v>209</v>
      </c>
      <c r="F206" s="227" t="s">
        <v>2005</v>
      </c>
      <c r="I206" s="228"/>
      <c r="L206" s="48"/>
      <c r="M206" s="229"/>
      <c r="N206" s="49"/>
      <c r="O206" s="49"/>
      <c r="P206" s="49"/>
      <c r="Q206" s="49"/>
      <c r="R206" s="49"/>
      <c r="S206" s="49"/>
      <c r="T206" s="87"/>
      <c r="AT206" s="26" t="s">
        <v>209</v>
      </c>
      <c r="AU206" s="26" t="s">
        <v>83</v>
      </c>
    </row>
    <row r="207" s="12" customFormat="1">
      <c r="B207" s="230"/>
      <c r="D207" s="226" t="s">
        <v>211</v>
      </c>
      <c r="E207" s="231" t="s">
        <v>5</v>
      </c>
      <c r="F207" s="232" t="s">
        <v>1873</v>
      </c>
      <c r="H207" s="233">
        <v>316</v>
      </c>
      <c r="I207" s="234"/>
      <c r="L207" s="230"/>
      <c r="M207" s="235"/>
      <c r="N207" s="236"/>
      <c r="O207" s="236"/>
      <c r="P207" s="236"/>
      <c r="Q207" s="236"/>
      <c r="R207" s="236"/>
      <c r="S207" s="236"/>
      <c r="T207" s="237"/>
      <c r="AT207" s="231" t="s">
        <v>211</v>
      </c>
      <c r="AU207" s="231" t="s">
        <v>83</v>
      </c>
      <c r="AV207" s="12" t="s">
        <v>83</v>
      </c>
      <c r="AW207" s="12" t="s">
        <v>37</v>
      </c>
      <c r="AX207" s="12" t="s">
        <v>73</v>
      </c>
      <c r="AY207" s="231" t="s">
        <v>200</v>
      </c>
    </row>
    <row r="208" s="13" customFormat="1">
      <c r="B208" s="238"/>
      <c r="D208" s="226" t="s">
        <v>211</v>
      </c>
      <c r="E208" s="239" t="s">
        <v>5</v>
      </c>
      <c r="F208" s="240" t="s">
        <v>219</v>
      </c>
      <c r="H208" s="241">
        <v>316</v>
      </c>
      <c r="I208" s="242"/>
      <c r="L208" s="238"/>
      <c r="M208" s="243"/>
      <c r="N208" s="244"/>
      <c r="O208" s="244"/>
      <c r="P208" s="244"/>
      <c r="Q208" s="244"/>
      <c r="R208" s="244"/>
      <c r="S208" s="244"/>
      <c r="T208" s="245"/>
      <c r="AT208" s="239" t="s">
        <v>211</v>
      </c>
      <c r="AU208" s="239" t="s">
        <v>83</v>
      </c>
      <c r="AV208" s="13" t="s">
        <v>207</v>
      </c>
      <c r="AW208" s="13" t="s">
        <v>37</v>
      </c>
      <c r="AX208" s="13" t="s">
        <v>81</v>
      </c>
      <c r="AY208" s="239" t="s">
        <v>200</v>
      </c>
    </row>
    <row r="209" s="1" customFormat="1" ht="16.5" customHeight="1">
      <c r="B209" s="213"/>
      <c r="C209" s="247" t="s">
        <v>425</v>
      </c>
      <c r="D209" s="247" t="s">
        <v>271</v>
      </c>
      <c r="E209" s="248" t="s">
        <v>2007</v>
      </c>
      <c r="F209" s="249" t="s">
        <v>2008</v>
      </c>
      <c r="G209" s="250" t="s">
        <v>403</v>
      </c>
      <c r="H209" s="251">
        <v>121.76000000000001</v>
      </c>
      <c r="I209" s="252"/>
      <c r="J209" s="253">
        <f>ROUND(I209*H209,2)</f>
        <v>0</v>
      </c>
      <c r="K209" s="249" t="s">
        <v>1679</v>
      </c>
      <c r="L209" s="254"/>
      <c r="M209" s="255" t="s">
        <v>5</v>
      </c>
      <c r="N209" s="256" t="s">
        <v>44</v>
      </c>
      <c r="O209" s="49"/>
      <c r="P209" s="223">
        <f>O209*H209</f>
        <v>0</v>
      </c>
      <c r="Q209" s="223">
        <v>0.024799999999999999</v>
      </c>
      <c r="R209" s="223">
        <f>Q209*H209</f>
        <v>3.0196480000000001</v>
      </c>
      <c r="S209" s="223">
        <v>0</v>
      </c>
      <c r="T209" s="224">
        <f>S209*H209</f>
        <v>0</v>
      </c>
      <c r="AR209" s="26" t="s">
        <v>250</v>
      </c>
      <c r="AT209" s="26" t="s">
        <v>271</v>
      </c>
      <c r="AU209" s="26" t="s">
        <v>83</v>
      </c>
      <c r="AY209" s="26" t="s">
        <v>200</v>
      </c>
      <c r="BE209" s="225">
        <f>IF(N209="základní",J209,0)</f>
        <v>0</v>
      </c>
      <c r="BF209" s="225">
        <f>IF(N209="snížená",J209,0)</f>
        <v>0</v>
      </c>
      <c r="BG209" s="225">
        <f>IF(N209="zákl. přenesená",J209,0)</f>
        <v>0</v>
      </c>
      <c r="BH209" s="225">
        <f>IF(N209="sníž. přenesená",J209,0)</f>
        <v>0</v>
      </c>
      <c r="BI209" s="225">
        <f>IF(N209="nulová",J209,0)</f>
        <v>0</v>
      </c>
      <c r="BJ209" s="26" t="s">
        <v>81</v>
      </c>
      <c r="BK209" s="225">
        <f>ROUND(I209*H209,2)</f>
        <v>0</v>
      </c>
      <c r="BL209" s="26" t="s">
        <v>207</v>
      </c>
      <c r="BM209" s="26" t="s">
        <v>2106</v>
      </c>
    </row>
    <row r="210" s="1" customFormat="1">
      <c r="B210" s="48"/>
      <c r="D210" s="226" t="s">
        <v>209</v>
      </c>
      <c r="F210" s="227" t="s">
        <v>2008</v>
      </c>
      <c r="I210" s="228"/>
      <c r="L210" s="48"/>
      <c r="M210" s="229"/>
      <c r="N210" s="49"/>
      <c r="O210" s="49"/>
      <c r="P210" s="49"/>
      <c r="Q210" s="49"/>
      <c r="R210" s="49"/>
      <c r="S210" s="49"/>
      <c r="T210" s="87"/>
      <c r="AT210" s="26" t="s">
        <v>209</v>
      </c>
      <c r="AU210" s="26" t="s">
        <v>83</v>
      </c>
    </row>
    <row r="211" s="1" customFormat="1" ht="16.5" customHeight="1">
      <c r="B211" s="213"/>
      <c r="C211" s="247" t="s">
        <v>431</v>
      </c>
      <c r="D211" s="247" t="s">
        <v>271</v>
      </c>
      <c r="E211" s="248" t="s">
        <v>2014</v>
      </c>
      <c r="F211" s="249" t="s">
        <v>2015</v>
      </c>
      <c r="G211" s="250" t="s">
        <v>403</v>
      </c>
      <c r="H211" s="251">
        <v>1</v>
      </c>
      <c r="I211" s="252"/>
      <c r="J211" s="253">
        <f>ROUND(I211*H211,2)</f>
        <v>0</v>
      </c>
      <c r="K211" s="249" t="s">
        <v>5</v>
      </c>
      <c r="L211" s="254"/>
      <c r="M211" s="255" t="s">
        <v>5</v>
      </c>
      <c r="N211" s="256" t="s">
        <v>44</v>
      </c>
      <c r="O211" s="49"/>
      <c r="P211" s="223">
        <f>O211*H211</f>
        <v>0</v>
      </c>
      <c r="Q211" s="223">
        <v>0.055</v>
      </c>
      <c r="R211" s="223">
        <f>Q211*H211</f>
        <v>0.055</v>
      </c>
      <c r="S211" s="223">
        <v>0</v>
      </c>
      <c r="T211" s="224">
        <f>S211*H211</f>
        <v>0</v>
      </c>
      <c r="AR211" s="26" t="s">
        <v>250</v>
      </c>
      <c r="AT211" s="26" t="s">
        <v>271</v>
      </c>
      <c r="AU211" s="26" t="s">
        <v>83</v>
      </c>
      <c r="AY211" s="26" t="s">
        <v>200</v>
      </c>
      <c r="BE211" s="225">
        <f>IF(N211="základní",J211,0)</f>
        <v>0</v>
      </c>
      <c r="BF211" s="225">
        <f>IF(N211="snížená",J211,0)</f>
        <v>0</v>
      </c>
      <c r="BG211" s="225">
        <f>IF(N211="zákl. přenesená",J211,0)</f>
        <v>0</v>
      </c>
      <c r="BH211" s="225">
        <f>IF(N211="sníž. přenesená",J211,0)</f>
        <v>0</v>
      </c>
      <c r="BI211" s="225">
        <f>IF(N211="nulová",J211,0)</f>
        <v>0</v>
      </c>
      <c r="BJ211" s="26" t="s">
        <v>81</v>
      </c>
      <c r="BK211" s="225">
        <f>ROUND(I211*H211,2)</f>
        <v>0</v>
      </c>
      <c r="BL211" s="26" t="s">
        <v>207</v>
      </c>
      <c r="BM211" s="26" t="s">
        <v>2107</v>
      </c>
    </row>
    <row r="212" s="1" customFormat="1">
      <c r="B212" s="48"/>
      <c r="D212" s="226" t="s">
        <v>209</v>
      </c>
      <c r="F212" s="227" t="s">
        <v>2015</v>
      </c>
      <c r="I212" s="228"/>
      <c r="L212" s="48"/>
      <c r="M212" s="229"/>
      <c r="N212" s="49"/>
      <c r="O212" s="49"/>
      <c r="P212" s="49"/>
      <c r="Q212" s="49"/>
      <c r="R212" s="49"/>
      <c r="S212" s="49"/>
      <c r="T212" s="87"/>
      <c r="AT212" s="26" t="s">
        <v>209</v>
      </c>
      <c r="AU212" s="26" t="s">
        <v>83</v>
      </c>
    </row>
    <row r="213" s="14" customFormat="1">
      <c r="B213" s="260"/>
      <c r="D213" s="226" t="s">
        <v>211</v>
      </c>
      <c r="E213" s="261" t="s">
        <v>5</v>
      </c>
      <c r="F213" s="262" t="s">
        <v>2017</v>
      </c>
      <c r="H213" s="261" t="s">
        <v>5</v>
      </c>
      <c r="I213" s="263"/>
      <c r="L213" s="260"/>
      <c r="M213" s="264"/>
      <c r="N213" s="265"/>
      <c r="O213" s="265"/>
      <c r="P213" s="265"/>
      <c r="Q213" s="265"/>
      <c r="R213" s="265"/>
      <c r="S213" s="265"/>
      <c r="T213" s="266"/>
      <c r="AT213" s="261" t="s">
        <v>211</v>
      </c>
      <c r="AU213" s="261" t="s">
        <v>83</v>
      </c>
      <c r="AV213" s="14" t="s">
        <v>81</v>
      </c>
      <c r="AW213" s="14" t="s">
        <v>37</v>
      </c>
      <c r="AX213" s="14" t="s">
        <v>73</v>
      </c>
      <c r="AY213" s="261" t="s">
        <v>200</v>
      </c>
    </row>
    <row r="214" s="12" customFormat="1">
      <c r="B214" s="230"/>
      <c r="D214" s="226" t="s">
        <v>211</v>
      </c>
      <c r="E214" s="231" t="s">
        <v>5</v>
      </c>
      <c r="F214" s="232" t="s">
        <v>81</v>
      </c>
      <c r="H214" s="233">
        <v>1</v>
      </c>
      <c r="I214" s="234"/>
      <c r="L214" s="230"/>
      <c r="M214" s="235"/>
      <c r="N214" s="236"/>
      <c r="O214" s="236"/>
      <c r="P214" s="236"/>
      <c r="Q214" s="236"/>
      <c r="R214" s="236"/>
      <c r="S214" s="236"/>
      <c r="T214" s="237"/>
      <c r="AT214" s="231" t="s">
        <v>211</v>
      </c>
      <c r="AU214" s="231" t="s">
        <v>83</v>
      </c>
      <c r="AV214" s="12" t="s">
        <v>83</v>
      </c>
      <c r="AW214" s="12" t="s">
        <v>37</v>
      </c>
      <c r="AX214" s="12" t="s">
        <v>81</v>
      </c>
      <c r="AY214" s="231" t="s">
        <v>200</v>
      </c>
    </row>
    <row r="215" s="1" customFormat="1" ht="25.5" customHeight="1">
      <c r="B215" s="213"/>
      <c r="C215" s="214" t="s">
        <v>438</v>
      </c>
      <c r="D215" s="214" t="s">
        <v>202</v>
      </c>
      <c r="E215" s="215" t="s">
        <v>2018</v>
      </c>
      <c r="F215" s="216" t="s">
        <v>2019</v>
      </c>
      <c r="G215" s="217" t="s">
        <v>403</v>
      </c>
      <c r="H215" s="218">
        <v>16</v>
      </c>
      <c r="I215" s="219"/>
      <c r="J215" s="220">
        <f>ROUND(I215*H215,2)</f>
        <v>0</v>
      </c>
      <c r="K215" s="216" t="s">
        <v>5</v>
      </c>
      <c r="L215" s="48"/>
      <c r="M215" s="221" t="s">
        <v>5</v>
      </c>
      <c r="N215" s="222" t="s">
        <v>44</v>
      </c>
      <c r="O215" s="49"/>
      <c r="P215" s="223">
        <f>O215*H215</f>
        <v>0</v>
      </c>
      <c r="Q215" s="223">
        <v>5.0000000000000002E-05</v>
      </c>
      <c r="R215" s="223">
        <f>Q215*H215</f>
        <v>0.00080000000000000004</v>
      </c>
      <c r="S215" s="223">
        <v>0</v>
      </c>
      <c r="T215" s="224">
        <f>S215*H215</f>
        <v>0</v>
      </c>
      <c r="AR215" s="26" t="s">
        <v>207</v>
      </c>
      <c r="AT215" s="26" t="s">
        <v>202</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2108</v>
      </c>
    </row>
    <row r="216" s="1" customFormat="1">
      <c r="B216" s="48"/>
      <c r="D216" s="226" t="s">
        <v>209</v>
      </c>
      <c r="F216" s="227" t="s">
        <v>2019</v>
      </c>
      <c r="I216" s="228"/>
      <c r="L216" s="48"/>
      <c r="M216" s="229"/>
      <c r="N216" s="49"/>
      <c r="O216" s="49"/>
      <c r="P216" s="49"/>
      <c r="Q216" s="49"/>
      <c r="R216" s="49"/>
      <c r="S216" s="49"/>
      <c r="T216" s="87"/>
      <c r="AT216" s="26" t="s">
        <v>209</v>
      </c>
      <c r="AU216" s="26" t="s">
        <v>83</v>
      </c>
    </row>
    <row r="217" s="1" customFormat="1" ht="16.5" customHeight="1">
      <c r="B217" s="213"/>
      <c r="C217" s="247" t="s">
        <v>443</v>
      </c>
      <c r="D217" s="247" t="s">
        <v>271</v>
      </c>
      <c r="E217" s="248" t="s">
        <v>2021</v>
      </c>
      <c r="F217" s="249" t="s">
        <v>2022</v>
      </c>
      <c r="G217" s="250" t="s">
        <v>403</v>
      </c>
      <c r="H217" s="251">
        <v>16</v>
      </c>
      <c r="I217" s="252"/>
      <c r="J217" s="253">
        <f>ROUND(I217*H217,2)</f>
        <v>0</v>
      </c>
      <c r="K217" s="249" t="s">
        <v>206</v>
      </c>
      <c r="L217" s="254"/>
      <c r="M217" s="255" t="s">
        <v>5</v>
      </c>
      <c r="N217" s="256" t="s">
        <v>44</v>
      </c>
      <c r="O217" s="49"/>
      <c r="P217" s="223">
        <f>O217*H217</f>
        <v>0</v>
      </c>
      <c r="Q217" s="223">
        <v>0.0035200000000000001</v>
      </c>
      <c r="R217" s="223">
        <f>Q217*H217</f>
        <v>0.056320000000000002</v>
      </c>
      <c r="S217" s="223">
        <v>0</v>
      </c>
      <c r="T217" s="224">
        <f>S217*H217</f>
        <v>0</v>
      </c>
      <c r="AR217" s="26" t="s">
        <v>250</v>
      </c>
      <c r="AT217" s="26" t="s">
        <v>271</v>
      </c>
      <c r="AU217" s="26" t="s">
        <v>83</v>
      </c>
      <c r="AY217" s="26" t="s">
        <v>200</v>
      </c>
      <c r="BE217" s="225">
        <f>IF(N217="základní",J217,0)</f>
        <v>0</v>
      </c>
      <c r="BF217" s="225">
        <f>IF(N217="snížená",J217,0)</f>
        <v>0</v>
      </c>
      <c r="BG217" s="225">
        <f>IF(N217="zákl. přenesená",J217,0)</f>
        <v>0</v>
      </c>
      <c r="BH217" s="225">
        <f>IF(N217="sníž. přenesená",J217,0)</f>
        <v>0</v>
      </c>
      <c r="BI217" s="225">
        <f>IF(N217="nulová",J217,0)</f>
        <v>0</v>
      </c>
      <c r="BJ217" s="26" t="s">
        <v>81</v>
      </c>
      <c r="BK217" s="225">
        <f>ROUND(I217*H217,2)</f>
        <v>0</v>
      </c>
      <c r="BL217" s="26" t="s">
        <v>207</v>
      </c>
      <c r="BM217" s="26" t="s">
        <v>2109</v>
      </c>
    </row>
    <row r="218" s="1" customFormat="1">
      <c r="B218" s="48"/>
      <c r="D218" s="226" t="s">
        <v>209</v>
      </c>
      <c r="F218" s="227" t="s">
        <v>2022</v>
      </c>
      <c r="I218" s="228"/>
      <c r="L218" s="48"/>
      <c r="M218" s="229"/>
      <c r="N218" s="49"/>
      <c r="O218" s="49"/>
      <c r="P218" s="49"/>
      <c r="Q218" s="49"/>
      <c r="R218" s="49"/>
      <c r="S218" s="49"/>
      <c r="T218" s="87"/>
      <c r="AT218" s="26" t="s">
        <v>209</v>
      </c>
      <c r="AU218" s="26" t="s">
        <v>83</v>
      </c>
    </row>
    <row r="219" s="1" customFormat="1" ht="16.5" customHeight="1">
      <c r="B219" s="213"/>
      <c r="C219" s="214" t="s">
        <v>447</v>
      </c>
      <c r="D219" s="214" t="s">
        <v>202</v>
      </c>
      <c r="E219" s="215" t="s">
        <v>2024</v>
      </c>
      <c r="F219" s="216" t="s">
        <v>2025</v>
      </c>
      <c r="G219" s="217" t="s">
        <v>333</v>
      </c>
      <c r="H219" s="218">
        <v>316</v>
      </c>
      <c r="I219" s="219"/>
      <c r="J219" s="220">
        <f>ROUND(I219*H219,2)</f>
        <v>0</v>
      </c>
      <c r="K219" s="216" t="s">
        <v>5</v>
      </c>
      <c r="L219" s="48"/>
      <c r="M219" s="221" t="s">
        <v>5</v>
      </c>
      <c r="N219" s="222" t="s">
        <v>44</v>
      </c>
      <c r="O219" s="49"/>
      <c r="P219" s="223">
        <f>O219*H219</f>
        <v>0</v>
      </c>
      <c r="Q219" s="223">
        <v>0</v>
      </c>
      <c r="R219" s="223">
        <f>Q219*H219</f>
        <v>0</v>
      </c>
      <c r="S219" s="223">
        <v>0</v>
      </c>
      <c r="T219" s="224">
        <f>S219*H219</f>
        <v>0</v>
      </c>
      <c r="AR219" s="26" t="s">
        <v>207</v>
      </c>
      <c r="AT219" s="26" t="s">
        <v>202</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2110</v>
      </c>
    </row>
    <row r="220" s="1" customFormat="1">
      <c r="B220" s="48"/>
      <c r="D220" s="226" t="s">
        <v>209</v>
      </c>
      <c r="F220" s="227" t="s">
        <v>2025</v>
      </c>
      <c r="I220" s="228"/>
      <c r="L220" s="48"/>
      <c r="M220" s="229"/>
      <c r="N220" s="49"/>
      <c r="O220" s="49"/>
      <c r="P220" s="49"/>
      <c r="Q220" s="49"/>
      <c r="R220" s="49"/>
      <c r="S220" s="49"/>
      <c r="T220" s="87"/>
      <c r="AT220" s="26" t="s">
        <v>209</v>
      </c>
      <c r="AU220" s="26" t="s">
        <v>83</v>
      </c>
    </row>
    <row r="221" s="12" customFormat="1">
      <c r="B221" s="230"/>
      <c r="D221" s="226" t="s">
        <v>211</v>
      </c>
      <c r="E221" s="231" t="s">
        <v>5</v>
      </c>
      <c r="F221" s="232" t="s">
        <v>1873</v>
      </c>
      <c r="H221" s="233">
        <v>316</v>
      </c>
      <c r="I221" s="234"/>
      <c r="L221" s="230"/>
      <c r="M221" s="235"/>
      <c r="N221" s="236"/>
      <c r="O221" s="236"/>
      <c r="P221" s="236"/>
      <c r="Q221" s="236"/>
      <c r="R221" s="236"/>
      <c r="S221" s="236"/>
      <c r="T221" s="237"/>
      <c r="AT221" s="231" t="s">
        <v>211</v>
      </c>
      <c r="AU221" s="231" t="s">
        <v>83</v>
      </c>
      <c r="AV221" s="12" t="s">
        <v>83</v>
      </c>
      <c r="AW221" s="12" t="s">
        <v>37</v>
      </c>
      <c r="AX221" s="12" t="s">
        <v>81</v>
      </c>
      <c r="AY221" s="231" t="s">
        <v>200</v>
      </c>
    </row>
    <row r="222" s="1" customFormat="1" ht="16.5" customHeight="1">
      <c r="B222" s="213"/>
      <c r="C222" s="214" t="s">
        <v>451</v>
      </c>
      <c r="D222" s="214" t="s">
        <v>202</v>
      </c>
      <c r="E222" s="215" t="s">
        <v>2027</v>
      </c>
      <c r="F222" s="216" t="s">
        <v>2028</v>
      </c>
      <c r="G222" s="217" t="s">
        <v>403</v>
      </c>
      <c r="H222" s="218">
        <v>1</v>
      </c>
      <c r="I222" s="219"/>
      <c r="J222" s="220">
        <f>ROUND(I222*H222,2)</f>
        <v>0</v>
      </c>
      <c r="K222" s="216" t="s">
        <v>5</v>
      </c>
      <c r="L222" s="48"/>
      <c r="M222" s="221" t="s">
        <v>5</v>
      </c>
      <c r="N222" s="222" t="s">
        <v>44</v>
      </c>
      <c r="O222" s="49"/>
      <c r="P222" s="223">
        <f>O222*H222</f>
        <v>0</v>
      </c>
      <c r="Q222" s="223">
        <v>0</v>
      </c>
      <c r="R222" s="223">
        <f>Q222*H222</f>
        <v>0</v>
      </c>
      <c r="S222" s="223">
        <v>0</v>
      </c>
      <c r="T222" s="224">
        <f>S222*H222</f>
        <v>0</v>
      </c>
      <c r="AR222" s="26" t="s">
        <v>207</v>
      </c>
      <c r="AT222" s="26" t="s">
        <v>202</v>
      </c>
      <c r="AU222" s="26" t="s">
        <v>83</v>
      </c>
      <c r="AY222" s="26" t="s">
        <v>200</v>
      </c>
      <c r="BE222" s="225">
        <f>IF(N222="základní",J222,0)</f>
        <v>0</v>
      </c>
      <c r="BF222" s="225">
        <f>IF(N222="snížená",J222,0)</f>
        <v>0</v>
      </c>
      <c r="BG222" s="225">
        <f>IF(N222="zákl. přenesená",J222,0)</f>
        <v>0</v>
      </c>
      <c r="BH222" s="225">
        <f>IF(N222="sníž. přenesená",J222,0)</f>
        <v>0</v>
      </c>
      <c r="BI222" s="225">
        <f>IF(N222="nulová",J222,0)</f>
        <v>0</v>
      </c>
      <c r="BJ222" s="26" t="s">
        <v>81</v>
      </c>
      <c r="BK222" s="225">
        <f>ROUND(I222*H222,2)</f>
        <v>0</v>
      </c>
      <c r="BL222" s="26" t="s">
        <v>207</v>
      </c>
      <c r="BM222" s="26" t="s">
        <v>2111</v>
      </c>
    </row>
    <row r="223" s="1" customFormat="1">
      <c r="B223" s="48"/>
      <c r="D223" s="226" t="s">
        <v>209</v>
      </c>
      <c r="F223" s="227" t="s">
        <v>2028</v>
      </c>
      <c r="I223" s="228"/>
      <c r="L223" s="48"/>
      <c r="M223" s="229"/>
      <c r="N223" s="49"/>
      <c r="O223" s="49"/>
      <c r="P223" s="49"/>
      <c r="Q223" s="49"/>
      <c r="R223" s="49"/>
      <c r="S223" s="49"/>
      <c r="T223" s="87"/>
      <c r="AT223" s="26" t="s">
        <v>209</v>
      </c>
      <c r="AU223" s="26" t="s">
        <v>83</v>
      </c>
    </row>
    <row r="224" s="1" customFormat="1" ht="25.5" customHeight="1">
      <c r="B224" s="213"/>
      <c r="C224" s="214" t="s">
        <v>455</v>
      </c>
      <c r="D224" s="214" t="s">
        <v>202</v>
      </c>
      <c r="E224" s="215" t="s">
        <v>2030</v>
      </c>
      <c r="F224" s="216" t="s">
        <v>2031</v>
      </c>
      <c r="G224" s="217" t="s">
        <v>403</v>
      </c>
      <c r="H224" s="218">
        <v>7</v>
      </c>
      <c r="I224" s="219"/>
      <c r="J224" s="220">
        <f>ROUND(I224*H224,2)</f>
        <v>0</v>
      </c>
      <c r="K224" s="216" t="s">
        <v>206</v>
      </c>
      <c r="L224" s="48"/>
      <c r="M224" s="221" t="s">
        <v>5</v>
      </c>
      <c r="N224" s="222" t="s">
        <v>44</v>
      </c>
      <c r="O224" s="49"/>
      <c r="P224" s="223">
        <f>O224*H224</f>
        <v>0</v>
      </c>
      <c r="Q224" s="223">
        <v>0.21734000000000001</v>
      </c>
      <c r="R224" s="223">
        <f>Q224*H224</f>
        <v>1.52138</v>
      </c>
      <c r="S224" s="223">
        <v>0</v>
      </c>
      <c r="T224" s="224">
        <f>S224*H224</f>
        <v>0</v>
      </c>
      <c r="AR224" s="26" t="s">
        <v>207</v>
      </c>
      <c r="AT224" s="26" t="s">
        <v>202</v>
      </c>
      <c r="AU224" s="26" t="s">
        <v>83</v>
      </c>
      <c r="AY224" s="26" t="s">
        <v>200</v>
      </c>
      <c r="BE224" s="225">
        <f>IF(N224="základní",J224,0)</f>
        <v>0</v>
      </c>
      <c r="BF224" s="225">
        <f>IF(N224="snížená",J224,0)</f>
        <v>0</v>
      </c>
      <c r="BG224" s="225">
        <f>IF(N224="zákl. přenesená",J224,0)</f>
        <v>0</v>
      </c>
      <c r="BH224" s="225">
        <f>IF(N224="sníž. přenesená",J224,0)</f>
        <v>0</v>
      </c>
      <c r="BI224" s="225">
        <f>IF(N224="nulová",J224,0)</f>
        <v>0</v>
      </c>
      <c r="BJ224" s="26" t="s">
        <v>81</v>
      </c>
      <c r="BK224" s="225">
        <f>ROUND(I224*H224,2)</f>
        <v>0</v>
      </c>
      <c r="BL224" s="26" t="s">
        <v>207</v>
      </c>
      <c r="BM224" s="26" t="s">
        <v>2112</v>
      </c>
    </row>
    <row r="225" s="1" customFormat="1">
      <c r="B225" s="48"/>
      <c r="D225" s="226" t="s">
        <v>209</v>
      </c>
      <c r="F225" s="227" t="s">
        <v>2033</v>
      </c>
      <c r="I225" s="228"/>
      <c r="L225" s="48"/>
      <c r="M225" s="229"/>
      <c r="N225" s="49"/>
      <c r="O225" s="49"/>
      <c r="P225" s="49"/>
      <c r="Q225" s="49"/>
      <c r="R225" s="49"/>
      <c r="S225" s="49"/>
      <c r="T225" s="87"/>
      <c r="AT225" s="26" t="s">
        <v>209</v>
      </c>
      <c r="AU225" s="26" t="s">
        <v>83</v>
      </c>
    </row>
    <row r="226" s="1" customFormat="1" ht="16.5" customHeight="1">
      <c r="B226" s="213"/>
      <c r="C226" s="247" t="s">
        <v>459</v>
      </c>
      <c r="D226" s="247" t="s">
        <v>271</v>
      </c>
      <c r="E226" s="248" t="s">
        <v>2034</v>
      </c>
      <c r="F226" s="249" t="s">
        <v>2035</v>
      </c>
      <c r="G226" s="250" t="s">
        <v>403</v>
      </c>
      <c r="H226" s="251">
        <v>7</v>
      </c>
      <c r="I226" s="252"/>
      <c r="J226" s="253">
        <f>ROUND(I226*H226,2)</f>
        <v>0</v>
      </c>
      <c r="K226" s="249" t="s">
        <v>5</v>
      </c>
      <c r="L226" s="254"/>
      <c r="M226" s="255" t="s">
        <v>5</v>
      </c>
      <c r="N226" s="256" t="s">
        <v>44</v>
      </c>
      <c r="O226" s="49"/>
      <c r="P226" s="223">
        <f>O226*H226</f>
        <v>0</v>
      </c>
      <c r="Q226" s="223">
        <v>0.056000000000000001</v>
      </c>
      <c r="R226" s="223">
        <f>Q226*H226</f>
        <v>0.39200000000000002</v>
      </c>
      <c r="S226" s="223">
        <v>0</v>
      </c>
      <c r="T226" s="224">
        <f>S226*H226</f>
        <v>0</v>
      </c>
      <c r="AR226" s="26" t="s">
        <v>250</v>
      </c>
      <c r="AT226" s="26" t="s">
        <v>271</v>
      </c>
      <c r="AU226" s="26" t="s">
        <v>83</v>
      </c>
      <c r="AY226" s="26" t="s">
        <v>200</v>
      </c>
      <c r="BE226" s="225">
        <f>IF(N226="základní",J226,0)</f>
        <v>0</v>
      </c>
      <c r="BF226" s="225">
        <f>IF(N226="snížená",J226,0)</f>
        <v>0</v>
      </c>
      <c r="BG226" s="225">
        <f>IF(N226="zákl. přenesená",J226,0)</f>
        <v>0</v>
      </c>
      <c r="BH226" s="225">
        <f>IF(N226="sníž. přenesená",J226,0)</f>
        <v>0</v>
      </c>
      <c r="BI226" s="225">
        <f>IF(N226="nulová",J226,0)</f>
        <v>0</v>
      </c>
      <c r="BJ226" s="26" t="s">
        <v>81</v>
      </c>
      <c r="BK226" s="225">
        <f>ROUND(I226*H226,2)</f>
        <v>0</v>
      </c>
      <c r="BL226" s="26" t="s">
        <v>207</v>
      </c>
      <c r="BM226" s="26" t="s">
        <v>2113</v>
      </c>
    </row>
    <row r="227" s="1" customFormat="1">
      <c r="B227" s="48"/>
      <c r="D227" s="226" t="s">
        <v>209</v>
      </c>
      <c r="F227" s="227" t="s">
        <v>2035</v>
      </c>
      <c r="I227" s="228"/>
      <c r="L227" s="48"/>
      <c r="M227" s="229"/>
      <c r="N227" s="49"/>
      <c r="O227" s="49"/>
      <c r="P227" s="49"/>
      <c r="Q227" s="49"/>
      <c r="R227" s="49"/>
      <c r="S227" s="49"/>
      <c r="T227" s="87"/>
      <c r="AT227" s="26" t="s">
        <v>209</v>
      </c>
      <c r="AU227" s="26" t="s">
        <v>83</v>
      </c>
    </row>
    <row r="228" s="11" customFormat="1" ht="29.88" customHeight="1">
      <c r="B228" s="200"/>
      <c r="D228" s="201" t="s">
        <v>72</v>
      </c>
      <c r="E228" s="211" t="s">
        <v>258</v>
      </c>
      <c r="F228" s="211" t="s">
        <v>474</v>
      </c>
      <c r="I228" s="203"/>
      <c r="J228" s="212">
        <f>BK228</f>
        <v>0</v>
      </c>
      <c r="L228" s="200"/>
      <c r="M228" s="205"/>
      <c r="N228" s="206"/>
      <c r="O228" s="206"/>
      <c r="P228" s="207">
        <f>P229</f>
        <v>0</v>
      </c>
      <c r="Q228" s="206"/>
      <c r="R228" s="207">
        <f>R229</f>
        <v>0</v>
      </c>
      <c r="S228" s="206"/>
      <c r="T228" s="208">
        <f>T229</f>
        <v>0</v>
      </c>
      <c r="AR228" s="201" t="s">
        <v>81</v>
      </c>
      <c r="AT228" s="209" t="s">
        <v>72</v>
      </c>
      <c r="AU228" s="209" t="s">
        <v>81</v>
      </c>
      <c r="AY228" s="201" t="s">
        <v>200</v>
      </c>
      <c r="BK228" s="210">
        <f>BK229</f>
        <v>0</v>
      </c>
    </row>
    <row r="229" s="11" customFormat="1" ht="14.88" customHeight="1">
      <c r="B229" s="200"/>
      <c r="D229" s="201" t="s">
        <v>72</v>
      </c>
      <c r="E229" s="211" t="s">
        <v>1628</v>
      </c>
      <c r="F229" s="211" t="s">
        <v>1629</v>
      </c>
      <c r="I229" s="203"/>
      <c r="J229" s="212">
        <f>BK229</f>
        <v>0</v>
      </c>
      <c r="L229" s="200"/>
      <c r="M229" s="205"/>
      <c r="N229" s="206"/>
      <c r="O229" s="206"/>
      <c r="P229" s="207">
        <f>SUM(P230:P231)</f>
        <v>0</v>
      </c>
      <c r="Q229" s="206"/>
      <c r="R229" s="207">
        <f>SUM(R230:R231)</f>
        <v>0</v>
      </c>
      <c r="S229" s="206"/>
      <c r="T229" s="208">
        <f>SUM(T230:T231)</f>
        <v>0</v>
      </c>
      <c r="AR229" s="201" t="s">
        <v>81</v>
      </c>
      <c r="AT229" s="209" t="s">
        <v>72</v>
      </c>
      <c r="AU229" s="209" t="s">
        <v>83</v>
      </c>
      <c r="AY229" s="201" t="s">
        <v>200</v>
      </c>
      <c r="BK229" s="210">
        <f>SUM(BK230:BK231)</f>
        <v>0</v>
      </c>
    </row>
    <row r="230" s="1" customFormat="1" ht="16.5" customHeight="1">
      <c r="B230" s="213"/>
      <c r="C230" s="214" t="s">
        <v>436</v>
      </c>
      <c r="D230" s="214" t="s">
        <v>202</v>
      </c>
      <c r="E230" s="215" t="s">
        <v>1630</v>
      </c>
      <c r="F230" s="216" t="s">
        <v>1631</v>
      </c>
      <c r="G230" s="217" t="s">
        <v>274</v>
      </c>
      <c r="H230" s="218">
        <v>825.36699999999996</v>
      </c>
      <c r="I230" s="219"/>
      <c r="J230" s="220">
        <f>ROUND(I230*H230,2)</f>
        <v>0</v>
      </c>
      <c r="K230" s="216" t="s">
        <v>206</v>
      </c>
      <c r="L230" s="48"/>
      <c r="M230" s="221" t="s">
        <v>5</v>
      </c>
      <c r="N230" s="222" t="s">
        <v>44</v>
      </c>
      <c r="O230" s="49"/>
      <c r="P230" s="223">
        <f>O230*H230</f>
        <v>0</v>
      </c>
      <c r="Q230" s="223">
        <v>0</v>
      </c>
      <c r="R230" s="223">
        <f>Q230*H230</f>
        <v>0</v>
      </c>
      <c r="S230" s="223">
        <v>0</v>
      </c>
      <c r="T230" s="224">
        <f>S230*H230</f>
        <v>0</v>
      </c>
      <c r="AR230" s="26" t="s">
        <v>207</v>
      </c>
      <c r="AT230" s="26" t="s">
        <v>202</v>
      </c>
      <c r="AU230" s="26" t="s">
        <v>110</v>
      </c>
      <c r="AY230" s="26" t="s">
        <v>200</v>
      </c>
      <c r="BE230" s="225">
        <f>IF(N230="základní",J230,0)</f>
        <v>0</v>
      </c>
      <c r="BF230" s="225">
        <f>IF(N230="snížená",J230,0)</f>
        <v>0</v>
      </c>
      <c r="BG230" s="225">
        <f>IF(N230="zákl. přenesená",J230,0)</f>
        <v>0</v>
      </c>
      <c r="BH230" s="225">
        <f>IF(N230="sníž. přenesená",J230,0)</f>
        <v>0</v>
      </c>
      <c r="BI230" s="225">
        <f>IF(N230="nulová",J230,0)</f>
        <v>0</v>
      </c>
      <c r="BJ230" s="26" t="s">
        <v>81</v>
      </c>
      <c r="BK230" s="225">
        <f>ROUND(I230*H230,2)</f>
        <v>0</v>
      </c>
      <c r="BL230" s="26" t="s">
        <v>207</v>
      </c>
      <c r="BM230" s="26" t="s">
        <v>2114</v>
      </c>
    </row>
    <row r="231" s="1" customFormat="1">
      <c r="B231" s="48"/>
      <c r="D231" s="226" t="s">
        <v>209</v>
      </c>
      <c r="F231" s="227" t="s">
        <v>1633</v>
      </c>
      <c r="I231" s="228"/>
      <c r="L231" s="48"/>
      <c r="M231" s="257"/>
      <c r="N231" s="258"/>
      <c r="O231" s="258"/>
      <c r="P231" s="258"/>
      <c r="Q231" s="258"/>
      <c r="R231" s="258"/>
      <c r="S231" s="258"/>
      <c r="T231" s="259"/>
      <c r="AT231" s="26" t="s">
        <v>209</v>
      </c>
      <c r="AU231" s="26" t="s">
        <v>110</v>
      </c>
    </row>
    <row r="232" s="1" customFormat="1" ht="6.96" customHeight="1">
      <c r="B232" s="69"/>
      <c r="C232" s="70"/>
      <c r="D232" s="70"/>
      <c r="E232" s="70"/>
      <c r="F232" s="70"/>
      <c r="G232" s="70"/>
      <c r="H232" s="70"/>
      <c r="I232" s="165"/>
      <c r="J232" s="70"/>
      <c r="K232" s="70"/>
      <c r="L232" s="48"/>
    </row>
  </sheetData>
  <autoFilter ref="C88:K231"/>
  <mergeCells count="13">
    <mergeCell ref="E7:H7"/>
    <mergeCell ref="E9:H9"/>
    <mergeCell ref="E11:H11"/>
    <mergeCell ref="E26:H26"/>
    <mergeCell ref="E47:H47"/>
    <mergeCell ref="E49:H49"/>
    <mergeCell ref="E51:H51"/>
    <mergeCell ref="J55:J56"/>
    <mergeCell ref="E77:H77"/>
    <mergeCell ref="E79:H79"/>
    <mergeCell ref="E81:H81"/>
    <mergeCell ref="G1:H1"/>
    <mergeCell ref="L2:V2"/>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135</v>
      </c>
      <c r="AZ2" s="267" t="s">
        <v>1317</v>
      </c>
      <c r="BA2" s="267" t="s">
        <v>219</v>
      </c>
      <c r="BB2" s="267" t="s">
        <v>5</v>
      </c>
      <c r="BC2" s="267" t="s">
        <v>2115</v>
      </c>
      <c r="BD2" s="267" t="s">
        <v>83</v>
      </c>
    </row>
    <row r="3" ht="6.96" customHeight="1">
      <c r="B3" s="27"/>
      <c r="C3" s="28"/>
      <c r="D3" s="28"/>
      <c r="E3" s="28"/>
      <c r="F3" s="28"/>
      <c r="G3" s="28"/>
      <c r="H3" s="28"/>
      <c r="I3" s="140"/>
      <c r="J3" s="28"/>
      <c r="K3" s="29"/>
      <c r="AT3" s="26" t="s">
        <v>83</v>
      </c>
      <c r="AZ3" s="267" t="s">
        <v>1325</v>
      </c>
      <c r="BA3" s="267" t="s">
        <v>1876</v>
      </c>
      <c r="BB3" s="267" t="s">
        <v>5</v>
      </c>
      <c r="BC3" s="267" t="s">
        <v>2116</v>
      </c>
      <c r="BD3" s="267" t="s">
        <v>83</v>
      </c>
    </row>
    <row r="4" ht="36.96" customHeight="1">
      <c r="B4" s="30"/>
      <c r="C4" s="31"/>
      <c r="D4" s="32" t="s">
        <v>168</v>
      </c>
      <c r="E4" s="31"/>
      <c r="F4" s="31"/>
      <c r="G4" s="31"/>
      <c r="H4" s="31"/>
      <c r="I4" s="141"/>
      <c r="J4" s="31"/>
      <c r="K4" s="33"/>
      <c r="M4" s="34" t="s">
        <v>13</v>
      </c>
      <c r="AT4" s="26" t="s">
        <v>6</v>
      </c>
      <c r="AZ4" s="267" t="s">
        <v>1327</v>
      </c>
      <c r="BA4" s="267" t="s">
        <v>1878</v>
      </c>
      <c r="BB4" s="267" t="s">
        <v>5</v>
      </c>
      <c r="BC4" s="267" t="s">
        <v>2117</v>
      </c>
      <c r="BD4" s="267" t="s">
        <v>83</v>
      </c>
    </row>
    <row r="5" ht="6.96" customHeight="1">
      <c r="B5" s="30"/>
      <c r="C5" s="31"/>
      <c r="D5" s="31"/>
      <c r="E5" s="31"/>
      <c r="F5" s="31"/>
      <c r="G5" s="31"/>
      <c r="H5" s="31"/>
      <c r="I5" s="141"/>
      <c r="J5" s="31"/>
      <c r="K5" s="33"/>
      <c r="AZ5" s="267" t="s">
        <v>1640</v>
      </c>
      <c r="BA5" s="267" t="s">
        <v>1881</v>
      </c>
      <c r="BB5" s="267" t="s">
        <v>5</v>
      </c>
      <c r="BC5" s="267" t="s">
        <v>2118</v>
      </c>
      <c r="BD5" s="267" t="s">
        <v>83</v>
      </c>
    </row>
    <row r="6">
      <c r="B6" s="30"/>
      <c r="C6" s="31"/>
      <c r="D6" s="42" t="s">
        <v>19</v>
      </c>
      <c r="E6" s="31"/>
      <c r="F6" s="31"/>
      <c r="G6" s="31"/>
      <c r="H6" s="31"/>
      <c r="I6" s="141"/>
      <c r="J6" s="31"/>
      <c r="K6" s="33"/>
      <c r="AZ6" s="267" t="s">
        <v>1642</v>
      </c>
      <c r="BA6" s="267" t="s">
        <v>219</v>
      </c>
      <c r="BB6" s="267" t="s">
        <v>5</v>
      </c>
      <c r="BC6" s="267" t="s">
        <v>2119</v>
      </c>
      <c r="BD6" s="267" t="s">
        <v>83</v>
      </c>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2120</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2121</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2122</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ROUND(J95,2)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ROUND(SUM(BE95:BE224), 2)</f>
        <v>0</v>
      </c>
      <c r="G34" s="49"/>
      <c r="H34" s="49"/>
      <c r="I34" s="157">
        <v>0.20999999999999999</v>
      </c>
      <c r="J34" s="156">
        <f>ROUND(ROUND((SUM(BE95:BE224)), 2)*I34, 2)</f>
        <v>0</v>
      </c>
      <c r="K34" s="53"/>
    </row>
    <row r="35" s="1" customFormat="1" ht="14.4" customHeight="1">
      <c r="B35" s="48"/>
      <c r="C35" s="49"/>
      <c r="D35" s="49"/>
      <c r="E35" s="57" t="s">
        <v>45</v>
      </c>
      <c r="F35" s="156">
        <f>ROUND(SUM(BF95:BF224), 2)</f>
        <v>0</v>
      </c>
      <c r="G35" s="49"/>
      <c r="H35" s="49"/>
      <c r="I35" s="157">
        <v>0.14999999999999999</v>
      </c>
      <c r="J35" s="156">
        <f>ROUND(ROUND((SUM(BF95:BF224)), 2)*I35, 2)</f>
        <v>0</v>
      </c>
      <c r="K35" s="53"/>
    </row>
    <row r="36" hidden="1" s="1" customFormat="1" ht="14.4" customHeight="1">
      <c r="B36" s="48"/>
      <c r="C36" s="49"/>
      <c r="D36" s="49"/>
      <c r="E36" s="57" t="s">
        <v>46</v>
      </c>
      <c r="F36" s="156">
        <f>ROUND(SUM(BG95:BG224), 2)</f>
        <v>0</v>
      </c>
      <c r="G36" s="49"/>
      <c r="H36" s="49"/>
      <c r="I36" s="157">
        <v>0.20999999999999999</v>
      </c>
      <c r="J36" s="156">
        <v>0</v>
      </c>
      <c r="K36" s="53"/>
    </row>
    <row r="37" hidden="1" s="1" customFormat="1" ht="14.4" customHeight="1">
      <c r="B37" s="48"/>
      <c r="C37" s="49"/>
      <c r="D37" s="49"/>
      <c r="E37" s="57" t="s">
        <v>47</v>
      </c>
      <c r="F37" s="156">
        <f>ROUND(SUM(BH95:BH224), 2)</f>
        <v>0</v>
      </c>
      <c r="G37" s="49"/>
      <c r="H37" s="49"/>
      <c r="I37" s="157">
        <v>0.14999999999999999</v>
      </c>
      <c r="J37" s="156">
        <v>0</v>
      </c>
      <c r="K37" s="53"/>
    </row>
    <row r="38" hidden="1" s="1" customFormat="1" ht="14.4" customHeight="1">
      <c r="B38" s="48"/>
      <c r="C38" s="49"/>
      <c r="D38" s="49"/>
      <c r="E38" s="57" t="s">
        <v>48</v>
      </c>
      <c r="F38" s="156">
        <f>ROUND(SUM(BI95:BI224),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2120</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2121</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SO303 - I.etapa - 1 - Splašková kanalizace - stoky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J95</f>
        <v>0</v>
      </c>
      <c r="K64" s="53"/>
      <c r="AU64" s="26" t="s">
        <v>176</v>
      </c>
    </row>
    <row r="65" s="8" customFormat="1" ht="24.96" customHeight="1">
      <c r="B65" s="174"/>
      <c r="C65" s="175"/>
      <c r="D65" s="176" t="s">
        <v>177</v>
      </c>
      <c r="E65" s="177"/>
      <c r="F65" s="177"/>
      <c r="G65" s="177"/>
      <c r="H65" s="177"/>
      <c r="I65" s="178"/>
      <c r="J65" s="179">
        <f>J96</f>
        <v>0</v>
      </c>
      <c r="K65" s="180"/>
    </row>
    <row r="66" s="9" customFormat="1" ht="19.92" customHeight="1">
      <c r="B66" s="181"/>
      <c r="C66" s="182"/>
      <c r="D66" s="183" t="s">
        <v>178</v>
      </c>
      <c r="E66" s="184"/>
      <c r="F66" s="184"/>
      <c r="G66" s="184"/>
      <c r="H66" s="184"/>
      <c r="I66" s="185"/>
      <c r="J66" s="186">
        <f>J97</f>
        <v>0</v>
      </c>
      <c r="K66" s="187"/>
    </row>
    <row r="67" s="9" customFormat="1" ht="19.92" customHeight="1">
      <c r="B67" s="181"/>
      <c r="C67" s="182"/>
      <c r="D67" s="183" t="s">
        <v>1002</v>
      </c>
      <c r="E67" s="184"/>
      <c r="F67" s="184"/>
      <c r="G67" s="184"/>
      <c r="H67" s="184"/>
      <c r="I67" s="185"/>
      <c r="J67" s="186">
        <f>J152</f>
        <v>0</v>
      </c>
      <c r="K67" s="187"/>
    </row>
    <row r="68" s="9" customFormat="1" ht="19.92" customHeight="1">
      <c r="B68" s="181"/>
      <c r="C68" s="182"/>
      <c r="D68" s="183" t="s">
        <v>1343</v>
      </c>
      <c r="E68" s="184"/>
      <c r="F68" s="184"/>
      <c r="G68" s="184"/>
      <c r="H68" s="184"/>
      <c r="I68" s="185"/>
      <c r="J68" s="186">
        <f>J181</f>
        <v>0</v>
      </c>
      <c r="K68" s="187"/>
    </row>
    <row r="69" s="9" customFormat="1" ht="19.92" customHeight="1">
      <c r="B69" s="181"/>
      <c r="C69" s="182"/>
      <c r="D69" s="183" t="s">
        <v>181</v>
      </c>
      <c r="E69" s="184"/>
      <c r="F69" s="184"/>
      <c r="G69" s="184"/>
      <c r="H69" s="184"/>
      <c r="I69" s="185"/>
      <c r="J69" s="186">
        <f>J185</f>
        <v>0</v>
      </c>
      <c r="K69" s="187"/>
    </row>
    <row r="70" s="9" customFormat="1" ht="19.92" customHeight="1">
      <c r="B70" s="181"/>
      <c r="C70" s="182"/>
      <c r="D70" s="183" t="s">
        <v>182</v>
      </c>
      <c r="E70" s="184"/>
      <c r="F70" s="184"/>
      <c r="G70" s="184"/>
      <c r="H70" s="184"/>
      <c r="I70" s="185"/>
      <c r="J70" s="186">
        <f>J221</f>
        <v>0</v>
      </c>
      <c r="K70" s="187"/>
    </row>
    <row r="71" s="9" customFormat="1" ht="14.88" customHeight="1">
      <c r="B71" s="181"/>
      <c r="C71" s="182"/>
      <c r="D71" s="183" t="s">
        <v>1344</v>
      </c>
      <c r="E71" s="184"/>
      <c r="F71" s="184"/>
      <c r="G71" s="184"/>
      <c r="H71" s="184"/>
      <c r="I71" s="185"/>
      <c r="J71" s="186">
        <f>J222</f>
        <v>0</v>
      </c>
      <c r="K71" s="187"/>
    </row>
    <row r="72" s="1" customFormat="1" ht="21.84" customHeight="1">
      <c r="B72" s="48"/>
      <c r="C72" s="49"/>
      <c r="D72" s="49"/>
      <c r="E72" s="49"/>
      <c r="F72" s="49"/>
      <c r="G72" s="49"/>
      <c r="H72" s="49"/>
      <c r="I72" s="143"/>
      <c r="J72" s="49"/>
      <c r="K72" s="53"/>
    </row>
    <row r="73" s="1" customFormat="1" ht="6.96" customHeight="1">
      <c r="B73" s="69"/>
      <c r="C73" s="70"/>
      <c r="D73" s="70"/>
      <c r="E73" s="70"/>
      <c r="F73" s="70"/>
      <c r="G73" s="70"/>
      <c r="H73" s="70"/>
      <c r="I73" s="165"/>
      <c r="J73" s="70"/>
      <c r="K73" s="71"/>
    </row>
    <row r="77" s="1" customFormat="1" ht="6.96" customHeight="1">
      <c r="B77" s="72"/>
      <c r="C77" s="73"/>
      <c r="D77" s="73"/>
      <c r="E77" s="73"/>
      <c r="F77" s="73"/>
      <c r="G77" s="73"/>
      <c r="H77" s="73"/>
      <c r="I77" s="166"/>
      <c r="J77" s="73"/>
      <c r="K77" s="73"/>
      <c r="L77" s="48"/>
    </row>
    <row r="78" s="1" customFormat="1" ht="36.96" customHeight="1">
      <c r="B78" s="48"/>
      <c r="C78" s="74" t="s">
        <v>184</v>
      </c>
      <c r="L78" s="48"/>
    </row>
    <row r="79" s="1" customFormat="1" ht="6.96" customHeight="1">
      <c r="B79" s="48"/>
      <c r="L79" s="48"/>
    </row>
    <row r="80" s="1" customFormat="1" ht="14.4" customHeight="1">
      <c r="B80" s="48"/>
      <c r="C80" s="76" t="s">
        <v>19</v>
      </c>
      <c r="L80" s="48"/>
    </row>
    <row r="81" s="1" customFormat="1" ht="16.5" customHeight="1">
      <c r="B81" s="48"/>
      <c r="E81" s="188" t="str">
        <f>E7</f>
        <v>Vostelčice 2017</v>
      </c>
      <c r="F81" s="76"/>
      <c r="G81" s="76"/>
      <c r="H81" s="76"/>
      <c r="L81" s="48"/>
    </row>
    <row r="82">
      <c r="B82" s="30"/>
      <c r="C82" s="76" t="s">
        <v>169</v>
      </c>
      <c r="L82" s="30"/>
    </row>
    <row r="83" ht="16.5" customHeight="1">
      <c r="B83" s="30"/>
      <c r="E83" s="188" t="s">
        <v>2120</v>
      </c>
      <c r="L83" s="30"/>
    </row>
    <row r="84">
      <c r="B84" s="30"/>
      <c r="C84" s="76" t="s">
        <v>1337</v>
      </c>
      <c r="L84" s="30"/>
    </row>
    <row r="85" s="1" customFormat="1" ht="16.5" customHeight="1">
      <c r="B85" s="48"/>
      <c r="E85" s="268" t="s">
        <v>2121</v>
      </c>
      <c r="F85" s="1"/>
      <c r="G85" s="1"/>
      <c r="H85" s="1"/>
      <c r="L85" s="48"/>
    </row>
    <row r="86" s="1" customFormat="1" ht="14.4" customHeight="1">
      <c r="B86" s="48"/>
      <c r="C86" s="76" t="s">
        <v>1339</v>
      </c>
      <c r="L86" s="48"/>
    </row>
    <row r="87" s="1" customFormat="1" ht="17.25" customHeight="1">
      <c r="B87" s="48"/>
      <c r="E87" s="79" t="str">
        <f>E13</f>
        <v>SO303 - I.etapa - 1 - Splašková kanalizace - stoky</v>
      </c>
      <c r="F87" s="1"/>
      <c r="G87" s="1"/>
      <c r="H87" s="1"/>
      <c r="L87" s="48"/>
    </row>
    <row r="88" s="1" customFormat="1" ht="6.96" customHeight="1">
      <c r="B88" s="48"/>
      <c r="L88" s="48"/>
    </row>
    <row r="89" s="1" customFormat="1" ht="18" customHeight="1">
      <c r="B89" s="48"/>
      <c r="C89" s="76" t="s">
        <v>23</v>
      </c>
      <c r="F89" s="189" t="str">
        <f>F16</f>
        <v>Choceň</v>
      </c>
      <c r="I89" s="190" t="s">
        <v>25</v>
      </c>
      <c r="J89" s="81" t="str">
        <f>IF(J16="","",J16)</f>
        <v>8. 1. 2019</v>
      </c>
      <c r="L89" s="48"/>
    </row>
    <row r="90" s="1" customFormat="1" ht="6.96" customHeight="1">
      <c r="B90" s="48"/>
      <c r="L90" s="48"/>
    </row>
    <row r="91" s="1" customFormat="1">
      <c r="B91" s="48"/>
      <c r="C91" s="76" t="s">
        <v>27</v>
      </c>
      <c r="F91" s="189" t="str">
        <f>E19</f>
        <v>Město Choceň</v>
      </c>
      <c r="I91" s="190" t="s">
        <v>34</v>
      </c>
      <c r="J91" s="189" t="str">
        <f>E25</f>
        <v>Ing. Josef Veselý - Projekční Kancelář</v>
      </c>
      <c r="L91" s="48"/>
    </row>
    <row r="92" s="1" customFormat="1" ht="14.4" customHeight="1">
      <c r="B92" s="48"/>
      <c r="C92" s="76" t="s">
        <v>32</v>
      </c>
      <c r="F92" s="189" t="str">
        <f>IF(E22="","",E22)</f>
        <v/>
      </c>
      <c r="L92" s="48"/>
    </row>
    <row r="93" s="1" customFormat="1" ht="10.32" customHeight="1">
      <c r="B93" s="48"/>
      <c r="L93" s="48"/>
    </row>
    <row r="94" s="10" customFormat="1" ht="29.28" customHeight="1">
      <c r="B94" s="191"/>
      <c r="C94" s="192" t="s">
        <v>185</v>
      </c>
      <c r="D94" s="193" t="s">
        <v>58</v>
      </c>
      <c r="E94" s="193" t="s">
        <v>54</v>
      </c>
      <c r="F94" s="193" t="s">
        <v>186</v>
      </c>
      <c r="G94" s="193" t="s">
        <v>187</v>
      </c>
      <c r="H94" s="193" t="s">
        <v>188</v>
      </c>
      <c r="I94" s="194" t="s">
        <v>189</v>
      </c>
      <c r="J94" s="193" t="s">
        <v>174</v>
      </c>
      <c r="K94" s="195" t="s">
        <v>190</v>
      </c>
      <c r="L94" s="191"/>
      <c r="M94" s="94" t="s">
        <v>191</v>
      </c>
      <c r="N94" s="95" t="s">
        <v>43</v>
      </c>
      <c r="O94" s="95" t="s">
        <v>192</v>
      </c>
      <c r="P94" s="95" t="s">
        <v>193</v>
      </c>
      <c r="Q94" s="95" t="s">
        <v>194</v>
      </c>
      <c r="R94" s="95" t="s">
        <v>195</v>
      </c>
      <c r="S94" s="95" t="s">
        <v>196</v>
      </c>
      <c r="T94" s="96" t="s">
        <v>197</v>
      </c>
    </row>
    <row r="95" s="1" customFormat="1" ht="29.28" customHeight="1">
      <c r="B95" s="48"/>
      <c r="C95" s="98" t="s">
        <v>175</v>
      </c>
      <c r="J95" s="196">
        <f>BK95</f>
        <v>0</v>
      </c>
      <c r="L95" s="48"/>
      <c r="M95" s="97"/>
      <c r="N95" s="84"/>
      <c r="O95" s="84"/>
      <c r="P95" s="197">
        <f>P96</f>
        <v>0</v>
      </c>
      <c r="Q95" s="84"/>
      <c r="R95" s="197">
        <f>R96</f>
        <v>713.57008150000001</v>
      </c>
      <c r="S95" s="84"/>
      <c r="T95" s="198">
        <f>T96</f>
        <v>0</v>
      </c>
      <c r="AT95" s="26" t="s">
        <v>72</v>
      </c>
      <c r="AU95" s="26" t="s">
        <v>176</v>
      </c>
      <c r="BK95" s="199">
        <f>BK96</f>
        <v>0</v>
      </c>
    </row>
    <row r="96" s="11" customFormat="1" ht="37.44" customHeight="1">
      <c r="B96" s="200"/>
      <c r="D96" s="201" t="s">
        <v>72</v>
      </c>
      <c r="E96" s="202" t="s">
        <v>198</v>
      </c>
      <c r="F96" s="202" t="s">
        <v>199</v>
      </c>
      <c r="I96" s="203"/>
      <c r="J96" s="204">
        <f>BK96</f>
        <v>0</v>
      </c>
      <c r="L96" s="200"/>
      <c r="M96" s="205"/>
      <c r="N96" s="206"/>
      <c r="O96" s="206"/>
      <c r="P96" s="207">
        <f>P97+P152+P181+P185+P221</f>
        <v>0</v>
      </c>
      <c r="Q96" s="206"/>
      <c r="R96" s="207">
        <f>R97+R152+R181+R185+R221</f>
        <v>713.57008150000001</v>
      </c>
      <c r="S96" s="206"/>
      <c r="T96" s="208">
        <f>T97+T152+T181+T185+T221</f>
        <v>0</v>
      </c>
      <c r="AR96" s="201" t="s">
        <v>81</v>
      </c>
      <c r="AT96" s="209" t="s">
        <v>72</v>
      </c>
      <c r="AU96" s="209" t="s">
        <v>73</v>
      </c>
      <c r="AY96" s="201" t="s">
        <v>200</v>
      </c>
      <c r="BK96" s="210">
        <f>BK97+BK152+BK181+BK185+BK221</f>
        <v>0</v>
      </c>
    </row>
    <row r="97" s="11" customFormat="1" ht="19.92" customHeight="1">
      <c r="B97" s="200"/>
      <c r="D97" s="201" t="s">
        <v>72</v>
      </c>
      <c r="E97" s="211" t="s">
        <v>81</v>
      </c>
      <c r="F97" s="211" t="s">
        <v>201</v>
      </c>
      <c r="I97" s="203"/>
      <c r="J97" s="212">
        <f>BK97</f>
        <v>0</v>
      </c>
      <c r="L97" s="200"/>
      <c r="M97" s="205"/>
      <c r="N97" s="206"/>
      <c r="O97" s="206"/>
      <c r="P97" s="207">
        <f>SUM(P98:P151)</f>
        <v>0</v>
      </c>
      <c r="Q97" s="206"/>
      <c r="R97" s="207">
        <f>SUM(R98:R151)</f>
        <v>515.33652000000006</v>
      </c>
      <c r="S97" s="206"/>
      <c r="T97" s="208">
        <f>SUM(T98:T151)</f>
        <v>0</v>
      </c>
      <c r="AR97" s="201" t="s">
        <v>81</v>
      </c>
      <c r="AT97" s="209" t="s">
        <v>72</v>
      </c>
      <c r="AU97" s="209" t="s">
        <v>81</v>
      </c>
      <c r="AY97" s="201" t="s">
        <v>200</v>
      </c>
      <c r="BK97" s="210">
        <f>SUM(BK98:BK151)</f>
        <v>0</v>
      </c>
    </row>
    <row r="98" s="1" customFormat="1" ht="16.5" customHeight="1">
      <c r="B98" s="213"/>
      <c r="C98" s="214" t="s">
        <v>81</v>
      </c>
      <c r="D98" s="214" t="s">
        <v>202</v>
      </c>
      <c r="E98" s="215" t="s">
        <v>1357</v>
      </c>
      <c r="F98" s="216" t="s">
        <v>1358</v>
      </c>
      <c r="G98" s="217" t="s">
        <v>1359</v>
      </c>
      <c r="H98" s="218">
        <v>70</v>
      </c>
      <c r="I98" s="219"/>
      <c r="J98" s="220">
        <f>ROUND(I98*H98,2)</f>
        <v>0</v>
      </c>
      <c r="K98" s="216" t="s">
        <v>206</v>
      </c>
      <c r="L98" s="48"/>
      <c r="M98" s="221" t="s">
        <v>5</v>
      </c>
      <c r="N98" s="222" t="s">
        <v>44</v>
      </c>
      <c r="O98" s="49"/>
      <c r="P98" s="223">
        <f>O98*H98</f>
        <v>0</v>
      </c>
      <c r="Q98" s="223">
        <v>0</v>
      </c>
      <c r="R98" s="223">
        <f>Q98*H98</f>
        <v>0</v>
      </c>
      <c r="S98" s="223">
        <v>0</v>
      </c>
      <c r="T98" s="224">
        <f>S98*H98</f>
        <v>0</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2123</v>
      </c>
    </row>
    <row r="99" s="1" customFormat="1">
      <c r="B99" s="48"/>
      <c r="D99" s="226" t="s">
        <v>209</v>
      </c>
      <c r="F99" s="227" t="s">
        <v>1361</v>
      </c>
      <c r="I99" s="228"/>
      <c r="L99" s="48"/>
      <c r="M99" s="229"/>
      <c r="N99" s="49"/>
      <c r="O99" s="49"/>
      <c r="P99" s="49"/>
      <c r="Q99" s="49"/>
      <c r="R99" s="49"/>
      <c r="S99" s="49"/>
      <c r="T99" s="87"/>
      <c r="AT99" s="26" t="s">
        <v>209</v>
      </c>
      <c r="AU99" s="26" t="s">
        <v>83</v>
      </c>
    </row>
    <row r="100" s="1" customFormat="1" ht="25.5" customHeight="1">
      <c r="B100" s="213"/>
      <c r="C100" s="214" t="s">
        <v>83</v>
      </c>
      <c r="D100" s="214" t="s">
        <v>202</v>
      </c>
      <c r="E100" s="215" t="s">
        <v>1363</v>
      </c>
      <c r="F100" s="216" t="s">
        <v>1364</v>
      </c>
      <c r="G100" s="217" t="s">
        <v>1365</v>
      </c>
      <c r="H100" s="218">
        <v>12</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2124</v>
      </c>
    </row>
    <row r="101" s="1" customFormat="1">
      <c r="B101" s="48"/>
      <c r="D101" s="226" t="s">
        <v>209</v>
      </c>
      <c r="F101" s="227" t="s">
        <v>1367</v>
      </c>
      <c r="I101" s="228"/>
      <c r="L101" s="48"/>
      <c r="M101" s="229"/>
      <c r="N101" s="49"/>
      <c r="O101" s="49"/>
      <c r="P101" s="49"/>
      <c r="Q101" s="49"/>
      <c r="R101" s="49"/>
      <c r="S101" s="49"/>
      <c r="T101" s="87"/>
      <c r="AT101" s="26" t="s">
        <v>209</v>
      </c>
      <c r="AU101" s="26" t="s">
        <v>83</v>
      </c>
    </row>
    <row r="102" s="1" customFormat="1" ht="25.5" customHeight="1">
      <c r="B102" s="213"/>
      <c r="C102" s="214" t="s">
        <v>110</v>
      </c>
      <c r="D102" s="214" t="s">
        <v>202</v>
      </c>
      <c r="E102" s="215" t="s">
        <v>1369</v>
      </c>
      <c r="F102" s="216" t="s">
        <v>1370</v>
      </c>
      <c r="G102" s="217" t="s">
        <v>205</v>
      </c>
      <c r="H102" s="218">
        <v>37.75</v>
      </c>
      <c r="I102" s="219"/>
      <c r="J102" s="220">
        <f>ROUND(I102*H102,2)</f>
        <v>0</v>
      </c>
      <c r="K102" s="216" t="s">
        <v>206</v>
      </c>
      <c r="L102" s="48"/>
      <c r="M102" s="221" t="s">
        <v>5</v>
      </c>
      <c r="N102" s="222" t="s">
        <v>44</v>
      </c>
      <c r="O102" s="49"/>
      <c r="P102" s="223">
        <f>O102*H102</f>
        <v>0</v>
      </c>
      <c r="Q102" s="223">
        <v>0</v>
      </c>
      <c r="R102" s="223">
        <f>Q102*H102</f>
        <v>0</v>
      </c>
      <c r="S102" s="223">
        <v>0</v>
      </c>
      <c r="T102" s="224">
        <f>S102*H102</f>
        <v>0</v>
      </c>
      <c r="AR102" s="26" t="s">
        <v>207</v>
      </c>
      <c r="AT102" s="26" t="s">
        <v>202</v>
      </c>
      <c r="AU102" s="26" t="s">
        <v>83</v>
      </c>
      <c r="AY102" s="26" t="s">
        <v>200</v>
      </c>
      <c r="BE102" s="225">
        <f>IF(N102="základní",J102,0)</f>
        <v>0</v>
      </c>
      <c r="BF102" s="225">
        <f>IF(N102="snížená",J102,0)</f>
        <v>0</v>
      </c>
      <c r="BG102" s="225">
        <f>IF(N102="zákl. přenesená",J102,0)</f>
        <v>0</v>
      </c>
      <c r="BH102" s="225">
        <f>IF(N102="sníž. přenesená",J102,0)</f>
        <v>0</v>
      </c>
      <c r="BI102" s="225">
        <f>IF(N102="nulová",J102,0)</f>
        <v>0</v>
      </c>
      <c r="BJ102" s="26" t="s">
        <v>81</v>
      </c>
      <c r="BK102" s="225">
        <f>ROUND(I102*H102,2)</f>
        <v>0</v>
      </c>
      <c r="BL102" s="26" t="s">
        <v>207</v>
      </c>
      <c r="BM102" s="26" t="s">
        <v>2125</v>
      </c>
    </row>
    <row r="103" s="1" customFormat="1">
      <c r="B103" s="48"/>
      <c r="D103" s="226" t="s">
        <v>209</v>
      </c>
      <c r="F103" s="227" t="s">
        <v>1372</v>
      </c>
      <c r="I103" s="228"/>
      <c r="L103" s="48"/>
      <c r="M103" s="229"/>
      <c r="N103" s="49"/>
      <c r="O103" s="49"/>
      <c r="P103" s="49"/>
      <c r="Q103" s="49"/>
      <c r="R103" s="49"/>
      <c r="S103" s="49"/>
      <c r="T103" s="87"/>
      <c r="AT103" s="26" t="s">
        <v>209</v>
      </c>
      <c r="AU103" s="26" t="s">
        <v>83</v>
      </c>
    </row>
    <row r="104" s="14" customFormat="1">
      <c r="B104" s="260"/>
      <c r="D104" s="226" t="s">
        <v>211</v>
      </c>
      <c r="E104" s="261" t="s">
        <v>5</v>
      </c>
      <c r="F104" s="262" t="s">
        <v>2126</v>
      </c>
      <c r="H104" s="261" t="s">
        <v>5</v>
      </c>
      <c r="I104" s="263"/>
      <c r="L104" s="260"/>
      <c r="M104" s="264"/>
      <c r="N104" s="265"/>
      <c r="O104" s="265"/>
      <c r="P104" s="265"/>
      <c r="Q104" s="265"/>
      <c r="R104" s="265"/>
      <c r="S104" s="265"/>
      <c r="T104" s="266"/>
      <c r="AT104" s="261" t="s">
        <v>211</v>
      </c>
      <c r="AU104" s="261" t="s">
        <v>83</v>
      </c>
      <c r="AV104" s="14" t="s">
        <v>81</v>
      </c>
      <c r="AW104" s="14" t="s">
        <v>37</v>
      </c>
      <c r="AX104" s="14" t="s">
        <v>73</v>
      </c>
      <c r="AY104" s="261" t="s">
        <v>200</v>
      </c>
    </row>
    <row r="105" s="12" customFormat="1">
      <c r="B105" s="230"/>
      <c r="D105" s="226" t="s">
        <v>211</v>
      </c>
      <c r="E105" s="231" t="s">
        <v>5</v>
      </c>
      <c r="F105" s="232" t="s">
        <v>2127</v>
      </c>
      <c r="H105" s="233">
        <v>37.75</v>
      </c>
      <c r="I105" s="234"/>
      <c r="L105" s="230"/>
      <c r="M105" s="235"/>
      <c r="N105" s="236"/>
      <c r="O105" s="236"/>
      <c r="P105" s="236"/>
      <c r="Q105" s="236"/>
      <c r="R105" s="236"/>
      <c r="S105" s="236"/>
      <c r="T105" s="237"/>
      <c r="AT105" s="231" t="s">
        <v>211</v>
      </c>
      <c r="AU105" s="231" t="s">
        <v>83</v>
      </c>
      <c r="AV105" s="12" t="s">
        <v>83</v>
      </c>
      <c r="AW105" s="12" t="s">
        <v>37</v>
      </c>
      <c r="AX105" s="12" t="s">
        <v>81</v>
      </c>
      <c r="AY105" s="231" t="s">
        <v>200</v>
      </c>
    </row>
    <row r="106" s="1" customFormat="1" ht="16.5" customHeight="1">
      <c r="B106" s="213"/>
      <c r="C106" s="214" t="s">
        <v>207</v>
      </c>
      <c r="D106" s="214" t="s">
        <v>202</v>
      </c>
      <c r="E106" s="215" t="s">
        <v>1648</v>
      </c>
      <c r="F106" s="216" t="s">
        <v>1649</v>
      </c>
      <c r="G106" s="217" t="s">
        <v>205</v>
      </c>
      <c r="H106" s="218">
        <v>1127.672</v>
      </c>
      <c r="I106" s="219"/>
      <c r="J106" s="220">
        <f>ROUND(I106*H106,2)</f>
        <v>0</v>
      </c>
      <c r="K106" s="216" t="s">
        <v>206</v>
      </c>
      <c r="L106" s="48"/>
      <c r="M106" s="221" t="s">
        <v>5</v>
      </c>
      <c r="N106" s="222" t="s">
        <v>44</v>
      </c>
      <c r="O106" s="49"/>
      <c r="P106" s="223">
        <f>O106*H106</f>
        <v>0</v>
      </c>
      <c r="Q106" s="223">
        <v>0</v>
      </c>
      <c r="R106" s="223">
        <f>Q106*H106</f>
        <v>0</v>
      </c>
      <c r="S106" s="223">
        <v>0</v>
      </c>
      <c r="T106" s="224">
        <f>S106*H106</f>
        <v>0</v>
      </c>
      <c r="AR106" s="26" t="s">
        <v>207</v>
      </c>
      <c r="AT106" s="26" t="s">
        <v>202</v>
      </c>
      <c r="AU106" s="26" t="s">
        <v>83</v>
      </c>
      <c r="AY106" s="26" t="s">
        <v>200</v>
      </c>
      <c r="BE106" s="225">
        <f>IF(N106="základní",J106,0)</f>
        <v>0</v>
      </c>
      <c r="BF106" s="225">
        <f>IF(N106="snížená",J106,0)</f>
        <v>0</v>
      </c>
      <c r="BG106" s="225">
        <f>IF(N106="zákl. přenesená",J106,0)</f>
        <v>0</v>
      </c>
      <c r="BH106" s="225">
        <f>IF(N106="sníž. přenesená",J106,0)</f>
        <v>0</v>
      </c>
      <c r="BI106" s="225">
        <f>IF(N106="nulová",J106,0)</f>
        <v>0</v>
      </c>
      <c r="BJ106" s="26" t="s">
        <v>81</v>
      </c>
      <c r="BK106" s="225">
        <f>ROUND(I106*H106,2)</f>
        <v>0</v>
      </c>
      <c r="BL106" s="26" t="s">
        <v>207</v>
      </c>
      <c r="BM106" s="26" t="s">
        <v>2128</v>
      </c>
    </row>
    <row r="107" s="1" customFormat="1">
      <c r="B107" s="48"/>
      <c r="D107" s="226" t="s">
        <v>209</v>
      </c>
      <c r="F107" s="227" t="s">
        <v>1651</v>
      </c>
      <c r="I107" s="228"/>
      <c r="L107" s="48"/>
      <c r="M107" s="229"/>
      <c r="N107" s="49"/>
      <c r="O107" s="49"/>
      <c r="P107" s="49"/>
      <c r="Q107" s="49"/>
      <c r="R107" s="49"/>
      <c r="S107" s="49"/>
      <c r="T107" s="87"/>
      <c r="AT107" s="26" t="s">
        <v>209</v>
      </c>
      <c r="AU107" s="26" t="s">
        <v>83</v>
      </c>
    </row>
    <row r="108" s="14" customFormat="1">
      <c r="B108" s="260"/>
      <c r="D108" s="226" t="s">
        <v>211</v>
      </c>
      <c r="E108" s="261" t="s">
        <v>5</v>
      </c>
      <c r="F108" s="262" t="s">
        <v>2129</v>
      </c>
      <c r="H108" s="261" t="s">
        <v>5</v>
      </c>
      <c r="I108" s="263"/>
      <c r="L108" s="260"/>
      <c r="M108" s="264"/>
      <c r="N108" s="265"/>
      <c r="O108" s="265"/>
      <c r="P108" s="265"/>
      <c r="Q108" s="265"/>
      <c r="R108" s="265"/>
      <c r="S108" s="265"/>
      <c r="T108" s="266"/>
      <c r="AT108" s="261" t="s">
        <v>211</v>
      </c>
      <c r="AU108" s="261" t="s">
        <v>83</v>
      </c>
      <c r="AV108" s="14" t="s">
        <v>81</v>
      </c>
      <c r="AW108" s="14" t="s">
        <v>37</v>
      </c>
      <c r="AX108" s="14" t="s">
        <v>73</v>
      </c>
      <c r="AY108" s="261" t="s">
        <v>200</v>
      </c>
    </row>
    <row r="109" s="12" customFormat="1">
      <c r="B109" s="230"/>
      <c r="D109" s="226" t="s">
        <v>211</v>
      </c>
      <c r="E109" s="231" t="s">
        <v>5</v>
      </c>
      <c r="F109" s="232" t="s">
        <v>2130</v>
      </c>
      <c r="H109" s="233">
        <v>418.61000000000001</v>
      </c>
      <c r="I109" s="234"/>
      <c r="L109" s="230"/>
      <c r="M109" s="235"/>
      <c r="N109" s="236"/>
      <c r="O109" s="236"/>
      <c r="P109" s="236"/>
      <c r="Q109" s="236"/>
      <c r="R109" s="236"/>
      <c r="S109" s="236"/>
      <c r="T109" s="237"/>
      <c r="AT109" s="231" t="s">
        <v>211</v>
      </c>
      <c r="AU109" s="231" t="s">
        <v>83</v>
      </c>
      <c r="AV109" s="12" t="s">
        <v>83</v>
      </c>
      <c r="AW109" s="12" t="s">
        <v>37</v>
      </c>
      <c r="AX109" s="12" t="s">
        <v>73</v>
      </c>
      <c r="AY109" s="231" t="s">
        <v>200</v>
      </c>
    </row>
    <row r="110" s="14" customFormat="1">
      <c r="B110" s="260"/>
      <c r="D110" s="226" t="s">
        <v>211</v>
      </c>
      <c r="E110" s="261" t="s">
        <v>5</v>
      </c>
      <c r="F110" s="262" t="s">
        <v>2131</v>
      </c>
      <c r="H110" s="261" t="s">
        <v>5</v>
      </c>
      <c r="I110" s="263"/>
      <c r="L110" s="260"/>
      <c r="M110" s="264"/>
      <c r="N110" s="265"/>
      <c r="O110" s="265"/>
      <c r="P110" s="265"/>
      <c r="Q110" s="265"/>
      <c r="R110" s="265"/>
      <c r="S110" s="265"/>
      <c r="T110" s="266"/>
      <c r="AT110" s="261" t="s">
        <v>211</v>
      </c>
      <c r="AU110" s="261" t="s">
        <v>83</v>
      </c>
      <c r="AV110" s="14" t="s">
        <v>81</v>
      </c>
      <c r="AW110" s="14" t="s">
        <v>37</v>
      </c>
      <c r="AX110" s="14" t="s">
        <v>73</v>
      </c>
      <c r="AY110" s="261" t="s">
        <v>200</v>
      </c>
    </row>
    <row r="111" s="12" customFormat="1">
      <c r="B111" s="230"/>
      <c r="D111" s="226" t="s">
        <v>211</v>
      </c>
      <c r="E111" s="231" t="s">
        <v>5</v>
      </c>
      <c r="F111" s="232" t="s">
        <v>2132</v>
      </c>
      <c r="H111" s="233">
        <v>354.63999999999999</v>
      </c>
      <c r="I111" s="234"/>
      <c r="L111" s="230"/>
      <c r="M111" s="235"/>
      <c r="N111" s="236"/>
      <c r="O111" s="236"/>
      <c r="P111" s="236"/>
      <c r="Q111" s="236"/>
      <c r="R111" s="236"/>
      <c r="S111" s="236"/>
      <c r="T111" s="237"/>
      <c r="AT111" s="231" t="s">
        <v>211</v>
      </c>
      <c r="AU111" s="231" t="s">
        <v>83</v>
      </c>
      <c r="AV111" s="12" t="s">
        <v>83</v>
      </c>
      <c r="AW111" s="12" t="s">
        <v>37</v>
      </c>
      <c r="AX111" s="12" t="s">
        <v>73</v>
      </c>
      <c r="AY111" s="231" t="s">
        <v>200</v>
      </c>
    </row>
    <row r="112" s="14" customFormat="1">
      <c r="B112" s="260"/>
      <c r="D112" s="226" t="s">
        <v>211</v>
      </c>
      <c r="E112" s="261" t="s">
        <v>5</v>
      </c>
      <c r="F112" s="262" t="s">
        <v>2133</v>
      </c>
      <c r="H112" s="261" t="s">
        <v>5</v>
      </c>
      <c r="I112" s="263"/>
      <c r="L112" s="260"/>
      <c r="M112" s="264"/>
      <c r="N112" s="265"/>
      <c r="O112" s="265"/>
      <c r="P112" s="265"/>
      <c r="Q112" s="265"/>
      <c r="R112" s="265"/>
      <c r="S112" s="265"/>
      <c r="T112" s="266"/>
      <c r="AT112" s="261" t="s">
        <v>211</v>
      </c>
      <c r="AU112" s="261" t="s">
        <v>83</v>
      </c>
      <c r="AV112" s="14" t="s">
        <v>81</v>
      </c>
      <c r="AW112" s="14" t="s">
        <v>37</v>
      </c>
      <c r="AX112" s="14" t="s">
        <v>73</v>
      </c>
      <c r="AY112" s="261" t="s">
        <v>200</v>
      </c>
    </row>
    <row r="113" s="12" customFormat="1">
      <c r="B113" s="230"/>
      <c r="D113" s="226" t="s">
        <v>211</v>
      </c>
      <c r="E113" s="231" t="s">
        <v>5</v>
      </c>
      <c r="F113" s="232" t="s">
        <v>2134</v>
      </c>
      <c r="H113" s="233">
        <v>253.75</v>
      </c>
      <c r="I113" s="234"/>
      <c r="L113" s="230"/>
      <c r="M113" s="235"/>
      <c r="N113" s="236"/>
      <c r="O113" s="236"/>
      <c r="P113" s="236"/>
      <c r="Q113" s="236"/>
      <c r="R113" s="236"/>
      <c r="S113" s="236"/>
      <c r="T113" s="237"/>
      <c r="AT113" s="231" t="s">
        <v>211</v>
      </c>
      <c r="AU113" s="231" t="s">
        <v>83</v>
      </c>
      <c r="AV113" s="12" t="s">
        <v>83</v>
      </c>
      <c r="AW113" s="12" t="s">
        <v>37</v>
      </c>
      <c r="AX113" s="12" t="s">
        <v>73</v>
      </c>
      <c r="AY113" s="231" t="s">
        <v>200</v>
      </c>
    </row>
    <row r="114" s="14" customFormat="1">
      <c r="B114" s="260"/>
      <c r="D114" s="226" t="s">
        <v>211</v>
      </c>
      <c r="E114" s="261" t="s">
        <v>5</v>
      </c>
      <c r="F114" s="262" t="s">
        <v>1915</v>
      </c>
      <c r="H114" s="261" t="s">
        <v>5</v>
      </c>
      <c r="I114" s="263"/>
      <c r="L114" s="260"/>
      <c r="M114" s="264"/>
      <c r="N114" s="265"/>
      <c r="O114" s="265"/>
      <c r="P114" s="265"/>
      <c r="Q114" s="265"/>
      <c r="R114" s="265"/>
      <c r="S114" s="265"/>
      <c r="T114" s="266"/>
      <c r="AT114" s="261" t="s">
        <v>211</v>
      </c>
      <c r="AU114" s="261" t="s">
        <v>83</v>
      </c>
      <c r="AV114" s="14" t="s">
        <v>81</v>
      </c>
      <c r="AW114" s="14" t="s">
        <v>37</v>
      </c>
      <c r="AX114" s="14" t="s">
        <v>73</v>
      </c>
      <c r="AY114" s="261" t="s">
        <v>200</v>
      </c>
    </row>
    <row r="115" s="12" customFormat="1">
      <c r="B115" s="230"/>
      <c r="D115" s="226" t="s">
        <v>211</v>
      </c>
      <c r="E115" s="231" t="s">
        <v>5</v>
      </c>
      <c r="F115" s="232" t="s">
        <v>2135</v>
      </c>
      <c r="H115" s="233">
        <v>100.672</v>
      </c>
      <c r="I115" s="234"/>
      <c r="L115" s="230"/>
      <c r="M115" s="235"/>
      <c r="N115" s="236"/>
      <c r="O115" s="236"/>
      <c r="P115" s="236"/>
      <c r="Q115" s="236"/>
      <c r="R115" s="236"/>
      <c r="S115" s="236"/>
      <c r="T115" s="237"/>
      <c r="AT115" s="231" t="s">
        <v>211</v>
      </c>
      <c r="AU115" s="231" t="s">
        <v>83</v>
      </c>
      <c r="AV115" s="12" t="s">
        <v>83</v>
      </c>
      <c r="AW115" s="12" t="s">
        <v>37</v>
      </c>
      <c r="AX115" s="12" t="s">
        <v>73</v>
      </c>
      <c r="AY115" s="231" t="s">
        <v>200</v>
      </c>
    </row>
    <row r="116" s="13" customFormat="1">
      <c r="B116" s="238"/>
      <c r="D116" s="226" t="s">
        <v>211</v>
      </c>
      <c r="E116" s="239" t="s">
        <v>1317</v>
      </c>
      <c r="F116" s="240" t="s">
        <v>219</v>
      </c>
      <c r="H116" s="241">
        <v>1127.672</v>
      </c>
      <c r="I116" s="242"/>
      <c r="L116" s="238"/>
      <c r="M116" s="243"/>
      <c r="N116" s="244"/>
      <c r="O116" s="244"/>
      <c r="P116" s="244"/>
      <c r="Q116" s="244"/>
      <c r="R116" s="244"/>
      <c r="S116" s="244"/>
      <c r="T116" s="245"/>
      <c r="AT116" s="239" t="s">
        <v>211</v>
      </c>
      <c r="AU116" s="239" t="s">
        <v>83</v>
      </c>
      <c r="AV116" s="13" t="s">
        <v>207</v>
      </c>
      <c r="AW116" s="13" t="s">
        <v>37</v>
      </c>
      <c r="AX116" s="13" t="s">
        <v>81</v>
      </c>
      <c r="AY116" s="239" t="s">
        <v>200</v>
      </c>
    </row>
    <row r="117" s="1" customFormat="1" ht="16.5" customHeight="1">
      <c r="B117" s="213"/>
      <c r="C117" s="214" t="s">
        <v>230</v>
      </c>
      <c r="D117" s="214" t="s">
        <v>202</v>
      </c>
      <c r="E117" s="215" t="s">
        <v>1393</v>
      </c>
      <c r="F117" s="216" t="s">
        <v>1394</v>
      </c>
      <c r="G117" s="217" t="s">
        <v>205</v>
      </c>
      <c r="H117" s="218">
        <v>1127.672</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2136</v>
      </c>
    </row>
    <row r="118" s="1" customFormat="1">
      <c r="B118" s="48"/>
      <c r="D118" s="226" t="s">
        <v>209</v>
      </c>
      <c r="F118" s="227" t="s">
        <v>1396</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2115</v>
      </c>
      <c r="H119" s="233">
        <v>1127.672</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238</v>
      </c>
      <c r="D120" s="214" t="s">
        <v>202</v>
      </c>
      <c r="E120" s="215" t="s">
        <v>1397</v>
      </c>
      <c r="F120" s="216" t="s">
        <v>1398</v>
      </c>
      <c r="G120" s="217" t="s">
        <v>291</v>
      </c>
      <c r="H120" s="218">
        <v>2228</v>
      </c>
      <c r="I120" s="219"/>
      <c r="J120" s="220">
        <f>ROUND(I120*H120,2)</f>
        <v>0</v>
      </c>
      <c r="K120" s="216" t="s">
        <v>206</v>
      </c>
      <c r="L120" s="48"/>
      <c r="M120" s="221" t="s">
        <v>5</v>
      </c>
      <c r="N120" s="222" t="s">
        <v>44</v>
      </c>
      <c r="O120" s="49"/>
      <c r="P120" s="223">
        <f>O120*H120</f>
        <v>0</v>
      </c>
      <c r="Q120" s="223">
        <v>0.00084000000000000003</v>
      </c>
      <c r="R120" s="223">
        <f>Q120*H120</f>
        <v>1.8715200000000001</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2137</v>
      </c>
    </row>
    <row r="121" s="1" customFormat="1">
      <c r="B121" s="48"/>
      <c r="D121" s="226" t="s">
        <v>209</v>
      </c>
      <c r="F121" s="227" t="s">
        <v>1400</v>
      </c>
      <c r="I121" s="228"/>
      <c r="L121" s="48"/>
      <c r="M121" s="229"/>
      <c r="N121" s="49"/>
      <c r="O121" s="49"/>
      <c r="P121" s="49"/>
      <c r="Q121" s="49"/>
      <c r="R121" s="49"/>
      <c r="S121" s="49"/>
      <c r="T121" s="87"/>
      <c r="AT121" s="26" t="s">
        <v>209</v>
      </c>
      <c r="AU121" s="26" t="s">
        <v>83</v>
      </c>
    </row>
    <row r="122" s="14" customFormat="1">
      <c r="B122" s="260"/>
      <c r="D122" s="226" t="s">
        <v>211</v>
      </c>
      <c r="E122" s="261" t="s">
        <v>5</v>
      </c>
      <c r="F122" s="262" t="s">
        <v>1919</v>
      </c>
      <c r="H122" s="261" t="s">
        <v>5</v>
      </c>
      <c r="I122" s="263"/>
      <c r="L122" s="260"/>
      <c r="M122" s="264"/>
      <c r="N122" s="265"/>
      <c r="O122" s="265"/>
      <c r="P122" s="265"/>
      <c r="Q122" s="265"/>
      <c r="R122" s="265"/>
      <c r="S122" s="265"/>
      <c r="T122" s="266"/>
      <c r="AT122" s="261" t="s">
        <v>211</v>
      </c>
      <c r="AU122" s="261" t="s">
        <v>83</v>
      </c>
      <c r="AV122" s="14" t="s">
        <v>81</v>
      </c>
      <c r="AW122" s="14" t="s">
        <v>37</v>
      </c>
      <c r="AX122" s="14" t="s">
        <v>73</v>
      </c>
      <c r="AY122" s="261" t="s">
        <v>200</v>
      </c>
    </row>
    <row r="123" s="12" customFormat="1">
      <c r="B123" s="230"/>
      <c r="D123" s="226" t="s">
        <v>211</v>
      </c>
      <c r="E123" s="231" t="s">
        <v>1325</v>
      </c>
      <c r="F123" s="232" t="s">
        <v>2138</v>
      </c>
      <c r="H123" s="233">
        <v>2228</v>
      </c>
      <c r="I123" s="234"/>
      <c r="L123" s="230"/>
      <c r="M123" s="235"/>
      <c r="N123" s="236"/>
      <c r="O123" s="236"/>
      <c r="P123" s="236"/>
      <c r="Q123" s="236"/>
      <c r="R123" s="236"/>
      <c r="S123" s="236"/>
      <c r="T123" s="237"/>
      <c r="AT123" s="231" t="s">
        <v>211</v>
      </c>
      <c r="AU123" s="231" t="s">
        <v>83</v>
      </c>
      <c r="AV123" s="12" t="s">
        <v>83</v>
      </c>
      <c r="AW123" s="12" t="s">
        <v>37</v>
      </c>
      <c r="AX123" s="12" t="s">
        <v>81</v>
      </c>
      <c r="AY123" s="231" t="s">
        <v>200</v>
      </c>
    </row>
    <row r="124" s="1" customFormat="1" ht="16.5" customHeight="1">
      <c r="B124" s="213"/>
      <c r="C124" s="214" t="s">
        <v>244</v>
      </c>
      <c r="D124" s="214" t="s">
        <v>202</v>
      </c>
      <c r="E124" s="215" t="s">
        <v>1404</v>
      </c>
      <c r="F124" s="216" t="s">
        <v>1405</v>
      </c>
      <c r="G124" s="217" t="s">
        <v>291</v>
      </c>
      <c r="H124" s="218">
        <v>2228</v>
      </c>
      <c r="I124" s="219"/>
      <c r="J124" s="220">
        <f>ROUND(I124*H124,2)</f>
        <v>0</v>
      </c>
      <c r="K124" s="216" t="s">
        <v>206</v>
      </c>
      <c r="L124" s="48"/>
      <c r="M124" s="221" t="s">
        <v>5</v>
      </c>
      <c r="N124" s="222" t="s">
        <v>44</v>
      </c>
      <c r="O124" s="49"/>
      <c r="P124" s="223">
        <f>O124*H124</f>
        <v>0</v>
      </c>
      <c r="Q124" s="223">
        <v>0</v>
      </c>
      <c r="R124" s="223">
        <f>Q124*H124</f>
        <v>0</v>
      </c>
      <c r="S124" s="223">
        <v>0</v>
      </c>
      <c r="T124" s="224">
        <f>S124*H124</f>
        <v>0</v>
      </c>
      <c r="AR124" s="26" t="s">
        <v>207</v>
      </c>
      <c r="AT124" s="26" t="s">
        <v>202</v>
      </c>
      <c r="AU124" s="26" t="s">
        <v>83</v>
      </c>
      <c r="AY124" s="26" t="s">
        <v>200</v>
      </c>
      <c r="BE124" s="225">
        <f>IF(N124="základní",J124,0)</f>
        <v>0</v>
      </c>
      <c r="BF124" s="225">
        <f>IF(N124="snížená",J124,0)</f>
        <v>0</v>
      </c>
      <c r="BG124" s="225">
        <f>IF(N124="zákl. přenesená",J124,0)</f>
        <v>0</v>
      </c>
      <c r="BH124" s="225">
        <f>IF(N124="sníž. přenesená",J124,0)</f>
        <v>0</v>
      </c>
      <c r="BI124" s="225">
        <f>IF(N124="nulová",J124,0)</f>
        <v>0</v>
      </c>
      <c r="BJ124" s="26" t="s">
        <v>81</v>
      </c>
      <c r="BK124" s="225">
        <f>ROUND(I124*H124,2)</f>
        <v>0</v>
      </c>
      <c r="BL124" s="26" t="s">
        <v>207</v>
      </c>
      <c r="BM124" s="26" t="s">
        <v>2139</v>
      </c>
    </row>
    <row r="125" s="1" customFormat="1">
      <c r="B125" s="48"/>
      <c r="D125" s="226" t="s">
        <v>209</v>
      </c>
      <c r="F125" s="227" t="s">
        <v>1407</v>
      </c>
      <c r="I125" s="228"/>
      <c r="L125" s="48"/>
      <c r="M125" s="229"/>
      <c r="N125" s="49"/>
      <c r="O125" s="49"/>
      <c r="P125" s="49"/>
      <c r="Q125" s="49"/>
      <c r="R125" s="49"/>
      <c r="S125" s="49"/>
      <c r="T125" s="87"/>
      <c r="AT125" s="26" t="s">
        <v>209</v>
      </c>
      <c r="AU125" s="26" t="s">
        <v>83</v>
      </c>
    </row>
    <row r="126" s="12" customFormat="1">
      <c r="B126" s="230"/>
      <c r="D126" s="226" t="s">
        <v>211</v>
      </c>
      <c r="E126" s="231" t="s">
        <v>5</v>
      </c>
      <c r="F126" s="232" t="s">
        <v>1325</v>
      </c>
      <c r="H126" s="233">
        <v>2228</v>
      </c>
      <c r="I126" s="234"/>
      <c r="L126" s="230"/>
      <c r="M126" s="235"/>
      <c r="N126" s="236"/>
      <c r="O126" s="236"/>
      <c r="P126" s="236"/>
      <c r="Q126" s="236"/>
      <c r="R126" s="236"/>
      <c r="S126" s="236"/>
      <c r="T126" s="237"/>
      <c r="AT126" s="231" t="s">
        <v>211</v>
      </c>
      <c r="AU126" s="231" t="s">
        <v>83</v>
      </c>
      <c r="AV126" s="12" t="s">
        <v>83</v>
      </c>
      <c r="AW126" s="12" t="s">
        <v>37</v>
      </c>
      <c r="AX126" s="12" t="s">
        <v>81</v>
      </c>
      <c r="AY126" s="231" t="s">
        <v>200</v>
      </c>
    </row>
    <row r="127" s="1" customFormat="1" ht="16.5" customHeight="1">
      <c r="B127" s="213"/>
      <c r="C127" s="214" t="s">
        <v>250</v>
      </c>
      <c r="D127" s="214" t="s">
        <v>202</v>
      </c>
      <c r="E127" s="215" t="s">
        <v>1408</v>
      </c>
      <c r="F127" s="216" t="s">
        <v>1409</v>
      </c>
      <c r="G127" s="217" t="s">
        <v>205</v>
      </c>
      <c r="H127" s="218">
        <v>1127.672</v>
      </c>
      <c r="I127" s="219"/>
      <c r="J127" s="220">
        <f>ROUND(I127*H127,2)</f>
        <v>0</v>
      </c>
      <c r="K127" s="216" t="s">
        <v>206</v>
      </c>
      <c r="L127" s="48"/>
      <c r="M127" s="221" t="s">
        <v>5</v>
      </c>
      <c r="N127" s="222" t="s">
        <v>44</v>
      </c>
      <c r="O127" s="49"/>
      <c r="P127" s="223">
        <f>O127*H127</f>
        <v>0</v>
      </c>
      <c r="Q127" s="223">
        <v>0</v>
      </c>
      <c r="R127" s="223">
        <f>Q127*H127</f>
        <v>0</v>
      </c>
      <c r="S127" s="223">
        <v>0</v>
      </c>
      <c r="T127" s="224">
        <f>S127*H127</f>
        <v>0</v>
      </c>
      <c r="AR127" s="26" t="s">
        <v>207</v>
      </c>
      <c r="AT127" s="26" t="s">
        <v>202</v>
      </c>
      <c r="AU127" s="26" t="s">
        <v>83</v>
      </c>
      <c r="AY127" s="26" t="s">
        <v>200</v>
      </c>
      <c r="BE127" s="225">
        <f>IF(N127="základní",J127,0)</f>
        <v>0</v>
      </c>
      <c r="BF127" s="225">
        <f>IF(N127="snížená",J127,0)</f>
        <v>0</v>
      </c>
      <c r="BG127" s="225">
        <f>IF(N127="zákl. přenesená",J127,0)</f>
        <v>0</v>
      </c>
      <c r="BH127" s="225">
        <f>IF(N127="sníž. přenesená",J127,0)</f>
        <v>0</v>
      </c>
      <c r="BI127" s="225">
        <f>IF(N127="nulová",J127,0)</f>
        <v>0</v>
      </c>
      <c r="BJ127" s="26" t="s">
        <v>81</v>
      </c>
      <c r="BK127" s="225">
        <f>ROUND(I127*H127,2)</f>
        <v>0</v>
      </c>
      <c r="BL127" s="26" t="s">
        <v>207</v>
      </c>
      <c r="BM127" s="26" t="s">
        <v>2140</v>
      </c>
    </row>
    <row r="128" s="1" customFormat="1">
      <c r="B128" s="48"/>
      <c r="D128" s="226" t="s">
        <v>209</v>
      </c>
      <c r="F128" s="227" t="s">
        <v>1411</v>
      </c>
      <c r="I128" s="228"/>
      <c r="L128" s="48"/>
      <c r="M128" s="229"/>
      <c r="N128" s="49"/>
      <c r="O128" s="49"/>
      <c r="P128" s="49"/>
      <c r="Q128" s="49"/>
      <c r="R128" s="49"/>
      <c r="S128" s="49"/>
      <c r="T128" s="87"/>
      <c r="AT128" s="26" t="s">
        <v>209</v>
      </c>
      <c r="AU128" s="26" t="s">
        <v>83</v>
      </c>
    </row>
    <row r="129" s="12" customFormat="1">
      <c r="B129" s="230"/>
      <c r="D129" s="226" t="s">
        <v>211</v>
      </c>
      <c r="E129" s="231" t="s">
        <v>5</v>
      </c>
      <c r="F129" s="232" t="s">
        <v>1317</v>
      </c>
      <c r="H129" s="233">
        <v>1127.672</v>
      </c>
      <c r="I129" s="234"/>
      <c r="L129" s="230"/>
      <c r="M129" s="235"/>
      <c r="N129" s="236"/>
      <c r="O129" s="236"/>
      <c r="P129" s="236"/>
      <c r="Q129" s="236"/>
      <c r="R129" s="236"/>
      <c r="S129" s="236"/>
      <c r="T129" s="237"/>
      <c r="AT129" s="231" t="s">
        <v>211</v>
      </c>
      <c r="AU129" s="231" t="s">
        <v>83</v>
      </c>
      <c r="AV129" s="12" t="s">
        <v>83</v>
      </c>
      <c r="AW129" s="12" t="s">
        <v>37</v>
      </c>
      <c r="AX129" s="12" t="s">
        <v>81</v>
      </c>
      <c r="AY129" s="231" t="s">
        <v>200</v>
      </c>
    </row>
    <row r="130" s="1" customFormat="1" ht="16.5" customHeight="1">
      <c r="B130" s="213"/>
      <c r="C130" s="214" t="s">
        <v>258</v>
      </c>
      <c r="D130" s="214" t="s">
        <v>202</v>
      </c>
      <c r="E130" s="215" t="s">
        <v>1419</v>
      </c>
      <c r="F130" s="216" t="s">
        <v>1420</v>
      </c>
      <c r="G130" s="217" t="s">
        <v>205</v>
      </c>
      <c r="H130" s="218">
        <v>391.01400000000001</v>
      </c>
      <c r="I130" s="219"/>
      <c r="J130" s="220">
        <f>ROUND(I130*H130,2)</f>
        <v>0</v>
      </c>
      <c r="K130" s="216" t="s">
        <v>206</v>
      </c>
      <c r="L130" s="48"/>
      <c r="M130" s="221" t="s">
        <v>5</v>
      </c>
      <c r="N130" s="222" t="s">
        <v>44</v>
      </c>
      <c r="O130" s="49"/>
      <c r="P130" s="223">
        <f>O130*H130</f>
        <v>0</v>
      </c>
      <c r="Q130" s="223">
        <v>0</v>
      </c>
      <c r="R130" s="223">
        <f>Q130*H130</f>
        <v>0</v>
      </c>
      <c r="S130" s="223">
        <v>0</v>
      </c>
      <c r="T130" s="224">
        <f>S130*H130</f>
        <v>0</v>
      </c>
      <c r="AR130" s="26" t="s">
        <v>207</v>
      </c>
      <c r="AT130" s="26" t="s">
        <v>202</v>
      </c>
      <c r="AU130" s="26" t="s">
        <v>83</v>
      </c>
      <c r="AY130" s="26" t="s">
        <v>200</v>
      </c>
      <c r="BE130" s="225">
        <f>IF(N130="základní",J130,0)</f>
        <v>0</v>
      </c>
      <c r="BF130" s="225">
        <f>IF(N130="snížená",J130,0)</f>
        <v>0</v>
      </c>
      <c r="BG130" s="225">
        <f>IF(N130="zákl. přenesená",J130,0)</f>
        <v>0</v>
      </c>
      <c r="BH130" s="225">
        <f>IF(N130="sníž. přenesená",J130,0)</f>
        <v>0</v>
      </c>
      <c r="BI130" s="225">
        <f>IF(N130="nulová",J130,0)</f>
        <v>0</v>
      </c>
      <c r="BJ130" s="26" t="s">
        <v>81</v>
      </c>
      <c r="BK130" s="225">
        <f>ROUND(I130*H130,2)</f>
        <v>0</v>
      </c>
      <c r="BL130" s="26" t="s">
        <v>207</v>
      </c>
      <c r="BM130" s="26" t="s">
        <v>2141</v>
      </c>
    </row>
    <row r="131" s="1" customFormat="1">
      <c r="B131" s="48"/>
      <c r="D131" s="226" t="s">
        <v>209</v>
      </c>
      <c r="F131" s="227" t="s">
        <v>1422</v>
      </c>
      <c r="I131" s="228"/>
      <c r="L131" s="48"/>
      <c r="M131" s="229"/>
      <c r="N131" s="49"/>
      <c r="O131" s="49"/>
      <c r="P131" s="49"/>
      <c r="Q131" s="49"/>
      <c r="R131" s="49"/>
      <c r="S131" s="49"/>
      <c r="T131" s="87"/>
      <c r="AT131" s="26" t="s">
        <v>209</v>
      </c>
      <c r="AU131" s="26" t="s">
        <v>83</v>
      </c>
    </row>
    <row r="132" s="14" customFormat="1">
      <c r="B132" s="260"/>
      <c r="D132" s="226" t="s">
        <v>211</v>
      </c>
      <c r="E132" s="261" t="s">
        <v>5</v>
      </c>
      <c r="F132" s="262" t="s">
        <v>1925</v>
      </c>
      <c r="H132" s="261" t="s">
        <v>5</v>
      </c>
      <c r="I132" s="263"/>
      <c r="L132" s="260"/>
      <c r="M132" s="264"/>
      <c r="N132" s="265"/>
      <c r="O132" s="265"/>
      <c r="P132" s="265"/>
      <c r="Q132" s="265"/>
      <c r="R132" s="265"/>
      <c r="S132" s="265"/>
      <c r="T132" s="266"/>
      <c r="AT132" s="261" t="s">
        <v>211</v>
      </c>
      <c r="AU132" s="261" t="s">
        <v>83</v>
      </c>
      <c r="AV132" s="14" t="s">
        <v>81</v>
      </c>
      <c r="AW132" s="14" t="s">
        <v>37</v>
      </c>
      <c r="AX132" s="14" t="s">
        <v>73</v>
      </c>
      <c r="AY132" s="261" t="s">
        <v>200</v>
      </c>
    </row>
    <row r="133" s="12" customFormat="1">
      <c r="B133" s="230"/>
      <c r="D133" s="226" t="s">
        <v>211</v>
      </c>
      <c r="E133" s="231" t="s">
        <v>1327</v>
      </c>
      <c r="F133" s="232" t="s">
        <v>2142</v>
      </c>
      <c r="H133" s="233">
        <v>83.549999999999997</v>
      </c>
      <c r="I133" s="234"/>
      <c r="L133" s="230"/>
      <c r="M133" s="235"/>
      <c r="N133" s="236"/>
      <c r="O133" s="236"/>
      <c r="P133" s="236"/>
      <c r="Q133" s="236"/>
      <c r="R133" s="236"/>
      <c r="S133" s="236"/>
      <c r="T133" s="237"/>
      <c r="AT133" s="231" t="s">
        <v>211</v>
      </c>
      <c r="AU133" s="231" t="s">
        <v>83</v>
      </c>
      <c r="AV133" s="12" t="s">
        <v>83</v>
      </c>
      <c r="AW133" s="12" t="s">
        <v>37</v>
      </c>
      <c r="AX133" s="12" t="s">
        <v>73</v>
      </c>
      <c r="AY133" s="231" t="s">
        <v>200</v>
      </c>
    </row>
    <row r="134" s="14" customFormat="1">
      <c r="B134" s="260"/>
      <c r="D134" s="226" t="s">
        <v>211</v>
      </c>
      <c r="E134" s="261" t="s">
        <v>5</v>
      </c>
      <c r="F134" s="262" t="s">
        <v>1927</v>
      </c>
      <c r="H134" s="261" t="s">
        <v>5</v>
      </c>
      <c r="I134" s="263"/>
      <c r="L134" s="260"/>
      <c r="M134" s="264"/>
      <c r="N134" s="265"/>
      <c r="O134" s="265"/>
      <c r="P134" s="265"/>
      <c r="Q134" s="265"/>
      <c r="R134" s="265"/>
      <c r="S134" s="265"/>
      <c r="T134" s="266"/>
      <c r="AT134" s="261" t="s">
        <v>211</v>
      </c>
      <c r="AU134" s="261" t="s">
        <v>83</v>
      </c>
      <c r="AV134" s="14" t="s">
        <v>81</v>
      </c>
      <c r="AW134" s="14" t="s">
        <v>37</v>
      </c>
      <c r="AX134" s="14" t="s">
        <v>73</v>
      </c>
      <c r="AY134" s="261" t="s">
        <v>200</v>
      </c>
    </row>
    <row r="135" s="12" customFormat="1">
      <c r="B135" s="230"/>
      <c r="D135" s="226" t="s">
        <v>211</v>
      </c>
      <c r="E135" s="231" t="s">
        <v>1640</v>
      </c>
      <c r="F135" s="232" t="s">
        <v>2143</v>
      </c>
      <c r="H135" s="233">
        <v>307.464</v>
      </c>
      <c r="I135" s="234"/>
      <c r="L135" s="230"/>
      <c r="M135" s="235"/>
      <c r="N135" s="236"/>
      <c r="O135" s="236"/>
      <c r="P135" s="236"/>
      <c r="Q135" s="236"/>
      <c r="R135" s="236"/>
      <c r="S135" s="236"/>
      <c r="T135" s="237"/>
      <c r="AT135" s="231" t="s">
        <v>211</v>
      </c>
      <c r="AU135" s="231" t="s">
        <v>83</v>
      </c>
      <c r="AV135" s="12" t="s">
        <v>83</v>
      </c>
      <c r="AW135" s="12" t="s">
        <v>37</v>
      </c>
      <c r="AX135" s="12" t="s">
        <v>73</v>
      </c>
      <c r="AY135" s="231" t="s">
        <v>200</v>
      </c>
    </row>
    <row r="136" s="13" customFormat="1">
      <c r="B136" s="238"/>
      <c r="D136" s="226" t="s">
        <v>211</v>
      </c>
      <c r="E136" s="239" t="s">
        <v>1642</v>
      </c>
      <c r="F136" s="240" t="s">
        <v>219</v>
      </c>
      <c r="H136" s="241">
        <v>391.01400000000001</v>
      </c>
      <c r="I136" s="242"/>
      <c r="L136" s="238"/>
      <c r="M136" s="243"/>
      <c r="N136" s="244"/>
      <c r="O136" s="244"/>
      <c r="P136" s="244"/>
      <c r="Q136" s="244"/>
      <c r="R136" s="244"/>
      <c r="S136" s="244"/>
      <c r="T136" s="245"/>
      <c r="AT136" s="239" t="s">
        <v>211</v>
      </c>
      <c r="AU136" s="239" t="s">
        <v>83</v>
      </c>
      <c r="AV136" s="13" t="s">
        <v>207</v>
      </c>
      <c r="AW136" s="13" t="s">
        <v>37</v>
      </c>
      <c r="AX136" s="13" t="s">
        <v>81</v>
      </c>
      <c r="AY136" s="239" t="s">
        <v>200</v>
      </c>
    </row>
    <row r="137" s="1" customFormat="1" ht="16.5" customHeight="1">
      <c r="B137" s="213"/>
      <c r="C137" s="214" t="s">
        <v>264</v>
      </c>
      <c r="D137" s="214" t="s">
        <v>202</v>
      </c>
      <c r="E137" s="215" t="s">
        <v>278</v>
      </c>
      <c r="F137" s="216" t="s">
        <v>279</v>
      </c>
      <c r="G137" s="217" t="s">
        <v>205</v>
      </c>
      <c r="H137" s="218">
        <v>391.01400000000001</v>
      </c>
      <c r="I137" s="219"/>
      <c r="J137" s="220">
        <f>ROUND(I137*H137,2)</f>
        <v>0</v>
      </c>
      <c r="K137" s="216" t="s">
        <v>206</v>
      </c>
      <c r="L137" s="48"/>
      <c r="M137" s="221" t="s">
        <v>5</v>
      </c>
      <c r="N137" s="222" t="s">
        <v>44</v>
      </c>
      <c r="O137" s="49"/>
      <c r="P137" s="223">
        <f>O137*H137</f>
        <v>0</v>
      </c>
      <c r="Q137" s="223">
        <v>0</v>
      </c>
      <c r="R137" s="223">
        <f>Q137*H137</f>
        <v>0</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2144</v>
      </c>
    </row>
    <row r="138" s="1" customFormat="1">
      <c r="B138" s="48"/>
      <c r="D138" s="226" t="s">
        <v>209</v>
      </c>
      <c r="F138" s="227" t="s">
        <v>281</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1642</v>
      </c>
      <c r="H139" s="233">
        <v>391.01400000000001</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14" t="s">
        <v>270</v>
      </c>
      <c r="D140" s="214" t="s">
        <v>202</v>
      </c>
      <c r="E140" s="215" t="s">
        <v>283</v>
      </c>
      <c r="F140" s="216" t="s">
        <v>284</v>
      </c>
      <c r="G140" s="217" t="s">
        <v>274</v>
      </c>
      <c r="H140" s="218">
        <v>742.92700000000002</v>
      </c>
      <c r="I140" s="219"/>
      <c r="J140" s="220">
        <f>ROUND(I140*H140,2)</f>
        <v>0</v>
      </c>
      <c r="K140" s="216" t="s">
        <v>206</v>
      </c>
      <c r="L140" s="48"/>
      <c r="M140" s="221" t="s">
        <v>5</v>
      </c>
      <c r="N140" s="222" t="s">
        <v>44</v>
      </c>
      <c r="O140" s="49"/>
      <c r="P140" s="223">
        <f>O140*H140</f>
        <v>0</v>
      </c>
      <c r="Q140" s="223">
        <v>0</v>
      </c>
      <c r="R140" s="223">
        <f>Q140*H140</f>
        <v>0</v>
      </c>
      <c r="S140" s="223">
        <v>0</v>
      </c>
      <c r="T140" s="224">
        <f>S140*H140</f>
        <v>0</v>
      </c>
      <c r="AR140" s="26" t="s">
        <v>207</v>
      </c>
      <c r="AT140" s="26" t="s">
        <v>202</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2145</v>
      </c>
    </row>
    <row r="141" s="1" customFormat="1">
      <c r="B141" s="48"/>
      <c r="D141" s="226" t="s">
        <v>209</v>
      </c>
      <c r="F141" s="227" t="s">
        <v>286</v>
      </c>
      <c r="I141" s="228"/>
      <c r="L141" s="48"/>
      <c r="M141" s="229"/>
      <c r="N141" s="49"/>
      <c r="O141" s="49"/>
      <c r="P141" s="49"/>
      <c r="Q141" s="49"/>
      <c r="R141" s="49"/>
      <c r="S141" s="49"/>
      <c r="T141" s="87"/>
      <c r="AT141" s="26" t="s">
        <v>209</v>
      </c>
      <c r="AU141" s="26" t="s">
        <v>83</v>
      </c>
    </row>
    <row r="142" s="12" customFormat="1">
      <c r="B142" s="230"/>
      <c r="D142" s="226" t="s">
        <v>211</v>
      </c>
      <c r="E142" s="231" t="s">
        <v>5</v>
      </c>
      <c r="F142" s="232" t="s">
        <v>2146</v>
      </c>
      <c r="H142" s="233">
        <v>742.92700000000002</v>
      </c>
      <c r="I142" s="234"/>
      <c r="L142" s="230"/>
      <c r="M142" s="235"/>
      <c r="N142" s="236"/>
      <c r="O142" s="236"/>
      <c r="P142" s="236"/>
      <c r="Q142" s="236"/>
      <c r="R142" s="236"/>
      <c r="S142" s="236"/>
      <c r="T142" s="237"/>
      <c r="AT142" s="231" t="s">
        <v>211</v>
      </c>
      <c r="AU142" s="231" t="s">
        <v>83</v>
      </c>
      <c r="AV142" s="12" t="s">
        <v>83</v>
      </c>
      <c r="AW142" s="12" t="s">
        <v>37</v>
      </c>
      <c r="AX142" s="12" t="s">
        <v>81</v>
      </c>
      <c r="AY142" s="231" t="s">
        <v>200</v>
      </c>
    </row>
    <row r="143" s="1" customFormat="1" ht="16.5" customHeight="1">
      <c r="B143" s="213"/>
      <c r="C143" s="214" t="s">
        <v>277</v>
      </c>
      <c r="D143" s="214" t="s">
        <v>202</v>
      </c>
      <c r="E143" s="215" t="s">
        <v>1428</v>
      </c>
      <c r="F143" s="216" t="s">
        <v>1429</v>
      </c>
      <c r="G143" s="217" t="s">
        <v>205</v>
      </c>
      <c r="H143" s="218">
        <v>736.65800000000002</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207</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2147</v>
      </c>
    </row>
    <row r="144" s="1" customFormat="1">
      <c r="B144" s="48"/>
      <c r="D144" s="226" t="s">
        <v>209</v>
      </c>
      <c r="F144" s="227" t="s">
        <v>1431</v>
      </c>
      <c r="I144" s="228"/>
      <c r="L144" s="48"/>
      <c r="M144" s="229"/>
      <c r="N144" s="49"/>
      <c r="O144" s="49"/>
      <c r="P144" s="49"/>
      <c r="Q144" s="49"/>
      <c r="R144" s="49"/>
      <c r="S144" s="49"/>
      <c r="T144" s="87"/>
      <c r="AT144" s="26" t="s">
        <v>209</v>
      </c>
      <c r="AU144" s="26" t="s">
        <v>83</v>
      </c>
    </row>
    <row r="145" s="12" customFormat="1">
      <c r="B145" s="230"/>
      <c r="D145" s="226" t="s">
        <v>211</v>
      </c>
      <c r="E145" s="231" t="s">
        <v>5</v>
      </c>
      <c r="F145" s="232" t="s">
        <v>2148</v>
      </c>
      <c r="H145" s="233">
        <v>736.65800000000002</v>
      </c>
      <c r="I145" s="234"/>
      <c r="L145" s="230"/>
      <c r="M145" s="235"/>
      <c r="N145" s="236"/>
      <c r="O145" s="236"/>
      <c r="P145" s="236"/>
      <c r="Q145" s="236"/>
      <c r="R145" s="236"/>
      <c r="S145" s="236"/>
      <c r="T145" s="237"/>
      <c r="AT145" s="231" t="s">
        <v>211</v>
      </c>
      <c r="AU145" s="231" t="s">
        <v>83</v>
      </c>
      <c r="AV145" s="12" t="s">
        <v>83</v>
      </c>
      <c r="AW145" s="12" t="s">
        <v>37</v>
      </c>
      <c r="AX145" s="12" t="s">
        <v>81</v>
      </c>
      <c r="AY145" s="231" t="s">
        <v>200</v>
      </c>
    </row>
    <row r="146" s="1" customFormat="1" ht="16.5" customHeight="1">
      <c r="B146" s="213"/>
      <c r="C146" s="214" t="s">
        <v>282</v>
      </c>
      <c r="D146" s="214" t="s">
        <v>202</v>
      </c>
      <c r="E146" s="215" t="s">
        <v>1434</v>
      </c>
      <c r="F146" s="216" t="s">
        <v>1435</v>
      </c>
      <c r="G146" s="217" t="s">
        <v>205</v>
      </c>
      <c r="H146" s="218">
        <v>307.464</v>
      </c>
      <c r="I146" s="219"/>
      <c r="J146" s="220">
        <f>ROUND(I146*H146,2)</f>
        <v>0</v>
      </c>
      <c r="K146" s="216" t="s">
        <v>5</v>
      </c>
      <c r="L146" s="48"/>
      <c r="M146" s="221" t="s">
        <v>5</v>
      </c>
      <c r="N146" s="222" t="s">
        <v>44</v>
      </c>
      <c r="O146" s="49"/>
      <c r="P146" s="223">
        <f>O146*H146</f>
        <v>0</v>
      </c>
      <c r="Q146" s="223">
        <v>0</v>
      </c>
      <c r="R146" s="223">
        <f>Q146*H146</f>
        <v>0</v>
      </c>
      <c r="S146" s="223">
        <v>0</v>
      </c>
      <c r="T146" s="224">
        <f>S146*H146</f>
        <v>0</v>
      </c>
      <c r="AR146" s="26" t="s">
        <v>207</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207</v>
      </c>
      <c r="BM146" s="26" t="s">
        <v>2149</v>
      </c>
    </row>
    <row r="147" s="1" customFormat="1">
      <c r="B147" s="48"/>
      <c r="D147" s="226" t="s">
        <v>209</v>
      </c>
      <c r="F147" s="227" t="s">
        <v>1435</v>
      </c>
      <c r="I147" s="228"/>
      <c r="L147" s="48"/>
      <c r="M147" s="229"/>
      <c r="N147" s="49"/>
      <c r="O147" s="49"/>
      <c r="P147" s="49"/>
      <c r="Q147" s="49"/>
      <c r="R147" s="49"/>
      <c r="S147" s="49"/>
      <c r="T147" s="87"/>
      <c r="AT147" s="26" t="s">
        <v>209</v>
      </c>
      <c r="AU147" s="26" t="s">
        <v>83</v>
      </c>
    </row>
    <row r="148" s="12" customFormat="1">
      <c r="B148" s="230"/>
      <c r="D148" s="226" t="s">
        <v>211</v>
      </c>
      <c r="E148" s="231" t="s">
        <v>5</v>
      </c>
      <c r="F148" s="232" t="s">
        <v>1640</v>
      </c>
      <c r="H148" s="233">
        <v>307.464</v>
      </c>
      <c r="I148" s="234"/>
      <c r="L148" s="230"/>
      <c r="M148" s="235"/>
      <c r="N148" s="236"/>
      <c r="O148" s="236"/>
      <c r="P148" s="236"/>
      <c r="Q148" s="236"/>
      <c r="R148" s="236"/>
      <c r="S148" s="236"/>
      <c r="T148" s="237"/>
      <c r="AT148" s="231" t="s">
        <v>211</v>
      </c>
      <c r="AU148" s="231" t="s">
        <v>83</v>
      </c>
      <c r="AV148" s="12" t="s">
        <v>83</v>
      </c>
      <c r="AW148" s="12" t="s">
        <v>37</v>
      </c>
      <c r="AX148" s="12" t="s">
        <v>81</v>
      </c>
      <c r="AY148" s="231" t="s">
        <v>200</v>
      </c>
    </row>
    <row r="149" s="1" customFormat="1" ht="16.5" customHeight="1">
      <c r="B149" s="213"/>
      <c r="C149" s="247" t="s">
        <v>288</v>
      </c>
      <c r="D149" s="247" t="s">
        <v>271</v>
      </c>
      <c r="E149" s="248" t="s">
        <v>1437</v>
      </c>
      <c r="F149" s="249" t="s">
        <v>1438</v>
      </c>
      <c r="G149" s="250" t="s">
        <v>274</v>
      </c>
      <c r="H149" s="251">
        <v>513.46500000000003</v>
      </c>
      <c r="I149" s="252"/>
      <c r="J149" s="253">
        <f>ROUND(I149*H149,2)</f>
        <v>0</v>
      </c>
      <c r="K149" s="249" t="s">
        <v>206</v>
      </c>
      <c r="L149" s="254"/>
      <c r="M149" s="255" t="s">
        <v>5</v>
      </c>
      <c r="N149" s="256" t="s">
        <v>44</v>
      </c>
      <c r="O149" s="49"/>
      <c r="P149" s="223">
        <f>O149*H149</f>
        <v>0</v>
      </c>
      <c r="Q149" s="223">
        <v>1</v>
      </c>
      <c r="R149" s="223">
        <f>Q149*H149</f>
        <v>513.46500000000003</v>
      </c>
      <c r="S149" s="223">
        <v>0</v>
      </c>
      <c r="T149" s="224">
        <f>S149*H149</f>
        <v>0</v>
      </c>
      <c r="AR149" s="26" t="s">
        <v>250</v>
      </c>
      <c r="AT149" s="26" t="s">
        <v>271</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2150</v>
      </c>
    </row>
    <row r="150" s="1" customFormat="1">
      <c r="B150" s="48"/>
      <c r="D150" s="226" t="s">
        <v>209</v>
      </c>
      <c r="F150" s="227" t="s">
        <v>1438</v>
      </c>
      <c r="I150" s="228"/>
      <c r="L150" s="48"/>
      <c r="M150" s="229"/>
      <c r="N150" s="49"/>
      <c r="O150" s="49"/>
      <c r="P150" s="49"/>
      <c r="Q150" s="49"/>
      <c r="R150" s="49"/>
      <c r="S150" s="49"/>
      <c r="T150" s="87"/>
      <c r="AT150" s="26" t="s">
        <v>209</v>
      </c>
      <c r="AU150" s="26" t="s">
        <v>83</v>
      </c>
    </row>
    <row r="151" s="12" customFormat="1">
      <c r="B151" s="230"/>
      <c r="D151" s="226" t="s">
        <v>211</v>
      </c>
      <c r="E151" s="231" t="s">
        <v>1938</v>
      </c>
      <c r="F151" s="232" t="s">
        <v>1666</v>
      </c>
      <c r="H151" s="233">
        <v>513.46500000000003</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1" customFormat="1" ht="29.88" customHeight="1">
      <c r="B152" s="200"/>
      <c r="D152" s="201" t="s">
        <v>72</v>
      </c>
      <c r="E152" s="211" t="s">
        <v>110</v>
      </c>
      <c r="F152" s="211" t="s">
        <v>1057</v>
      </c>
      <c r="I152" s="203"/>
      <c r="J152" s="212">
        <f>BK152</f>
        <v>0</v>
      </c>
      <c r="L152" s="200"/>
      <c r="M152" s="205"/>
      <c r="N152" s="206"/>
      <c r="O152" s="206"/>
      <c r="P152" s="207">
        <f>SUM(P153:P180)</f>
        <v>0</v>
      </c>
      <c r="Q152" s="206"/>
      <c r="R152" s="207">
        <f>SUM(R153:R180)</f>
        <v>31.496380000000002</v>
      </c>
      <c r="S152" s="206"/>
      <c r="T152" s="208">
        <f>SUM(T153:T180)</f>
        <v>0</v>
      </c>
      <c r="AR152" s="201" t="s">
        <v>81</v>
      </c>
      <c r="AT152" s="209" t="s">
        <v>72</v>
      </c>
      <c r="AU152" s="209" t="s">
        <v>81</v>
      </c>
      <c r="AY152" s="201" t="s">
        <v>200</v>
      </c>
      <c r="BK152" s="210">
        <f>SUM(BK153:BK180)</f>
        <v>0</v>
      </c>
    </row>
    <row r="153" s="1" customFormat="1" ht="25.5" customHeight="1">
      <c r="B153" s="213"/>
      <c r="C153" s="214" t="s">
        <v>11</v>
      </c>
      <c r="D153" s="214" t="s">
        <v>202</v>
      </c>
      <c r="E153" s="215" t="s">
        <v>1950</v>
      </c>
      <c r="F153" s="216" t="s">
        <v>1951</v>
      </c>
      <c r="G153" s="217" t="s">
        <v>403</v>
      </c>
      <c r="H153" s="218">
        <v>17</v>
      </c>
      <c r="I153" s="219"/>
      <c r="J153" s="220">
        <f>ROUND(I153*H153,2)</f>
        <v>0</v>
      </c>
      <c r="K153" s="216" t="s">
        <v>206</v>
      </c>
      <c r="L153" s="48"/>
      <c r="M153" s="221" t="s">
        <v>5</v>
      </c>
      <c r="N153" s="222" t="s">
        <v>44</v>
      </c>
      <c r="O153" s="49"/>
      <c r="P153" s="223">
        <f>O153*H153</f>
        <v>0</v>
      </c>
      <c r="Q153" s="223">
        <v>0.048719999999999999</v>
      </c>
      <c r="R153" s="223">
        <f>Q153*H153</f>
        <v>0.82823999999999998</v>
      </c>
      <c r="S153" s="223">
        <v>0</v>
      </c>
      <c r="T153" s="224">
        <f>S153*H153</f>
        <v>0</v>
      </c>
      <c r="AR153" s="26" t="s">
        <v>207</v>
      </c>
      <c r="AT153" s="26" t="s">
        <v>202</v>
      </c>
      <c r="AU153" s="26" t="s">
        <v>83</v>
      </c>
      <c r="AY153" s="26" t="s">
        <v>200</v>
      </c>
      <c r="BE153" s="225">
        <f>IF(N153="základní",J153,0)</f>
        <v>0</v>
      </c>
      <c r="BF153" s="225">
        <f>IF(N153="snížená",J153,0)</f>
        <v>0</v>
      </c>
      <c r="BG153" s="225">
        <f>IF(N153="zákl. přenesená",J153,0)</f>
        <v>0</v>
      </c>
      <c r="BH153" s="225">
        <f>IF(N153="sníž. přenesená",J153,0)</f>
        <v>0</v>
      </c>
      <c r="BI153" s="225">
        <f>IF(N153="nulová",J153,0)</f>
        <v>0</v>
      </c>
      <c r="BJ153" s="26" t="s">
        <v>81</v>
      </c>
      <c r="BK153" s="225">
        <f>ROUND(I153*H153,2)</f>
        <v>0</v>
      </c>
      <c r="BL153" s="26" t="s">
        <v>207</v>
      </c>
      <c r="BM153" s="26" t="s">
        <v>2151</v>
      </c>
    </row>
    <row r="154" s="1" customFormat="1">
      <c r="B154" s="48"/>
      <c r="D154" s="226" t="s">
        <v>209</v>
      </c>
      <c r="F154" s="227" t="s">
        <v>1953</v>
      </c>
      <c r="I154" s="228"/>
      <c r="L154" s="48"/>
      <c r="M154" s="229"/>
      <c r="N154" s="49"/>
      <c r="O154" s="49"/>
      <c r="P154" s="49"/>
      <c r="Q154" s="49"/>
      <c r="R154" s="49"/>
      <c r="S154" s="49"/>
      <c r="T154" s="87"/>
      <c r="AT154" s="26" t="s">
        <v>209</v>
      </c>
      <c r="AU154" s="26" t="s">
        <v>83</v>
      </c>
    </row>
    <row r="155" s="1" customFormat="1" ht="16.5" customHeight="1">
      <c r="B155" s="213"/>
      <c r="C155" s="247" t="s">
        <v>301</v>
      </c>
      <c r="D155" s="247" t="s">
        <v>271</v>
      </c>
      <c r="E155" s="248" t="s">
        <v>1954</v>
      </c>
      <c r="F155" s="249" t="s">
        <v>1955</v>
      </c>
      <c r="G155" s="250" t="s">
        <v>403</v>
      </c>
      <c r="H155" s="251">
        <v>1</v>
      </c>
      <c r="I155" s="252"/>
      <c r="J155" s="253">
        <f>ROUND(I155*H155,2)</f>
        <v>0</v>
      </c>
      <c r="K155" s="249" t="s">
        <v>5</v>
      </c>
      <c r="L155" s="254"/>
      <c r="M155" s="255" t="s">
        <v>5</v>
      </c>
      <c r="N155" s="256" t="s">
        <v>44</v>
      </c>
      <c r="O155" s="49"/>
      <c r="P155" s="223">
        <f>O155*H155</f>
        <v>0</v>
      </c>
      <c r="Q155" s="223">
        <v>0.039</v>
      </c>
      <c r="R155" s="223">
        <f>Q155*H155</f>
        <v>0.039</v>
      </c>
      <c r="S155" s="223">
        <v>0</v>
      </c>
      <c r="T155" s="224">
        <f>S155*H155</f>
        <v>0</v>
      </c>
      <c r="AR155" s="26" t="s">
        <v>250</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2152</v>
      </c>
    </row>
    <row r="156" s="1" customFormat="1">
      <c r="B156" s="48"/>
      <c r="D156" s="226" t="s">
        <v>209</v>
      </c>
      <c r="F156" s="227" t="s">
        <v>1955</v>
      </c>
      <c r="I156" s="228"/>
      <c r="L156" s="48"/>
      <c r="M156" s="229"/>
      <c r="N156" s="49"/>
      <c r="O156" s="49"/>
      <c r="P156" s="49"/>
      <c r="Q156" s="49"/>
      <c r="R156" s="49"/>
      <c r="S156" s="49"/>
      <c r="T156" s="87"/>
      <c r="AT156" s="26" t="s">
        <v>209</v>
      </c>
      <c r="AU156" s="26" t="s">
        <v>83</v>
      </c>
    </row>
    <row r="157" s="1" customFormat="1" ht="16.5" customHeight="1">
      <c r="B157" s="213"/>
      <c r="C157" s="247" t="s">
        <v>307</v>
      </c>
      <c r="D157" s="247" t="s">
        <v>271</v>
      </c>
      <c r="E157" s="248" t="s">
        <v>1957</v>
      </c>
      <c r="F157" s="249" t="s">
        <v>1958</v>
      </c>
      <c r="G157" s="250" t="s">
        <v>403</v>
      </c>
      <c r="H157" s="251">
        <v>5</v>
      </c>
      <c r="I157" s="252"/>
      <c r="J157" s="253">
        <f>ROUND(I157*H157,2)</f>
        <v>0</v>
      </c>
      <c r="K157" s="249" t="s">
        <v>206</v>
      </c>
      <c r="L157" s="254"/>
      <c r="M157" s="255" t="s">
        <v>5</v>
      </c>
      <c r="N157" s="256" t="s">
        <v>44</v>
      </c>
      <c r="O157" s="49"/>
      <c r="P157" s="223">
        <f>O157*H157</f>
        <v>0</v>
      </c>
      <c r="Q157" s="223">
        <v>0.050999999999999997</v>
      </c>
      <c r="R157" s="223">
        <f>Q157*H157</f>
        <v>0.255</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2153</v>
      </c>
    </row>
    <row r="158" s="1" customFormat="1">
      <c r="B158" s="48"/>
      <c r="D158" s="226" t="s">
        <v>209</v>
      </c>
      <c r="F158" s="227" t="s">
        <v>1958</v>
      </c>
      <c r="I158" s="228"/>
      <c r="L158" s="48"/>
      <c r="M158" s="229"/>
      <c r="N158" s="49"/>
      <c r="O158" s="49"/>
      <c r="P158" s="49"/>
      <c r="Q158" s="49"/>
      <c r="R158" s="49"/>
      <c r="S158" s="49"/>
      <c r="T158" s="87"/>
      <c r="AT158" s="26" t="s">
        <v>209</v>
      </c>
      <c r="AU158" s="26" t="s">
        <v>83</v>
      </c>
    </row>
    <row r="159" s="1" customFormat="1" ht="16.5" customHeight="1">
      <c r="B159" s="213"/>
      <c r="C159" s="247" t="s">
        <v>313</v>
      </c>
      <c r="D159" s="247" t="s">
        <v>271</v>
      </c>
      <c r="E159" s="248" t="s">
        <v>1960</v>
      </c>
      <c r="F159" s="249" t="s">
        <v>1961</v>
      </c>
      <c r="G159" s="250" t="s">
        <v>403</v>
      </c>
      <c r="H159" s="251">
        <v>11</v>
      </c>
      <c r="I159" s="252"/>
      <c r="J159" s="253">
        <f>ROUND(I159*H159,2)</f>
        <v>0</v>
      </c>
      <c r="K159" s="249" t="s">
        <v>5</v>
      </c>
      <c r="L159" s="254"/>
      <c r="M159" s="255" t="s">
        <v>5</v>
      </c>
      <c r="N159" s="256" t="s">
        <v>44</v>
      </c>
      <c r="O159" s="49"/>
      <c r="P159" s="223">
        <f>O159*H159</f>
        <v>0</v>
      </c>
      <c r="Q159" s="223">
        <v>0.064000000000000001</v>
      </c>
      <c r="R159" s="223">
        <f>Q159*H159</f>
        <v>0.70399999999999996</v>
      </c>
      <c r="S159" s="223">
        <v>0</v>
      </c>
      <c r="T159" s="224">
        <f>S159*H159</f>
        <v>0</v>
      </c>
      <c r="AR159" s="26" t="s">
        <v>250</v>
      </c>
      <c r="AT159" s="26" t="s">
        <v>271</v>
      </c>
      <c r="AU159" s="26" t="s">
        <v>83</v>
      </c>
      <c r="AY159" s="26" t="s">
        <v>200</v>
      </c>
      <c r="BE159" s="225">
        <f>IF(N159="základní",J159,0)</f>
        <v>0</v>
      </c>
      <c r="BF159" s="225">
        <f>IF(N159="snížená",J159,0)</f>
        <v>0</v>
      </c>
      <c r="BG159" s="225">
        <f>IF(N159="zákl. přenesená",J159,0)</f>
        <v>0</v>
      </c>
      <c r="BH159" s="225">
        <f>IF(N159="sníž. přenesená",J159,0)</f>
        <v>0</v>
      </c>
      <c r="BI159" s="225">
        <f>IF(N159="nulová",J159,0)</f>
        <v>0</v>
      </c>
      <c r="BJ159" s="26" t="s">
        <v>81</v>
      </c>
      <c r="BK159" s="225">
        <f>ROUND(I159*H159,2)</f>
        <v>0</v>
      </c>
      <c r="BL159" s="26" t="s">
        <v>207</v>
      </c>
      <c r="BM159" s="26" t="s">
        <v>2154</v>
      </c>
    </row>
    <row r="160" s="1" customFormat="1">
      <c r="B160" s="48"/>
      <c r="D160" s="226" t="s">
        <v>209</v>
      </c>
      <c r="F160" s="227" t="s">
        <v>1961</v>
      </c>
      <c r="I160" s="228"/>
      <c r="L160" s="48"/>
      <c r="M160" s="229"/>
      <c r="N160" s="49"/>
      <c r="O160" s="49"/>
      <c r="P160" s="49"/>
      <c r="Q160" s="49"/>
      <c r="R160" s="49"/>
      <c r="S160" s="49"/>
      <c r="T160" s="87"/>
      <c r="AT160" s="26" t="s">
        <v>209</v>
      </c>
      <c r="AU160" s="26" t="s">
        <v>83</v>
      </c>
    </row>
    <row r="161" s="1" customFormat="1" ht="16.5" customHeight="1">
      <c r="B161" s="213"/>
      <c r="C161" s="214" t="s">
        <v>321</v>
      </c>
      <c r="D161" s="214" t="s">
        <v>202</v>
      </c>
      <c r="E161" s="215" t="s">
        <v>1963</v>
      </c>
      <c r="F161" s="216" t="s">
        <v>1964</v>
      </c>
      <c r="G161" s="217" t="s">
        <v>403</v>
      </c>
      <c r="H161" s="218">
        <v>22</v>
      </c>
      <c r="I161" s="219"/>
      <c r="J161" s="220">
        <f>ROUND(I161*H161,2)</f>
        <v>0</v>
      </c>
      <c r="K161" s="216" t="s">
        <v>206</v>
      </c>
      <c r="L161" s="48"/>
      <c r="M161" s="221" t="s">
        <v>5</v>
      </c>
      <c r="N161" s="222" t="s">
        <v>44</v>
      </c>
      <c r="O161" s="49"/>
      <c r="P161" s="223">
        <f>O161*H161</f>
        <v>0</v>
      </c>
      <c r="Q161" s="223">
        <v>0.063270000000000007</v>
      </c>
      <c r="R161" s="223">
        <f>Q161*H161</f>
        <v>1.3919400000000002</v>
      </c>
      <c r="S161" s="223">
        <v>0</v>
      </c>
      <c r="T161" s="224">
        <f>S161*H161</f>
        <v>0</v>
      </c>
      <c r="AR161" s="26" t="s">
        <v>207</v>
      </c>
      <c r="AT161" s="26" t="s">
        <v>202</v>
      </c>
      <c r="AU161" s="26" t="s">
        <v>83</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2155</v>
      </c>
    </row>
    <row r="162" s="1" customFormat="1">
      <c r="B162" s="48"/>
      <c r="D162" s="226" t="s">
        <v>209</v>
      </c>
      <c r="F162" s="227" t="s">
        <v>1966</v>
      </c>
      <c r="I162" s="228"/>
      <c r="L162" s="48"/>
      <c r="M162" s="229"/>
      <c r="N162" s="49"/>
      <c r="O162" s="49"/>
      <c r="P162" s="49"/>
      <c r="Q162" s="49"/>
      <c r="R162" s="49"/>
      <c r="S162" s="49"/>
      <c r="T162" s="87"/>
      <c r="AT162" s="26" t="s">
        <v>209</v>
      </c>
      <c r="AU162" s="26" t="s">
        <v>83</v>
      </c>
    </row>
    <row r="163" s="1" customFormat="1" ht="16.5" customHeight="1">
      <c r="B163" s="213"/>
      <c r="C163" s="247" t="s">
        <v>326</v>
      </c>
      <c r="D163" s="247" t="s">
        <v>271</v>
      </c>
      <c r="E163" s="248" t="s">
        <v>1967</v>
      </c>
      <c r="F163" s="249" t="s">
        <v>1968</v>
      </c>
      <c r="G163" s="250" t="s">
        <v>403</v>
      </c>
      <c r="H163" s="251">
        <v>11</v>
      </c>
      <c r="I163" s="252"/>
      <c r="J163" s="253">
        <f>ROUND(I163*H163,2)</f>
        <v>0</v>
      </c>
      <c r="K163" s="249" t="s">
        <v>206</v>
      </c>
      <c r="L163" s="254"/>
      <c r="M163" s="255" t="s">
        <v>5</v>
      </c>
      <c r="N163" s="256" t="s">
        <v>44</v>
      </c>
      <c r="O163" s="49"/>
      <c r="P163" s="223">
        <f>O163*H163</f>
        <v>0</v>
      </c>
      <c r="Q163" s="223">
        <v>0.39600000000000002</v>
      </c>
      <c r="R163" s="223">
        <f>Q163*H163</f>
        <v>4.3559999999999999</v>
      </c>
      <c r="S163" s="223">
        <v>0</v>
      </c>
      <c r="T163" s="224">
        <f>S163*H163</f>
        <v>0</v>
      </c>
      <c r="AR163" s="26" t="s">
        <v>250</v>
      </c>
      <c r="AT163" s="26" t="s">
        <v>271</v>
      </c>
      <c r="AU163" s="26" t="s">
        <v>83</v>
      </c>
      <c r="AY163" s="26" t="s">
        <v>200</v>
      </c>
      <c r="BE163" s="225">
        <f>IF(N163="základní",J163,0)</f>
        <v>0</v>
      </c>
      <c r="BF163" s="225">
        <f>IF(N163="snížená",J163,0)</f>
        <v>0</v>
      </c>
      <c r="BG163" s="225">
        <f>IF(N163="zákl. přenesená",J163,0)</f>
        <v>0</v>
      </c>
      <c r="BH163" s="225">
        <f>IF(N163="sníž. přenesená",J163,0)</f>
        <v>0</v>
      </c>
      <c r="BI163" s="225">
        <f>IF(N163="nulová",J163,0)</f>
        <v>0</v>
      </c>
      <c r="BJ163" s="26" t="s">
        <v>81</v>
      </c>
      <c r="BK163" s="225">
        <f>ROUND(I163*H163,2)</f>
        <v>0</v>
      </c>
      <c r="BL163" s="26" t="s">
        <v>207</v>
      </c>
      <c r="BM163" s="26" t="s">
        <v>2156</v>
      </c>
    </row>
    <row r="164" s="1" customFormat="1">
      <c r="B164" s="48"/>
      <c r="D164" s="226" t="s">
        <v>209</v>
      </c>
      <c r="F164" s="227" t="s">
        <v>1968</v>
      </c>
      <c r="I164" s="228"/>
      <c r="L164" s="48"/>
      <c r="M164" s="229"/>
      <c r="N164" s="49"/>
      <c r="O164" s="49"/>
      <c r="P164" s="49"/>
      <c r="Q164" s="49"/>
      <c r="R164" s="49"/>
      <c r="S164" s="49"/>
      <c r="T164" s="87"/>
      <c r="AT164" s="26" t="s">
        <v>209</v>
      </c>
      <c r="AU164" s="26" t="s">
        <v>83</v>
      </c>
    </row>
    <row r="165" s="1" customFormat="1" ht="16.5" customHeight="1">
      <c r="B165" s="213"/>
      <c r="C165" s="247" t="s">
        <v>10</v>
      </c>
      <c r="D165" s="247" t="s">
        <v>271</v>
      </c>
      <c r="E165" s="248" t="s">
        <v>2157</v>
      </c>
      <c r="F165" s="249" t="s">
        <v>2158</v>
      </c>
      <c r="G165" s="250" t="s">
        <v>403</v>
      </c>
      <c r="H165" s="251">
        <v>1</v>
      </c>
      <c r="I165" s="252"/>
      <c r="J165" s="253">
        <f>ROUND(I165*H165,2)</f>
        <v>0</v>
      </c>
      <c r="K165" s="249" t="s">
        <v>5</v>
      </c>
      <c r="L165" s="254"/>
      <c r="M165" s="255" t="s">
        <v>5</v>
      </c>
      <c r="N165" s="256" t="s">
        <v>44</v>
      </c>
      <c r="O165" s="49"/>
      <c r="P165" s="223">
        <f>O165*H165</f>
        <v>0</v>
      </c>
      <c r="Q165" s="223">
        <v>0.84999999999999998</v>
      </c>
      <c r="R165" s="223">
        <f>Q165*H165</f>
        <v>0.84999999999999998</v>
      </c>
      <c r="S165" s="223">
        <v>0</v>
      </c>
      <c r="T165" s="224">
        <f>S165*H165</f>
        <v>0</v>
      </c>
      <c r="AR165" s="26" t="s">
        <v>250</v>
      </c>
      <c r="AT165" s="26" t="s">
        <v>271</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2159</v>
      </c>
    </row>
    <row r="166" s="1" customFormat="1">
      <c r="B166" s="48"/>
      <c r="D166" s="226" t="s">
        <v>209</v>
      </c>
      <c r="F166" s="227" t="s">
        <v>2158</v>
      </c>
      <c r="I166" s="228"/>
      <c r="L166" s="48"/>
      <c r="M166" s="229"/>
      <c r="N166" s="49"/>
      <c r="O166" s="49"/>
      <c r="P166" s="49"/>
      <c r="Q166" s="49"/>
      <c r="R166" s="49"/>
      <c r="S166" s="49"/>
      <c r="T166" s="87"/>
      <c r="AT166" s="26" t="s">
        <v>209</v>
      </c>
      <c r="AU166" s="26" t="s">
        <v>83</v>
      </c>
    </row>
    <row r="167" s="1" customFormat="1" ht="16.5" customHeight="1">
      <c r="B167" s="213"/>
      <c r="C167" s="247" t="s">
        <v>339</v>
      </c>
      <c r="D167" s="247" t="s">
        <v>271</v>
      </c>
      <c r="E167" s="248" t="s">
        <v>1970</v>
      </c>
      <c r="F167" s="249" t="s">
        <v>1971</v>
      </c>
      <c r="G167" s="250" t="s">
        <v>403</v>
      </c>
      <c r="H167" s="251">
        <v>3</v>
      </c>
      <c r="I167" s="252"/>
      <c r="J167" s="253">
        <f>ROUND(I167*H167,2)</f>
        <v>0</v>
      </c>
      <c r="K167" s="249" t="s">
        <v>5</v>
      </c>
      <c r="L167" s="254"/>
      <c r="M167" s="255" t="s">
        <v>5</v>
      </c>
      <c r="N167" s="256" t="s">
        <v>44</v>
      </c>
      <c r="O167" s="49"/>
      <c r="P167" s="223">
        <f>O167*H167</f>
        <v>0</v>
      </c>
      <c r="Q167" s="223">
        <v>0.188</v>
      </c>
      <c r="R167" s="223">
        <f>Q167*H167</f>
        <v>0.56400000000000006</v>
      </c>
      <c r="S167" s="223">
        <v>0</v>
      </c>
      <c r="T167" s="224">
        <f>S167*H167</f>
        <v>0</v>
      </c>
      <c r="AR167" s="26" t="s">
        <v>250</v>
      </c>
      <c r="AT167" s="26" t="s">
        <v>271</v>
      </c>
      <c r="AU167" s="26" t="s">
        <v>83</v>
      </c>
      <c r="AY167" s="26" t="s">
        <v>200</v>
      </c>
      <c r="BE167" s="225">
        <f>IF(N167="základní",J167,0)</f>
        <v>0</v>
      </c>
      <c r="BF167" s="225">
        <f>IF(N167="snížená",J167,0)</f>
        <v>0</v>
      </c>
      <c r="BG167" s="225">
        <f>IF(N167="zákl. přenesená",J167,0)</f>
        <v>0</v>
      </c>
      <c r="BH167" s="225">
        <f>IF(N167="sníž. přenesená",J167,0)</f>
        <v>0</v>
      </c>
      <c r="BI167" s="225">
        <f>IF(N167="nulová",J167,0)</f>
        <v>0</v>
      </c>
      <c r="BJ167" s="26" t="s">
        <v>81</v>
      </c>
      <c r="BK167" s="225">
        <f>ROUND(I167*H167,2)</f>
        <v>0</v>
      </c>
      <c r="BL167" s="26" t="s">
        <v>207</v>
      </c>
      <c r="BM167" s="26" t="s">
        <v>2160</v>
      </c>
    </row>
    <row r="168" s="1" customFormat="1">
      <c r="B168" s="48"/>
      <c r="D168" s="226" t="s">
        <v>209</v>
      </c>
      <c r="F168" s="227" t="s">
        <v>1971</v>
      </c>
      <c r="I168" s="228"/>
      <c r="L168" s="48"/>
      <c r="M168" s="229"/>
      <c r="N168" s="49"/>
      <c r="O168" s="49"/>
      <c r="P168" s="49"/>
      <c r="Q168" s="49"/>
      <c r="R168" s="49"/>
      <c r="S168" s="49"/>
      <c r="T168" s="87"/>
      <c r="AT168" s="26" t="s">
        <v>209</v>
      </c>
      <c r="AU168" s="26" t="s">
        <v>83</v>
      </c>
    </row>
    <row r="169" s="1" customFormat="1" ht="16.5" customHeight="1">
      <c r="B169" s="213"/>
      <c r="C169" s="247" t="s">
        <v>345</v>
      </c>
      <c r="D169" s="247" t="s">
        <v>271</v>
      </c>
      <c r="E169" s="248" t="s">
        <v>1973</v>
      </c>
      <c r="F169" s="249" t="s">
        <v>1974</v>
      </c>
      <c r="G169" s="250" t="s">
        <v>403</v>
      </c>
      <c r="H169" s="251">
        <v>2</v>
      </c>
      <c r="I169" s="252"/>
      <c r="J169" s="253">
        <f>ROUND(I169*H169,2)</f>
        <v>0</v>
      </c>
      <c r="K169" s="249" t="s">
        <v>5</v>
      </c>
      <c r="L169" s="254"/>
      <c r="M169" s="255" t="s">
        <v>5</v>
      </c>
      <c r="N169" s="256" t="s">
        <v>44</v>
      </c>
      <c r="O169" s="49"/>
      <c r="P169" s="223">
        <f>O169*H169</f>
        <v>0</v>
      </c>
      <c r="Q169" s="223">
        <v>0.372</v>
      </c>
      <c r="R169" s="223">
        <f>Q169*H169</f>
        <v>0.74399999999999999</v>
      </c>
      <c r="S169" s="223">
        <v>0</v>
      </c>
      <c r="T169" s="224">
        <f>S169*H169</f>
        <v>0</v>
      </c>
      <c r="AR169" s="26" t="s">
        <v>250</v>
      </c>
      <c r="AT169" s="26" t="s">
        <v>271</v>
      </c>
      <c r="AU169" s="26" t="s">
        <v>83</v>
      </c>
      <c r="AY169" s="26" t="s">
        <v>200</v>
      </c>
      <c r="BE169" s="225">
        <f>IF(N169="základní",J169,0)</f>
        <v>0</v>
      </c>
      <c r="BF169" s="225">
        <f>IF(N169="snížená",J169,0)</f>
        <v>0</v>
      </c>
      <c r="BG169" s="225">
        <f>IF(N169="zákl. přenesená",J169,0)</f>
        <v>0</v>
      </c>
      <c r="BH169" s="225">
        <f>IF(N169="sníž. přenesená",J169,0)</f>
        <v>0</v>
      </c>
      <c r="BI169" s="225">
        <f>IF(N169="nulová",J169,0)</f>
        <v>0</v>
      </c>
      <c r="BJ169" s="26" t="s">
        <v>81</v>
      </c>
      <c r="BK169" s="225">
        <f>ROUND(I169*H169,2)</f>
        <v>0</v>
      </c>
      <c r="BL169" s="26" t="s">
        <v>207</v>
      </c>
      <c r="BM169" s="26" t="s">
        <v>2161</v>
      </c>
    </row>
    <row r="170" s="1" customFormat="1">
      <c r="B170" s="48"/>
      <c r="D170" s="226" t="s">
        <v>209</v>
      </c>
      <c r="F170" s="227" t="s">
        <v>1974</v>
      </c>
      <c r="I170" s="228"/>
      <c r="L170" s="48"/>
      <c r="M170" s="229"/>
      <c r="N170" s="49"/>
      <c r="O170" s="49"/>
      <c r="P170" s="49"/>
      <c r="Q170" s="49"/>
      <c r="R170" s="49"/>
      <c r="S170" s="49"/>
      <c r="T170" s="87"/>
      <c r="AT170" s="26" t="s">
        <v>209</v>
      </c>
      <c r="AU170" s="26" t="s">
        <v>83</v>
      </c>
    </row>
    <row r="171" s="1" customFormat="1" ht="16.5" customHeight="1">
      <c r="B171" s="213"/>
      <c r="C171" s="247" t="s">
        <v>350</v>
      </c>
      <c r="D171" s="247" t="s">
        <v>271</v>
      </c>
      <c r="E171" s="248" t="s">
        <v>2091</v>
      </c>
      <c r="F171" s="249" t="s">
        <v>2162</v>
      </c>
      <c r="G171" s="250" t="s">
        <v>403</v>
      </c>
      <c r="H171" s="251">
        <v>5</v>
      </c>
      <c r="I171" s="252"/>
      <c r="J171" s="253">
        <f>ROUND(I171*H171,2)</f>
        <v>0</v>
      </c>
      <c r="K171" s="249" t="s">
        <v>5</v>
      </c>
      <c r="L171" s="254"/>
      <c r="M171" s="255" t="s">
        <v>5</v>
      </c>
      <c r="N171" s="256" t="s">
        <v>44</v>
      </c>
      <c r="O171" s="49"/>
      <c r="P171" s="223">
        <f>O171*H171</f>
        <v>0</v>
      </c>
      <c r="Q171" s="223">
        <v>0.73499999999999999</v>
      </c>
      <c r="R171" s="223">
        <f>Q171*H171</f>
        <v>3.6749999999999998</v>
      </c>
      <c r="S171" s="223">
        <v>0</v>
      </c>
      <c r="T171" s="224">
        <f>S171*H171</f>
        <v>0</v>
      </c>
      <c r="AR171" s="26" t="s">
        <v>250</v>
      </c>
      <c r="AT171" s="26" t="s">
        <v>271</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2163</v>
      </c>
    </row>
    <row r="172" s="1" customFormat="1">
      <c r="B172" s="48"/>
      <c r="D172" s="226" t="s">
        <v>209</v>
      </c>
      <c r="F172" s="227" t="s">
        <v>2162</v>
      </c>
      <c r="I172" s="228"/>
      <c r="L172" s="48"/>
      <c r="M172" s="229"/>
      <c r="N172" s="49"/>
      <c r="O172" s="49"/>
      <c r="P172" s="49"/>
      <c r="Q172" s="49"/>
      <c r="R172" s="49"/>
      <c r="S172" s="49"/>
      <c r="T172" s="87"/>
      <c r="AT172" s="26" t="s">
        <v>209</v>
      </c>
      <c r="AU172" s="26" t="s">
        <v>83</v>
      </c>
    </row>
    <row r="173" s="1" customFormat="1" ht="16.5" customHeight="1">
      <c r="B173" s="213"/>
      <c r="C173" s="247" t="s">
        <v>356</v>
      </c>
      <c r="D173" s="247" t="s">
        <v>271</v>
      </c>
      <c r="E173" s="248" t="s">
        <v>1976</v>
      </c>
      <c r="F173" s="249" t="s">
        <v>1977</v>
      </c>
      <c r="G173" s="250" t="s">
        <v>403</v>
      </c>
      <c r="H173" s="251">
        <v>21</v>
      </c>
      <c r="I173" s="252"/>
      <c r="J173" s="253">
        <f>ROUND(I173*H173,2)</f>
        <v>0</v>
      </c>
      <c r="K173" s="249" t="s">
        <v>206</v>
      </c>
      <c r="L173" s="254"/>
      <c r="M173" s="255" t="s">
        <v>5</v>
      </c>
      <c r="N173" s="256" t="s">
        <v>44</v>
      </c>
      <c r="O173" s="49"/>
      <c r="P173" s="223">
        <f>O173*H173</f>
        <v>0</v>
      </c>
      <c r="Q173" s="223">
        <v>0.002</v>
      </c>
      <c r="R173" s="223">
        <f>Q173*H173</f>
        <v>0.042000000000000003</v>
      </c>
      <c r="S173" s="223">
        <v>0</v>
      </c>
      <c r="T173" s="224">
        <f>S173*H173</f>
        <v>0</v>
      </c>
      <c r="AR173" s="26" t="s">
        <v>250</v>
      </c>
      <c r="AT173" s="26" t="s">
        <v>271</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207</v>
      </c>
      <c r="BM173" s="26" t="s">
        <v>2164</v>
      </c>
    </row>
    <row r="174" s="1" customFormat="1">
      <c r="B174" s="48"/>
      <c r="D174" s="226" t="s">
        <v>209</v>
      </c>
      <c r="F174" s="227" t="s">
        <v>1977</v>
      </c>
      <c r="I174" s="228"/>
      <c r="L174" s="48"/>
      <c r="M174" s="229"/>
      <c r="N174" s="49"/>
      <c r="O174" s="49"/>
      <c r="P174" s="49"/>
      <c r="Q174" s="49"/>
      <c r="R174" s="49"/>
      <c r="S174" s="49"/>
      <c r="T174" s="87"/>
      <c r="AT174" s="26" t="s">
        <v>209</v>
      </c>
      <c r="AU174" s="26" t="s">
        <v>83</v>
      </c>
    </row>
    <row r="175" s="1" customFormat="1" ht="16.5" customHeight="1">
      <c r="B175" s="213"/>
      <c r="C175" s="214" t="s">
        <v>362</v>
      </c>
      <c r="D175" s="214" t="s">
        <v>202</v>
      </c>
      <c r="E175" s="215" t="s">
        <v>1979</v>
      </c>
      <c r="F175" s="216" t="s">
        <v>1980</v>
      </c>
      <c r="G175" s="217" t="s">
        <v>403</v>
      </c>
      <c r="H175" s="218">
        <v>10</v>
      </c>
      <c r="I175" s="219"/>
      <c r="J175" s="220">
        <f>ROUND(I175*H175,2)</f>
        <v>0</v>
      </c>
      <c r="K175" s="216" t="s">
        <v>206</v>
      </c>
      <c r="L175" s="48"/>
      <c r="M175" s="221" t="s">
        <v>5</v>
      </c>
      <c r="N175" s="222" t="s">
        <v>44</v>
      </c>
      <c r="O175" s="49"/>
      <c r="P175" s="223">
        <f>O175*H175</f>
        <v>0</v>
      </c>
      <c r="Q175" s="223">
        <v>0.20472000000000001</v>
      </c>
      <c r="R175" s="223">
        <f>Q175*H175</f>
        <v>2.0472000000000001</v>
      </c>
      <c r="S175" s="223">
        <v>0</v>
      </c>
      <c r="T175" s="224">
        <f>S175*H175</f>
        <v>0</v>
      </c>
      <c r="AR175" s="26" t="s">
        <v>207</v>
      </c>
      <c r="AT175" s="26" t="s">
        <v>202</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207</v>
      </c>
      <c r="BM175" s="26" t="s">
        <v>2165</v>
      </c>
    </row>
    <row r="176" s="1" customFormat="1">
      <c r="B176" s="48"/>
      <c r="D176" s="226" t="s">
        <v>209</v>
      </c>
      <c r="F176" s="227" t="s">
        <v>1982</v>
      </c>
      <c r="I176" s="228"/>
      <c r="L176" s="48"/>
      <c r="M176" s="229"/>
      <c r="N176" s="49"/>
      <c r="O176" s="49"/>
      <c r="P176" s="49"/>
      <c r="Q176" s="49"/>
      <c r="R176" s="49"/>
      <c r="S176" s="49"/>
      <c r="T176" s="87"/>
      <c r="AT176" s="26" t="s">
        <v>209</v>
      </c>
      <c r="AU176" s="26" t="s">
        <v>83</v>
      </c>
    </row>
    <row r="177" s="1" customFormat="1" ht="16.5" customHeight="1">
      <c r="B177" s="213"/>
      <c r="C177" s="247" t="s">
        <v>368</v>
      </c>
      <c r="D177" s="247" t="s">
        <v>271</v>
      </c>
      <c r="E177" s="248" t="s">
        <v>1983</v>
      </c>
      <c r="F177" s="249" t="s">
        <v>1984</v>
      </c>
      <c r="G177" s="250" t="s">
        <v>403</v>
      </c>
      <c r="H177" s="251">
        <v>10</v>
      </c>
      <c r="I177" s="252"/>
      <c r="J177" s="253">
        <f>ROUND(I177*H177,2)</f>
        <v>0</v>
      </c>
      <c r="K177" s="249" t="s">
        <v>206</v>
      </c>
      <c r="L177" s="254"/>
      <c r="M177" s="255" t="s">
        <v>5</v>
      </c>
      <c r="N177" s="256" t="s">
        <v>44</v>
      </c>
      <c r="O177" s="49"/>
      <c r="P177" s="223">
        <f>O177*H177</f>
        <v>0</v>
      </c>
      <c r="Q177" s="223">
        <v>1.6000000000000001</v>
      </c>
      <c r="R177" s="223">
        <f>Q177*H177</f>
        <v>16</v>
      </c>
      <c r="S177" s="223">
        <v>0</v>
      </c>
      <c r="T177" s="224">
        <f>S177*H177</f>
        <v>0</v>
      </c>
      <c r="AR177" s="26" t="s">
        <v>250</v>
      </c>
      <c r="AT177" s="26" t="s">
        <v>271</v>
      </c>
      <c r="AU177" s="26" t="s">
        <v>83</v>
      </c>
      <c r="AY177" s="26" t="s">
        <v>200</v>
      </c>
      <c r="BE177" s="225">
        <f>IF(N177="základní",J177,0)</f>
        <v>0</v>
      </c>
      <c r="BF177" s="225">
        <f>IF(N177="snížená",J177,0)</f>
        <v>0</v>
      </c>
      <c r="BG177" s="225">
        <f>IF(N177="zákl. přenesená",J177,0)</f>
        <v>0</v>
      </c>
      <c r="BH177" s="225">
        <f>IF(N177="sníž. přenesená",J177,0)</f>
        <v>0</v>
      </c>
      <c r="BI177" s="225">
        <f>IF(N177="nulová",J177,0)</f>
        <v>0</v>
      </c>
      <c r="BJ177" s="26" t="s">
        <v>81</v>
      </c>
      <c r="BK177" s="225">
        <f>ROUND(I177*H177,2)</f>
        <v>0</v>
      </c>
      <c r="BL177" s="26" t="s">
        <v>207</v>
      </c>
      <c r="BM177" s="26" t="s">
        <v>2166</v>
      </c>
    </row>
    <row r="178" s="1" customFormat="1">
      <c r="B178" s="48"/>
      <c r="D178" s="226" t="s">
        <v>209</v>
      </c>
      <c r="F178" s="227" t="s">
        <v>1984</v>
      </c>
      <c r="I178" s="228"/>
      <c r="L178" s="48"/>
      <c r="M178" s="229"/>
      <c r="N178" s="49"/>
      <c r="O178" s="49"/>
      <c r="P178" s="49"/>
      <c r="Q178" s="49"/>
      <c r="R178" s="49"/>
      <c r="S178" s="49"/>
      <c r="T178" s="87"/>
      <c r="AT178" s="26" t="s">
        <v>209</v>
      </c>
      <c r="AU178" s="26" t="s">
        <v>83</v>
      </c>
    </row>
    <row r="179" s="14" customFormat="1">
      <c r="B179" s="260"/>
      <c r="D179" s="226" t="s">
        <v>211</v>
      </c>
      <c r="E179" s="261" t="s">
        <v>5</v>
      </c>
      <c r="F179" s="262" t="s">
        <v>2167</v>
      </c>
      <c r="H179" s="261" t="s">
        <v>5</v>
      </c>
      <c r="I179" s="263"/>
      <c r="L179" s="260"/>
      <c r="M179" s="264"/>
      <c r="N179" s="265"/>
      <c r="O179" s="265"/>
      <c r="P179" s="265"/>
      <c r="Q179" s="265"/>
      <c r="R179" s="265"/>
      <c r="S179" s="265"/>
      <c r="T179" s="266"/>
      <c r="AT179" s="261" t="s">
        <v>211</v>
      </c>
      <c r="AU179" s="261" t="s">
        <v>83</v>
      </c>
      <c r="AV179" s="14" t="s">
        <v>81</v>
      </c>
      <c r="AW179" s="14" t="s">
        <v>37</v>
      </c>
      <c r="AX179" s="14" t="s">
        <v>73</v>
      </c>
      <c r="AY179" s="261" t="s">
        <v>200</v>
      </c>
    </row>
    <row r="180" s="12" customFormat="1">
      <c r="B180" s="230"/>
      <c r="D180" s="226" t="s">
        <v>211</v>
      </c>
      <c r="E180" s="231" t="s">
        <v>5</v>
      </c>
      <c r="F180" s="232" t="s">
        <v>264</v>
      </c>
      <c r="H180" s="233">
        <v>10</v>
      </c>
      <c r="I180" s="234"/>
      <c r="L180" s="230"/>
      <c r="M180" s="235"/>
      <c r="N180" s="236"/>
      <c r="O180" s="236"/>
      <c r="P180" s="236"/>
      <c r="Q180" s="236"/>
      <c r="R180" s="236"/>
      <c r="S180" s="236"/>
      <c r="T180" s="237"/>
      <c r="AT180" s="231" t="s">
        <v>211</v>
      </c>
      <c r="AU180" s="231" t="s">
        <v>83</v>
      </c>
      <c r="AV180" s="12" t="s">
        <v>83</v>
      </c>
      <c r="AW180" s="12" t="s">
        <v>37</v>
      </c>
      <c r="AX180" s="12" t="s">
        <v>81</v>
      </c>
      <c r="AY180" s="231" t="s">
        <v>200</v>
      </c>
    </row>
    <row r="181" s="11" customFormat="1" ht="29.88" customHeight="1">
      <c r="B181" s="200"/>
      <c r="D181" s="201" t="s">
        <v>72</v>
      </c>
      <c r="E181" s="211" t="s">
        <v>207</v>
      </c>
      <c r="F181" s="211" t="s">
        <v>1443</v>
      </c>
      <c r="I181" s="203"/>
      <c r="J181" s="212">
        <f>BK181</f>
        <v>0</v>
      </c>
      <c r="L181" s="200"/>
      <c r="M181" s="205"/>
      <c r="N181" s="206"/>
      <c r="O181" s="206"/>
      <c r="P181" s="207">
        <f>SUM(P182:P184)</f>
        <v>0</v>
      </c>
      <c r="Q181" s="206"/>
      <c r="R181" s="207">
        <f>SUM(R182:R184)</f>
        <v>157.97383350000001</v>
      </c>
      <c r="S181" s="206"/>
      <c r="T181" s="208">
        <f>SUM(T182:T184)</f>
        <v>0</v>
      </c>
      <c r="AR181" s="201" t="s">
        <v>81</v>
      </c>
      <c r="AT181" s="209" t="s">
        <v>72</v>
      </c>
      <c r="AU181" s="209" t="s">
        <v>81</v>
      </c>
      <c r="AY181" s="201" t="s">
        <v>200</v>
      </c>
      <c r="BK181" s="210">
        <f>SUM(BK182:BK184)</f>
        <v>0</v>
      </c>
    </row>
    <row r="182" s="1" customFormat="1" ht="16.5" customHeight="1">
      <c r="B182" s="213"/>
      <c r="C182" s="214" t="s">
        <v>373</v>
      </c>
      <c r="D182" s="214" t="s">
        <v>202</v>
      </c>
      <c r="E182" s="215" t="s">
        <v>1444</v>
      </c>
      <c r="F182" s="216" t="s">
        <v>1445</v>
      </c>
      <c r="G182" s="217" t="s">
        <v>205</v>
      </c>
      <c r="H182" s="218">
        <v>83.549999999999997</v>
      </c>
      <c r="I182" s="219"/>
      <c r="J182" s="220">
        <f>ROUND(I182*H182,2)</f>
        <v>0</v>
      </c>
      <c r="K182" s="216" t="s">
        <v>206</v>
      </c>
      <c r="L182" s="48"/>
      <c r="M182" s="221" t="s">
        <v>5</v>
      </c>
      <c r="N182" s="222" t="s">
        <v>44</v>
      </c>
      <c r="O182" s="49"/>
      <c r="P182" s="223">
        <f>O182*H182</f>
        <v>0</v>
      </c>
      <c r="Q182" s="223">
        <v>1.8907700000000001</v>
      </c>
      <c r="R182" s="223">
        <f>Q182*H182</f>
        <v>157.97383350000001</v>
      </c>
      <c r="S182" s="223">
        <v>0</v>
      </c>
      <c r="T182" s="224">
        <f>S182*H182</f>
        <v>0</v>
      </c>
      <c r="AR182" s="26" t="s">
        <v>207</v>
      </c>
      <c r="AT182" s="26" t="s">
        <v>202</v>
      </c>
      <c r="AU182" s="26" t="s">
        <v>83</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207</v>
      </c>
      <c r="BM182" s="26" t="s">
        <v>2168</v>
      </c>
    </row>
    <row r="183" s="1" customFormat="1">
      <c r="B183" s="48"/>
      <c r="D183" s="226" t="s">
        <v>209</v>
      </c>
      <c r="F183" s="227" t="s">
        <v>1447</v>
      </c>
      <c r="I183" s="228"/>
      <c r="L183" s="48"/>
      <c r="M183" s="229"/>
      <c r="N183" s="49"/>
      <c r="O183" s="49"/>
      <c r="P183" s="49"/>
      <c r="Q183" s="49"/>
      <c r="R183" s="49"/>
      <c r="S183" s="49"/>
      <c r="T183" s="87"/>
      <c r="AT183" s="26" t="s">
        <v>209</v>
      </c>
      <c r="AU183" s="26" t="s">
        <v>83</v>
      </c>
    </row>
    <row r="184" s="12" customFormat="1">
      <c r="B184" s="230"/>
      <c r="D184" s="226" t="s">
        <v>211</v>
      </c>
      <c r="E184" s="231" t="s">
        <v>5</v>
      </c>
      <c r="F184" s="232" t="s">
        <v>1327</v>
      </c>
      <c r="H184" s="233">
        <v>83.549999999999997</v>
      </c>
      <c r="I184" s="234"/>
      <c r="L184" s="230"/>
      <c r="M184" s="235"/>
      <c r="N184" s="236"/>
      <c r="O184" s="236"/>
      <c r="P184" s="236"/>
      <c r="Q184" s="236"/>
      <c r="R184" s="236"/>
      <c r="S184" s="236"/>
      <c r="T184" s="237"/>
      <c r="AT184" s="231" t="s">
        <v>211</v>
      </c>
      <c r="AU184" s="231" t="s">
        <v>83</v>
      </c>
      <c r="AV184" s="12" t="s">
        <v>83</v>
      </c>
      <c r="AW184" s="12" t="s">
        <v>37</v>
      </c>
      <c r="AX184" s="12" t="s">
        <v>81</v>
      </c>
      <c r="AY184" s="231" t="s">
        <v>200</v>
      </c>
    </row>
    <row r="185" s="11" customFormat="1" ht="29.88" customHeight="1">
      <c r="B185" s="200"/>
      <c r="D185" s="201" t="s">
        <v>72</v>
      </c>
      <c r="E185" s="211" t="s">
        <v>250</v>
      </c>
      <c r="F185" s="211" t="s">
        <v>437</v>
      </c>
      <c r="I185" s="203"/>
      <c r="J185" s="212">
        <f>BK185</f>
        <v>0</v>
      </c>
      <c r="L185" s="200"/>
      <c r="M185" s="205"/>
      <c r="N185" s="206"/>
      <c r="O185" s="206"/>
      <c r="P185" s="207">
        <f>SUM(P186:P220)</f>
        <v>0</v>
      </c>
      <c r="Q185" s="206"/>
      <c r="R185" s="207">
        <f>SUM(R186:R220)</f>
        <v>8.7633480000000006</v>
      </c>
      <c r="S185" s="206"/>
      <c r="T185" s="208">
        <f>SUM(T186:T220)</f>
        <v>0</v>
      </c>
      <c r="AR185" s="201" t="s">
        <v>81</v>
      </c>
      <c r="AT185" s="209" t="s">
        <v>72</v>
      </c>
      <c r="AU185" s="209" t="s">
        <v>81</v>
      </c>
      <c r="AY185" s="201" t="s">
        <v>200</v>
      </c>
      <c r="BK185" s="210">
        <f>SUM(BK186:BK220)</f>
        <v>0</v>
      </c>
    </row>
    <row r="186" s="1" customFormat="1" ht="25.5" customHeight="1">
      <c r="B186" s="213"/>
      <c r="C186" s="214" t="s">
        <v>378</v>
      </c>
      <c r="D186" s="214" t="s">
        <v>202</v>
      </c>
      <c r="E186" s="215" t="s">
        <v>2002</v>
      </c>
      <c r="F186" s="216" t="s">
        <v>2003</v>
      </c>
      <c r="G186" s="217" t="s">
        <v>333</v>
      </c>
      <c r="H186" s="218">
        <v>557</v>
      </c>
      <c r="I186" s="219"/>
      <c r="J186" s="220">
        <f>ROUND(I186*H186,2)</f>
        <v>0</v>
      </c>
      <c r="K186" s="216" t="s">
        <v>206</v>
      </c>
      <c r="L186" s="48"/>
      <c r="M186" s="221" t="s">
        <v>5</v>
      </c>
      <c r="N186" s="222" t="s">
        <v>44</v>
      </c>
      <c r="O186" s="49"/>
      <c r="P186" s="223">
        <f>O186*H186</f>
        <v>0</v>
      </c>
      <c r="Q186" s="223">
        <v>2.0000000000000002E-05</v>
      </c>
      <c r="R186" s="223">
        <f>Q186*H186</f>
        <v>0.011140000000000001</v>
      </c>
      <c r="S186" s="223">
        <v>0</v>
      </c>
      <c r="T186" s="224">
        <f>S186*H186</f>
        <v>0</v>
      </c>
      <c r="AR186" s="26" t="s">
        <v>207</v>
      </c>
      <c r="AT186" s="26" t="s">
        <v>202</v>
      </c>
      <c r="AU186" s="26" t="s">
        <v>83</v>
      </c>
      <c r="AY186" s="26" t="s">
        <v>200</v>
      </c>
      <c r="BE186" s="225">
        <f>IF(N186="základní",J186,0)</f>
        <v>0</v>
      </c>
      <c r="BF186" s="225">
        <f>IF(N186="snížená",J186,0)</f>
        <v>0</v>
      </c>
      <c r="BG186" s="225">
        <f>IF(N186="zákl. přenesená",J186,0)</f>
        <v>0</v>
      </c>
      <c r="BH186" s="225">
        <f>IF(N186="sníž. přenesená",J186,0)</f>
        <v>0</v>
      </c>
      <c r="BI186" s="225">
        <f>IF(N186="nulová",J186,0)</f>
        <v>0</v>
      </c>
      <c r="BJ186" s="26" t="s">
        <v>81</v>
      </c>
      <c r="BK186" s="225">
        <f>ROUND(I186*H186,2)</f>
        <v>0</v>
      </c>
      <c r="BL186" s="26" t="s">
        <v>207</v>
      </c>
      <c r="BM186" s="26" t="s">
        <v>2169</v>
      </c>
    </row>
    <row r="187" s="1" customFormat="1">
      <c r="B187" s="48"/>
      <c r="D187" s="226" t="s">
        <v>209</v>
      </c>
      <c r="F187" s="227" t="s">
        <v>2005</v>
      </c>
      <c r="I187" s="228"/>
      <c r="L187" s="48"/>
      <c r="M187" s="229"/>
      <c r="N187" s="49"/>
      <c r="O187" s="49"/>
      <c r="P187" s="49"/>
      <c r="Q187" s="49"/>
      <c r="R187" s="49"/>
      <c r="S187" s="49"/>
      <c r="T187" s="87"/>
      <c r="AT187" s="26" t="s">
        <v>209</v>
      </c>
      <c r="AU187" s="26" t="s">
        <v>83</v>
      </c>
    </row>
    <row r="188" s="12" customFormat="1">
      <c r="B188" s="230"/>
      <c r="D188" s="226" t="s">
        <v>211</v>
      </c>
      <c r="E188" s="231" t="s">
        <v>5</v>
      </c>
      <c r="F188" s="232" t="s">
        <v>2170</v>
      </c>
      <c r="H188" s="233">
        <v>557</v>
      </c>
      <c r="I188" s="234"/>
      <c r="L188" s="230"/>
      <c r="M188" s="235"/>
      <c r="N188" s="236"/>
      <c r="O188" s="236"/>
      <c r="P188" s="236"/>
      <c r="Q188" s="236"/>
      <c r="R188" s="236"/>
      <c r="S188" s="236"/>
      <c r="T188" s="237"/>
      <c r="AT188" s="231" t="s">
        <v>211</v>
      </c>
      <c r="AU188" s="231" t="s">
        <v>83</v>
      </c>
      <c r="AV188" s="12" t="s">
        <v>83</v>
      </c>
      <c r="AW188" s="12" t="s">
        <v>37</v>
      </c>
      <c r="AX188" s="12" t="s">
        <v>73</v>
      </c>
      <c r="AY188" s="231" t="s">
        <v>200</v>
      </c>
    </row>
    <row r="189" s="13" customFormat="1">
      <c r="B189" s="238"/>
      <c r="D189" s="226" t="s">
        <v>211</v>
      </c>
      <c r="E189" s="239" t="s">
        <v>5</v>
      </c>
      <c r="F189" s="240" t="s">
        <v>219</v>
      </c>
      <c r="H189" s="241">
        <v>557</v>
      </c>
      <c r="I189" s="242"/>
      <c r="L189" s="238"/>
      <c r="M189" s="243"/>
      <c r="N189" s="244"/>
      <c r="O189" s="244"/>
      <c r="P189" s="244"/>
      <c r="Q189" s="244"/>
      <c r="R189" s="244"/>
      <c r="S189" s="244"/>
      <c r="T189" s="245"/>
      <c r="AT189" s="239" t="s">
        <v>211</v>
      </c>
      <c r="AU189" s="239" t="s">
        <v>83</v>
      </c>
      <c r="AV189" s="13" t="s">
        <v>207</v>
      </c>
      <c r="AW189" s="13" t="s">
        <v>37</v>
      </c>
      <c r="AX189" s="13" t="s">
        <v>81</v>
      </c>
      <c r="AY189" s="239" t="s">
        <v>200</v>
      </c>
    </row>
    <row r="190" s="1" customFormat="1" ht="16.5" customHeight="1">
      <c r="B190" s="213"/>
      <c r="C190" s="247" t="s">
        <v>383</v>
      </c>
      <c r="D190" s="247" t="s">
        <v>271</v>
      </c>
      <c r="E190" s="248" t="s">
        <v>2007</v>
      </c>
      <c r="F190" s="249" t="s">
        <v>2008</v>
      </c>
      <c r="G190" s="250" t="s">
        <v>403</v>
      </c>
      <c r="H190" s="251">
        <v>121.76000000000001</v>
      </c>
      <c r="I190" s="252"/>
      <c r="J190" s="253">
        <f>ROUND(I190*H190,2)</f>
        <v>0</v>
      </c>
      <c r="K190" s="249" t="s">
        <v>1679</v>
      </c>
      <c r="L190" s="254"/>
      <c r="M190" s="255" t="s">
        <v>5</v>
      </c>
      <c r="N190" s="256" t="s">
        <v>44</v>
      </c>
      <c r="O190" s="49"/>
      <c r="P190" s="223">
        <f>O190*H190</f>
        <v>0</v>
      </c>
      <c r="Q190" s="223">
        <v>0.024799999999999999</v>
      </c>
      <c r="R190" s="223">
        <f>Q190*H190</f>
        <v>3.0196480000000001</v>
      </c>
      <c r="S190" s="223">
        <v>0</v>
      </c>
      <c r="T190" s="224">
        <f>S190*H190</f>
        <v>0</v>
      </c>
      <c r="AR190" s="26" t="s">
        <v>250</v>
      </c>
      <c r="AT190" s="26" t="s">
        <v>271</v>
      </c>
      <c r="AU190" s="26" t="s">
        <v>83</v>
      </c>
      <c r="AY190" s="26" t="s">
        <v>200</v>
      </c>
      <c r="BE190" s="225">
        <f>IF(N190="základní",J190,0)</f>
        <v>0</v>
      </c>
      <c r="BF190" s="225">
        <f>IF(N190="snížená",J190,0)</f>
        <v>0</v>
      </c>
      <c r="BG190" s="225">
        <f>IF(N190="zákl. přenesená",J190,0)</f>
        <v>0</v>
      </c>
      <c r="BH190" s="225">
        <f>IF(N190="sníž. přenesená",J190,0)</f>
        <v>0</v>
      </c>
      <c r="BI190" s="225">
        <f>IF(N190="nulová",J190,0)</f>
        <v>0</v>
      </c>
      <c r="BJ190" s="26" t="s">
        <v>81</v>
      </c>
      <c r="BK190" s="225">
        <f>ROUND(I190*H190,2)</f>
        <v>0</v>
      </c>
      <c r="BL190" s="26" t="s">
        <v>207</v>
      </c>
      <c r="BM190" s="26" t="s">
        <v>2171</v>
      </c>
    </row>
    <row r="191" s="1" customFormat="1">
      <c r="B191" s="48"/>
      <c r="D191" s="226" t="s">
        <v>209</v>
      </c>
      <c r="F191" s="227" t="s">
        <v>2008</v>
      </c>
      <c r="I191" s="228"/>
      <c r="L191" s="48"/>
      <c r="M191" s="229"/>
      <c r="N191" s="49"/>
      <c r="O191" s="49"/>
      <c r="P191" s="49"/>
      <c r="Q191" s="49"/>
      <c r="R191" s="49"/>
      <c r="S191" s="49"/>
      <c r="T191" s="87"/>
      <c r="AT191" s="26" t="s">
        <v>209</v>
      </c>
      <c r="AU191" s="26" t="s">
        <v>83</v>
      </c>
    </row>
    <row r="192" s="12" customFormat="1">
      <c r="B192" s="230"/>
      <c r="D192" s="226" t="s">
        <v>211</v>
      </c>
      <c r="E192" s="231" t="s">
        <v>5</v>
      </c>
      <c r="F192" s="232" t="s">
        <v>2172</v>
      </c>
      <c r="H192" s="233">
        <v>121.76000000000001</v>
      </c>
      <c r="I192" s="234"/>
      <c r="L192" s="230"/>
      <c r="M192" s="235"/>
      <c r="N192" s="236"/>
      <c r="O192" s="236"/>
      <c r="P192" s="236"/>
      <c r="Q192" s="236"/>
      <c r="R192" s="236"/>
      <c r="S192" s="236"/>
      <c r="T192" s="237"/>
      <c r="AT192" s="231" t="s">
        <v>211</v>
      </c>
      <c r="AU192" s="231" t="s">
        <v>83</v>
      </c>
      <c r="AV192" s="12" t="s">
        <v>83</v>
      </c>
      <c r="AW192" s="12" t="s">
        <v>37</v>
      </c>
      <c r="AX192" s="12" t="s">
        <v>81</v>
      </c>
      <c r="AY192" s="231" t="s">
        <v>200</v>
      </c>
    </row>
    <row r="193" s="1" customFormat="1" ht="16.5" customHeight="1">
      <c r="B193" s="213"/>
      <c r="C193" s="247" t="s">
        <v>389</v>
      </c>
      <c r="D193" s="247" t="s">
        <v>271</v>
      </c>
      <c r="E193" s="248" t="s">
        <v>2014</v>
      </c>
      <c r="F193" s="249" t="s">
        <v>2015</v>
      </c>
      <c r="G193" s="250" t="s">
        <v>403</v>
      </c>
      <c r="H193" s="251">
        <v>1</v>
      </c>
      <c r="I193" s="252"/>
      <c r="J193" s="253">
        <f>ROUND(I193*H193,2)</f>
        <v>0</v>
      </c>
      <c r="K193" s="249" t="s">
        <v>5</v>
      </c>
      <c r="L193" s="254"/>
      <c r="M193" s="255" t="s">
        <v>5</v>
      </c>
      <c r="N193" s="256" t="s">
        <v>44</v>
      </c>
      <c r="O193" s="49"/>
      <c r="P193" s="223">
        <f>O193*H193</f>
        <v>0</v>
      </c>
      <c r="Q193" s="223">
        <v>0.055</v>
      </c>
      <c r="R193" s="223">
        <f>Q193*H193</f>
        <v>0.055</v>
      </c>
      <c r="S193" s="223">
        <v>0</v>
      </c>
      <c r="T193" s="224">
        <f>S193*H193</f>
        <v>0</v>
      </c>
      <c r="AR193" s="26" t="s">
        <v>250</v>
      </c>
      <c r="AT193" s="26" t="s">
        <v>271</v>
      </c>
      <c r="AU193" s="26" t="s">
        <v>83</v>
      </c>
      <c r="AY193" s="26" t="s">
        <v>200</v>
      </c>
      <c r="BE193" s="225">
        <f>IF(N193="základní",J193,0)</f>
        <v>0</v>
      </c>
      <c r="BF193" s="225">
        <f>IF(N193="snížená",J193,0)</f>
        <v>0</v>
      </c>
      <c r="BG193" s="225">
        <f>IF(N193="zákl. přenesená",J193,0)</f>
        <v>0</v>
      </c>
      <c r="BH193" s="225">
        <f>IF(N193="sníž. přenesená",J193,0)</f>
        <v>0</v>
      </c>
      <c r="BI193" s="225">
        <f>IF(N193="nulová",J193,0)</f>
        <v>0</v>
      </c>
      <c r="BJ193" s="26" t="s">
        <v>81</v>
      </c>
      <c r="BK193" s="225">
        <f>ROUND(I193*H193,2)</f>
        <v>0</v>
      </c>
      <c r="BL193" s="26" t="s">
        <v>207</v>
      </c>
      <c r="BM193" s="26" t="s">
        <v>2173</v>
      </c>
    </row>
    <row r="194" s="1" customFormat="1">
      <c r="B194" s="48"/>
      <c r="D194" s="226" t="s">
        <v>209</v>
      </c>
      <c r="F194" s="227" t="s">
        <v>2015</v>
      </c>
      <c r="I194" s="228"/>
      <c r="L194" s="48"/>
      <c r="M194" s="229"/>
      <c r="N194" s="49"/>
      <c r="O194" s="49"/>
      <c r="P194" s="49"/>
      <c r="Q194" s="49"/>
      <c r="R194" s="49"/>
      <c r="S194" s="49"/>
      <c r="T194" s="87"/>
      <c r="AT194" s="26" t="s">
        <v>209</v>
      </c>
      <c r="AU194" s="26" t="s">
        <v>83</v>
      </c>
    </row>
    <row r="195" s="14" customFormat="1">
      <c r="B195" s="260"/>
      <c r="D195" s="226" t="s">
        <v>211</v>
      </c>
      <c r="E195" s="261" t="s">
        <v>5</v>
      </c>
      <c r="F195" s="262" t="s">
        <v>2017</v>
      </c>
      <c r="H195" s="261" t="s">
        <v>5</v>
      </c>
      <c r="I195" s="263"/>
      <c r="L195" s="260"/>
      <c r="M195" s="264"/>
      <c r="N195" s="265"/>
      <c r="O195" s="265"/>
      <c r="P195" s="265"/>
      <c r="Q195" s="265"/>
      <c r="R195" s="265"/>
      <c r="S195" s="265"/>
      <c r="T195" s="266"/>
      <c r="AT195" s="261" t="s">
        <v>211</v>
      </c>
      <c r="AU195" s="261" t="s">
        <v>83</v>
      </c>
      <c r="AV195" s="14" t="s">
        <v>81</v>
      </c>
      <c r="AW195" s="14" t="s">
        <v>37</v>
      </c>
      <c r="AX195" s="14" t="s">
        <v>73</v>
      </c>
      <c r="AY195" s="261" t="s">
        <v>200</v>
      </c>
    </row>
    <row r="196" s="12" customFormat="1">
      <c r="B196" s="230"/>
      <c r="D196" s="226" t="s">
        <v>211</v>
      </c>
      <c r="E196" s="231" t="s">
        <v>5</v>
      </c>
      <c r="F196" s="232" t="s">
        <v>81</v>
      </c>
      <c r="H196" s="233">
        <v>1</v>
      </c>
      <c r="I196" s="234"/>
      <c r="L196" s="230"/>
      <c r="M196" s="235"/>
      <c r="N196" s="236"/>
      <c r="O196" s="236"/>
      <c r="P196" s="236"/>
      <c r="Q196" s="236"/>
      <c r="R196" s="236"/>
      <c r="S196" s="236"/>
      <c r="T196" s="237"/>
      <c r="AT196" s="231" t="s">
        <v>211</v>
      </c>
      <c r="AU196" s="231" t="s">
        <v>83</v>
      </c>
      <c r="AV196" s="12" t="s">
        <v>83</v>
      </c>
      <c r="AW196" s="12" t="s">
        <v>37</v>
      </c>
      <c r="AX196" s="12" t="s">
        <v>81</v>
      </c>
      <c r="AY196" s="231" t="s">
        <v>200</v>
      </c>
    </row>
    <row r="197" s="1" customFormat="1" ht="25.5" customHeight="1">
      <c r="B197" s="213"/>
      <c r="C197" s="214" t="s">
        <v>394</v>
      </c>
      <c r="D197" s="214" t="s">
        <v>202</v>
      </c>
      <c r="E197" s="215" t="s">
        <v>2018</v>
      </c>
      <c r="F197" s="216" t="s">
        <v>2019</v>
      </c>
      <c r="G197" s="217" t="s">
        <v>403</v>
      </c>
      <c r="H197" s="218">
        <v>35</v>
      </c>
      <c r="I197" s="219"/>
      <c r="J197" s="220">
        <f>ROUND(I197*H197,2)</f>
        <v>0</v>
      </c>
      <c r="K197" s="216" t="s">
        <v>5</v>
      </c>
      <c r="L197" s="48"/>
      <c r="M197" s="221" t="s">
        <v>5</v>
      </c>
      <c r="N197" s="222" t="s">
        <v>44</v>
      </c>
      <c r="O197" s="49"/>
      <c r="P197" s="223">
        <f>O197*H197</f>
        <v>0</v>
      </c>
      <c r="Q197" s="223">
        <v>5.0000000000000002E-05</v>
      </c>
      <c r="R197" s="223">
        <f>Q197*H197</f>
        <v>0.00175</v>
      </c>
      <c r="S197" s="223">
        <v>0</v>
      </c>
      <c r="T197" s="224">
        <f>S197*H197</f>
        <v>0</v>
      </c>
      <c r="AR197" s="26" t="s">
        <v>207</v>
      </c>
      <c r="AT197" s="26" t="s">
        <v>202</v>
      </c>
      <c r="AU197" s="26" t="s">
        <v>83</v>
      </c>
      <c r="AY197" s="26" t="s">
        <v>200</v>
      </c>
      <c r="BE197" s="225">
        <f>IF(N197="základní",J197,0)</f>
        <v>0</v>
      </c>
      <c r="BF197" s="225">
        <f>IF(N197="snížená",J197,0)</f>
        <v>0</v>
      </c>
      <c r="BG197" s="225">
        <f>IF(N197="zákl. přenesená",J197,0)</f>
        <v>0</v>
      </c>
      <c r="BH197" s="225">
        <f>IF(N197="sníž. přenesená",J197,0)</f>
        <v>0</v>
      </c>
      <c r="BI197" s="225">
        <f>IF(N197="nulová",J197,0)</f>
        <v>0</v>
      </c>
      <c r="BJ197" s="26" t="s">
        <v>81</v>
      </c>
      <c r="BK197" s="225">
        <f>ROUND(I197*H197,2)</f>
        <v>0</v>
      </c>
      <c r="BL197" s="26" t="s">
        <v>207</v>
      </c>
      <c r="BM197" s="26" t="s">
        <v>2174</v>
      </c>
    </row>
    <row r="198" s="1" customFormat="1">
      <c r="B198" s="48"/>
      <c r="D198" s="226" t="s">
        <v>209</v>
      </c>
      <c r="F198" s="227" t="s">
        <v>2019</v>
      </c>
      <c r="I198" s="228"/>
      <c r="L198" s="48"/>
      <c r="M198" s="229"/>
      <c r="N198" s="49"/>
      <c r="O198" s="49"/>
      <c r="P198" s="49"/>
      <c r="Q198" s="49"/>
      <c r="R198" s="49"/>
      <c r="S198" s="49"/>
      <c r="T198" s="87"/>
      <c r="AT198" s="26" t="s">
        <v>209</v>
      </c>
      <c r="AU198" s="26" t="s">
        <v>83</v>
      </c>
    </row>
    <row r="199" s="1" customFormat="1" ht="16.5" customHeight="1">
      <c r="B199" s="213"/>
      <c r="C199" s="247" t="s">
        <v>400</v>
      </c>
      <c r="D199" s="247" t="s">
        <v>271</v>
      </c>
      <c r="E199" s="248" t="s">
        <v>2021</v>
      </c>
      <c r="F199" s="249" t="s">
        <v>2022</v>
      </c>
      <c r="G199" s="250" t="s">
        <v>403</v>
      </c>
      <c r="H199" s="251">
        <v>29</v>
      </c>
      <c r="I199" s="252"/>
      <c r="J199" s="253">
        <f>ROUND(I199*H199,2)</f>
        <v>0</v>
      </c>
      <c r="K199" s="249" t="s">
        <v>206</v>
      </c>
      <c r="L199" s="254"/>
      <c r="M199" s="255" t="s">
        <v>5</v>
      </c>
      <c r="N199" s="256" t="s">
        <v>44</v>
      </c>
      <c r="O199" s="49"/>
      <c r="P199" s="223">
        <f>O199*H199</f>
        <v>0</v>
      </c>
      <c r="Q199" s="223">
        <v>0.0035200000000000001</v>
      </c>
      <c r="R199" s="223">
        <f>Q199*H199</f>
        <v>0.10208</v>
      </c>
      <c r="S199" s="223">
        <v>0</v>
      </c>
      <c r="T199" s="224">
        <f>S199*H199</f>
        <v>0</v>
      </c>
      <c r="AR199" s="26" t="s">
        <v>250</v>
      </c>
      <c r="AT199" s="26" t="s">
        <v>271</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2175</v>
      </c>
    </row>
    <row r="200" s="1" customFormat="1">
      <c r="B200" s="48"/>
      <c r="D200" s="226" t="s">
        <v>209</v>
      </c>
      <c r="F200" s="227" t="s">
        <v>2022</v>
      </c>
      <c r="I200" s="228"/>
      <c r="L200" s="48"/>
      <c r="M200" s="229"/>
      <c r="N200" s="49"/>
      <c r="O200" s="49"/>
      <c r="P200" s="49"/>
      <c r="Q200" s="49"/>
      <c r="R200" s="49"/>
      <c r="S200" s="49"/>
      <c r="T200" s="87"/>
      <c r="AT200" s="26" t="s">
        <v>209</v>
      </c>
      <c r="AU200" s="26" t="s">
        <v>83</v>
      </c>
    </row>
    <row r="201" s="1" customFormat="1" ht="16.5" customHeight="1">
      <c r="B201" s="213"/>
      <c r="C201" s="247" t="s">
        <v>407</v>
      </c>
      <c r="D201" s="247" t="s">
        <v>271</v>
      </c>
      <c r="E201" s="248" t="s">
        <v>2176</v>
      </c>
      <c r="F201" s="249" t="s">
        <v>2177</v>
      </c>
      <c r="G201" s="250" t="s">
        <v>403</v>
      </c>
      <c r="H201" s="251">
        <v>3</v>
      </c>
      <c r="I201" s="252"/>
      <c r="J201" s="253">
        <f>ROUND(I201*H201,2)</f>
        <v>0</v>
      </c>
      <c r="K201" s="249" t="s">
        <v>206</v>
      </c>
      <c r="L201" s="254"/>
      <c r="M201" s="255" t="s">
        <v>5</v>
      </c>
      <c r="N201" s="256" t="s">
        <v>44</v>
      </c>
      <c r="O201" s="49"/>
      <c r="P201" s="223">
        <f>O201*H201</f>
        <v>0</v>
      </c>
      <c r="Q201" s="223">
        <v>0.0043</v>
      </c>
      <c r="R201" s="223">
        <f>Q201*H201</f>
        <v>0.0129</v>
      </c>
      <c r="S201" s="223">
        <v>0</v>
      </c>
      <c r="T201" s="224">
        <f>S201*H201</f>
        <v>0</v>
      </c>
      <c r="AR201" s="26" t="s">
        <v>250</v>
      </c>
      <c r="AT201" s="26" t="s">
        <v>271</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2178</v>
      </c>
    </row>
    <row r="202" s="1" customFormat="1">
      <c r="B202" s="48"/>
      <c r="D202" s="226" t="s">
        <v>209</v>
      </c>
      <c r="F202" s="227" t="s">
        <v>2177</v>
      </c>
      <c r="I202" s="228"/>
      <c r="L202" s="48"/>
      <c r="M202" s="229"/>
      <c r="N202" s="49"/>
      <c r="O202" s="49"/>
      <c r="P202" s="49"/>
      <c r="Q202" s="49"/>
      <c r="R202" s="49"/>
      <c r="S202" s="49"/>
      <c r="T202" s="87"/>
      <c r="AT202" s="26" t="s">
        <v>209</v>
      </c>
      <c r="AU202" s="26" t="s">
        <v>83</v>
      </c>
    </row>
    <row r="203" s="1" customFormat="1" ht="16.5" customHeight="1">
      <c r="B203" s="213"/>
      <c r="C203" s="247" t="s">
        <v>413</v>
      </c>
      <c r="D203" s="247" t="s">
        <v>271</v>
      </c>
      <c r="E203" s="248" t="s">
        <v>2179</v>
      </c>
      <c r="F203" s="249" t="s">
        <v>2180</v>
      </c>
      <c r="G203" s="250" t="s">
        <v>403</v>
      </c>
      <c r="H203" s="251">
        <v>3</v>
      </c>
      <c r="I203" s="252"/>
      <c r="J203" s="253">
        <f>ROUND(I203*H203,2)</f>
        <v>0</v>
      </c>
      <c r="K203" s="249" t="s">
        <v>206</v>
      </c>
      <c r="L203" s="254"/>
      <c r="M203" s="255" t="s">
        <v>5</v>
      </c>
      <c r="N203" s="256" t="s">
        <v>44</v>
      </c>
      <c r="O203" s="49"/>
      <c r="P203" s="223">
        <f>O203*H203</f>
        <v>0</v>
      </c>
      <c r="Q203" s="223">
        <v>0.00117</v>
      </c>
      <c r="R203" s="223">
        <f>Q203*H203</f>
        <v>0.0035100000000000001</v>
      </c>
      <c r="S203" s="223">
        <v>0</v>
      </c>
      <c r="T203" s="224">
        <f>S203*H203</f>
        <v>0</v>
      </c>
      <c r="AR203" s="26" t="s">
        <v>250</v>
      </c>
      <c r="AT203" s="26" t="s">
        <v>271</v>
      </c>
      <c r="AU203" s="26" t="s">
        <v>83</v>
      </c>
      <c r="AY203" s="26" t="s">
        <v>200</v>
      </c>
      <c r="BE203" s="225">
        <f>IF(N203="základní",J203,0)</f>
        <v>0</v>
      </c>
      <c r="BF203" s="225">
        <f>IF(N203="snížená",J203,0)</f>
        <v>0</v>
      </c>
      <c r="BG203" s="225">
        <f>IF(N203="zákl. přenesená",J203,0)</f>
        <v>0</v>
      </c>
      <c r="BH203" s="225">
        <f>IF(N203="sníž. přenesená",J203,0)</f>
        <v>0</v>
      </c>
      <c r="BI203" s="225">
        <f>IF(N203="nulová",J203,0)</f>
        <v>0</v>
      </c>
      <c r="BJ203" s="26" t="s">
        <v>81</v>
      </c>
      <c r="BK203" s="225">
        <f>ROUND(I203*H203,2)</f>
        <v>0</v>
      </c>
      <c r="BL203" s="26" t="s">
        <v>207</v>
      </c>
      <c r="BM203" s="26" t="s">
        <v>2181</v>
      </c>
    </row>
    <row r="204" s="1" customFormat="1">
      <c r="B204" s="48"/>
      <c r="D204" s="226" t="s">
        <v>209</v>
      </c>
      <c r="F204" s="227" t="s">
        <v>2180</v>
      </c>
      <c r="I204" s="228"/>
      <c r="L204" s="48"/>
      <c r="M204" s="229"/>
      <c r="N204" s="49"/>
      <c r="O204" s="49"/>
      <c r="P204" s="49"/>
      <c r="Q204" s="49"/>
      <c r="R204" s="49"/>
      <c r="S204" s="49"/>
      <c r="T204" s="87"/>
      <c r="AT204" s="26" t="s">
        <v>209</v>
      </c>
      <c r="AU204" s="26" t="s">
        <v>83</v>
      </c>
    </row>
    <row r="205" s="1" customFormat="1" ht="16.5" customHeight="1">
      <c r="B205" s="213"/>
      <c r="C205" s="214" t="s">
        <v>419</v>
      </c>
      <c r="D205" s="214" t="s">
        <v>202</v>
      </c>
      <c r="E205" s="215" t="s">
        <v>2024</v>
      </c>
      <c r="F205" s="216" t="s">
        <v>2025</v>
      </c>
      <c r="G205" s="217" t="s">
        <v>333</v>
      </c>
      <c r="H205" s="218">
        <v>557</v>
      </c>
      <c r="I205" s="219"/>
      <c r="J205" s="220">
        <f>ROUND(I205*H205,2)</f>
        <v>0</v>
      </c>
      <c r="K205" s="216" t="s">
        <v>5</v>
      </c>
      <c r="L205" s="48"/>
      <c r="M205" s="221" t="s">
        <v>5</v>
      </c>
      <c r="N205" s="222" t="s">
        <v>44</v>
      </c>
      <c r="O205" s="49"/>
      <c r="P205" s="223">
        <f>O205*H205</f>
        <v>0</v>
      </c>
      <c r="Q205" s="223">
        <v>0</v>
      </c>
      <c r="R205" s="223">
        <f>Q205*H205</f>
        <v>0</v>
      </c>
      <c r="S205" s="223">
        <v>0</v>
      </c>
      <c r="T205" s="224">
        <f>S205*H205</f>
        <v>0</v>
      </c>
      <c r="AR205" s="26" t="s">
        <v>207</v>
      </c>
      <c r="AT205" s="26" t="s">
        <v>202</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2182</v>
      </c>
    </row>
    <row r="206" s="1" customFormat="1">
      <c r="B206" s="48"/>
      <c r="D206" s="226" t="s">
        <v>209</v>
      </c>
      <c r="F206" s="227" t="s">
        <v>2025</v>
      </c>
      <c r="I206" s="228"/>
      <c r="L206" s="48"/>
      <c r="M206" s="229"/>
      <c r="N206" s="49"/>
      <c r="O206" s="49"/>
      <c r="P206" s="49"/>
      <c r="Q206" s="49"/>
      <c r="R206" s="49"/>
      <c r="S206" s="49"/>
      <c r="T206" s="87"/>
      <c r="AT206" s="26" t="s">
        <v>209</v>
      </c>
      <c r="AU206" s="26" t="s">
        <v>83</v>
      </c>
    </row>
    <row r="207" s="12" customFormat="1">
      <c r="B207" s="230"/>
      <c r="D207" s="226" t="s">
        <v>211</v>
      </c>
      <c r="E207" s="231" t="s">
        <v>5</v>
      </c>
      <c r="F207" s="232" t="s">
        <v>2170</v>
      </c>
      <c r="H207" s="233">
        <v>557</v>
      </c>
      <c r="I207" s="234"/>
      <c r="L207" s="230"/>
      <c r="M207" s="235"/>
      <c r="N207" s="236"/>
      <c r="O207" s="236"/>
      <c r="P207" s="236"/>
      <c r="Q207" s="236"/>
      <c r="R207" s="236"/>
      <c r="S207" s="236"/>
      <c r="T207" s="237"/>
      <c r="AT207" s="231" t="s">
        <v>211</v>
      </c>
      <c r="AU207" s="231" t="s">
        <v>83</v>
      </c>
      <c r="AV207" s="12" t="s">
        <v>83</v>
      </c>
      <c r="AW207" s="12" t="s">
        <v>37</v>
      </c>
      <c r="AX207" s="12" t="s">
        <v>81</v>
      </c>
      <c r="AY207" s="231" t="s">
        <v>200</v>
      </c>
    </row>
    <row r="208" s="1" customFormat="1" ht="16.5" customHeight="1">
      <c r="B208" s="213"/>
      <c r="C208" s="214" t="s">
        <v>425</v>
      </c>
      <c r="D208" s="214" t="s">
        <v>202</v>
      </c>
      <c r="E208" s="215" t="s">
        <v>2027</v>
      </c>
      <c r="F208" s="216" t="s">
        <v>2028</v>
      </c>
      <c r="G208" s="217" t="s">
        <v>403</v>
      </c>
      <c r="H208" s="218">
        <v>1</v>
      </c>
      <c r="I208" s="219"/>
      <c r="J208" s="220">
        <f>ROUND(I208*H208,2)</f>
        <v>0</v>
      </c>
      <c r="K208" s="216" t="s">
        <v>5</v>
      </c>
      <c r="L208" s="48"/>
      <c r="M208" s="221" t="s">
        <v>5</v>
      </c>
      <c r="N208" s="222" t="s">
        <v>44</v>
      </c>
      <c r="O208" s="49"/>
      <c r="P208" s="223">
        <f>O208*H208</f>
        <v>0</v>
      </c>
      <c r="Q208" s="223">
        <v>0</v>
      </c>
      <c r="R208" s="223">
        <f>Q208*H208</f>
        <v>0</v>
      </c>
      <c r="S208" s="223">
        <v>0</v>
      </c>
      <c r="T208" s="224">
        <f>S208*H208</f>
        <v>0</v>
      </c>
      <c r="AR208" s="26" t="s">
        <v>207</v>
      </c>
      <c r="AT208" s="26" t="s">
        <v>202</v>
      </c>
      <c r="AU208" s="26" t="s">
        <v>83</v>
      </c>
      <c r="AY208" s="26" t="s">
        <v>200</v>
      </c>
      <c r="BE208" s="225">
        <f>IF(N208="základní",J208,0)</f>
        <v>0</v>
      </c>
      <c r="BF208" s="225">
        <f>IF(N208="snížená",J208,0)</f>
        <v>0</v>
      </c>
      <c r="BG208" s="225">
        <f>IF(N208="zákl. přenesená",J208,0)</f>
        <v>0</v>
      </c>
      <c r="BH208" s="225">
        <f>IF(N208="sníž. přenesená",J208,0)</f>
        <v>0</v>
      </c>
      <c r="BI208" s="225">
        <f>IF(N208="nulová",J208,0)</f>
        <v>0</v>
      </c>
      <c r="BJ208" s="26" t="s">
        <v>81</v>
      </c>
      <c r="BK208" s="225">
        <f>ROUND(I208*H208,2)</f>
        <v>0</v>
      </c>
      <c r="BL208" s="26" t="s">
        <v>207</v>
      </c>
      <c r="BM208" s="26" t="s">
        <v>2183</v>
      </c>
    </row>
    <row r="209" s="1" customFormat="1">
      <c r="B209" s="48"/>
      <c r="D209" s="226" t="s">
        <v>209</v>
      </c>
      <c r="F209" s="227" t="s">
        <v>2028</v>
      </c>
      <c r="I209" s="228"/>
      <c r="L209" s="48"/>
      <c r="M209" s="229"/>
      <c r="N209" s="49"/>
      <c r="O209" s="49"/>
      <c r="P209" s="49"/>
      <c r="Q209" s="49"/>
      <c r="R209" s="49"/>
      <c r="S209" s="49"/>
      <c r="T209" s="87"/>
      <c r="AT209" s="26" t="s">
        <v>209</v>
      </c>
      <c r="AU209" s="26" t="s">
        <v>83</v>
      </c>
    </row>
    <row r="210" s="1" customFormat="1" ht="25.5" customHeight="1">
      <c r="B210" s="213"/>
      <c r="C210" s="214" t="s">
        <v>431</v>
      </c>
      <c r="D210" s="214" t="s">
        <v>202</v>
      </c>
      <c r="E210" s="215" t="s">
        <v>2184</v>
      </c>
      <c r="F210" s="216" t="s">
        <v>2185</v>
      </c>
      <c r="G210" s="217" t="s">
        <v>205</v>
      </c>
      <c r="H210" s="218">
        <v>1</v>
      </c>
      <c r="I210" s="219"/>
      <c r="J210" s="220">
        <f>ROUND(I210*H210,2)</f>
        <v>0</v>
      </c>
      <c r="K210" s="216" t="s">
        <v>206</v>
      </c>
      <c r="L210" s="48"/>
      <c r="M210" s="221" t="s">
        <v>5</v>
      </c>
      <c r="N210" s="222" t="s">
        <v>44</v>
      </c>
      <c r="O210" s="49"/>
      <c r="P210" s="223">
        <f>O210*H210</f>
        <v>0</v>
      </c>
      <c r="Q210" s="223">
        <v>2.4775800000000001</v>
      </c>
      <c r="R210" s="223">
        <f>Q210*H210</f>
        <v>2.4775800000000001</v>
      </c>
      <c r="S210" s="223">
        <v>0</v>
      </c>
      <c r="T210" s="224">
        <f>S210*H210</f>
        <v>0</v>
      </c>
      <c r="AR210" s="26" t="s">
        <v>207</v>
      </c>
      <c r="AT210" s="26" t="s">
        <v>202</v>
      </c>
      <c r="AU210" s="26" t="s">
        <v>83</v>
      </c>
      <c r="AY210" s="26" t="s">
        <v>200</v>
      </c>
      <c r="BE210" s="225">
        <f>IF(N210="základní",J210,0)</f>
        <v>0</v>
      </c>
      <c r="BF210" s="225">
        <f>IF(N210="snížená",J210,0)</f>
        <v>0</v>
      </c>
      <c r="BG210" s="225">
        <f>IF(N210="zákl. přenesená",J210,0)</f>
        <v>0</v>
      </c>
      <c r="BH210" s="225">
        <f>IF(N210="sníž. přenesená",J210,0)</f>
        <v>0</v>
      </c>
      <c r="BI210" s="225">
        <f>IF(N210="nulová",J210,0)</f>
        <v>0</v>
      </c>
      <c r="BJ210" s="26" t="s">
        <v>81</v>
      </c>
      <c r="BK210" s="225">
        <f>ROUND(I210*H210,2)</f>
        <v>0</v>
      </c>
      <c r="BL210" s="26" t="s">
        <v>207</v>
      </c>
      <c r="BM210" s="26" t="s">
        <v>2186</v>
      </c>
    </row>
    <row r="211" s="1" customFormat="1">
      <c r="B211" s="48"/>
      <c r="D211" s="226" t="s">
        <v>209</v>
      </c>
      <c r="F211" s="227" t="s">
        <v>2187</v>
      </c>
      <c r="I211" s="228"/>
      <c r="L211" s="48"/>
      <c r="M211" s="229"/>
      <c r="N211" s="49"/>
      <c r="O211" s="49"/>
      <c r="P211" s="49"/>
      <c r="Q211" s="49"/>
      <c r="R211" s="49"/>
      <c r="S211" s="49"/>
      <c r="T211" s="87"/>
      <c r="AT211" s="26" t="s">
        <v>209</v>
      </c>
      <c r="AU211" s="26" t="s">
        <v>83</v>
      </c>
    </row>
    <row r="212" s="14" customFormat="1">
      <c r="B212" s="260"/>
      <c r="D212" s="226" t="s">
        <v>211</v>
      </c>
      <c r="E212" s="261" t="s">
        <v>5</v>
      </c>
      <c r="F212" s="262" t="s">
        <v>2188</v>
      </c>
      <c r="H212" s="261" t="s">
        <v>5</v>
      </c>
      <c r="I212" s="263"/>
      <c r="L212" s="260"/>
      <c r="M212" s="264"/>
      <c r="N212" s="265"/>
      <c r="O212" s="265"/>
      <c r="P212" s="265"/>
      <c r="Q212" s="265"/>
      <c r="R212" s="265"/>
      <c r="S212" s="265"/>
      <c r="T212" s="266"/>
      <c r="AT212" s="261" t="s">
        <v>211</v>
      </c>
      <c r="AU212" s="261" t="s">
        <v>83</v>
      </c>
      <c r="AV212" s="14" t="s">
        <v>81</v>
      </c>
      <c r="AW212" s="14" t="s">
        <v>37</v>
      </c>
      <c r="AX212" s="14" t="s">
        <v>73</v>
      </c>
      <c r="AY212" s="261" t="s">
        <v>200</v>
      </c>
    </row>
    <row r="213" s="12" customFormat="1">
      <c r="B213" s="230"/>
      <c r="D213" s="226" t="s">
        <v>211</v>
      </c>
      <c r="E213" s="231" t="s">
        <v>5</v>
      </c>
      <c r="F213" s="232" t="s">
        <v>81</v>
      </c>
      <c r="H213" s="233">
        <v>1</v>
      </c>
      <c r="I213" s="234"/>
      <c r="L213" s="230"/>
      <c r="M213" s="235"/>
      <c r="N213" s="236"/>
      <c r="O213" s="236"/>
      <c r="P213" s="236"/>
      <c r="Q213" s="236"/>
      <c r="R213" s="236"/>
      <c r="S213" s="236"/>
      <c r="T213" s="237"/>
      <c r="AT213" s="231" t="s">
        <v>211</v>
      </c>
      <c r="AU213" s="231" t="s">
        <v>83</v>
      </c>
      <c r="AV213" s="12" t="s">
        <v>83</v>
      </c>
      <c r="AW213" s="12" t="s">
        <v>37</v>
      </c>
      <c r="AX213" s="12" t="s">
        <v>73</v>
      </c>
      <c r="AY213" s="231" t="s">
        <v>200</v>
      </c>
    </row>
    <row r="214" s="13" customFormat="1">
      <c r="B214" s="238"/>
      <c r="D214" s="226" t="s">
        <v>211</v>
      </c>
      <c r="E214" s="239" t="s">
        <v>5</v>
      </c>
      <c r="F214" s="240" t="s">
        <v>219</v>
      </c>
      <c r="H214" s="241">
        <v>1</v>
      </c>
      <c r="I214" s="242"/>
      <c r="L214" s="238"/>
      <c r="M214" s="243"/>
      <c r="N214" s="244"/>
      <c r="O214" s="244"/>
      <c r="P214" s="244"/>
      <c r="Q214" s="244"/>
      <c r="R214" s="244"/>
      <c r="S214" s="244"/>
      <c r="T214" s="245"/>
      <c r="AT214" s="239" t="s">
        <v>211</v>
      </c>
      <c r="AU214" s="239" t="s">
        <v>83</v>
      </c>
      <c r="AV214" s="13" t="s">
        <v>207</v>
      </c>
      <c r="AW214" s="13" t="s">
        <v>37</v>
      </c>
      <c r="AX214" s="13" t="s">
        <v>81</v>
      </c>
      <c r="AY214" s="239" t="s">
        <v>200</v>
      </c>
    </row>
    <row r="215" s="1" customFormat="1" ht="16.5" customHeight="1">
      <c r="B215" s="213"/>
      <c r="C215" s="247" t="s">
        <v>438</v>
      </c>
      <c r="D215" s="247" t="s">
        <v>271</v>
      </c>
      <c r="E215" s="248" t="s">
        <v>2189</v>
      </c>
      <c r="F215" s="249" t="s">
        <v>2190</v>
      </c>
      <c r="G215" s="250" t="s">
        <v>403</v>
      </c>
      <c r="H215" s="251">
        <v>1</v>
      </c>
      <c r="I215" s="252"/>
      <c r="J215" s="253">
        <f>ROUND(I215*H215,2)</f>
        <v>0</v>
      </c>
      <c r="K215" s="249" t="s">
        <v>206</v>
      </c>
      <c r="L215" s="254"/>
      <c r="M215" s="255" t="s">
        <v>5</v>
      </c>
      <c r="N215" s="256" t="s">
        <v>44</v>
      </c>
      <c r="O215" s="49"/>
      <c r="P215" s="223">
        <f>O215*H215</f>
        <v>0</v>
      </c>
      <c r="Q215" s="223">
        <v>0.072999999999999995</v>
      </c>
      <c r="R215" s="223">
        <f>Q215*H215</f>
        <v>0.072999999999999995</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2191</v>
      </c>
    </row>
    <row r="216" s="1" customFormat="1">
      <c r="B216" s="48"/>
      <c r="D216" s="226" t="s">
        <v>209</v>
      </c>
      <c r="F216" s="227" t="s">
        <v>2190</v>
      </c>
      <c r="I216" s="228"/>
      <c r="L216" s="48"/>
      <c r="M216" s="229"/>
      <c r="N216" s="49"/>
      <c r="O216" s="49"/>
      <c r="P216" s="49"/>
      <c r="Q216" s="49"/>
      <c r="R216" s="49"/>
      <c r="S216" s="49"/>
      <c r="T216" s="87"/>
      <c r="AT216" s="26" t="s">
        <v>209</v>
      </c>
      <c r="AU216" s="26" t="s">
        <v>83</v>
      </c>
    </row>
    <row r="217" s="1" customFormat="1" ht="25.5" customHeight="1">
      <c r="B217" s="213"/>
      <c r="C217" s="214" t="s">
        <v>443</v>
      </c>
      <c r="D217" s="214" t="s">
        <v>202</v>
      </c>
      <c r="E217" s="215" t="s">
        <v>2030</v>
      </c>
      <c r="F217" s="216" t="s">
        <v>2031</v>
      </c>
      <c r="G217" s="217" t="s">
        <v>403</v>
      </c>
      <c r="H217" s="218">
        <v>11</v>
      </c>
      <c r="I217" s="219"/>
      <c r="J217" s="220">
        <f>ROUND(I217*H217,2)</f>
        <v>0</v>
      </c>
      <c r="K217" s="216" t="s">
        <v>206</v>
      </c>
      <c r="L217" s="48"/>
      <c r="M217" s="221" t="s">
        <v>5</v>
      </c>
      <c r="N217" s="222" t="s">
        <v>44</v>
      </c>
      <c r="O217" s="49"/>
      <c r="P217" s="223">
        <f>O217*H217</f>
        <v>0</v>
      </c>
      <c r="Q217" s="223">
        <v>0.21734000000000001</v>
      </c>
      <c r="R217" s="223">
        <f>Q217*H217</f>
        <v>2.3907400000000001</v>
      </c>
      <c r="S217" s="223">
        <v>0</v>
      </c>
      <c r="T217" s="224">
        <f>S217*H217</f>
        <v>0</v>
      </c>
      <c r="AR217" s="26" t="s">
        <v>207</v>
      </c>
      <c r="AT217" s="26" t="s">
        <v>202</v>
      </c>
      <c r="AU217" s="26" t="s">
        <v>83</v>
      </c>
      <c r="AY217" s="26" t="s">
        <v>200</v>
      </c>
      <c r="BE217" s="225">
        <f>IF(N217="základní",J217,0)</f>
        <v>0</v>
      </c>
      <c r="BF217" s="225">
        <f>IF(N217="snížená",J217,0)</f>
        <v>0</v>
      </c>
      <c r="BG217" s="225">
        <f>IF(N217="zákl. přenesená",J217,0)</f>
        <v>0</v>
      </c>
      <c r="BH217" s="225">
        <f>IF(N217="sníž. přenesená",J217,0)</f>
        <v>0</v>
      </c>
      <c r="BI217" s="225">
        <f>IF(N217="nulová",J217,0)</f>
        <v>0</v>
      </c>
      <c r="BJ217" s="26" t="s">
        <v>81</v>
      </c>
      <c r="BK217" s="225">
        <f>ROUND(I217*H217,2)</f>
        <v>0</v>
      </c>
      <c r="BL217" s="26" t="s">
        <v>207</v>
      </c>
      <c r="BM217" s="26" t="s">
        <v>2192</v>
      </c>
    </row>
    <row r="218" s="1" customFormat="1">
      <c r="B218" s="48"/>
      <c r="D218" s="226" t="s">
        <v>209</v>
      </c>
      <c r="F218" s="227" t="s">
        <v>2033</v>
      </c>
      <c r="I218" s="228"/>
      <c r="L218" s="48"/>
      <c r="M218" s="229"/>
      <c r="N218" s="49"/>
      <c r="O218" s="49"/>
      <c r="P218" s="49"/>
      <c r="Q218" s="49"/>
      <c r="R218" s="49"/>
      <c r="S218" s="49"/>
      <c r="T218" s="87"/>
      <c r="AT218" s="26" t="s">
        <v>209</v>
      </c>
      <c r="AU218" s="26" t="s">
        <v>83</v>
      </c>
    </row>
    <row r="219" s="1" customFormat="1" ht="16.5" customHeight="1">
      <c r="B219" s="213"/>
      <c r="C219" s="247" t="s">
        <v>447</v>
      </c>
      <c r="D219" s="247" t="s">
        <v>271</v>
      </c>
      <c r="E219" s="248" t="s">
        <v>2034</v>
      </c>
      <c r="F219" s="249" t="s">
        <v>2035</v>
      </c>
      <c r="G219" s="250" t="s">
        <v>403</v>
      </c>
      <c r="H219" s="251">
        <v>11</v>
      </c>
      <c r="I219" s="252"/>
      <c r="J219" s="253">
        <f>ROUND(I219*H219,2)</f>
        <v>0</v>
      </c>
      <c r="K219" s="249" t="s">
        <v>5</v>
      </c>
      <c r="L219" s="254"/>
      <c r="M219" s="255" t="s">
        <v>5</v>
      </c>
      <c r="N219" s="256" t="s">
        <v>44</v>
      </c>
      <c r="O219" s="49"/>
      <c r="P219" s="223">
        <f>O219*H219</f>
        <v>0</v>
      </c>
      <c r="Q219" s="223">
        <v>0.056000000000000001</v>
      </c>
      <c r="R219" s="223">
        <f>Q219*H219</f>
        <v>0.61599999999999999</v>
      </c>
      <c r="S219" s="223">
        <v>0</v>
      </c>
      <c r="T219" s="224">
        <f>S219*H219</f>
        <v>0</v>
      </c>
      <c r="AR219" s="26" t="s">
        <v>250</v>
      </c>
      <c r="AT219" s="26" t="s">
        <v>271</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2193</v>
      </c>
    </row>
    <row r="220" s="1" customFormat="1">
      <c r="B220" s="48"/>
      <c r="D220" s="226" t="s">
        <v>209</v>
      </c>
      <c r="F220" s="227" t="s">
        <v>2035</v>
      </c>
      <c r="I220" s="228"/>
      <c r="L220" s="48"/>
      <c r="M220" s="229"/>
      <c r="N220" s="49"/>
      <c r="O220" s="49"/>
      <c r="P220" s="49"/>
      <c r="Q220" s="49"/>
      <c r="R220" s="49"/>
      <c r="S220" s="49"/>
      <c r="T220" s="87"/>
      <c r="AT220" s="26" t="s">
        <v>209</v>
      </c>
      <c r="AU220" s="26" t="s">
        <v>83</v>
      </c>
    </row>
    <row r="221" s="11" customFormat="1" ht="29.88" customHeight="1">
      <c r="B221" s="200"/>
      <c r="D221" s="201" t="s">
        <v>72</v>
      </c>
      <c r="E221" s="211" t="s">
        <v>258</v>
      </c>
      <c r="F221" s="211" t="s">
        <v>474</v>
      </c>
      <c r="I221" s="203"/>
      <c r="J221" s="212">
        <f>BK221</f>
        <v>0</v>
      </c>
      <c r="L221" s="200"/>
      <c r="M221" s="205"/>
      <c r="N221" s="206"/>
      <c r="O221" s="206"/>
      <c r="P221" s="207">
        <f>P222</f>
        <v>0</v>
      </c>
      <c r="Q221" s="206"/>
      <c r="R221" s="207">
        <f>R222</f>
        <v>0</v>
      </c>
      <c r="S221" s="206"/>
      <c r="T221" s="208">
        <f>T222</f>
        <v>0</v>
      </c>
      <c r="AR221" s="201" t="s">
        <v>81</v>
      </c>
      <c r="AT221" s="209" t="s">
        <v>72</v>
      </c>
      <c r="AU221" s="209" t="s">
        <v>81</v>
      </c>
      <c r="AY221" s="201" t="s">
        <v>200</v>
      </c>
      <c r="BK221" s="210">
        <f>BK222</f>
        <v>0</v>
      </c>
    </row>
    <row r="222" s="11" customFormat="1" ht="14.88" customHeight="1">
      <c r="B222" s="200"/>
      <c r="D222" s="201" t="s">
        <v>72</v>
      </c>
      <c r="E222" s="211" t="s">
        <v>1628</v>
      </c>
      <c r="F222" s="211" t="s">
        <v>1629</v>
      </c>
      <c r="I222" s="203"/>
      <c r="J222" s="212">
        <f>BK222</f>
        <v>0</v>
      </c>
      <c r="L222" s="200"/>
      <c r="M222" s="205"/>
      <c r="N222" s="206"/>
      <c r="O222" s="206"/>
      <c r="P222" s="207">
        <f>SUM(P223:P224)</f>
        <v>0</v>
      </c>
      <c r="Q222" s="206"/>
      <c r="R222" s="207">
        <f>SUM(R223:R224)</f>
        <v>0</v>
      </c>
      <c r="S222" s="206"/>
      <c r="T222" s="208">
        <f>SUM(T223:T224)</f>
        <v>0</v>
      </c>
      <c r="AR222" s="201" t="s">
        <v>81</v>
      </c>
      <c r="AT222" s="209" t="s">
        <v>72</v>
      </c>
      <c r="AU222" s="209" t="s">
        <v>83</v>
      </c>
      <c r="AY222" s="201" t="s">
        <v>200</v>
      </c>
      <c r="BK222" s="210">
        <f>SUM(BK223:BK224)</f>
        <v>0</v>
      </c>
    </row>
    <row r="223" s="1" customFormat="1" ht="16.5" customHeight="1">
      <c r="B223" s="213"/>
      <c r="C223" s="214" t="s">
        <v>451</v>
      </c>
      <c r="D223" s="214" t="s">
        <v>202</v>
      </c>
      <c r="E223" s="215" t="s">
        <v>1630</v>
      </c>
      <c r="F223" s="216" t="s">
        <v>1631</v>
      </c>
      <c r="G223" s="217" t="s">
        <v>274</v>
      </c>
      <c r="H223" s="218">
        <v>713.57000000000005</v>
      </c>
      <c r="I223" s="219"/>
      <c r="J223" s="220">
        <f>ROUND(I223*H223,2)</f>
        <v>0</v>
      </c>
      <c r="K223" s="216" t="s">
        <v>206</v>
      </c>
      <c r="L223" s="48"/>
      <c r="M223" s="221" t="s">
        <v>5</v>
      </c>
      <c r="N223" s="222" t="s">
        <v>44</v>
      </c>
      <c r="O223" s="49"/>
      <c r="P223" s="223">
        <f>O223*H223</f>
        <v>0</v>
      </c>
      <c r="Q223" s="223">
        <v>0</v>
      </c>
      <c r="R223" s="223">
        <f>Q223*H223</f>
        <v>0</v>
      </c>
      <c r="S223" s="223">
        <v>0</v>
      </c>
      <c r="T223" s="224">
        <f>S223*H223</f>
        <v>0</v>
      </c>
      <c r="AR223" s="26" t="s">
        <v>207</v>
      </c>
      <c r="AT223" s="26" t="s">
        <v>202</v>
      </c>
      <c r="AU223" s="26" t="s">
        <v>110</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2194</v>
      </c>
    </row>
    <row r="224" s="1" customFormat="1">
      <c r="B224" s="48"/>
      <c r="D224" s="226" t="s">
        <v>209</v>
      </c>
      <c r="F224" s="227" t="s">
        <v>1633</v>
      </c>
      <c r="I224" s="228"/>
      <c r="L224" s="48"/>
      <c r="M224" s="257"/>
      <c r="N224" s="258"/>
      <c r="O224" s="258"/>
      <c r="P224" s="258"/>
      <c r="Q224" s="258"/>
      <c r="R224" s="258"/>
      <c r="S224" s="258"/>
      <c r="T224" s="259"/>
      <c r="AT224" s="26" t="s">
        <v>209</v>
      </c>
      <c r="AU224" s="26" t="s">
        <v>110</v>
      </c>
    </row>
    <row r="225" s="1" customFormat="1" ht="6.96" customHeight="1">
      <c r="B225" s="69"/>
      <c r="C225" s="70"/>
      <c r="D225" s="70"/>
      <c r="E225" s="70"/>
      <c r="F225" s="70"/>
      <c r="G225" s="70"/>
      <c r="H225" s="70"/>
      <c r="I225" s="165"/>
      <c r="J225" s="70"/>
      <c r="K225" s="70"/>
      <c r="L225" s="48"/>
    </row>
  </sheetData>
  <autoFilter ref="C94:K224"/>
  <mergeCells count="16">
    <mergeCell ref="E7:H7"/>
    <mergeCell ref="E11:H11"/>
    <mergeCell ref="E9:H9"/>
    <mergeCell ref="E13:H13"/>
    <mergeCell ref="E28:H28"/>
    <mergeCell ref="E49:H49"/>
    <mergeCell ref="E53:H53"/>
    <mergeCell ref="E51:H51"/>
    <mergeCell ref="E55:H55"/>
    <mergeCell ref="J59:J60"/>
    <mergeCell ref="E81:H81"/>
    <mergeCell ref="E85:H85"/>
    <mergeCell ref="E83:H83"/>
    <mergeCell ref="E87:H87"/>
    <mergeCell ref="G1:H1"/>
    <mergeCell ref="L2:V2"/>
  </mergeCells>
  <hyperlinks>
    <hyperlink ref="F1:G1" location="C2" display="1) Krycí list soupisu"/>
    <hyperlink ref="G1:H1" location="C62"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138</v>
      </c>
      <c r="AZ2" s="267" t="s">
        <v>2195</v>
      </c>
      <c r="BA2" s="267" t="s">
        <v>2196</v>
      </c>
      <c r="BB2" s="267" t="s">
        <v>5</v>
      </c>
      <c r="BC2" s="267" t="s">
        <v>2197</v>
      </c>
      <c r="BD2" s="267" t="s">
        <v>83</v>
      </c>
    </row>
    <row r="3" ht="6.96" customHeight="1">
      <c r="B3" s="27"/>
      <c r="C3" s="28"/>
      <c r="D3" s="28"/>
      <c r="E3" s="28"/>
      <c r="F3" s="28"/>
      <c r="G3" s="28"/>
      <c r="H3" s="28"/>
      <c r="I3" s="140"/>
      <c r="J3" s="28"/>
      <c r="K3" s="29"/>
      <c r="AT3" s="26" t="s">
        <v>83</v>
      </c>
      <c r="AZ3" s="267" t="s">
        <v>1637</v>
      </c>
      <c r="BA3" s="267" t="s">
        <v>1637</v>
      </c>
      <c r="BB3" s="267" t="s">
        <v>205</v>
      </c>
      <c r="BC3" s="267" t="s">
        <v>2198</v>
      </c>
      <c r="BD3" s="267" t="s">
        <v>83</v>
      </c>
    </row>
    <row r="4" ht="36.96" customHeight="1">
      <c r="B4" s="30"/>
      <c r="C4" s="31"/>
      <c r="D4" s="32" t="s">
        <v>168</v>
      </c>
      <c r="E4" s="31"/>
      <c r="F4" s="31"/>
      <c r="G4" s="31"/>
      <c r="H4" s="31"/>
      <c r="I4" s="141"/>
      <c r="J4" s="31"/>
      <c r="K4" s="33"/>
      <c r="M4" s="34" t="s">
        <v>13</v>
      </c>
      <c r="AT4" s="26" t="s">
        <v>6</v>
      </c>
      <c r="AZ4" s="267" t="s">
        <v>2199</v>
      </c>
      <c r="BA4" s="267" t="s">
        <v>1640</v>
      </c>
      <c r="BB4" s="267" t="s">
        <v>205</v>
      </c>
      <c r="BC4" s="267" t="s">
        <v>2200</v>
      </c>
      <c r="BD4" s="267" t="s">
        <v>83</v>
      </c>
    </row>
    <row r="5" ht="6.96" customHeight="1">
      <c r="B5" s="30"/>
      <c r="C5" s="31"/>
      <c r="D5" s="31"/>
      <c r="E5" s="31"/>
      <c r="F5" s="31"/>
      <c r="G5" s="31"/>
      <c r="H5" s="31"/>
      <c r="I5" s="141"/>
      <c r="J5" s="31"/>
      <c r="K5" s="33"/>
      <c r="AZ5" s="267" t="s">
        <v>2201</v>
      </c>
      <c r="BA5" s="267" t="s">
        <v>219</v>
      </c>
      <c r="BB5" s="267" t="s">
        <v>5</v>
      </c>
      <c r="BC5" s="267" t="s">
        <v>2202</v>
      </c>
      <c r="BD5" s="267" t="s">
        <v>83</v>
      </c>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2120</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2121</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2203</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ROUND(J94,2)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ROUND(SUM(BE94:BE163), 2)</f>
        <v>0</v>
      </c>
      <c r="G34" s="49"/>
      <c r="H34" s="49"/>
      <c r="I34" s="157">
        <v>0.20999999999999999</v>
      </c>
      <c r="J34" s="156">
        <f>ROUND(ROUND((SUM(BE94:BE163)), 2)*I34, 2)</f>
        <v>0</v>
      </c>
      <c r="K34" s="53"/>
    </row>
    <row r="35" s="1" customFormat="1" ht="14.4" customHeight="1">
      <c r="B35" s="48"/>
      <c r="C35" s="49"/>
      <c r="D35" s="49"/>
      <c r="E35" s="57" t="s">
        <v>45</v>
      </c>
      <c r="F35" s="156">
        <f>ROUND(SUM(BF94:BF163), 2)</f>
        <v>0</v>
      </c>
      <c r="G35" s="49"/>
      <c r="H35" s="49"/>
      <c r="I35" s="157">
        <v>0.14999999999999999</v>
      </c>
      <c r="J35" s="156">
        <f>ROUND(ROUND((SUM(BF94:BF163)), 2)*I35, 2)</f>
        <v>0</v>
      </c>
      <c r="K35" s="53"/>
    </row>
    <row r="36" hidden="1" s="1" customFormat="1" ht="14.4" customHeight="1">
      <c r="B36" s="48"/>
      <c r="C36" s="49"/>
      <c r="D36" s="49"/>
      <c r="E36" s="57" t="s">
        <v>46</v>
      </c>
      <c r="F36" s="156">
        <f>ROUND(SUM(BG94:BG163), 2)</f>
        <v>0</v>
      </c>
      <c r="G36" s="49"/>
      <c r="H36" s="49"/>
      <c r="I36" s="157">
        <v>0.20999999999999999</v>
      </c>
      <c r="J36" s="156">
        <v>0</v>
      </c>
      <c r="K36" s="53"/>
    </row>
    <row r="37" hidden="1" s="1" customFormat="1" ht="14.4" customHeight="1">
      <c r="B37" s="48"/>
      <c r="C37" s="49"/>
      <c r="D37" s="49"/>
      <c r="E37" s="57" t="s">
        <v>47</v>
      </c>
      <c r="F37" s="156">
        <f>ROUND(SUM(BH94:BH163), 2)</f>
        <v>0</v>
      </c>
      <c r="G37" s="49"/>
      <c r="H37" s="49"/>
      <c r="I37" s="157">
        <v>0.14999999999999999</v>
      </c>
      <c r="J37" s="156">
        <v>0</v>
      </c>
      <c r="K37" s="53"/>
    </row>
    <row r="38" hidden="1" s="1" customFormat="1" ht="14.4" customHeight="1">
      <c r="B38" s="48"/>
      <c r="C38" s="49"/>
      <c r="D38" s="49"/>
      <c r="E38" s="57" t="s">
        <v>48</v>
      </c>
      <c r="F38" s="156">
        <f>ROUND(SUM(BI94:BI163),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2120</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2121</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SO303 - I.etapa - 2 - Splašková kanalizace - přípojky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J94</f>
        <v>0</v>
      </c>
      <c r="K64" s="53"/>
      <c r="AU64" s="26" t="s">
        <v>176</v>
      </c>
    </row>
    <row r="65" s="8" customFormat="1" ht="24.96" customHeight="1">
      <c r="B65" s="174"/>
      <c r="C65" s="175"/>
      <c r="D65" s="176" t="s">
        <v>177</v>
      </c>
      <c r="E65" s="177"/>
      <c r="F65" s="177"/>
      <c r="G65" s="177"/>
      <c r="H65" s="177"/>
      <c r="I65" s="178"/>
      <c r="J65" s="179">
        <f>J95</f>
        <v>0</v>
      </c>
      <c r="K65" s="180"/>
    </row>
    <row r="66" s="9" customFormat="1" ht="19.92" customHeight="1">
      <c r="B66" s="181"/>
      <c r="C66" s="182"/>
      <c r="D66" s="183" t="s">
        <v>178</v>
      </c>
      <c r="E66" s="184"/>
      <c r="F66" s="184"/>
      <c r="G66" s="184"/>
      <c r="H66" s="184"/>
      <c r="I66" s="185"/>
      <c r="J66" s="186">
        <f>J96</f>
        <v>0</v>
      </c>
      <c r="K66" s="187"/>
    </row>
    <row r="67" s="9" customFormat="1" ht="19.92" customHeight="1">
      <c r="B67" s="181"/>
      <c r="C67" s="182"/>
      <c r="D67" s="183" t="s">
        <v>1343</v>
      </c>
      <c r="E67" s="184"/>
      <c r="F67" s="184"/>
      <c r="G67" s="184"/>
      <c r="H67" s="184"/>
      <c r="I67" s="185"/>
      <c r="J67" s="186">
        <f>J132</f>
        <v>0</v>
      </c>
      <c r="K67" s="187"/>
    </row>
    <row r="68" s="9" customFormat="1" ht="19.92" customHeight="1">
      <c r="B68" s="181"/>
      <c r="C68" s="182"/>
      <c r="D68" s="183" t="s">
        <v>181</v>
      </c>
      <c r="E68" s="184"/>
      <c r="F68" s="184"/>
      <c r="G68" s="184"/>
      <c r="H68" s="184"/>
      <c r="I68" s="185"/>
      <c r="J68" s="186">
        <f>J136</f>
        <v>0</v>
      </c>
      <c r="K68" s="187"/>
    </row>
    <row r="69" s="9" customFormat="1" ht="19.92" customHeight="1">
      <c r="B69" s="181"/>
      <c r="C69" s="182"/>
      <c r="D69" s="183" t="s">
        <v>182</v>
      </c>
      <c r="E69" s="184"/>
      <c r="F69" s="184"/>
      <c r="G69" s="184"/>
      <c r="H69" s="184"/>
      <c r="I69" s="185"/>
      <c r="J69" s="186">
        <f>J160</f>
        <v>0</v>
      </c>
      <c r="K69" s="187"/>
    </row>
    <row r="70" s="9" customFormat="1" ht="14.88" customHeight="1">
      <c r="B70" s="181"/>
      <c r="C70" s="182"/>
      <c r="D70" s="183" t="s">
        <v>1344</v>
      </c>
      <c r="E70" s="184"/>
      <c r="F70" s="184"/>
      <c r="G70" s="184"/>
      <c r="H70" s="184"/>
      <c r="I70" s="185"/>
      <c r="J70" s="186">
        <f>J161</f>
        <v>0</v>
      </c>
      <c r="K70" s="187"/>
    </row>
    <row r="71" s="1" customFormat="1" ht="21.84" customHeight="1">
      <c r="B71" s="48"/>
      <c r="C71" s="49"/>
      <c r="D71" s="49"/>
      <c r="E71" s="49"/>
      <c r="F71" s="49"/>
      <c r="G71" s="49"/>
      <c r="H71" s="49"/>
      <c r="I71" s="143"/>
      <c r="J71" s="49"/>
      <c r="K71" s="53"/>
    </row>
    <row r="72" s="1" customFormat="1" ht="6.96" customHeight="1">
      <c r="B72" s="69"/>
      <c r="C72" s="70"/>
      <c r="D72" s="70"/>
      <c r="E72" s="70"/>
      <c r="F72" s="70"/>
      <c r="G72" s="70"/>
      <c r="H72" s="70"/>
      <c r="I72" s="165"/>
      <c r="J72" s="70"/>
      <c r="K72" s="71"/>
    </row>
    <row r="76" s="1" customFormat="1" ht="6.96" customHeight="1">
      <c r="B76" s="72"/>
      <c r="C76" s="73"/>
      <c r="D76" s="73"/>
      <c r="E76" s="73"/>
      <c r="F76" s="73"/>
      <c r="G76" s="73"/>
      <c r="H76" s="73"/>
      <c r="I76" s="166"/>
      <c r="J76" s="73"/>
      <c r="K76" s="73"/>
      <c r="L76" s="48"/>
    </row>
    <row r="77" s="1" customFormat="1" ht="36.96" customHeight="1">
      <c r="B77" s="48"/>
      <c r="C77" s="74" t="s">
        <v>184</v>
      </c>
      <c r="L77" s="48"/>
    </row>
    <row r="78" s="1" customFormat="1" ht="6.96" customHeight="1">
      <c r="B78" s="48"/>
      <c r="L78" s="48"/>
    </row>
    <row r="79" s="1" customFormat="1" ht="14.4" customHeight="1">
      <c r="B79" s="48"/>
      <c r="C79" s="76" t="s">
        <v>19</v>
      </c>
      <c r="L79" s="48"/>
    </row>
    <row r="80" s="1" customFormat="1" ht="16.5" customHeight="1">
      <c r="B80" s="48"/>
      <c r="E80" s="188" t="str">
        <f>E7</f>
        <v>Vostelčice 2017</v>
      </c>
      <c r="F80" s="76"/>
      <c r="G80" s="76"/>
      <c r="H80" s="76"/>
      <c r="L80" s="48"/>
    </row>
    <row r="81">
      <c r="B81" s="30"/>
      <c r="C81" s="76" t="s">
        <v>169</v>
      </c>
      <c r="L81" s="30"/>
    </row>
    <row r="82" ht="16.5" customHeight="1">
      <c r="B82" s="30"/>
      <c r="E82" s="188" t="s">
        <v>2120</v>
      </c>
      <c r="L82" s="30"/>
    </row>
    <row r="83">
      <c r="B83" s="30"/>
      <c r="C83" s="76" t="s">
        <v>1337</v>
      </c>
      <c r="L83" s="30"/>
    </row>
    <row r="84" s="1" customFormat="1" ht="16.5" customHeight="1">
      <c r="B84" s="48"/>
      <c r="E84" s="268" t="s">
        <v>2121</v>
      </c>
      <c r="F84" s="1"/>
      <c r="G84" s="1"/>
      <c r="H84" s="1"/>
      <c r="L84" s="48"/>
    </row>
    <row r="85" s="1" customFormat="1" ht="14.4" customHeight="1">
      <c r="B85" s="48"/>
      <c r="C85" s="76" t="s">
        <v>1339</v>
      </c>
      <c r="L85" s="48"/>
    </row>
    <row r="86" s="1" customFormat="1" ht="17.25" customHeight="1">
      <c r="B86" s="48"/>
      <c r="E86" s="79" t="str">
        <f>E13</f>
        <v>SO303 - I.etapa - 2 - Splašková kanalizace - přípojky</v>
      </c>
      <c r="F86" s="1"/>
      <c r="G86" s="1"/>
      <c r="H86" s="1"/>
      <c r="L86" s="48"/>
    </row>
    <row r="87" s="1" customFormat="1" ht="6.96" customHeight="1">
      <c r="B87" s="48"/>
      <c r="L87" s="48"/>
    </row>
    <row r="88" s="1" customFormat="1" ht="18" customHeight="1">
      <c r="B88" s="48"/>
      <c r="C88" s="76" t="s">
        <v>23</v>
      </c>
      <c r="F88" s="189" t="str">
        <f>F16</f>
        <v>Choceň</v>
      </c>
      <c r="I88" s="190" t="s">
        <v>25</v>
      </c>
      <c r="J88" s="81" t="str">
        <f>IF(J16="","",J16)</f>
        <v>8. 1. 2019</v>
      </c>
      <c r="L88" s="48"/>
    </row>
    <row r="89" s="1" customFormat="1" ht="6.96" customHeight="1">
      <c r="B89" s="48"/>
      <c r="L89" s="48"/>
    </row>
    <row r="90" s="1" customFormat="1">
      <c r="B90" s="48"/>
      <c r="C90" s="76" t="s">
        <v>27</v>
      </c>
      <c r="F90" s="189" t="str">
        <f>E19</f>
        <v>Město Choceň</v>
      </c>
      <c r="I90" s="190" t="s">
        <v>34</v>
      </c>
      <c r="J90" s="189" t="str">
        <f>E25</f>
        <v>Ing. Josef Veselý - Projekční Kancelář</v>
      </c>
      <c r="L90" s="48"/>
    </row>
    <row r="91" s="1" customFormat="1" ht="14.4" customHeight="1">
      <c r="B91" s="48"/>
      <c r="C91" s="76" t="s">
        <v>32</v>
      </c>
      <c r="F91" s="189" t="str">
        <f>IF(E22="","",E22)</f>
        <v/>
      </c>
      <c r="L91" s="48"/>
    </row>
    <row r="92" s="1" customFormat="1" ht="10.32" customHeight="1">
      <c r="B92" s="48"/>
      <c r="L92" s="48"/>
    </row>
    <row r="93" s="10" customFormat="1" ht="29.28" customHeight="1">
      <c r="B93" s="191"/>
      <c r="C93" s="192" t="s">
        <v>185</v>
      </c>
      <c r="D93" s="193" t="s">
        <v>58</v>
      </c>
      <c r="E93" s="193" t="s">
        <v>54</v>
      </c>
      <c r="F93" s="193" t="s">
        <v>186</v>
      </c>
      <c r="G93" s="193" t="s">
        <v>187</v>
      </c>
      <c r="H93" s="193" t="s">
        <v>188</v>
      </c>
      <c r="I93" s="194" t="s">
        <v>189</v>
      </c>
      <c r="J93" s="193" t="s">
        <v>174</v>
      </c>
      <c r="K93" s="195" t="s">
        <v>190</v>
      </c>
      <c r="L93" s="191"/>
      <c r="M93" s="94" t="s">
        <v>191</v>
      </c>
      <c r="N93" s="95" t="s">
        <v>43</v>
      </c>
      <c r="O93" s="95" t="s">
        <v>192</v>
      </c>
      <c r="P93" s="95" t="s">
        <v>193</v>
      </c>
      <c r="Q93" s="95" t="s">
        <v>194</v>
      </c>
      <c r="R93" s="95" t="s">
        <v>195</v>
      </c>
      <c r="S93" s="95" t="s">
        <v>196</v>
      </c>
      <c r="T93" s="96" t="s">
        <v>197</v>
      </c>
    </row>
    <row r="94" s="1" customFormat="1" ht="29.28" customHeight="1">
      <c r="B94" s="48"/>
      <c r="C94" s="98" t="s">
        <v>175</v>
      </c>
      <c r="J94" s="196">
        <f>BK94</f>
        <v>0</v>
      </c>
      <c r="L94" s="48"/>
      <c r="M94" s="97"/>
      <c r="N94" s="84"/>
      <c r="O94" s="84"/>
      <c r="P94" s="197">
        <f>P95</f>
        <v>0</v>
      </c>
      <c r="Q94" s="84"/>
      <c r="R94" s="197">
        <f>R95</f>
        <v>276.83605682999996</v>
      </c>
      <c r="S94" s="84"/>
      <c r="T94" s="198">
        <f>T95</f>
        <v>0</v>
      </c>
      <c r="AT94" s="26" t="s">
        <v>72</v>
      </c>
      <c r="AU94" s="26" t="s">
        <v>176</v>
      </c>
      <c r="BK94" s="199">
        <f>BK95</f>
        <v>0</v>
      </c>
    </row>
    <row r="95" s="11" customFormat="1" ht="37.44" customHeight="1">
      <c r="B95" s="200"/>
      <c r="D95" s="201" t="s">
        <v>72</v>
      </c>
      <c r="E95" s="202" t="s">
        <v>198</v>
      </c>
      <c r="F95" s="202" t="s">
        <v>199</v>
      </c>
      <c r="I95" s="203"/>
      <c r="J95" s="204">
        <f>BK95</f>
        <v>0</v>
      </c>
      <c r="L95" s="200"/>
      <c r="M95" s="205"/>
      <c r="N95" s="206"/>
      <c r="O95" s="206"/>
      <c r="P95" s="207">
        <f>P96+P132+P136+P160</f>
        <v>0</v>
      </c>
      <c r="Q95" s="206"/>
      <c r="R95" s="207">
        <f>R96+R132+R136+R160</f>
        <v>276.83605682999996</v>
      </c>
      <c r="S95" s="206"/>
      <c r="T95" s="208">
        <f>T96+T132+T136+T160</f>
        <v>0</v>
      </c>
      <c r="AR95" s="201" t="s">
        <v>81</v>
      </c>
      <c r="AT95" s="209" t="s">
        <v>72</v>
      </c>
      <c r="AU95" s="209" t="s">
        <v>73</v>
      </c>
      <c r="AY95" s="201" t="s">
        <v>200</v>
      </c>
      <c r="BK95" s="210">
        <f>BK96+BK132+BK136+BK160</f>
        <v>0</v>
      </c>
    </row>
    <row r="96" s="11" customFormat="1" ht="19.92" customHeight="1">
      <c r="B96" s="200"/>
      <c r="D96" s="201" t="s">
        <v>72</v>
      </c>
      <c r="E96" s="211" t="s">
        <v>81</v>
      </c>
      <c r="F96" s="211" t="s">
        <v>201</v>
      </c>
      <c r="I96" s="203"/>
      <c r="J96" s="212">
        <f>BK96</f>
        <v>0</v>
      </c>
      <c r="L96" s="200"/>
      <c r="M96" s="205"/>
      <c r="N96" s="206"/>
      <c r="O96" s="206"/>
      <c r="P96" s="207">
        <f>SUM(P97:P131)</f>
        <v>0</v>
      </c>
      <c r="Q96" s="206"/>
      <c r="R96" s="207">
        <f>SUM(R97:R131)</f>
        <v>232.06299999999999</v>
      </c>
      <c r="S96" s="206"/>
      <c r="T96" s="208">
        <f>SUM(T97:T131)</f>
        <v>0</v>
      </c>
      <c r="AR96" s="201" t="s">
        <v>81</v>
      </c>
      <c r="AT96" s="209" t="s">
        <v>72</v>
      </c>
      <c r="AU96" s="209" t="s">
        <v>81</v>
      </c>
      <c r="AY96" s="201" t="s">
        <v>200</v>
      </c>
      <c r="BK96" s="210">
        <f>SUM(BK97:BK131)</f>
        <v>0</v>
      </c>
    </row>
    <row r="97" s="1" customFormat="1" ht="25.5" customHeight="1">
      <c r="B97" s="213"/>
      <c r="C97" s="214" t="s">
        <v>81</v>
      </c>
      <c r="D97" s="214" t="s">
        <v>202</v>
      </c>
      <c r="E97" s="215" t="s">
        <v>1369</v>
      </c>
      <c r="F97" s="216" t="s">
        <v>1370</v>
      </c>
      <c r="G97" s="217" t="s">
        <v>205</v>
      </c>
      <c r="H97" s="218">
        <v>11.16</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2204</v>
      </c>
    </row>
    <row r="98" s="1" customFormat="1">
      <c r="B98" s="48"/>
      <c r="D98" s="226" t="s">
        <v>209</v>
      </c>
      <c r="F98" s="227" t="s">
        <v>1372</v>
      </c>
      <c r="I98" s="228"/>
      <c r="L98" s="48"/>
      <c r="M98" s="229"/>
      <c r="N98" s="49"/>
      <c r="O98" s="49"/>
      <c r="P98" s="49"/>
      <c r="Q98" s="49"/>
      <c r="R98" s="49"/>
      <c r="S98" s="49"/>
      <c r="T98" s="87"/>
      <c r="AT98" s="26" t="s">
        <v>209</v>
      </c>
      <c r="AU98" s="26" t="s">
        <v>83</v>
      </c>
    </row>
    <row r="99" s="14" customFormat="1">
      <c r="B99" s="260"/>
      <c r="D99" s="226" t="s">
        <v>211</v>
      </c>
      <c r="E99" s="261" t="s">
        <v>5</v>
      </c>
      <c r="F99" s="262" t="s">
        <v>1646</v>
      </c>
      <c r="H99" s="261" t="s">
        <v>5</v>
      </c>
      <c r="I99" s="263"/>
      <c r="L99" s="260"/>
      <c r="M99" s="264"/>
      <c r="N99" s="265"/>
      <c r="O99" s="265"/>
      <c r="P99" s="265"/>
      <c r="Q99" s="265"/>
      <c r="R99" s="265"/>
      <c r="S99" s="265"/>
      <c r="T99" s="266"/>
      <c r="AT99" s="261" t="s">
        <v>211</v>
      </c>
      <c r="AU99" s="261" t="s">
        <v>83</v>
      </c>
      <c r="AV99" s="14" t="s">
        <v>81</v>
      </c>
      <c r="AW99" s="14" t="s">
        <v>37</v>
      </c>
      <c r="AX99" s="14" t="s">
        <v>73</v>
      </c>
      <c r="AY99" s="261" t="s">
        <v>200</v>
      </c>
    </row>
    <row r="100" s="12" customFormat="1">
      <c r="B100" s="230"/>
      <c r="D100" s="226" t="s">
        <v>211</v>
      </c>
      <c r="E100" s="231" t="s">
        <v>5</v>
      </c>
      <c r="F100" s="232" t="s">
        <v>1647</v>
      </c>
      <c r="H100" s="233">
        <v>11.16</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 customFormat="1" ht="16.5" customHeight="1">
      <c r="B101" s="213"/>
      <c r="C101" s="214" t="s">
        <v>83</v>
      </c>
      <c r="D101" s="214" t="s">
        <v>202</v>
      </c>
      <c r="E101" s="215" t="s">
        <v>1648</v>
      </c>
      <c r="F101" s="216" t="s">
        <v>1649</v>
      </c>
      <c r="G101" s="217" t="s">
        <v>205</v>
      </c>
      <c r="H101" s="218">
        <v>347.39999999999998</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2205</v>
      </c>
    </row>
    <row r="102" s="1" customFormat="1">
      <c r="B102" s="48"/>
      <c r="D102" s="226" t="s">
        <v>209</v>
      </c>
      <c r="F102" s="227" t="s">
        <v>1651</v>
      </c>
      <c r="I102" s="228"/>
      <c r="L102" s="48"/>
      <c r="M102" s="229"/>
      <c r="N102" s="49"/>
      <c r="O102" s="49"/>
      <c r="P102" s="49"/>
      <c r="Q102" s="49"/>
      <c r="R102" s="49"/>
      <c r="S102" s="49"/>
      <c r="T102" s="87"/>
      <c r="AT102" s="26" t="s">
        <v>209</v>
      </c>
      <c r="AU102" s="26" t="s">
        <v>83</v>
      </c>
    </row>
    <row r="103" s="12" customFormat="1">
      <c r="B103" s="230"/>
      <c r="D103" s="226" t="s">
        <v>211</v>
      </c>
      <c r="E103" s="231" t="s">
        <v>2195</v>
      </c>
      <c r="F103" s="232" t="s">
        <v>2206</v>
      </c>
      <c r="H103" s="233">
        <v>347.39999999999998</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110</v>
      </c>
      <c r="D104" s="214" t="s">
        <v>202</v>
      </c>
      <c r="E104" s="215" t="s">
        <v>1393</v>
      </c>
      <c r="F104" s="216" t="s">
        <v>1394</v>
      </c>
      <c r="G104" s="217" t="s">
        <v>205</v>
      </c>
      <c r="H104" s="218">
        <v>347.39999999999998</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2207</v>
      </c>
    </row>
    <row r="105" s="1" customFormat="1">
      <c r="B105" s="48"/>
      <c r="D105" s="226" t="s">
        <v>209</v>
      </c>
      <c r="F105" s="227" t="s">
        <v>1396</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2208</v>
      </c>
      <c r="H106" s="233">
        <v>347.39999999999998</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207</v>
      </c>
      <c r="D107" s="214" t="s">
        <v>202</v>
      </c>
      <c r="E107" s="215" t="s">
        <v>1408</v>
      </c>
      <c r="F107" s="216" t="s">
        <v>1409</v>
      </c>
      <c r="G107" s="217" t="s">
        <v>205</v>
      </c>
      <c r="H107" s="218">
        <v>347.39999999999998</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2209</v>
      </c>
    </row>
    <row r="108" s="1" customFormat="1">
      <c r="B108" s="48"/>
      <c r="D108" s="226" t="s">
        <v>209</v>
      </c>
      <c r="F108" s="227" t="s">
        <v>1411</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2195</v>
      </c>
      <c r="H109" s="233">
        <v>347.39999999999998</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230</v>
      </c>
      <c r="D110" s="214" t="s">
        <v>202</v>
      </c>
      <c r="E110" s="215" t="s">
        <v>1419</v>
      </c>
      <c r="F110" s="216" t="s">
        <v>1420</v>
      </c>
      <c r="G110" s="217" t="s">
        <v>205</v>
      </c>
      <c r="H110" s="218">
        <v>162.12000000000001</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2210</v>
      </c>
    </row>
    <row r="111" s="1" customFormat="1">
      <c r="B111" s="48"/>
      <c r="D111" s="226" t="s">
        <v>209</v>
      </c>
      <c r="F111" s="227" t="s">
        <v>1422</v>
      </c>
      <c r="I111" s="228"/>
      <c r="L111" s="48"/>
      <c r="M111" s="229"/>
      <c r="N111" s="49"/>
      <c r="O111" s="49"/>
      <c r="P111" s="49"/>
      <c r="Q111" s="49"/>
      <c r="R111" s="49"/>
      <c r="S111" s="49"/>
      <c r="T111" s="87"/>
      <c r="AT111" s="26" t="s">
        <v>209</v>
      </c>
      <c r="AU111" s="26" t="s">
        <v>83</v>
      </c>
    </row>
    <row r="112" s="14" customFormat="1">
      <c r="B112" s="260"/>
      <c r="D112" s="226" t="s">
        <v>211</v>
      </c>
      <c r="E112" s="261" t="s">
        <v>5</v>
      </c>
      <c r="F112" s="262" t="s">
        <v>2211</v>
      </c>
      <c r="H112" s="261" t="s">
        <v>5</v>
      </c>
      <c r="I112" s="263"/>
      <c r="L112" s="260"/>
      <c r="M112" s="264"/>
      <c r="N112" s="265"/>
      <c r="O112" s="265"/>
      <c r="P112" s="265"/>
      <c r="Q112" s="265"/>
      <c r="R112" s="265"/>
      <c r="S112" s="265"/>
      <c r="T112" s="266"/>
      <c r="AT112" s="261" t="s">
        <v>211</v>
      </c>
      <c r="AU112" s="261" t="s">
        <v>83</v>
      </c>
      <c r="AV112" s="14" t="s">
        <v>81</v>
      </c>
      <c r="AW112" s="14" t="s">
        <v>37</v>
      </c>
      <c r="AX112" s="14" t="s">
        <v>73</v>
      </c>
      <c r="AY112" s="261" t="s">
        <v>200</v>
      </c>
    </row>
    <row r="113" s="12" customFormat="1">
      <c r="B113" s="230"/>
      <c r="D113" s="226" t="s">
        <v>211</v>
      </c>
      <c r="E113" s="231" t="s">
        <v>1637</v>
      </c>
      <c r="F113" s="232" t="s">
        <v>2212</v>
      </c>
      <c r="H113" s="233">
        <v>23.16</v>
      </c>
      <c r="I113" s="234"/>
      <c r="L113" s="230"/>
      <c r="M113" s="235"/>
      <c r="N113" s="236"/>
      <c r="O113" s="236"/>
      <c r="P113" s="236"/>
      <c r="Q113" s="236"/>
      <c r="R113" s="236"/>
      <c r="S113" s="236"/>
      <c r="T113" s="237"/>
      <c r="AT113" s="231" t="s">
        <v>211</v>
      </c>
      <c r="AU113" s="231" t="s">
        <v>83</v>
      </c>
      <c r="AV113" s="12" t="s">
        <v>83</v>
      </c>
      <c r="AW113" s="12" t="s">
        <v>37</v>
      </c>
      <c r="AX113" s="12" t="s">
        <v>73</v>
      </c>
      <c r="AY113" s="231" t="s">
        <v>200</v>
      </c>
    </row>
    <row r="114" s="14" customFormat="1">
      <c r="B114" s="260"/>
      <c r="D114" s="226" t="s">
        <v>211</v>
      </c>
      <c r="E114" s="261" t="s">
        <v>5</v>
      </c>
      <c r="F114" s="262" t="s">
        <v>2213</v>
      </c>
      <c r="H114" s="261" t="s">
        <v>5</v>
      </c>
      <c r="I114" s="263"/>
      <c r="L114" s="260"/>
      <c r="M114" s="264"/>
      <c r="N114" s="265"/>
      <c r="O114" s="265"/>
      <c r="P114" s="265"/>
      <c r="Q114" s="265"/>
      <c r="R114" s="265"/>
      <c r="S114" s="265"/>
      <c r="T114" s="266"/>
      <c r="AT114" s="261" t="s">
        <v>211</v>
      </c>
      <c r="AU114" s="261" t="s">
        <v>83</v>
      </c>
      <c r="AV114" s="14" t="s">
        <v>81</v>
      </c>
      <c r="AW114" s="14" t="s">
        <v>37</v>
      </c>
      <c r="AX114" s="14" t="s">
        <v>73</v>
      </c>
      <c r="AY114" s="261" t="s">
        <v>200</v>
      </c>
    </row>
    <row r="115" s="12" customFormat="1">
      <c r="B115" s="230"/>
      <c r="D115" s="226" t="s">
        <v>211</v>
      </c>
      <c r="E115" s="231" t="s">
        <v>2199</v>
      </c>
      <c r="F115" s="232" t="s">
        <v>2214</v>
      </c>
      <c r="H115" s="233">
        <v>138.96000000000001</v>
      </c>
      <c r="I115" s="234"/>
      <c r="L115" s="230"/>
      <c r="M115" s="235"/>
      <c r="N115" s="236"/>
      <c r="O115" s="236"/>
      <c r="P115" s="236"/>
      <c r="Q115" s="236"/>
      <c r="R115" s="236"/>
      <c r="S115" s="236"/>
      <c r="T115" s="237"/>
      <c r="AT115" s="231" t="s">
        <v>211</v>
      </c>
      <c r="AU115" s="231" t="s">
        <v>83</v>
      </c>
      <c r="AV115" s="12" t="s">
        <v>83</v>
      </c>
      <c r="AW115" s="12" t="s">
        <v>37</v>
      </c>
      <c r="AX115" s="12" t="s">
        <v>73</v>
      </c>
      <c r="AY115" s="231" t="s">
        <v>200</v>
      </c>
    </row>
    <row r="116" s="13" customFormat="1">
      <c r="B116" s="238"/>
      <c r="D116" s="226" t="s">
        <v>211</v>
      </c>
      <c r="E116" s="239" t="s">
        <v>2201</v>
      </c>
      <c r="F116" s="240" t="s">
        <v>219</v>
      </c>
      <c r="H116" s="241">
        <v>162.12000000000001</v>
      </c>
      <c r="I116" s="242"/>
      <c r="L116" s="238"/>
      <c r="M116" s="243"/>
      <c r="N116" s="244"/>
      <c r="O116" s="244"/>
      <c r="P116" s="244"/>
      <c r="Q116" s="244"/>
      <c r="R116" s="244"/>
      <c r="S116" s="244"/>
      <c r="T116" s="245"/>
      <c r="AT116" s="239" t="s">
        <v>211</v>
      </c>
      <c r="AU116" s="239" t="s">
        <v>83</v>
      </c>
      <c r="AV116" s="13" t="s">
        <v>207</v>
      </c>
      <c r="AW116" s="13" t="s">
        <v>37</v>
      </c>
      <c r="AX116" s="13" t="s">
        <v>81</v>
      </c>
      <c r="AY116" s="239" t="s">
        <v>200</v>
      </c>
    </row>
    <row r="117" s="1" customFormat="1" ht="16.5" customHeight="1">
      <c r="B117" s="213"/>
      <c r="C117" s="214" t="s">
        <v>238</v>
      </c>
      <c r="D117" s="214" t="s">
        <v>202</v>
      </c>
      <c r="E117" s="215" t="s">
        <v>278</v>
      </c>
      <c r="F117" s="216" t="s">
        <v>279</v>
      </c>
      <c r="G117" s="217" t="s">
        <v>205</v>
      </c>
      <c r="H117" s="218">
        <v>162.12000000000001</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2215</v>
      </c>
    </row>
    <row r="118" s="1" customFormat="1">
      <c r="B118" s="48"/>
      <c r="D118" s="226" t="s">
        <v>209</v>
      </c>
      <c r="F118" s="227" t="s">
        <v>281</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2201</v>
      </c>
      <c r="H119" s="233">
        <v>162.12000000000001</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244</v>
      </c>
      <c r="D120" s="214" t="s">
        <v>202</v>
      </c>
      <c r="E120" s="215" t="s">
        <v>283</v>
      </c>
      <c r="F120" s="216" t="s">
        <v>284</v>
      </c>
      <c r="G120" s="217" t="s">
        <v>274</v>
      </c>
      <c r="H120" s="218">
        <v>308.02800000000002</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2216</v>
      </c>
    </row>
    <row r="121" s="1" customFormat="1">
      <c r="B121" s="48"/>
      <c r="D121" s="226" t="s">
        <v>209</v>
      </c>
      <c r="F121" s="227" t="s">
        <v>286</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2217</v>
      </c>
      <c r="H122" s="233">
        <v>308.02800000000002</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250</v>
      </c>
      <c r="D123" s="214" t="s">
        <v>202</v>
      </c>
      <c r="E123" s="215" t="s">
        <v>1428</v>
      </c>
      <c r="F123" s="216" t="s">
        <v>1429</v>
      </c>
      <c r="G123" s="217" t="s">
        <v>205</v>
      </c>
      <c r="H123" s="218">
        <v>185.28</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2218</v>
      </c>
    </row>
    <row r="124" s="1" customFormat="1">
      <c r="B124" s="48"/>
      <c r="D124" s="226" t="s">
        <v>209</v>
      </c>
      <c r="F124" s="227" t="s">
        <v>1431</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2219</v>
      </c>
      <c r="H125" s="233">
        <v>185.28</v>
      </c>
      <c r="I125" s="234"/>
      <c r="L125" s="230"/>
      <c r="M125" s="235"/>
      <c r="N125" s="236"/>
      <c r="O125" s="236"/>
      <c r="P125" s="236"/>
      <c r="Q125" s="236"/>
      <c r="R125" s="236"/>
      <c r="S125" s="236"/>
      <c r="T125" s="237"/>
      <c r="AT125" s="231" t="s">
        <v>211</v>
      </c>
      <c r="AU125" s="231" t="s">
        <v>83</v>
      </c>
      <c r="AV125" s="12" t="s">
        <v>83</v>
      </c>
      <c r="AW125" s="12" t="s">
        <v>37</v>
      </c>
      <c r="AX125" s="12" t="s">
        <v>81</v>
      </c>
      <c r="AY125" s="231" t="s">
        <v>200</v>
      </c>
    </row>
    <row r="126" s="1" customFormat="1" ht="16.5" customHeight="1">
      <c r="B126" s="213"/>
      <c r="C126" s="214" t="s">
        <v>258</v>
      </c>
      <c r="D126" s="214" t="s">
        <v>202</v>
      </c>
      <c r="E126" s="215" t="s">
        <v>1434</v>
      </c>
      <c r="F126" s="216" t="s">
        <v>1435</v>
      </c>
      <c r="G126" s="217" t="s">
        <v>205</v>
      </c>
      <c r="H126" s="218">
        <v>138.96000000000001</v>
      </c>
      <c r="I126" s="219"/>
      <c r="J126" s="220">
        <f>ROUND(I126*H126,2)</f>
        <v>0</v>
      </c>
      <c r="K126" s="216" t="s">
        <v>5</v>
      </c>
      <c r="L126" s="48"/>
      <c r="M126" s="221" t="s">
        <v>5</v>
      </c>
      <c r="N126" s="222" t="s">
        <v>44</v>
      </c>
      <c r="O126" s="49"/>
      <c r="P126" s="223">
        <f>O126*H126</f>
        <v>0</v>
      </c>
      <c r="Q126" s="223">
        <v>0</v>
      </c>
      <c r="R126" s="223">
        <f>Q126*H126</f>
        <v>0</v>
      </c>
      <c r="S126" s="223">
        <v>0</v>
      </c>
      <c r="T126" s="224">
        <f>S126*H126</f>
        <v>0</v>
      </c>
      <c r="AR126" s="26" t="s">
        <v>207</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2220</v>
      </c>
    </row>
    <row r="127" s="1" customFormat="1">
      <c r="B127" s="48"/>
      <c r="D127" s="226" t="s">
        <v>209</v>
      </c>
      <c r="F127" s="227" t="s">
        <v>1435</v>
      </c>
      <c r="I127" s="228"/>
      <c r="L127" s="48"/>
      <c r="M127" s="229"/>
      <c r="N127" s="49"/>
      <c r="O127" s="49"/>
      <c r="P127" s="49"/>
      <c r="Q127" s="49"/>
      <c r="R127" s="49"/>
      <c r="S127" s="49"/>
      <c r="T127" s="87"/>
      <c r="AT127" s="26" t="s">
        <v>209</v>
      </c>
      <c r="AU127" s="26" t="s">
        <v>83</v>
      </c>
    </row>
    <row r="128" s="12" customFormat="1">
      <c r="B128" s="230"/>
      <c r="D128" s="226" t="s">
        <v>211</v>
      </c>
      <c r="E128" s="231" t="s">
        <v>5</v>
      </c>
      <c r="F128" s="232" t="s">
        <v>2199</v>
      </c>
      <c r="H128" s="233">
        <v>138.96000000000001</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16.5" customHeight="1">
      <c r="B129" s="213"/>
      <c r="C129" s="247" t="s">
        <v>264</v>
      </c>
      <c r="D129" s="247" t="s">
        <v>271</v>
      </c>
      <c r="E129" s="248" t="s">
        <v>1437</v>
      </c>
      <c r="F129" s="249" t="s">
        <v>1438</v>
      </c>
      <c r="G129" s="250" t="s">
        <v>274</v>
      </c>
      <c r="H129" s="251">
        <v>232.06299999999999</v>
      </c>
      <c r="I129" s="252"/>
      <c r="J129" s="253">
        <f>ROUND(I129*H129,2)</f>
        <v>0</v>
      </c>
      <c r="K129" s="249" t="s">
        <v>206</v>
      </c>
      <c r="L129" s="254"/>
      <c r="M129" s="255" t="s">
        <v>5</v>
      </c>
      <c r="N129" s="256" t="s">
        <v>44</v>
      </c>
      <c r="O129" s="49"/>
      <c r="P129" s="223">
        <f>O129*H129</f>
        <v>0</v>
      </c>
      <c r="Q129" s="223">
        <v>1</v>
      </c>
      <c r="R129" s="223">
        <f>Q129*H129</f>
        <v>232.06299999999999</v>
      </c>
      <c r="S129" s="223">
        <v>0</v>
      </c>
      <c r="T129" s="224">
        <f>S129*H129</f>
        <v>0</v>
      </c>
      <c r="AR129" s="26" t="s">
        <v>250</v>
      </c>
      <c r="AT129" s="26" t="s">
        <v>271</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2221</v>
      </c>
    </row>
    <row r="130" s="1" customFormat="1">
      <c r="B130" s="48"/>
      <c r="D130" s="226" t="s">
        <v>209</v>
      </c>
      <c r="F130" s="227" t="s">
        <v>1438</v>
      </c>
      <c r="I130" s="228"/>
      <c r="L130" s="48"/>
      <c r="M130" s="229"/>
      <c r="N130" s="49"/>
      <c r="O130" s="49"/>
      <c r="P130" s="49"/>
      <c r="Q130" s="49"/>
      <c r="R130" s="49"/>
      <c r="S130" s="49"/>
      <c r="T130" s="87"/>
      <c r="AT130" s="26" t="s">
        <v>209</v>
      </c>
      <c r="AU130" s="26" t="s">
        <v>83</v>
      </c>
    </row>
    <row r="131" s="12" customFormat="1">
      <c r="B131" s="230"/>
      <c r="D131" s="226" t="s">
        <v>211</v>
      </c>
      <c r="E131" s="231" t="s">
        <v>1938</v>
      </c>
      <c r="F131" s="232" t="s">
        <v>2222</v>
      </c>
      <c r="H131" s="233">
        <v>232.06299999999999</v>
      </c>
      <c r="I131" s="234"/>
      <c r="L131" s="230"/>
      <c r="M131" s="235"/>
      <c r="N131" s="236"/>
      <c r="O131" s="236"/>
      <c r="P131" s="236"/>
      <c r="Q131" s="236"/>
      <c r="R131" s="236"/>
      <c r="S131" s="236"/>
      <c r="T131" s="237"/>
      <c r="AT131" s="231" t="s">
        <v>211</v>
      </c>
      <c r="AU131" s="231" t="s">
        <v>83</v>
      </c>
      <c r="AV131" s="12" t="s">
        <v>83</v>
      </c>
      <c r="AW131" s="12" t="s">
        <v>37</v>
      </c>
      <c r="AX131" s="12" t="s">
        <v>81</v>
      </c>
      <c r="AY131" s="231" t="s">
        <v>200</v>
      </c>
    </row>
    <row r="132" s="11" customFormat="1" ht="29.88" customHeight="1">
      <c r="B132" s="200"/>
      <c r="D132" s="201" t="s">
        <v>72</v>
      </c>
      <c r="E132" s="211" t="s">
        <v>207</v>
      </c>
      <c r="F132" s="211" t="s">
        <v>1443</v>
      </c>
      <c r="I132" s="203"/>
      <c r="J132" s="212">
        <f>BK132</f>
        <v>0</v>
      </c>
      <c r="L132" s="200"/>
      <c r="M132" s="205"/>
      <c r="N132" s="206"/>
      <c r="O132" s="206"/>
      <c r="P132" s="207">
        <f>SUM(P133:P135)</f>
        <v>0</v>
      </c>
      <c r="Q132" s="206"/>
      <c r="R132" s="207">
        <f>SUM(R133:R135)</f>
        <v>43.790233200000003</v>
      </c>
      <c r="S132" s="206"/>
      <c r="T132" s="208">
        <f>SUM(T133:T135)</f>
        <v>0</v>
      </c>
      <c r="AR132" s="201" t="s">
        <v>81</v>
      </c>
      <c r="AT132" s="209" t="s">
        <v>72</v>
      </c>
      <c r="AU132" s="209" t="s">
        <v>81</v>
      </c>
      <c r="AY132" s="201" t="s">
        <v>200</v>
      </c>
      <c r="BK132" s="210">
        <f>SUM(BK133:BK135)</f>
        <v>0</v>
      </c>
    </row>
    <row r="133" s="1" customFormat="1" ht="16.5" customHeight="1">
      <c r="B133" s="213"/>
      <c r="C133" s="214" t="s">
        <v>270</v>
      </c>
      <c r="D133" s="214" t="s">
        <v>202</v>
      </c>
      <c r="E133" s="215" t="s">
        <v>1444</v>
      </c>
      <c r="F133" s="216" t="s">
        <v>1445</v>
      </c>
      <c r="G133" s="217" t="s">
        <v>205</v>
      </c>
      <c r="H133" s="218">
        <v>23.16</v>
      </c>
      <c r="I133" s="219"/>
      <c r="J133" s="220">
        <f>ROUND(I133*H133,2)</f>
        <v>0</v>
      </c>
      <c r="K133" s="216" t="s">
        <v>206</v>
      </c>
      <c r="L133" s="48"/>
      <c r="M133" s="221" t="s">
        <v>5</v>
      </c>
      <c r="N133" s="222" t="s">
        <v>44</v>
      </c>
      <c r="O133" s="49"/>
      <c r="P133" s="223">
        <f>O133*H133</f>
        <v>0</v>
      </c>
      <c r="Q133" s="223">
        <v>1.8907700000000001</v>
      </c>
      <c r="R133" s="223">
        <f>Q133*H133</f>
        <v>43.790233200000003</v>
      </c>
      <c r="S133" s="223">
        <v>0</v>
      </c>
      <c r="T133" s="224">
        <f>S133*H133</f>
        <v>0</v>
      </c>
      <c r="AR133" s="26" t="s">
        <v>207</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207</v>
      </c>
      <c r="BM133" s="26" t="s">
        <v>2223</v>
      </c>
    </row>
    <row r="134" s="1" customFormat="1">
      <c r="B134" s="48"/>
      <c r="D134" s="226" t="s">
        <v>209</v>
      </c>
      <c r="F134" s="227" t="s">
        <v>1447</v>
      </c>
      <c r="I134" s="228"/>
      <c r="L134" s="48"/>
      <c r="M134" s="229"/>
      <c r="N134" s="49"/>
      <c r="O134" s="49"/>
      <c r="P134" s="49"/>
      <c r="Q134" s="49"/>
      <c r="R134" s="49"/>
      <c r="S134" s="49"/>
      <c r="T134" s="87"/>
      <c r="AT134" s="26" t="s">
        <v>209</v>
      </c>
      <c r="AU134" s="26" t="s">
        <v>83</v>
      </c>
    </row>
    <row r="135" s="12" customFormat="1">
      <c r="B135" s="230"/>
      <c r="D135" s="226" t="s">
        <v>211</v>
      </c>
      <c r="E135" s="231" t="s">
        <v>5</v>
      </c>
      <c r="F135" s="232" t="s">
        <v>1637</v>
      </c>
      <c r="H135" s="233">
        <v>23.16</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1" customFormat="1" ht="29.88" customHeight="1">
      <c r="B136" s="200"/>
      <c r="D136" s="201" t="s">
        <v>72</v>
      </c>
      <c r="E136" s="211" t="s">
        <v>250</v>
      </c>
      <c r="F136" s="211" t="s">
        <v>437</v>
      </c>
      <c r="I136" s="203"/>
      <c r="J136" s="212">
        <f>BK136</f>
        <v>0</v>
      </c>
      <c r="L136" s="200"/>
      <c r="M136" s="205"/>
      <c r="N136" s="206"/>
      <c r="O136" s="206"/>
      <c r="P136" s="207">
        <f>SUM(P137:P159)</f>
        <v>0</v>
      </c>
      <c r="Q136" s="206"/>
      <c r="R136" s="207">
        <f>SUM(R137:R159)</f>
        <v>0.98282363000000006</v>
      </c>
      <c r="S136" s="206"/>
      <c r="T136" s="208">
        <f>SUM(T137:T159)</f>
        <v>0</v>
      </c>
      <c r="AR136" s="201" t="s">
        <v>81</v>
      </c>
      <c r="AT136" s="209" t="s">
        <v>72</v>
      </c>
      <c r="AU136" s="209" t="s">
        <v>81</v>
      </c>
      <c r="AY136" s="201" t="s">
        <v>200</v>
      </c>
      <c r="BK136" s="210">
        <f>SUM(BK137:BK159)</f>
        <v>0</v>
      </c>
    </row>
    <row r="137" s="1" customFormat="1" ht="25.5" customHeight="1">
      <c r="B137" s="213"/>
      <c r="C137" s="214" t="s">
        <v>277</v>
      </c>
      <c r="D137" s="214" t="s">
        <v>202</v>
      </c>
      <c r="E137" s="215" t="s">
        <v>1991</v>
      </c>
      <c r="F137" s="216" t="s">
        <v>1992</v>
      </c>
      <c r="G137" s="217" t="s">
        <v>333</v>
      </c>
      <c r="H137" s="218">
        <v>289.5</v>
      </c>
      <c r="I137" s="219"/>
      <c r="J137" s="220">
        <f>ROUND(I137*H137,2)</f>
        <v>0</v>
      </c>
      <c r="K137" s="216" t="s">
        <v>206</v>
      </c>
      <c r="L137" s="48"/>
      <c r="M137" s="221" t="s">
        <v>5</v>
      </c>
      <c r="N137" s="222" t="s">
        <v>44</v>
      </c>
      <c r="O137" s="49"/>
      <c r="P137" s="223">
        <f>O137*H137</f>
        <v>0</v>
      </c>
      <c r="Q137" s="223">
        <v>1.0000000000000001E-05</v>
      </c>
      <c r="R137" s="223">
        <f>Q137*H137</f>
        <v>0.0028950000000000004</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2224</v>
      </c>
    </row>
    <row r="138" s="1" customFormat="1">
      <c r="B138" s="48"/>
      <c r="D138" s="226" t="s">
        <v>209</v>
      </c>
      <c r="F138" s="227" t="s">
        <v>1994</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2225</v>
      </c>
      <c r="H139" s="233">
        <v>289.5</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47" t="s">
        <v>282</v>
      </c>
      <c r="D140" s="247" t="s">
        <v>271</v>
      </c>
      <c r="E140" s="248" t="s">
        <v>2226</v>
      </c>
      <c r="F140" s="249" t="s">
        <v>2227</v>
      </c>
      <c r="G140" s="250" t="s">
        <v>403</v>
      </c>
      <c r="H140" s="251">
        <v>9.5739999999999998</v>
      </c>
      <c r="I140" s="252"/>
      <c r="J140" s="253">
        <f>ROUND(I140*H140,2)</f>
        <v>0</v>
      </c>
      <c r="K140" s="249" t="s">
        <v>5</v>
      </c>
      <c r="L140" s="254"/>
      <c r="M140" s="255" t="s">
        <v>5</v>
      </c>
      <c r="N140" s="256" t="s">
        <v>44</v>
      </c>
      <c r="O140" s="49"/>
      <c r="P140" s="223">
        <f>O140*H140</f>
        <v>0</v>
      </c>
      <c r="Q140" s="223">
        <v>0.020500000000000001</v>
      </c>
      <c r="R140" s="223">
        <f>Q140*H140</f>
        <v>0.196267</v>
      </c>
      <c r="S140" s="223">
        <v>0</v>
      </c>
      <c r="T140" s="224">
        <f>S140*H140</f>
        <v>0</v>
      </c>
      <c r="AR140" s="26" t="s">
        <v>250</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2228</v>
      </c>
    </row>
    <row r="141" s="1" customFormat="1">
      <c r="B141" s="48"/>
      <c r="D141" s="226" t="s">
        <v>209</v>
      </c>
      <c r="F141" s="227" t="s">
        <v>2227</v>
      </c>
      <c r="I141" s="228"/>
      <c r="L141" s="48"/>
      <c r="M141" s="229"/>
      <c r="N141" s="49"/>
      <c r="O141" s="49"/>
      <c r="P141" s="49"/>
      <c r="Q141" s="49"/>
      <c r="R141" s="49"/>
      <c r="S141" s="49"/>
      <c r="T141" s="87"/>
      <c r="AT141" s="26" t="s">
        <v>209</v>
      </c>
      <c r="AU141" s="26" t="s">
        <v>83</v>
      </c>
    </row>
    <row r="142" s="14" customFormat="1">
      <c r="B142" s="260"/>
      <c r="D142" s="226" t="s">
        <v>211</v>
      </c>
      <c r="E142" s="261" t="s">
        <v>5</v>
      </c>
      <c r="F142" s="262" t="s">
        <v>2229</v>
      </c>
      <c r="H142" s="261" t="s">
        <v>5</v>
      </c>
      <c r="I142" s="263"/>
      <c r="L142" s="260"/>
      <c r="M142" s="264"/>
      <c r="N142" s="265"/>
      <c r="O142" s="265"/>
      <c r="P142" s="265"/>
      <c r="Q142" s="265"/>
      <c r="R142" s="265"/>
      <c r="S142" s="265"/>
      <c r="T142" s="266"/>
      <c r="AT142" s="261" t="s">
        <v>211</v>
      </c>
      <c r="AU142" s="261" t="s">
        <v>83</v>
      </c>
      <c r="AV142" s="14" t="s">
        <v>81</v>
      </c>
      <c r="AW142" s="14" t="s">
        <v>37</v>
      </c>
      <c r="AX142" s="14" t="s">
        <v>73</v>
      </c>
      <c r="AY142" s="261" t="s">
        <v>200</v>
      </c>
    </row>
    <row r="143" s="12" customFormat="1">
      <c r="B143" s="230"/>
      <c r="D143" s="226" t="s">
        <v>211</v>
      </c>
      <c r="E143" s="231" t="s">
        <v>5</v>
      </c>
      <c r="F143" s="232" t="s">
        <v>2230</v>
      </c>
      <c r="H143" s="233">
        <v>5.5739999999999998</v>
      </c>
      <c r="I143" s="234"/>
      <c r="L143" s="230"/>
      <c r="M143" s="235"/>
      <c r="N143" s="236"/>
      <c r="O143" s="236"/>
      <c r="P143" s="236"/>
      <c r="Q143" s="236"/>
      <c r="R143" s="236"/>
      <c r="S143" s="236"/>
      <c r="T143" s="237"/>
      <c r="AT143" s="231" t="s">
        <v>211</v>
      </c>
      <c r="AU143" s="231" t="s">
        <v>83</v>
      </c>
      <c r="AV143" s="12" t="s">
        <v>83</v>
      </c>
      <c r="AW143" s="12" t="s">
        <v>37</v>
      </c>
      <c r="AX143" s="12" t="s">
        <v>73</v>
      </c>
      <c r="AY143" s="231" t="s">
        <v>200</v>
      </c>
    </row>
    <row r="144" s="14" customFormat="1">
      <c r="B144" s="260"/>
      <c r="D144" s="226" t="s">
        <v>211</v>
      </c>
      <c r="E144" s="261" t="s">
        <v>5</v>
      </c>
      <c r="F144" s="262" t="s">
        <v>2231</v>
      </c>
      <c r="H144" s="261" t="s">
        <v>5</v>
      </c>
      <c r="I144" s="263"/>
      <c r="L144" s="260"/>
      <c r="M144" s="264"/>
      <c r="N144" s="265"/>
      <c r="O144" s="265"/>
      <c r="P144" s="265"/>
      <c r="Q144" s="265"/>
      <c r="R144" s="265"/>
      <c r="S144" s="265"/>
      <c r="T144" s="266"/>
      <c r="AT144" s="261" t="s">
        <v>211</v>
      </c>
      <c r="AU144" s="261" t="s">
        <v>83</v>
      </c>
      <c r="AV144" s="14" t="s">
        <v>81</v>
      </c>
      <c r="AW144" s="14" t="s">
        <v>37</v>
      </c>
      <c r="AX144" s="14" t="s">
        <v>73</v>
      </c>
      <c r="AY144" s="261" t="s">
        <v>200</v>
      </c>
    </row>
    <row r="145" s="12" customFormat="1">
      <c r="B145" s="230"/>
      <c r="D145" s="226" t="s">
        <v>211</v>
      </c>
      <c r="E145" s="231" t="s">
        <v>5</v>
      </c>
      <c r="F145" s="232" t="s">
        <v>207</v>
      </c>
      <c r="H145" s="233">
        <v>4</v>
      </c>
      <c r="I145" s="234"/>
      <c r="L145" s="230"/>
      <c r="M145" s="235"/>
      <c r="N145" s="236"/>
      <c r="O145" s="236"/>
      <c r="P145" s="236"/>
      <c r="Q145" s="236"/>
      <c r="R145" s="236"/>
      <c r="S145" s="236"/>
      <c r="T145" s="237"/>
      <c r="AT145" s="231" t="s">
        <v>211</v>
      </c>
      <c r="AU145" s="231" t="s">
        <v>83</v>
      </c>
      <c r="AV145" s="12" t="s">
        <v>83</v>
      </c>
      <c r="AW145" s="12" t="s">
        <v>37</v>
      </c>
      <c r="AX145" s="12" t="s">
        <v>73</v>
      </c>
      <c r="AY145" s="231" t="s">
        <v>200</v>
      </c>
    </row>
    <row r="146" s="13" customFormat="1">
      <c r="B146" s="238"/>
      <c r="D146" s="226" t="s">
        <v>211</v>
      </c>
      <c r="E146" s="239" t="s">
        <v>5</v>
      </c>
      <c r="F146" s="240" t="s">
        <v>219</v>
      </c>
      <c r="H146" s="241">
        <v>9.5739999999999998</v>
      </c>
      <c r="I146" s="242"/>
      <c r="L146" s="238"/>
      <c r="M146" s="243"/>
      <c r="N146" s="244"/>
      <c r="O146" s="244"/>
      <c r="P146" s="244"/>
      <c r="Q146" s="244"/>
      <c r="R146" s="244"/>
      <c r="S146" s="244"/>
      <c r="T146" s="245"/>
      <c r="AT146" s="239" t="s">
        <v>211</v>
      </c>
      <c r="AU146" s="239" t="s">
        <v>83</v>
      </c>
      <c r="AV146" s="13" t="s">
        <v>207</v>
      </c>
      <c r="AW146" s="13" t="s">
        <v>37</v>
      </c>
      <c r="AX146" s="13" t="s">
        <v>81</v>
      </c>
      <c r="AY146" s="239" t="s">
        <v>200</v>
      </c>
    </row>
    <row r="147" s="1" customFormat="1" ht="16.5" customHeight="1">
      <c r="B147" s="213"/>
      <c r="C147" s="247" t="s">
        <v>288</v>
      </c>
      <c r="D147" s="247" t="s">
        <v>271</v>
      </c>
      <c r="E147" s="248" t="s">
        <v>1995</v>
      </c>
      <c r="F147" s="249" t="s">
        <v>1996</v>
      </c>
      <c r="G147" s="250" t="s">
        <v>403</v>
      </c>
      <c r="H147" s="251">
        <v>57.710000000000001</v>
      </c>
      <c r="I147" s="252"/>
      <c r="J147" s="253">
        <f>ROUND(I147*H147,2)</f>
        <v>0</v>
      </c>
      <c r="K147" s="249" t="s">
        <v>1679</v>
      </c>
      <c r="L147" s="254"/>
      <c r="M147" s="255" t="s">
        <v>5</v>
      </c>
      <c r="N147" s="256" t="s">
        <v>44</v>
      </c>
      <c r="O147" s="49"/>
      <c r="P147" s="223">
        <f>O147*H147</f>
        <v>0</v>
      </c>
      <c r="Q147" s="223">
        <v>0.012999999999999999</v>
      </c>
      <c r="R147" s="223">
        <f>Q147*H147</f>
        <v>0.75022999999999995</v>
      </c>
      <c r="S147" s="223">
        <v>0</v>
      </c>
      <c r="T147" s="224">
        <f>S147*H147</f>
        <v>0</v>
      </c>
      <c r="AR147" s="26" t="s">
        <v>250</v>
      </c>
      <c r="AT147" s="26" t="s">
        <v>271</v>
      </c>
      <c r="AU147" s="26" t="s">
        <v>83</v>
      </c>
      <c r="AY147" s="26" t="s">
        <v>200</v>
      </c>
      <c r="BE147" s="225">
        <f>IF(N147="základní",J147,0)</f>
        <v>0</v>
      </c>
      <c r="BF147" s="225">
        <f>IF(N147="snížená",J147,0)</f>
        <v>0</v>
      </c>
      <c r="BG147" s="225">
        <f>IF(N147="zákl. přenesená",J147,0)</f>
        <v>0</v>
      </c>
      <c r="BH147" s="225">
        <f>IF(N147="sníž. přenesená",J147,0)</f>
        <v>0</v>
      </c>
      <c r="BI147" s="225">
        <f>IF(N147="nulová",J147,0)</f>
        <v>0</v>
      </c>
      <c r="BJ147" s="26" t="s">
        <v>81</v>
      </c>
      <c r="BK147" s="225">
        <f>ROUND(I147*H147,2)</f>
        <v>0</v>
      </c>
      <c r="BL147" s="26" t="s">
        <v>207</v>
      </c>
      <c r="BM147" s="26" t="s">
        <v>2232</v>
      </c>
    </row>
    <row r="148" s="1" customFormat="1">
      <c r="B148" s="48"/>
      <c r="D148" s="226" t="s">
        <v>209</v>
      </c>
      <c r="F148" s="227" t="s">
        <v>2233</v>
      </c>
      <c r="I148" s="228"/>
      <c r="L148" s="48"/>
      <c r="M148" s="229"/>
      <c r="N148" s="49"/>
      <c r="O148" s="49"/>
      <c r="P148" s="49"/>
      <c r="Q148" s="49"/>
      <c r="R148" s="49"/>
      <c r="S148" s="49"/>
      <c r="T148" s="87"/>
      <c r="AT148" s="26" t="s">
        <v>209</v>
      </c>
      <c r="AU148" s="26" t="s">
        <v>83</v>
      </c>
    </row>
    <row r="149" s="12" customFormat="1">
      <c r="B149" s="230"/>
      <c r="D149" s="226" t="s">
        <v>211</v>
      </c>
      <c r="E149" s="231" t="s">
        <v>5</v>
      </c>
      <c r="F149" s="232" t="s">
        <v>2234</v>
      </c>
      <c r="H149" s="233">
        <v>57.710000000000001</v>
      </c>
      <c r="I149" s="234"/>
      <c r="L149" s="230"/>
      <c r="M149" s="235"/>
      <c r="N149" s="236"/>
      <c r="O149" s="236"/>
      <c r="P149" s="236"/>
      <c r="Q149" s="236"/>
      <c r="R149" s="236"/>
      <c r="S149" s="236"/>
      <c r="T149" s="237"/>
      <c r="AT149" s="231" t="s">
        <v>211</v>
      </c>
      <c r="AU149" s="231" t="s">
        <v>83</v>
      </c>
      <c r="AV149" s="12" t="s">
        <v>83</v>
      </c>
      <c r="AW149" s="12" t="s">
        <v>37</v>
      </c>
      <c r="AX149" s="12" t="s">
        <v>81</v>
      </c>
      <c r="AY149" s="231" t="s">
        <v>200</v>
      </c>
    </row>
    <row r="150" s="1" customFormat="1" ht="16.5" customHeight="1">
      <c r="B150" s="213"/>
      <c r="C150" s="247" t="s">
        <v>11</v>
      </c>
      <c r="D150" s="247" t="s">
        <v>271</v>
      </c>
      <c r="E150" s="248" t="s">
        <v>2235</v>
      </c>
      <c r="F150" s="249" t="s">
        <v>2236</v>
      </c>
      <c r="G150" s="250" t="s">
        <v>403</v>
      </c>
      <c r="H150" s="251">
        <v>3.2789999999999999</v>
      </c>
      <c r="I150" s="252"/>
      <c r="J150" s="253">
        <f>ROUND(I150*H150,2)</f>
        <v>0</v>
      </c>
      <c r="K150" s="249" t="s">
        <v>206</v>
      </c>
      <c r="L150" s="254"/>
      <c r="M150" s="255" t="s">
        <v>5</v>
      </c>
      <c r="N150" s="256" t="s">
        <v>44</v>
      </c>
      <c r="O150" s="49"/>
      <c r="P150" s="223">
        <f>O150*H150</f>
        <v>0</v>
      </c>
      <c r="Q150" s="223">
        <v>0.00050000000000000001</v>
      </c>
      <c r="R150" s="223">
        <f>Q150*H150</f>
        <v>0.0016394999999999999</v>
      </c>
      <c r="S150" s="223">
        <v>0</v>
      </c>
      <c r="T150" s="224">
        <f>S150*H150</f>
        <v>0</v>
      </c>
      <c r="AR150" s="26" t="s">
        <v>250</v>
      </c>
      <c r="AT150" s="26" t="s">
        <v>271</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207</v>
      </c>
      <c r="BM150" s="26" t="s">
        <v>2237</v>
      </c>
    </row>
    <row r="151" s="1" customFormat="1">
      <c r="B151" s="48"/>
      <c r="D151" s="226" t="s">
        <v>209</v>
      </c>
      <c r="F151" s="227" t="s">
        <v>2236</v>
      </c>
      <c r="I151" s="228"/>
      <c r="L151" s="48"/>
      <c r="M151" s="229"/>
      <c r="N151" s="49"/>
      <c r="O151" s="49"/>
      <c r="P151" s="49"/>
      <c r="Q151" s="49"/>
      <c r="R151" s="49"/>
      <c r="S151" s="49"/>
      <c r="T151" s="87"/>
      <c r="AT151" s="26" t="s">
        <v>209</v>
      </c>
      <c r="AU151" s="26" t="s">
        <v>83</v>
      </c>
    </row>
    <row r="152" s="12" customFormat="1">
      <c r="B152" s="230"/>
      <c r="D152" s="226" t="s">
        <v>211</v>
      </c>
      <c r="E152" s="231" t="s">
        <v>5</v>
      </c>
      <c r="F152" s="232" t="s">
        <v>2238</v>
      </c>
      <c r="H152" s="233">
        <v>3.2789999999999999</v>
      </c>
      <c r="I152" s="234"/>
      <c r="L152" s="230"/>
      <c r="M152" s="235"/>
      <c r="N152" s="236"/>
      <c r="O152" s="236"/>
      <c r="P152" s="236"/>
      <c r="Q152" s="236"/>
      <c r="R152" s="236"/>
      <c r="S152" s="236"/>
      <c r="T152" s="237"/>
      <c r="AT152" s="231" t="s">
        <v>211</v>
      </c>
      <c r="AU152" s="231" t="s">
        <v>83</v>
      </c>
      <c r="AV152" s="12" t="s">
        <v>83</v>
      </c>
      <c r="AW152" s="12" t="s">
        <v>37</v>
      </c>
      <c r="AX152" s="12" t="s">
        <v>81</v>
      </c>
      <c r="AY152" s="231" t="s">
        <v>200</v>
      </c>
    </row>
    <row r="153" s="1" customFormat="1" ht="16.5" customHeight="1">
      <c r="B153" s="213"/>
      <c r="C153" s="247" t="s">
        <v>301</v>
      </c>
      <c r="D153" s="247" t="s">
        <v>271</v>
      </c>
      <c r="E153" s="248" t="s">
        <v>1999</v>
      </c>
      <c r="F153" s="249" t="s">
        <v>2000</v>
      </c>
      <c r="G153" s="250" t="s">
        <v>403</v>
      </c>
      <c r="H153" s="251">
        <v>29</v>
      </c>
      <c r="I153" s="252"/>
      <c r="J153" s="253">
        <f>ROUND(I153*H153,2)</f>
        <v>0</v>
      </c>
      <c r="K153" s="249" t="s">
        <v>206</v>
      </c>
      <c r="L153" s="254"/>
      <c r="M153" s="255" t="s">
        <v>5</v>
      </c>
      <c r="N153" s="256" t="s">
        <v>44</v>
      </c>
      <c r="O153" s="49"/>
      <c r="P153" s="223">
        <f>O153*H153</f>
        <v>0</v>
      </c>
      <c r="Q153" s="223">
        <v>0.00064999999999999997</v>
      </c>
      <c r="R153" s="223">
        <f>Q153*H153</f>
        <v>0.018849999999999999</v>
      </c>
      <c r="S153" s="223">
        <v>0</v>
      </c>
      <c r="T153" s="224">
        <f>S153*H153</f>
        <v>0</v>
      </c>
      <c r="AR153" s="26" t="s">
        <v>250</v>
      </c>
      <c r="AT153" s="26" t="s">
        <v>271</v>
      </c>
      <c r="AU153" s="26" t="s">
        <v>83</v>
      </c>
      <c r="AY153" s="26" t="s">
        <v>200</v>
      </c>
      <c r="BE153" s="225">
        <f>IF(N153="základní",J153,0)</f>
        <v>0</v>
      </c>
      <c r="BF153" s="225">
        <f>IF(N153="snížená",J153,0)</f>
        <v>0</v>
      </c>
      <c r="BG153" s="225">
        <f>IF(N153="zákl. přenesená",J153,0)</f>
        <v>0</v>
      </c>
      <c r="BH153" s="225">
        <f>IF(N153="sníž. přenesená",J153,0)</f>
        <v>0</v>
      </c>
      <c r="BI153" s="225">
        <f>IF(N153="nulová",J153,0)</f>
        <v>0</v>
      </c>
      <c r="BJ153" s="26" t="s">
        <v>81</v>
      </c>
      <c r="BK153" s="225">
        <f>ROUND(I153*H153,2)</f>
        <v>0</v>
      </c>
      <c r="BL153" s="26" t="s">
        <v>207</v>
      </c>
      <c r="BM153" s="26" t="s">
        <v>2239</v>
      </c>
    </row>
    <row r="154" s="1" customFormat="1">
      <c r="B154" s="48"/>
      <c r="D154" s="226" t="s">
        <v>209</v>
      </c>
      <c r="F154" s="227" t="s">
        <v>2000</v>
      </c>
      <c r="I154" s="228"/>
      <c r="L154" s="48"/>
      <c r="M154" s="229"/>
      <c r="N154" s="49"/>
      <c r="O154" s="49"/>
      <c r="P154" s="49"/>
      <c r="Q154" s="49"/>
      <c r="R154" s="49"/>
      <c r="S154" s="49"/>
      <c r="T154" s="87"/>
      <c r="AT154" s="26" t="s">
        <v>209</v>
      </c>
      <c r="AU154" s="26" t="s">
        <v>83</v>
      </c>
    </row>
    <row r="155" s="1" customFormat="1" ht="16.5" customHeight="1">
      <c r="B155" s="213"/>
      <c r="C155" s="247" t="s">
        <v>307</v>
      </c>
      <c r="D155" s="247" t="s">
        <v>271</v>
      </c>
      <c r="E155" s="248" t="s">
        <v>2240</v>
      </c>
      <c r="F155" s="249" t="s">
        <v>2241</v>
      </c>
      <c r="G155" s="250" t="s">
        <v>403</v>
      </c>
      <c r="H155" s="251">
        <v>3</v>
      </c>
      <c r="I155" s="252"/>
      <c r="J155" s="253">
        <f>ROUND(I155*H155,2)</f>
        <v>0</v>
      </c>
      <c r="K155" s="249" t="s">
        <v>206</v>
      </c>
      <c r="L155" s="254"/>
      <c r="M155" s="255" t="s">
        <v>5</v>
      </c>
      <c r="N155" s="256" t="s">
        <v>44</v>
      </c>
      <c r="O155" s="49"/>
      <c r="P155" s="223">
        <f>O155*H155</f>
        <v>0</v>
      </c>
      <c r="Q155" s="223">
        <v>0.00125</v>
      </c>
      <c r="R155" s="223">
        <f>Q155*H155</f>
        <v>0.0037499999999999999</v>
      </c>
      <c r="S155" s="223">
        <v>0</v>
      </c>
      <c r="T155" s="224">
        <f>S155*H155</f>
        <v>0</v>
      </c>
      <c r="AR155" s="26" t="s">
        <v>250</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2242</v>
      </c>
    </row>
    <row r="156" s="1" customFormat="1">
      <c r="B156" s="48"/>
      <c r="D156" s="226" t="s">
        <v>209</v>
      </c>
      <c r="F156" s="227" t="s">
        <v>2241</v>
      </c>
      <c r="I156" s="228"/>
      <c r="L156" s="48"/>
      <c r="M156" s="229"/>
      <c r="N156" s="49"/>
      <c r="O156" s="49"/>
      <c r="P156" s="49"/>
      <c r="Q156" s="49"/>
      <c r="R156" s="49"/>
      <c r="S156" s="49"/>
      <c r="T156" s="87"/>
      <c r="AT156" s="26" t="s">
        <v>209</v>
      </c>
      <c r="AU156" s="26" t="s">
        <v>83</v>
      </c>
    </row>
    <row r="157" s="1" customFormat="1" ht="16.5" customHeight="1">
      <c r="B157" s="213"/>
      <c r="C157" s="247" t="s">
        <v>313</v>
      </c>
      <c r="D157" s="247" t="s">
        <v>271</v>
      </c>
      <c r="E157" s="248" t="s">
        <v>2243</v>
      </c>
      <c r="F157" s="249" t="s">
        <v>2244</v>
      </c>
      <c r="G157" s="250" t="s">
        <v>403</v>
      </c>
      <c r="H157" s="251">
        <v>31.696999999999999</v>
      </c>
      <c r="I157" s="252"/>
      <c r="J157" s="253">
        <f>ROUND(I157*H157,2)</f>
        <v>0</v>
      </c>
      <c r="K157" s="249" t="s">
        <v>206</v>
      </c>
      <c r="L157" s="254"/>
      <c r="M157" s="255" t="s">
        <v>5</v>
      </c>
      <c r="N157" s="256" t="s">
        <v>44</v>
      </c>
      <c r="O157" s="49"/>
      <c r="P157" s="223">
        <f>O157*H157</f>
        <v>0</v>
      </c>
      <c r="Q157" s="223">
        <v>0.00029</v>
      </c>
      <c r="R157" s="223">
        <f>Q157*H157</f>
        <v>0.0091921299999999997</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2245</v>
      </c>
    </row>
    <row r="158" s="1" customFormat="1">
      <c r="B158" s="48"/>
      <c r="D158" s="226" t="s">
        <v>209</v>
      </c>
      <c r="F158" s="227" t="s">
        <v>2244</v>
      </c>
      <c r="I158" s="228"/>
      <c r="L158" s="48"/>
      <c r="M158" s="229"/>
      <c r="N158" s="49"/>
      <c r="O158" s="49"/>
      <c r="P158" s="49"/>
      <c r="Q158" s="49"/>
      <c r="R158" s="49"/>
      <c r="S158" s="49"/>
      <c r="T158" s="87"/>
      <c r="AT158" s="26" t="s">
        <v>209</v>
      </c>
      <c r="AU158" s="26" t="s">
        <v>83</v>
      </c>
    </row>
    <row r="159" s="12" customFormat="1">
      <c r="B159" s="230"/>
      <c r="D159" s="226" t="s">
        <v>211</v>
      </c>
      <c r="E159" s="231" t="s">
        <v>5</v>
      </c>
      <c r="F159" s="232" t="s">
        <v>2246</v>
      </c>
      <c r="H159" s="233">
        <v>31.696999999999999</v>
      </c>
      <c r="I159" s="234"/>
      <c r="L159" s="230"/>
      <c r="M159" s="235"/>
      <c r="N159" s="236"/>
      <c r="O159" s="236"/>
      <c r="P159" s="236"/>
      <c r="Q159" s="236"/>
      <c r="R159" s="236"/>
      <c r="S159" s="236"/>
      <c r="T159" s="237"/>
      <c r="AT159" s="231" t="s">
        <v>211</v>
      </c>
      <c r="AU159" s="231" t="s">
        <v>83</v>
      </c>
      <c r="AV159" s="12" t="s">
        <v>83</v>
      </c>
      <c r="AW159" s="12" t="s">
        <v>37</v>
      </c>
      <c r="AX159" s="12" t="s">
        <v>81</v>
      </c>
      <c r="AY159" s="231" t="s">
        <v>200</v>
      </c>
    </row>
    <row r="160" s="11" customFormat="1" ht="29.88" customHeight="1">
      <c r="B160" s="200"/>
      <c r="D160" s="201" t="s">
        <v>72</v>
      </c>
      <c r="E160" s="211" t="s">
        <v>258</v>
      </c>
      <c r="F160" s="211" t="s">
        <v>474</v>
      </c>
      <c r="I160" s="203"/>
      <c r="J160" s="212">
        <f>BK160</f>
        <v>0</v>
      </c>
      <c r="L160" s="200"/>
      <c r="M160" s="205"/>
      <c r="N160" s="206"/>
      <c r="O160" s="206"/>
      <c r="P160" s="207">
        <f>P161</f>
        <v>0</v>
      </c>
      <c r="Q160" s="206"/>
      <c r="R160" s="207">
        <f>R161</f>
        <v>0</v>
      </c>
      <c r="S160" s="206"/>
      <c r="T160" s="208">
        <f>T161</f>
        <v>0</v>
      </c>
      <c r="AR160" s="201" t="s">
        <v>81</v>
      </c>
      <c r="AT160" s="209" t="s">
        <v>72</v>
      </c>
      <c r="AU160" s="209" t="s">
        <v>81</v>
      </c>
      <c r="AY160" s="201" t="s">
        <v>200</v>
      </c>
      <c r="BK160" s="210">
        <f>BK161</f>
        <v>0</v>
      </c>
    </row>
    <row r="161" s="11" customFormat="1" ht="14.88" customHeight="1">
      <c r="B161" s="200"/>
      <c r="D161" s="201" t="s">
        <v>72</v>
      </c>
      <c r="E161" s="211" t="s">
        <v>1628</v>
      </c>
      <c r="F161" s="211" t="s">
        <v>1629</v>
      </c>
      <c r="I161" s="203"/>
      <c r="J161" s="212">
        <f>BK161</f>
        <v>0</v>
      </c>
      <c r="L161" s="200"/>
      <c r="M161" s="205"/>
      <c r="N161" s="206"/>
      <c r="O161" s="206"/>
      <c r="P161" s="207">
        <f>SUM(P162:P163)</f>
        <v>0</v>
      </c>
      <c r="Q161" s="206"/>
      <c r="R161" s="207">
        <f>SUM(R162:R163)</f>
        <v>0</v>
      </c>
      <c r="S161" s="206"/>
      <c r="T161" s="208">
        <f>SUM(T162:T163)</f>
        <v>0</v>
      </c>
      <c r="AR161" s="201" t="s">
        <v>81</v>
      </c>
      <c r="AT161" s="209" t="s">
        <v>72</v>
      </c>
      <c r="AU161" s="209" t="s">
        <v>83</v>
      </c>
      <c r="AY161" s="201" t="s">
        <v>200</v>
      </c>
      <c r="BK161" s="210">
        <f>SUM(BK162:BK163)</f>
        <v>0</v>
      </c>
    </row>
    <row r="162" s="1" customFormat="1" ht="16.5" customHeight="1">
      <c r="B162" s="213"/>
      <c r="C162" s="214" t="s">
        <v>321</v>
      </c>
      <c r="D162" s="214" t="s">
        <v>202</v>
      </c>
      <c r="E162" s="215" t="s">
        <v>1630</v>
      </c>
      <c r="F162" s="216" t="s">
        <v>1631</v>
      </c>
      <c r="G162" s="217" t="s">
        <v>274</v>
      </c>
      <c r="H162" s="218">
        <v>276.83600000000001</v>
      </c>
      <c r="I162" s="219"/>
      <c r="J162" s="220">
        <f>ROUND(I162*H162,2)</f>
        <v>0</v>
      </c>
      <c r="K162" s="216" t="s">
        <v>206</v>
      </c>
      <c r="L162" s="48"/>
      <c r="M162" s="221" t="s">
        <v>5</v>
      </c>
      <c r="N162" s="222" t="s">
        <v>44</v>
      </c>
      <c r="O162" s="49"/>
      <c r="P162" s="223">
        <f>O162*H162</f>
        <v>0</v>
      </c>
      <c r="Q162" s="223">
        <v>0</v>
      </c>
      <c r="R162" s="223">
        <f>Q162*H162</f>
        <v>0</v>
      </c>
      <c r="S162" s="223">
        <v>0</v>
      </c>
      <c r="T162" s="224">
        <f>S162*H162</f>
        <v>0</v>
      </c>
      <c r="AR162" s="26" t="s">
        <v>207</v>
      </c>
      <c r="AT162" s="26" t="s">
        <v>202</v>
      </c>
      <c r="AU162" s="26" t="s">
        <v>110</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207</v>
      </c>
      <c r="BM162" s="26" t="s">
        <v>2247</v>
      </c>
    </row>
    <row r="163" s="1" customFormat="1">
      <c r="B163" s="48"/>
      <c r="D163" s="226" t="s">
        <v>209</v>
      </c>
      <c r="F163" s="227" t="s">
        <v>1633</v>
      </c>
      <c r="I163" s="228"/>
      <c r="L163" s="48"/>
      <c r="M163" s="257"/>
      <c r="N163" s="258"/>
      <c r="O163" s="258"/>
      <c r="P163" s="258"/>
      <c r="Q163" s="258"/>
      <c r="R163" s="258"/>
      <c r="S163" s="258"/>
      <c r="T163" s="259"/>
      <c r="AT163" s="26" t="s">
        <v>209</v>
      </c>
      <c r="AU163" s="26" t="s">
        <v>110</v>
      </c>
    </row>
    <row r="164" s="1" customFormat="1" ht="6.96" customHeight="1">
      <c r="B164" s="69"/>
      <c r="C164" s="70"/>
      <c r="D164" s="70"/>
      <c r="E164" s="70"/>
      <c r="F164" s="70"/>
      <c r="G164" s="70"/>
      <c r="H164" s="70"/>
      <c r="I164" s="165"/>
      <c r="J164" s="70"/>
      <c r="K164" s="70"/>
      <c r="L164" s="48"/>
    </row>
  </sheetData>
  <autoFilter ref="C93:K163"/>
  <mergeCells count="16">
    <mergeCell ref="E7:H7"/>
    <mergeCell ref="E11:H11"/>
    <mergeCell ref="E9:H9"/>
    <mergeCell ref="E13:H13"/>
    <mergeCell ref="E28:H28"/>
    <mergeCell ref="E49:H49"/>
    <mergeCell ref="E53:H53"/>
    <mergeCell ref="E51:H51"/>
    <mergeCell ref="E55:H55"/>
    <mergeCell ref="J59:J60"/>
    <mergeCell ref="E80:H80"/>
    <mergeCell ref="E84:H84"/>
    <mergeCell ref="E82:H82"/>
    <mergeCell ref="E86:H86"/>
    <mergeCell ref="G1:H1"/>
    <mergeCell ref="L2:V2"/>
  </mergeCells>
  <hyperlinks>
    <hyperlink ref="F1:G1" location="C2" display="1) Krycí list soupisu"/>
    <hyperlink ref="G1:H1" location="C62"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142</v>
      </c>
      <c r="AZ2" s="267" t="s">
        <v>1317</v>
      </c>
      <c r="BA2" s="267" t="s">
        <v>219</v>
      </c>
      <c r="BB2" s="267" t="s">
        <v>5</v>
      </c>
      <c r="BC2" s="267" t="s">
        <v>2248</v>
      </c>
      <c r="BD2" s="267" t="s">
        <v>83</v>
      </c>
    </row>
    <row r="3" ht="6.96" customHeight="1">
      <c r="B3" s="27"/>
      <c r="C3" s="28"/>
      <c r="D3" s="28"/>
      <c r="E3" s="28"/>
      <c r="F3" s="28"/>
      <c r="G3" s="28"/>
      <c r="H3" s="28"/>
      <c r="I3" s="140"/>
      <c r="J3" s="28"/>
      <c r="K3" s="29"/>
      <c r="AT3" s="26" t="s">
        <v>83</v>
      </c>
      <c r="AZ3" s="267" t="s">
        <v>1325</v>
      </c>
      <c r="BA3" s="267" t="s">
        <v>1876</v>
      </c>
      <c r="BB3" s="267" t="s">
        <v>5</v>
      </c>
      <c r="BC3" s="267" t="s">
        <v>534</v>
      </c>
      <c r="BD3" s="267" t="s">
        <v>83</v>
      </c>
    </row>
    <row r="4" ht="36.96" customHeight="1">
      <c r="B4" s="30"/>
      <c r="C4" s="31"/>
      <c r="D4" s="32" t="s">
        <v>168</v>
      </c>
      <c r="E4" s="31"/>
      <c r="F4" s="31"/>
      <c r="G4" s="31"/>
      <c r="H4" s="31"/>
      <c r="I4" s="141"/>
      <c r="J4" s="31"/>
      <c r="K4" s="33"/>
      <c r="M4" s="34" t="s">
        <v>13</v>
      </c>
      <c r="AT4" s="26" t="s">
        <v>6</v>
      </c>
      <c r="AZ4" s="267" t="s">
        <v>1327</v>
      </c>
      <c r="BA4" s="267" t="s">
        <v>1878</v>
      </c>
      <c r="BB4" s="267" t="s">
        <v>5</v>
      </c>
      <c r="BC4" s="267" t="s">
        <v>2249</v>
      </c>
      <c r="BD4" s="267" t="s">
        <v>83</v>
      </c>
    </row>
    <row r="5" ht="6.96" customHeight="1">
      <c r="B5" s="30"/>
      <c r="C5" s="31"/>
      <c r="D5" s="31"/>
      <c r="E5" s="31"/>
      <c r="F5" s="31"/>
      <c r="G5" s="31"/>
      <c r="H5" s="31"/>
      <c r="I5" s="141"/>
      <c r="J5" s="31"/>
      <c r="K5" s="33"/>
      <c r="AZ5" s="267" t="s">
        <v>1640</v>
      </c>
      <c r="BA5" s="267" t="s">
        <v>1881</v>
      </c>
      <c r="BB5" s="267" t="s">
        <v>5</v>
      </c>
      <c r="BC5" s="267" t="s">
        <v>2250</v>
      </c>
      <c r="BD5" s="267" t="s">
        <v>83</v>
      </c>
    </row>
    <row r="6">
      <c r="B6" s="30"/>
      <c r="C6" s="31"/>
      <c r="D6" s="42" t="s">
        <v>19</v>
      </c>
      <c r="E6" s="31"/>
      <c r="F6" s="31"/>
      <c r="G6" s="31"/>
      <c r="H6" s="31"/>
      <c r="I6" s="141"/>
      <c r="J6" s="31"/>
      <c r="K6" s="33"/>
      <c r="AZ6" s="267" t="s">
        <v>1642</v>
      </c>
      <c r="BA6" s="267" t="s">
        <v>219</v>
      </c>
      <c r="BB6" s="267" t="s">
        <v>5</v>
      </c>
      <c r="BC6" s="267" t="s">
        <v>2251</v>
      </c>
      <c r="BD6" s="267" t="s">
        <v>83</v>
      </c>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2120</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2252</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2253</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ROUND(J95,2)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ROUND(SUM(BE95:BE206), 2)</f>
        <v>0</v>
      </c>
      <c r="G34" s="49"/>
      <c r="H34" s="49"/>
      <c r="I34" s="157">
        <v>0.20999999999999999</v>
      </c>
      <c r="J34" s="156">
        <f>ROUND(ROUND((SUM(BE95:BE206)), 2)*I34, 2)</f>
        <v>0</v>
      </c>
      <c r="K34" s="53"/>
    </row>
    <row r="35" s="1" customFormat="1" ht="14.4" customHeight="1">
      <c r="B35" s="48"/>
      <c r="C35" s="49"/>
      <c r="D35" s="49"/>
      <c r="E35" s="57" t="s">
        <v>45</v>
      </c>
      <c r="F35" s="156">
        <f>ROUND(SUM(BF95:BF206), 2)</f>
        <v>0</v>
      </c>
      <c r="G35" s="49"/>
      <c r="H35" s="49"/>
      <c r="I35" s="157">
        <v>0.14999999999999999</v>
      </c>
      <c r="J35" s="156">
        <f>ROUND(ROUND((SUM(BF95:BF206)), 2)*I35, 2)</f>
        <v>0</v>
      </c>
      <c r="K35" s="53"/>
    </row>
    <row r="36" hidden="1" s="1" customFormat="1" ht="14.4" customHeight="1">
      <c r="B36" s="48"/>
      <c r="C36" s="49"/>
      <c r="D36" s="49"/>
      <c r="E36" s="57" t="s">
        <v>46</v>
      </c>
      <c r="F36" s="156">
        <f>ROUND(SUM(BG95:BG206), 2)</f>
        <v>0</v>
      </c>
      <c r="G36" s="49"/>
      <c r="H36" s="49"/>
      <c r="I36" s="157">
        <v>0.20999999999999999</v>
      </c>
      <c r="J36" s="156">
        <v>0</v>
      </c>
      <c r="K36" s="53"/>
    </row>
    <row r="37" hidden="1" s="1" customFormat="1" ht="14.4" customHeight="1">
      <c r="B37" s="48"/>
      <c r="C37" s="49"/>
      <c r="D37" s="49"/>
      <c r="E37" s="57" t="s">
        <v>47</v>
      </c>
      <c r="F37" s="156">
        <f>ROUND(SUM(BH95:BH206), 2)</f>
        <v>0</v>
      </c>
      <c r="G37" s="49"/>
      <c r="H37" s="49"/>
      <c r="I37" s="157">
        <v>0.14999999999999999</v>
      </c>
      <c r="J37" s="156">
        <v>0</v>
      </c>
      <c r="K37" s="53"/>
    </row>
    <row r="38" hidden="1" s="1" customFormat="1" ht="14.4" customHeight="1">
      <c r="B38" s="48"/>
      <c r="C38" s="49"/>
      <c r="D38" s="49"/>
      <c r="E38" s="57" t="s">
        <v>48</v>
      </c>
      <c r="F38" s="156">
        <f>ROUND(SUM(BI95:BI206),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2120</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2252</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SO303 - II.etapa - 1 - Splašková kanalizace - stoky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J95</f>
        <v>0</v>
      </c>
      <c r="K64" s="53"/>
      <c r="AU64" s="26" t="s">
        <v>176</v>
      </c>
    </row>
    <row r="65" s="8" customFormat="1" ht="24.96" customHeight="1">
      <c r="B65" s="174"/>
      <c r="C65" s="175"/>
      <c r="D65" s="176" t="s">
        <v>177</v>
      </c>
      <c r="E65" s="177"/>
      <c r="F65" s="177"/>
      <c r="G65" s="177"/>
      <c r="H65" s="177"/>
      <c r="I65" s="178"/>
      <c r="J65" s="179">
        <f>J96</f>
        <v>0</v>
      </c>
      <c r="K65" s="180"/>
    </row>
    <row r="66" s="9" customFormat="1" ht="19.92" customHeight="1">
      <c r="B66" s="181"/>
      <c r="C66" s="182"/>
      <c r="D66" s="183" t="s">
        <v>178</v>
      </c>
      <c r="E66" s="184"/>
      <c r="F66" s="184"/>
      <c r="G66" s="184"/>
      <c r="H66" s="184"/>
      <c r="I66" s="185"/>
      <c r="J66" s="186">
        <f>J97</f>
        <v>0</v>
      </c>
      <c r="K66" s="187"/>
    </row>
    <row r="67" s="9" customFormat="1" ht="19.92" customHeight="1">
      <c r="B67" s="181"/>
      <c r="C67" s="182"/>
      <c r="D67" s="183" t="s">
        <v>1002</v>
      </c>
      <c r="E67" s="184"/>
      <c r="F67" s="184"/>
      <c r="G67" s="184"/>
      <c r="H67" s="184"/>
      <c r="I67" s="185"/>
      <c r="J67" s="186">
        <f>J148</f>
        <v>0</v>
      </c>
      <c r="K67" s="187"/>
    </row>
    <row r="68" s="9" customFormat="1" ht="19.92" customHeight="1">
      <c r="B68" s="181"/>
      <c r="C68" s="182"/>
      <c r="D68" s="183" t="s">
        <v>1343</v>
      </c>
      <c r="E68" s="184"/>
      <c r="F68" s="184"/>
      <c r="G68" s="184"/>
      <c r="H68" s="184"/>
      <c r="I68" s="185"/>
      <c r="J68" s="186">
        <f>J173</f>
        <v>0</v>
      </c>
      <c r="K68" s="187"/>
    </row>
    <row r="69" s="9" customFormat="1" ht="19.92" customHeight="1">
      <c r="B69" s="181"/>
      <c r="C69" s="182"/>
      <c r="D69" s="183" t="s">
        <v>181</v>
      </c>
      <c r="E69" s="184"/>
      <c r="F69" s="184"/>
      <c r="G69" s="184"/>
      <c r="H69" s="184"/>
      <c r="I69" s="185"/>
      <c r="J69" s="186">
        <f>J177</f>
        <v>0</v>
      </c>
      <c r="K69" s="187"/>
    </row>
    <row r="70" s="9" customFormat="1" ht="19.92" customHeight="1">
      <c r="B70" s="181"/>
      <c r="C70" s="182"/>
      <c r="D70" s="183" t="s">
        <v>182</v>
      </c>
      <c r="E70" s="184"/>
      <c r="F70" s="184"/>
      <c r="G70" s="184"/>
      <c r="H70" s="184"/>
      <c r="I70" s="185"/>
      <c r="J70" s="186">
        <f>J203</f>
        <v>0</v>
      </c>
      <c r="K70" s="187"/>
    </row>
    <row r="71" s="9" customFormat="1" ht="14.88" customHeight="1">
      <c r="B71" s="181"/>
      <c r="C71" s="182"/>
      <c r="D71" s="183" t="s">
        <v>1344</v>
      </c>
      <c r="E71" s="184"/>
      <c r="F71" s="184"/>
      <c r="G71" s="184"/>
      <c r="H71" s="184"/>
      <c r="I71" s="185"/>
      <c r="J71" s="186">
        <f>J204</f>
        <v>0</v>
      </c>
      <c r="K71" s="187"/>
    </row>
    <row r="72" s="1" customFormat="1" ht="21.84" customHeight="1">
      <c r="B72" s="48"/>
      <c r="C72" s="49"/>
      <c r="D72" s="49"/>
      <c r="E72" s="49"/>
      <c r="F72" s="49"/>
      <c r="G72" s="49"/>
      <c r="H72" s="49"/>
      <c r="I72" s="143"/>
      <c r="J72" s="49"/>
      <c r="K72" s="53"/>
    </row>
    <row r="73" s="1" customFormat="1" ht="6.96" customHeight="1">
      <c r="B73" s="69"/>
      <c r="C73" s="70"/>
      <c r="D73" s="70"/>
      <c r="E73" s="70"/>
      <c r="F73" s="70"/>
      <c r="G73" s="70"/>
      <c r="H73" s="70"/>
      <c r="I73" s="165"/>
      <c r="J73" s="70"/>
      <c r="K73" s="71"/>
    </row>
    <row r="77" s="1" customFormat="1" ht="6.96" customHeight="1">
      <c r="B77" s="72"/>
      <c r="C77" s="73"/>
      <c r="D77" s="73"/>
      <c r="E77" s="73"/>
      <c r="F77" s="73"/>
      <c r="G77" s="73"/>
      <c r="H77" s="73"/>
      <c r="I77" s="166"/>
      <c r="J77" s="73"/>
      <c r="K77" s="73"/>
      <c r="L77" s="48"/>
    </row>
    <row r="78" s="1" customFormat="1" ht="36.96" customHeight="1">
      <c r="B78" s="48"/>
      <c r="C78" s="74" t="s">
        <v>184</v>
      </c>
      <c r="L78" s="48"/>
    </row>
    <row r="79" s="1" customFormat="1" ht="6.96" customHeight="1">
      <c r="B79" s="48"/>
      <c r="L79" s="48"/>
    </row>
    <row r="80" s="1" customFormat="1" ht="14.4" customHeight="1">
      <c r="B80" s="48"/>
      <c r="C80" s="76" t="s">
        <v>19</v>
      </c>
      <c r="L80" s="48"/>
    </row>
    <row r="81" s="1" customFormat="1" ht="16.5" customHeight="1">
      <c r="B81" s="48"/>
      <c r="E81" s="188" t="str">
        <f>E7</f>
        <v>Vostelčice 2017</v>
      </c>
      <c r="F81" s="76"/>
      <c r="G81" s="76"/>
      <c r="H81" s="76"/>
      <c r="L81" s="48"/>
    </row>
    <row r="82">
      <c r="B82" s="30"/>
      <c r="C82" s="76" t="s">
        <v>169</v>
      </c>
      <c r="L82" s="30"/>
    </row>
    <row r="83" ht="16.5" customHeight="1">
      <c r="B83" s="30"/>
      <c r="E83" s="188" t="s">
        <v>2120</v>
      </c>
      <c r="L83" s="30"/>
    </row>
    <row r="84">
      <c r="B84" s="30"/>
      <c r="C84" s="76" t="s">
        <v>1337</v>
      </c>
      <c r="L84" s="30"/>
    </row>
    <row r="85" s="1" customFormat="1" ht="16.5" customHeight="1">
      <c r="B85" s="48"/>
      <c r="E85" s="268" t="s">
        <v>2252</v>
      </c>
      <c r="F85" s="1"/>
      <c r="G85" s="1"/>
      <c r="H85" s="1"/>
      <c r="L85" s="48"/>
    </row>
    <row r="86" s="1" customFormat="1" ht="14.4" customHeight="1">
      <c r="B86" s="48"/>
      <c r="C86" s="76" t="s">
        <v>1339</v>
      </c>
      <c r="L86" s="48"/>
    </row>
    <row r="87" s="1" customFormat="1" ht="17.25" customHeight="1">
      <c r="B87" s="48"/>
      <c r="E87" s="79" t="str">
        <f>E13</f>
        <v>SO303 - II.etapa - 1 - Splašková kanalizace - stoky</v>
      </c>
      <c r="F87" s="1"/>
      <c r="G87" s="1"/>
      <c r="H87" s="1"/>
      <c r="L87" s="48"/>
    </row>
    <row r="88" s="1" customFormat="1" ht="6.96" customHeight="1">
      <c r="B88" s="48"/>
      <c r="L88" s="48"/>
    </row>
    <row r="89" s="1" customFormat="1" ht="18" customHeight="1">
      <c r="B89" s="48"/>
      <c r="C89" s="76" t="s">
        <v>23</v>
      </c>
      <c r="F89" s="189" t="str">
        <f>F16</f>
        <v>Choceň</v>
      </c>
      <c r="I89" s="190" t="s">
        <v>25</v>
      </c>
      <c r="J89" s="81" t="str">
        <f>IF(J16="","",J16)</f>
        <v>8. 1. 2019</v>
      </c>
      <c r="L89" s="48"/>
    </row>
    <row r="90" s="1" customFormat="1" ht="6.96" customHeight="1">
      <c r="B90" s="48"/>
      <c r="L90" s="48"/>
    </row>
    <row r="91" s="1" customFormat="1">
      <c r="B91" s="48"/>
      <c r="C91" s="76" t="s">
        <v>27</v>
      </c>
      <c r="F91" s="189" t="str">
        <f>E19</f>
        <v>Město Choceň</v>
      </c>
      <c r="I91" s="190" t="s">
        <v>34</v>
      </c>
      <c r="J91" s="189" t="str">
        <f>E25</f>
        <v>Ing. Josef Veselý - Projekční Kancelář</v>
      </c>
      <c r="L91" s="48"/>
    </row>
    <row r="92" s="1" customFormat="1" ht="14.4" customHeight="1">
      <c r="B92" s="48"/>
      <c r="C92" s="76" t="s">
        <v>32</v>
      </c>
      <c r="F92" s="189" t="str">
        <f>IF(E22="","",E22)</f>
        <v/>
      </c>
      <c r="L92" s="48"/>
    </row>
    <row r="93" s="1" customFormat="1" ht="10.32" customHeight="1">
      <c r="B93" s="48"/>
      <c r="L93" s="48"/>
    </row>
    <row r="94" s="10" customFormat="1" ht="29.28" customHeight="1">
      <c r="B94" s="191"/>
      <c r="C94" s="192" t="s">
        <v>185</v>
      </c>
      <c r="D94" s="193" t="s">
        <v>58</v>
      </c>
      <c r="E94" s="193" t="s">
        <v>54</v>
      </c>
      <c r="F94" s="193" t="s">
        <v>186</v>
      </c>
      <c r="G94" s="193" t="s">
        <v>187</v>
      </c>
      <c r="H94" s="193" t="s">
        <v>188</v>
      </c>
      <c r="I94" s="194" t="s">
        <v>189</v>
      </c>
      <c r="J94" s="193" t="s">
        <v>174</v>
      </c>
      <c r="K94" s="195" t="s">
        <v>190</v>
      </c>
      <c r="L94" s="191"/>
      <c r="M94" s="94" t="s">
        <v>191</v>
      </c>
      <c r="N94" s="95" t="s">
        <v>43</v>
      </c>
      <c r="O94" s="95" t="s">
        <v>192</v>
      </c>
      <c r="P94" s="95" t="s">
        <v>193</v>
      </c>
      <c r="Q94" s="95" t="s">
        <v>194</v>
      </c>
      <c r="R94" s="95" t="s">
        <v>195</v>
      </c>
      <c r="S94" s="95" t="s">
        <v>196</v>
      </c>
      <c r="T94" s="96" t="s">
        <v>197</v>
      </c>
    </row>
    <row r="95" s="1" customFormat="1" ht="29.28" customHeight="1">
      <c r="B95" s="48"/>
      <c r="C95" s="98" t="s">
        <v>175</v>
      </c>
      <c r="J95" s="196">
        <f>BK95</f>
        <v>0</v>
      </c>
      <c r="L95" s="48"/>
      <c r="M95" s="97"/>
      <c r="N95" s="84"/>
      <c r="O95" s="84"/>
      <c r="P95" s="197">
        <f>P96</f>
        <v>0</v>
      </c>
      <c r="Q95" s="84"/>
      <c r="R95" s="197">
        <f>R96</f>
        <v>25.648044899999999</v>
      </c>
      <c r="S95" s="84"/>
      <c r="T95" s="198">
        <f>T96</f>
        <v>0</v>
      </c>
      <c r="AT95" s="26" t="s">
        <v>72</v>
      </c>
      <c r="AU95" s="26" t="s">
        <v>176</v>
      </c>
      <c r="BK95" s="199">
        <f>BK96</f>
        <v>0</v>
      </c>
    </row>
    <row r="96" s="11" customFormat="1" ht="37.44" customHeight="1">
      <c r="B96" s="200"/>
      <c r="D96" s="201" t="s">
        <v>72</v>
      </c>
      <c r="E96" s="202" t="s">
        <v>198</v>
      </c>
      <c r="F96" s="202" t="s">
        <v>199</v>
      </c>
      <c r="I96" s="203"/>
      <c r="J96" s="204">
        <f>BK96</f>
        <v>0</v>
      </c>
      <c r="L96" s="200"/>
      <c r="M96" s="205"/>
      <c r="N96" s="206"/>
      <c r="O96" s="206"/>
      <c r="P96" s="207">
        <f>P97+P148+P173+P177+P203</f>
        <v>0</v>
      </c>
      <c r="Q96" s="206"/>
      <c r="R96" s="207">
        <f>R97+R148+R173+R177+R203</f>
        <v>25.648044899999999</v>
      </c>
      <c r="S96" s="206"/>
      <c r="T96" s="208">
        <f>T97+T148+T173+T177+T203</f>
        <v>0</v>
      </c>
      <c r="AR96" s="201" t="s">
        <v>81</v>
      </c>
      <c r="AT96" s="209" t="s">
        <v>72</v>
      </c>
      <c r="AU96" s="209" t="s">
        <v>73</v>
      </c>
      <c r="AY96" s="201" t="s">
        <v>200</v>
      </c>
      <c r="BK96" s="210">
        <f>BK97+BK148+BK173+BK177+BK203</f>
        <v>0</v>
      </c>
    </row>
    <row r="97" s="11" customFormat="1" ht="19.92" customHeight="1">
      <c r="B97" s="200"/>
      <c r="D97" s="201" t="s">
        <v>72</v>
      </c>
      <c r="E97" s="211" t="s">
        <v>81</v>
      </c>
      <c r="F97" s="211" t="s">
        <v>201</v>
      </c>
      <c r="I97" s="203"/>
      <c r="J97" s="212">
        <f>BK97</f>
        <v>0</v>
      </c>
      <c r="L97" s="200"/>
      <c r="M97" s="205"/>
      <c r="N97" s="206"/>
      <c r="O97" s="206"/>
      <c r="P97" s="207">
        <f>SUM(P98:P147)</f>
        <v>0</v>
      </c>
      <c r="Q97" s="206"/>
      <c r="R97" s="207">
        <f>SUM(R98:R147)</f>
        <v>13.878399999999999</v>
      </c>
      <c r="S97" s="206"/>
      <c r="T97" s="208">
        <f>SUM(T98:T147)</f>
        <v>0</v>
      </c>
      <c r="AR97" s="201" t="s">
        <v>81</v>
      </c>
      <c r="AT97" s="209" t="s">
        <v>72</v>
      </c>
      <c r="AU97" s="209" t="s">
        <v>81</v>
      </c>
      <c r="AY97" s="201" t="s">
        <v>200</v>
      </c>
      <c r="BK97" s="210">
        <f>SUM(BK98:BK147)</f>
        <v>0</v>
      </c>
    </row>
    <row r="98" s="1" customFormat="1" ht="16.5" customHeight="1">
      <c r="B98" s="213"/>
      <c r="C98" s="214" t="s">
        <v>81</v>
      </c>
      <c r="D98" s="214" t="s">
        <v>202</v>
      </c>
      <c r="E98" s="215" t="s">
        <v>1357</v>
      </c>
      <c r="F98" s="216" t="s">
        <v>1358</v>
      </c>
      <c r="G98" s="217" t="s">
        <v>1359</v>
      </c>
      <c r="H98" s="218">
        <v>25</v>
      </c>
      <c r="I98" s="219"/>
      <c r="J98" s="220">
        <f>ROUND(I98*H98,2)</f>
        <v>0</v>
      </c>
      <c r="K98" s="216" t="s">
        <v>206</v>
      </c>
      <c r="L98" s="48"/>
      <c r="M98" s="221" t="s">
        <v>5</v>
      </c>
      <c r="N98" s="222" t="s">
        <v>44</v>
      </c>
      <c r="O98" s="49"/>
      <c r="P98" s="223">
        <f>O98*H98</f>
        <v>0</v>
      </c>
      <c r="Q98" s="223">
        <v>0</v>
      </c>
      <c r="R98" s="223">
        <f>Q98*H98</f>
        <v>0</v>
      </c>
      <c r="S98" s="223">
        <v>0</v>
      </c>
      <c r="T98" s="224">
        <f>S98*H98</f>
        <v>0</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2254</v>
      </c>
    </row>
    <row r="99" s="1" customFormat="1">
      <c r="B99" s="48"/>
      <c r="D99" s="226" t="s">
        <v>209</v>
      </c>
      <c r="F99" s="227" t="s">
        <v>1361</v>
      </c>
      <c r="I99" s="228"/>
      <c r="L99" s="48"/>
      <c r="M99" s="229"/>
      <c r="N99" s="49"/>
      <c r="O99" s="49"/>
      <c r="P99" s="49"/>
      <c r="Q99" s="49"/>
      <c r="R99" s="49"/>
      <c r="S99" s="49"/>
      <c r="T99" s="87"/>
      <c r="AT99" s="26" t="s">
        <v>209</v>
      </c>
      <c r="AU99" s="26" t="s">
        <v>83</v>
      </c>
    </row>
    <row r="100" s="1" customFormat="1" ht="25.5" customHeight="1">
      <c r="B100" s="213"/>
      <c r="C100" s="214" t="s">
        <v>83</v>
      </c>
      <c r="D100" s="214" t="s">
        <v>202</v>
      </c>
      <c r="E100" s="215" t="s">
        <v>1363</v>
      </c>
      <c r="F100" s="216" t="s">
        <v>1364</v>
      </c>
      <c r="G100" s="217" t="s">
        <v>1365</v>
      </c>
      <c r="H100" s="218">
        <v>3</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2255</v>
      </c>
    </row>
    <row r="101" s="1" customFormat="1">
      <c r="B101" s="48"/>
      <c r="D101" s="226" t="s">
        <v>209</v>
      </c>
      <c r="F101" s="227" t="s">
        <v>1367</v>
      </c>
      <c r="I101" s="228"/>
      <c r="L101" s="48"/>
      <c r="M101" s="229"/>
      <c r="N101" s="49"/>
      <c r="O101" s="49"/>
      <c r="P101" s="49"/>
      <c r="Q101" s="49"/>
      <c r="R101" s="49"/>
      <c r="S101" s="49"/>
      <c r="T101" s="87"/>
      <c r="AT101" s="26" t="s">
        <v>209</v>
      </c>
      <c r="AU101" s="26" t="s">
        <v>83</v>
      </c>
    </row>
    <row r="102" s="1" customFormat="1" ht="25.5" customHeight="1">
      <c r="B102" s="213"/>
      <c r="C102" s="214" t="s">
        <v>110</v>
      </c>
      <c r="D102" s="214" t="s">
        <v>202</v>
      </c>
      <c r="E102" s="215" t="s">
        <v>1369</v>
      </c>
      <c r="F102" s="216" t="s">
        <v>1370</v>
      </c>
      <c r="G102" s="217" t="s">
        <v>205</v>
      </c>
      <c r="H102" s="218">
        <v>27</v>
      </c>
      <c r="I102" s="219"/>
      <c r="J102" s="220">
        <f>ROUND(I102*H102,2)</f>
        <v>0</v>
      </c>
      <c r="K102" s="216" t="s">
        <v>206</v>
      </c>
      <c r="L102" s="48"/>
      <c r="M102" s="221" t="s">
        <v>5</v>
      </c>
      <c r="N102" s="222" t="s">
        <v>44</v>
      </c>
      <c r="O102" s="49"/>
      <c r="P102" s="223">
        <f>O102*H102</f>
        <v>0</v>
      </c>
      <c r="Q102" s="223">
        <v>0</v>
      </c>
      <c r="R102" s="223">
        <f>Q102*H102</f>
        <v>0</v>
      </c>
      <c r="S102" s="223">
        <v>0</v>
      </c>
      <c r="T102" s="224">
        <f>S102*H102</f>
        <v>0</v>
      </c>
      <c r="AR102" s="26" t="s">
        <v>207</v>
      </c>
      <c r="AT102" s="26" t="s">
        <v>202</v>
      </c>
      <c r="AU102" s="26" t="s">
        <v>83</v>
      </c>
      <c r="AY102" s="26" t="s">
        <v>200</v>
      </c>
      <c r="BE102" s="225">
        <f>IF(N102="základní",J102,0)</f>
        <v>0</v>
      </c>
      <c r="BF102" s="225">
        <f>IF(N102="snížená",J102,0)</f>
        <v>0</v>
      </c>
      <c r="BG102" s="225">
        <f>IF(N102="zákl. přenesená",J102,0)</f>
        <v>0</v>
      </c>
      <c r="BH102" s="225">
        <f>IF(N102="sníž. přenesená",J102,0)</f>
        <v>0</v>
      </c>
      <c r="BI102" s="225">
        <f>IF(N102="nulová",J102,0)</f>
        <v>0</v>
      </c>
      <c r="BJ102" s="26" t="s">
        <v>81</v>
      </c>
      <c r="BK102" s="225">
        <f>ROUND(I102*H102,2)</f>
        <v>0</v>
      </c>
      <c r="BL102" s="26" t="s">
        <v>207</v>
      </c>
      <c r="BM102" s="26" t="s">
        <v>2256</v>
      </c>
    </row>
    <row r="103" s="1" customFormat="1">
      <c r="B103" s="48"/>
      <c r="D103" s="226" t="s">
        <v>209</v>
      </c>
      <c r="F103" s="227" t="s">
        <v>1372</v>
      </c>
      <c r="I103" s="228"/>
      <c r="L103" s="48"/>
      <c r="M103" s="229"/>
      <c r="N103" s="49"/>
      <c r="O103" s="49"/>
      <c r="P103" s="49"/>
      <c r="Q103" s="49"/>
      <c r="R103" s="49"/>
      <c r="S103" s="49"/>
      <c r="T103" s="87"/>
      <c r="AT103" s="26" t="s">
        <v>209</v>
      </c>
      <c r="AU103" s="26" t="s">
        <v>83</v>
      </c>
    </row>
    <row r="104" s="14" customFormat="1">
      <c r="B104" s="260"/>
      <c r="D104" s="226" t="s">
        <v>211</v>
      </c>
      <c r="E104" s="261" t="s">
        <v>5</v>
      </c>
      <c r="F104" s="262" t="s">
        <v>2257</v>
      </c>
      <c r="H104" s="261" t="s">
        <v>5</v>
      </c>
      <c r="I104" s="263"/>
      <c r="L104" s="260"/>
      <c r="M104" s="264"/>
      <c r="N104" s="265"/>
      <c r="O104" s="265"/>
      <c r="P104" s="265"/>
      <c r="Q104" s="265"/>
      <c r="R104" s="265"/>
      <c r="S104" s="265"/>
      <c r="T104" s="266"/>
      <c r="AT104" s="261" t="s">
        <v>211</v>
      </c>
      <c r="AU104" s="261" t="s">
        <v>83</v>
      </c>
      <c r="AV104" s="14" t="s">
        <v>81</v>
      </c>
      <c r="AW104" s="14" t="s">
        <v>37</v>
      </c>
      <c r="AX104" s="14" t="s">
        <v>73</v>
      </c>
      <c r="AY104" s="261" t="s">
        <v>200</v>
      </c>
    </row>
    <row r="105" s="12" customFormat="1">
      <c r="B105" s="230"/>
      <c r="D105" s="226" t="s">
        <v>211</v>
      </c>
      <c r="E105" s="231" t="s">
        <v>5</v>
      </c>
      <c r="F105" s="232" t="s">
        <v>2258</v>
      </c>
      <c r="H105" s="233">
        <v>27</v>
      </c>
      <c r="I105" s="234"/>
      <c r="L105" s="230"/>
      <c r="M105" s="235"/>
      <c r="N105" s="236"/>
      <c r="O105" s="236"/>
      <c r="P105" s="236"/>
      <c r="Q105" s="236"/>
      <c r="R105" s="236"/>
      <c r="S105" s="236"/>
      <c r="T105" s="237"/>
      <c r="AT105" s="231" t="s">
        <v>211</v>
      </c>
      <c r="AU105" s="231" t="s">
        <v>83</v>
      </c>
      <c r="AV105" s="12" t="s">
        <v>83</v>
      </c>
      <c r="AW105" s="12" t="s">
        <v>37</v>
      </c>
      <c r="AX105" s="12" t="s">
        <v>81</v>
      </c>
      <c r="AY105" s="231" t="s">
        <v>200</v>
      </c>
    </row>
    <row r="106" s="1" customFormat="1" ht="16.5" customHeight="1">
      <c r="B106" s="213"/>
      <c r="C106" s="214" t="s">
        <v>207</v>
      </c>
      <c r="D106" s="214" t="s">
        <v>202</v>
      </c>
      <c r="E106" s="215" t="s">
        <v>1648</v>
      </c>
      <c r="F106" s="216" t="s">
        <v>1649</v>
      </c>
      <c r="G106" s="217" t="s">
        <v>205</v>
      </c>
      <c r="H106" s="218">
        <v>58.433999999999998</v>
      </c>
      <c r="I106" s="219"/>
      <c r="J106" s="220">
        <f>ROUND(I106*H106,2)</f>
        <v>0</v>
      </c>
      <c r="K106" s="216" t="s">
        <v>206</v>
      </c>
      <c r="L106" s="48"/>
      <c r="M106" s="221" t="s">
        <v>5</v>
      </c>
      <c r="N106" s="222" t="s">
        <v>44</v>
      </c>
      <c r="O106" s="49"/>
      <c r="P106" s="223">
        <f>O106*H106</f>
        <v>0</v>
      </c>
      <c r="Q106" s="223">
        <v>0</v>
      </c>
      <c r="R106" s="223">
        <f>Q106*H106</f>
        <v>0</v>
      </c>
      <c r="S106" s="223">
        <v>0</v>
      </c>
      <c r="T106" s="224">
        <f>S106*H106</f>
        <v>0</v>
      </c>
      <c r="AR106" s="26" t="s">
        <v>207</v>
      </c>
      <c r="AT106" s="26" t="s">
        <v>202</v>
      </c>
      <c r="AU106" s="26" t="s">
        <v>83</v>
      </c>
      <c r="AY106" s="26" t="s">
        <v>200</v>
      </c>
      <c r="BE106" s="225">
        <f>IF(N106="základní",J106,0)</f>
        <v>0</v>
      </c>
      <c r="BF106" s="225">
        <f>IF(N106="snížená",J106,0)</f>
        <v>0</v>
      </c>
      <c r="BG106" s="225">
        <f>IF(N106="zákl. přenesená",J106,0)</f>
        <v>0</v>
      </c>
      <c r="BH106" s="225">
        <f>IF(N106="sníž. přenesená",J106,0)</f>
        <v>0</v>
      </c>
      <c r="BI106" s="225">
        <f>IF(N106="nulová",J106,0)</f>
        <v>0</v>
      </c>
      <c r="BJ106" s="26" t="s">
        <v>81</v>
      </c>
      <c r="BK106" s="225">
        <f>ROUND(I106*H106,2)</f>
        <v>0</v>
      </c>
      <c r="BL106" s="26" t="s">
        <v>207</v>
      </c>
      <c r="BM106" s="26" t="s">
        <v>2259</v>
      </c>
    </row>
    <row r="107" s="1" customFormat="1">
      <c r="B107" s="48"/>
      <c r="D107" s="226" t="s">
        <v>209</v>
      </c>
      <c r="F107" s="227" t="s">
        <v>1651</v>
      </c>
      <c r="I107" s="228"/>
      <c r="L107" s="48"/>
      <c r="M107" s="229"/>
      <c r="N107" s="49"/>
      <c r="O107" s="49"/>
      <c r="P107" s="49"/>
      <c r="Q107" s="49"/>
      <c r="R107" s="49"/>
      <c r="S107" s="49"/>
      <c r="T107" s="87"/>
      <c r="AT107" s="26" t="s">
        <v>209</v>
      </c>
      <c r="AU107" s="26" t="s">
        <v>83</v>
      </c>
    </row>
    <row r="108" s="14" customFormat="1">
      <c r="B108" s="260"/>
      <c r="D108" s="226" t="s">
        <v>211</v>
      </c>
      <c r="E108" s="261" t="s">
        <v>5</v>
      </c>
      <c r="F108" s="262" t="s">
        <v>2260</v>
      </c>
      <c r="H108" s="261" t="s">
        <v>5</v>
      </c>
      <c r="I108" s="263"/>
      <c r="L108" s="260"/>
      <c r="M108" s="264"/>
      <c r="N108" s="265"/>
      <c r="O108" s="265"/>
      <c r="P108" s="265"/>
      <c r="Q108" s="265"/>
      <c r="R108" s="265"/>
      <c r="S108" s="265"/>
      <c r="T108" s="266"/>
      <c r="AT108" s="261" t="s">
        <v>211</v>
      </c>
      <c r="AU108" s="261" t="s">
        <v>83</v>
      </c>
      <c r="AV108" s="14" t="s">
        <v>81</v>
      </c>
      <c r="AW108" s="14" t="s">
        <v>37</v>
      </c>
      <c r="AX108" s="14" t="s">
        <v>73</v>
      </c>
      <c r="AY108" s="261" t="s">
        <v>200</v>
      </c>
    </row>
    <row r="109" s="12" customFormat="1">
      <c r="B109" s="230"/>
      <c r="D109" s="226" t="s">
        <v>211</v>
      </c>
      <c r="E109" s="231" t="s">
        <v>5</v>
      </c>
      <c r="F109" s="232" t="s">
        <v>2261</v>
      </c>
      <c r="H109" s="233">
        <v>40.130000000000003</v>
      </c>
      <c r="I109" s="234"/>
      <c r="L109" s="230"/>
      <c r="M109" s="235"/>
      <c r="N109" s="236"/>
      <c r="O109" s="236"/>
      <c r="P109" s="236"/>
      <c r="Q109" s="236"/>
      <c r="R109" s="236"/>
      <c r="S109" s="236"/>
      <c r="T109" s="237"/>
      <c r="AT109" s="231" t="s">
        <v>211</v>
      </c>
      <c r="AU109" s="231" t="s">
        <v>83</v>
      </c>
      <c r="AV109" s="12" t="s">
        <v>83</v>
      </c>
      <c r="AW109" s="12" t="s">
        <v>37</v>
      </c>
      <c r="AX109" s="12" t="s">
        <v>73</v>
      </c>
      <c r="AY109" s="231" t="s">
        <v>200</v>
      </c>
    </row>
    <row r="110" s="14" customFormat="1">
      <c r="B110" s="260"/>
      <c r="D110" s="226" t="s">
        <v>211</v>
      </c>
      <c r="E110" s="261" t="s">
        <v>5</v>
      </c>
      <c r="F110" s="262" t="s">
        <v>1915</v>
      </c>
      <c r="H110" s="261" t="s">
        <v>5</v>
      </c>
      <c r="I110" s="263"/>
      <c r="L110" s="260"/>
      <c r="M110" s="264"/>
      <c r="N110" s="265"/>
      <c r="O110" s="265"/>
      <c r="P110" s="265"/>
      <c r="Q110" s="265"/>
      <c r="R110" s="265"/>
      <c r="S110" s="265"/>
      <c r="T110" s="266"/>
      <c r="AT110" s="261" t="s">
        <v>211</v>
      </c>
      <c r="AU110" s="261" t="s">
        <v>83</v>
      </c>
      <c r="AV110" s="14" t="s">
        <v>81</v>
      </c>
      <c r="AW110" s="14" t="s">
        <v>37</v>
      </c>
      <c r="AX110" s="14" t="s">
        <v>73</v>
      </c>
      <c r="AY110" s="261" t="s">
        <v>200</v>
      </c>
    </row>
    <row r="111" s="12" customFormat="1">
      <c r="B111" s="230"/>
      <c r="D111" s="226" t="s">
        <v>211</v>
      </c>
      <c r="E111" s="231" t="s">
        <v>5</v>
      </c>
      <c r="F111" s="232" t="s">
        <v>2262</v>
      </c>
      <c r="H111" s="233">
        <v>18.303999999999998</v>
      </c>
      <c r="I111" s="234"/>
      <c r="L111" s="230"/>
      <c r="M111" s="235"/>
      <c r="N111" s="236"/>
      <c r="O111" s="236"/>
      <c r="P111" s="236"/>
      <c r="Q111" s="236"/>
      <c r="R111" s="236"/>
      <c r="S111" s="236"/>
      <c r="T111" s="237"/>
      <c r="AT111" s="231" t="s">
        <v>211</v>
      </c>
      <c r="AU111" s="231" t="s">
        <v>83</v>
      </c>
      <c r="AV111" s="12" t="s">
        <v>83</v>
      </c>
      <c r="AW111" s="12" t="s">
        <v>37</v>
      </c>
      <c r="AX111" s="12" t="s">
        <v>73</v>
      </c>
      <c r="AY111" s="231" t="s">
        <v>200</v>
      </c>
    </row>
    <row r="112" s="13" customFormat="1">
      <c r="B112" s="238"/>
      <c r="D112" s="226" t="s">
        <v>211</v>
      </c>
      <c r="E112" s="239" t="s">
        <v>1317</v>
      </c>
      <c r="F112" s="240" t="s">
        <v>219</v>
      </c>
      <c r="H112" s="241">
        <v>58.433999999999998</v>
      </c>
      <c r="I112" s="242"/>
      <c r="L112" s="238"/>
      <c r="M112" s="243"/>
      <c r="N112" s="244"/>
      <c r="O112" s="244"/>
      <c r="P112" s="244"/>
      <c r="Q112" s="244"/>
      <c r="R112" s="244"/>
      <c r="S112" s="244"/>
      <c r="T112" s="245"/>
      <c r="AT112" s="239" t="s">
        <v>211</v>
      </c>
      <c r="AU112" s="239" t="s">
        <v>83</v>
      </c>
      <c r="AV112" s="13" t="s">
        <v>207</v>
      </c>
      <c r="AW112" s="13" t="s">
        <v>37</v>
      </c>
      <c r="AX112" s="13" t="s">
        <v>81</v>
      </c>
      <c r="AY112" s="239" t="s">
        <v>200</v>
      </c>
    </row>
    <row r="113" s="1" customFormat="1" ht="16.5" customHeight="1">
      <c r="B113" s="213"/>
      <c r="C113" s="214" t="s">
        <v>230</v>
      </c>
      <c r="D113" s="214" t="s">
        <v>202</v>
      </c>
      <c r="E113" s="215" t="s">
        <v>1393</v>
      </c>
      <c r="F113" s="216" t="s">
        <v>1394</v>
      </c>
      <c r="G113" s="217" t="s">
        <v>205</v>
      </c>
      <c r="H113" s="218">
        <v>58.433999999999998</v>
      </c>
      <c r="I113" s="219"/>
      <c r="J113" s="220">
        <f>ROUND(I113*H113,2)</f>
        <v>0</v>
      </c>
      <c r="K113" s="216" t="s">
        <v>206</v>
      </c>
      <c r="L113" s="48"/>
      <c r="M113" s="221" t="s">
        <v>5</v>
      </c>
      <c r="N113" s="222" t="s">
        <v>44</v>
      </c>
      <c r="O113" s="49"/>
      <c r="P113" s="223">
        <f>O113*H113</f>
        <v>0</v>
      </c>
      <c r="Q113" s="223">
        <v>0</v>
      </c>
      <c r="R113" s="223">
        <f>Q113*H113</f>
        <v>0</v>
      </c>
      <c r="S113" s="223">
        <v>0</v>
      </c>
      <c r="T113" s="224">
        <f>S113*H113</f>
        <v>0</v>
      </c>
      <c r="AR113" s="26" t="s">
        <v>207</v>
      </c>
      <c r="AT113" s="26" t="s">
        <v>202</v>
      </c>
      <c r="AU113" s="26" t="s">
        <v>83</v>
      </c>
      <c r="AY113" s="26" t="s">
        <v>200</v>
      </c>
      <c r="BE113" s="225">
        <f>IF(N113="základní",J113,0)</f>
        <v>0</v>
      </c>
      <c r="BF113" s="225">
        <f>IF(N113="snížená",J113,0)</f>
        <v>0</v>
      </c>
      <c r="BG113" s="225">
        <f>IF(N113="zákl. přenesená",J113,0)</f>
        <v>0</v>
      </c>
      <c r="BH113" s="225">
        <f>IF(N113="sníž. přenesená",J113,0)</f>
        <v>0</v>
      </c>
      <c r="BI113" s="225">
        <f>IF(N113="nulová",J113,0)</f>
        <v>0</v>
      </c>
      <c r="BJ113" s="26" t="s">
        <v>81</v>
      </c>
      <c r="BK113" s="225">
        <f>ROUND(I113*H113,2)</f>
        <v>0</v>
      </c>
      <c r="BL113" s="26" t="s">
        <v>207</v>
      </c>
      <c r="BM113" s="26" t="s">
        <v>2263</v>
      </c>
    </row>
    <row r="114" s="1" customFormat="1">
      <c r="B114" s="48"/>
      <c r="D114" s="226" t="s">
        <v>209</v>
      </c>
      <c r="F114" s="227" t="s">
        <v>1396</v>
      </c>
      <c r="I114" s="228"/>
      <c r="L114" s="48"/>
      <c r="M114" s="229"/>
      <c r="N114" s="49"/>
      <c r="O114" s="49"/>
      <c r="P114" s="49"/>
      <c r="Q114" s="49"/>
      <c r="R114" s="49"/>
      <c r="S114" s="49"/>
      <c r="T114" s="87"/>
      <c r="AT114" s="26" t="s">
        <v>209</v>
      </c>
      <c r="AU114" s="26" t="s">
        <v>83</v>
      </c>
    </row>
    <row r="115" s="12" customFormat="1">
      <c r="B115" s="230"/>
      <c r="D115" s="226" t="s">
        <v>211</v>
      </c>
      <c r="E115" s="231" t="s">
        <v>5</v>
      </c>
      <c r="F115" s="232" t="s">
        <v>2248</v>
      </c>
      <c r="H115" s="233">
        <v>58.433999999999998</v>
      </c>
      <c r="I115" s="234"/>
      <c r="L115" s="230"/>
      <c r="M115" s="235"/>
      <c r="N115" s="236"/>
      <c r="O115" s="236"/>
      <c r="P115" s="236"/>
      <c r="Q115" s="236"/>
      <c r="R115" s="236"/>
      <c r="S115" s="236"/>
      <c r="T115" s="237"/>
      <c r="AT115" s="231" t="s">
        <v>211</v>
      </c>
      <c r="AU115" s="231" t="s">
        <v>83</v>
      </c>
      <c r="AV115" s="12" t="s">
        <v>83</v>
      </c>
      <c r="AW115" s="12" t="s">
        <v>37</v>
      </c>
      <c r="AX115" s="12" t="s">
        <v>81</v>
      </c>
      <c r="AY115" s="231" t="s">
        <v>200</v>
      </c>
    </row>
    <row r="116" s="1" customFormat="1" ht="16.5" customHeight="1">
      <c r="B116" s="213"/>
      <c r="C116" s="214" t="s">
        <v>238</v>
      </c>
      <c r="D116" s="214" t="s">
        <v>202</v>
      </c>
      <c r="E116" s="215" t="s">
        <v>1397</v>
      </c>
      <c r="F116" s="216" t="s">
        <v>1398</v>
      </c>
      <c r="G116" s="217" t="s">
        <v>291</v>
      </c>
      <c r="H116" s="218">
        <v>60</v>
      </c>
      <c r="I116" s="219"/>
      <c r="J116" s="220">
        <f>ROUND(I116*H116,2)</f>
        <v>0</v>
      </c>
      <c r="K116" s="216" t="s">
        <v>206</v>
      </c>
      <c r="L116" s="48"/>
      <c r="M116" s="221" t="s">
        <v>5</v>
      </c>
      <c r="N116" s="222" t="s">
        <v>44</v>
      </c>
      <c r="O116" s="49"/>
      <c r="P116" s="223">
        <f>O116*H116</f>
        <v>0</v>
      </c>
      <c r="Q116" s="223">
        <v>0.00084000000000000003</v>
      </c>
      <c r="R116" s="223">
        <f>Q116*H116</f>
        <v>0.0504</v>
      </c>
      <c r="S116" s="223">
        <v>0</v>
      </c>
      <c r="T116" s="224">
        <f>S116*H116</f>
        <v>0</v>
      </c>
      <c r="AR116" s="26" t="s">
        <v>207</v>
      </c>
      <c r="AT116" s="26" t="s">
        <v>202</v>
      </c>
      <c r="AU116" s="26" t="s">
        <v>83</v>
      </c>
      <c r="AY116" s="26" t="s">
        <v>200</v>
      </c>
      <c r="BE116" s="225">
        <f>IF(N116="základní",J116,0)</f>
        <v>0</v>
      </c>
      <c r="BF116" s="225">
        <f>IF(N116="snížená",J116,0)</f>
        <v>0</v>
      </c>
      <c r="BG116" s="225">
        <f>IF(N116="zákl. přenesená",J116,0)</f>
        <v>0</v>
      </c>
      <c r="BH116" s="225">
        <f>IF(N116="sníž. přenesená",J116,0)</f>
        <v>0</v>
      </c>
      <c r="BI116" s="225">
        <f>IF(N116="nulová",J116,0)</f>
        <v>0</v>
      </c>
      <c r="BJ116" s="26" t="s">
        <v>81</v>
      </c>
      <c r="BK116" s="225">
        <f>ROUND(I116*H116,2)</f>
        <v>0</v>
      </c>
      <c r="BL116" s="26" t="s">
        <v>207</v>
      </c>
      <c r="BM116" s="26" t="s">
        <v>2264</v>
      </c>
    </row>
    <row r="117" s="1" customFormat="1">
      <c r="B117" s="48"/>
      <c r="D117" s="226" t="s">
        <v>209</v>
      </c>
      <c r="F117" s="227" t="s">
        <v>1400</v>
      </c>
      <c r="I117" s="228"/>
      <c r="L117" s="48"/>
      <c r="M117" s="229"/>
      <c r="N117" s="49"/>
      <c r="O117" s="49"/>
      <c r="P117" s="49"/>
      <c r="Q117" s="49"/>
      <c r="R117" s="49"/>
      <c r="S117" s="49"/>
      <c r="T117" s="87"/>
      <c r="AT117" s="26" t="s">
        <v>209</v>
      </c>
      <c r="AU117" s="26" t="s">
        <v>83</v>
      </c>
    </row>
    <row r="118" s="14" customFormat="1">
      <c r="B118" s="260"/>
      <c r="D118" s="226" t="s">
        <v>211</v>
      </c>
      <c r="E118" s="261" t="s">
        <v>5</v>
      </c>
      <c r="F118" s="262" t="s">
        <v>1919</v>
      </c>
      <c r="H118" s="261" t="s">
        <v>5</v>
      </c>
      <c r="I118" s="263"/>
      <c r="L118" s="260"/>
      <c r="M118" s="264"/>
      <c r="N118" s="265"/>
      <c r="O118" s="265"/>
      <c r="P118" s="265"/>
      <c r="Q118" s="265"/>
      <c r="R118" s="265"/>
      <c r="S118" s="265"/>
      <c r="T118" s="266"/>
      <c r="AT118" s="261" t="s">
        <v>211</v>
      </c>
      <c r="AU118" s="261" t="s">
        <v>83</v>
      </c>
      <c r="AV118" s="14" t="s">
        <v>81</v>
      </c>
      <c r="AW118" s="14" t="s">
        <v>37</v>
      </c>
      <c r="AX118" s="14" t="s">
        <v>73</v>
      </c>
      <c r="AY118" s="261" t="s">
        <v>200</v>
      </c>
    </row>
    <row r="119" s="12" customFormat="1">
      <c r="B119" s="230"/>
      <c r="D119" s="226" t="s">
        <v>211</v>
      </c>
      <c r="E119" s="231" t="s">
        <v>1325</v>
      </c>
      <c r="F119" s="232" t="s">
        <v>2265</v>
      </c>
      <c r="H119" s="233">
        <v>60</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244</v>
      </c>
      <c r="D120" s="214" t="s">
        <v>202</v>
      </c>
      <c r="E120" s="215" t="s">
        <v>1404</v>
      </c>
      <c r="F120" s="216" t="s">
        <v>1405</v>
      </c>
      <c r="G120" s="217" t="s">
        <v>291</v>
      </c>
      <c r="H120" s="218">
        <v>60</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2266</v>
      </c>
    </row>
    <row r="121" s="1" customFormat="1">
      <c r="B121" s="48"/>
      <c r="D121" s="226" t="s">
        <v>209</v>
      </c>
      <c r="F121" s="227" t="s">
        <v>1407</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1325</v>
      </c>
      <c r="H122" s="233">
        <v>60</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250</v>
      </c>
      <c r="D123" s="214" t="s">
        <v>202</v>
      </c>
      <c r="E123" s="215" t="s">
        <v>1408</v>
      </c>
      <c r="F123" s="216" t="s">
        <v>1409</v>
      </c>
      <c r="G123" s="217" t="s">
        <v>205</v>
      </c>
      <c r="H123" s="218">
        <v>58.433999999999998</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2267</v>
      </c>
    </row>
    <row r="124" s="1" customFormat="1">
      <c r="B124" s="48"/>
      <c r="D124" s="226" t="s">
        <v>209</v>
      </c>
      <c r="F124" s="227" t="s">
        <v>1411</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1317</v>
      </c>
      <c r="H125" s="233">
        <v>58.433999999999998</v>
      </c>
      <c r="I125" s="234"/>
      <c r="L125" s="230"/>
      <c r="M125" s="235"/>
      <c r="N125" s="236"/>
      <c r="O125" s="236"/>
      <c r="P125" s="236"/>
      <c r="Q125" s="236"/>
      <c r="R125" s="236"/>
      <c r="S125" s="236"/>
      <c r="T125" s="237"/>
      <c r="AT125" s="231" t="s">
        <v>211</v>
      </c>
      <c r="AU125" s="231" t="s">
        <v>83</v>
      </c>
      <c r="AV125" s="12" t="s">
        <v>83</v>
      </c>
      <c r="AW125" s="12" t="s">
        <v>37</v>
      </c>
      <c r="AX125" s="12" t="s">
        <v>81</v>
      </c>
      <c r="AY125" s="231" t="s">
        <v>200</v>
      </c>
    </row>
    <row r="126" s="1" customFormat="1" ht="16.5" customHeight="1">
      <c r="B126" s="213"/>
      <c r="C126" s="214" t="s">
        <v>258</v>
      </c>
      <c r="D126" s="214" t="s">
        <v>202</v>
      </c>
      <c r="E126" s="215" t="s">
        <v>1419</v>
      </c>
      <c r="F126" s="216" t="s">
        <v>1420</v>
      </c>
      <c r="G126" s="217" t="s">
        <v>205</v>
      </c>
      <c r="H126" s="218">
        <v>10.529999999999999</v>
      </c>
      <c r="I126" s="219"/>
      <c r="J126" s="220">
        <f>ROUND(I126*H126,2)</f>
        <v>0</v>
      </c>
      <c r="K126" s="216" t="s">
        <v>206</v>
      </c>
      <c r="L126" s="48"/>
      <c r="M126" s="221" t="s">
        <v>5</v>
      </c>
      <c r="N126" s="222" t="s">
        <v>44</v>
      </c>
      <c r="O126" s="49"/>
      <c r="P126" s="223">
        <f>O126*H126</f>
        <v>0</v>
      </c>
      <c r="Q126" s="223">
        <v>0</v>
      </c>
      <c r="R126" s="223">
        <f>Q126*H126</f>
        <v>0</v>
      </c>
      <c r="S126" s="223">
        <v>0</v>
      </c>
      <c r="T126" s="224">
        <f>S126*H126</f>
        <v>0</v>
      </c>
      <c r="AR126" s="26" t="s">
        <v>207</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2268</v>
      </c>
    </row>
    <row r="127" s="1" customFormat="1">
      <c r="B127" s="48"/>
      <c r="D127" s="226" t="s">
        <v>209</v>
      </c>
      <c r="F127" s="227" t="s">
        <v>1422</v>
      </c>
      <c r="I127" s="228"/>
      <c r="L127" s="48"/>
      <c r="M127" s="229"/>
      <c r="N127" s="49"/>
      <c r="O127" s="49"/>
      <c r="P127" s="49"/>
      <c r="Q127" s="49"/>
      <c r="R127" s="49"/>
      <c r="S127" s="49"/>
      <c r="T127" s="87"/>
      <c r="AT127" s="26" t="s">
        <v>209</v>
      </c>
      <c r="AU127" s="26" t="s">
        <v>83</v>
      </c>
    </row>
    <row r="128" s="14" customFormat="1">
      <c r="B128" s="260"/>
      <c r="D128" s="226" t="s">
        <v>211</v>
      </c>
      <c r="E128" s="261" t="s">
        <v>5</v>
      </c>
      <c r="F128" s="262" t="s">
        <v>1925</v>
      </c>
      <c r="H128" s="261" t="s">
        <v>5</v>
      </c>
      <c r="I128" s="263"/>
      <c r="L128" s="260"/>
      <c r="M128" s="264"/>
      <c r="N128" s="265"/>
      <c r="O128" s="265"/>
      <c r="P128" s="265"/>
      <c r="Q128" s="265"/>
      <c r="R128" s="265"/>
      <c r="S128" s="265"/>
      <c r="T128" s="266"/>
      <c r="AT128" s="261" t="s">
        <v>211</v>
      </c>
      <c r="AU128" s="261" t="s">
        <v>83</v>
      </c>
      <c r="AV128" s="14" t="s">
        <v>81</v>
      </c>
      <c r="AW128" s="14" t="s">
        <v>37</v>
      </c>
      <c r="AX128" s="14" t="s">
        <v>73</v>
      </c>
      <c r="AY128" s="261" t="s">
        <v>200</v>
      </c>
    </row>
    <row r="129" s="12" customFormat="1">
      <c r="B129" s="230"/>
      <c r="D129" s="226" t="s">
        <v>211</v>
      </c>
      <c r="E129" s="231" t="s">
        <v>1327</v>
      </c>
      <c r="F129" s="232" t="s">
        <v>2269</v>
      </c>
      <c r="H129" s="233">
        <v>2.25</v>
      </c>
      <c r="I129" s="234"/>
      <c r="L129" s="230"/>
      <c r="M129" s="235"/>
      <c r="N129" s="236"/>
      <c r="O129" s="236"/>
      <c r="P129" s="236"/>
      <c r="Q129" s="236"/>
      <c r="R129" s="236"/>
      <c r="S129" s="236"/>
      <c r="T129" s="237"/>
      <c r="AT129" s="231" t="s">
        <v>211</v>
      </c>
      <c r="AU129" s="231" t="s">
        <v>83</v>
      </c>
      <c r="AV129" s="12" t="s">
        <v>83</v>
      </c>
      <c r="AW129" s="12" t="s">
        <v>37</v>
      </c>
      <c r="AX129" s="12" t="s">
        <v>73</v>
      </c>
      <c r="AY129" s="231" t="s">
        <v>200</v>
      </c>
    </row>
    <row r="130" s="14" customFormat="1">
      <c r="B130" s="260"/>
      <c r="D130" s="226" t="s">
        <v>211</v>
      </c>
      <c r="E130" s="261" t="s">
        <v>5</v>
      </c>
      <c r="F130" s="262" t="s">
        <v>1927</v>
      </c>
      <c r="H130" s="261" t="s">
        <v>5</v>
      </c>
      <c r="I130" s="263"/>
      <c r="L130" s="260"/>
      <c r="M130" s="264"/>
      <c r="N130" s="265"/>
      <c r="O130" s="265"/>
      <c r="P130" s="265"/>
      <c r="Q130" s="265"/>
      <c r="R130" s="265"/>
      <c r="S130" s="265"/>
      <c r="T130" s="266"/>
      <c r="AT130" s="261" t="s">
        <v>211</v>
      </c>
      <c r="AU130" s="261" t="s">
        <v>83</v>
      </c>
      <c r="AV130" s="14" t="s">
        <v>81</v>
      </c>
      <c r="AW130" s="14" t="s">
        <v>37</v>
      </c>
      <c r="AX130" s="14" t="s">
        <v>73</v>
      </c>
      <c r="AY130" s="261" t="s">
        <v>200</v>
      </c>
    </row>
    <row r="131" s="12" customFormat="1">
      <c r="B131" s="230"/>
      <c r="D131" s="226" t="s">
        <v>211</v>
      </c>
      <c r="E131" s="231" t="s">
        <v>1640</v>
      </c>
      <c r="F131" s="232" t="s">
        <v>2270</v>
      </c>
      <c r="H131" s="233">
        <v>8.2799999999999994</v>
      </c>
      <c r="I131" s="234"/>
      <c r="L131" s="230"/>
      <c r="M131" s="235"/>
      <c r="N131" s="236"/>
      <c r="O131" s="236"/>
      <c r="P131" s="236"/>
      <c r="Q131" s="236"/>
      <c r="R131" s="236"/>
      <c r="S131" s="236"/>
      <c r="T131" s="237"/>
      <c r="AT131" s="231" t="s">
        <v>211</v>
      </c>
      <c r="AU131" s="231" t="s">
        <v>83</v>
      </c>
      <c r="AV131" s="12" t="s">
        <v>83</v>
      </c>
      <c r="AW131" s="12" t="s">
        <v>37</v>
      </c>
      <c r="AX131" s="12" t="s">
        <v>73</v>
      </c>
      <c r="AY131" s="231" t="s">
        <v>200</v>
      </c>
    </row>
    <row r="132" s="13" customFormat="1">
      <c r="B132" s="238"/>
      <c r="D132" s="226" t="s">
        <v>211</v>
      </c>
      <c r="E132" s="239" t="s">
        <v>1642</v>
      </c>
      <c r="F132" s="240" t="s">
        <v>219</v>
      </c>
      <c r="H132" s="241">
        <v>10.529999999999999</v>
      </c>
      <c r="I132" s="242"/>
      <c r="L132" s="238"/>
      <c r="M132" s="243"/>
      <c r="N132" s="244"/>
      <c r="O132" s="244"/>
      <c r="P132" s="244"/>
      <c r="Q132" s="244"/>
      <c r="R132" s="244"/>
      <c r="S132" s="244"/>
      <c r="T132" s="245"/>
      <c r="AT132" s="239" t="s">
        <v>211</v>
      </c>
      <c r="AU132" s="239" t="s">
        <v>83</v>
      </c>
      <c r="AV132" s="13" t="s">
        <v>207</v>
      </c>
      <c r="AW132" s="13" t="s">
        <v>37</v>
      </c>
      <c r="AX132" s="13" t="s">
        <v>81</v>
      </c>
      <c r="AY132" s="239" t="s">
        <v>200</v>
      </c>
    </row>
    <row r="133" s="1" customFormat="1" ht="16.5" customHeight="1">
      <c r="B133" s="213"/>
      <c r="C133" s="214" t="s">
        <v>264</v>
      </c>
      <c r="D133" s="214" t="s">
        <v>202</v>
      </c>
      <c r="E133" s="215" t="s">
        <v>278</v>
      </c>
      <c r="F133" s="216" t="s">
        <v>279</v>
      </c>
      <c r="G133" s="217" t="s">
        <v>205</v>
      </c>
      <c r="H133" s="218">
        <v>10.529999999999999</v>
      </c>
      <c r="I133" s="219"/>
      <c r="J133" s="220">
        <f>ROUND(I133*H133,2)</f>
        <v>0</v>
      </c>
      <c r="K133" s="216" t="s">
        <v>206</v>
      </c>
      <c r="L133" s="48"/>
      <c r="M133" s="221" t="s">
        <v>5</v>
      </c>
      <c r="N133" s="222" t="s">
        <v>44</v>
      </c>
      <c r="O133" s="49"/>
      <c r="P133" s="223">
        <f>O133*H133</f>
        <v>0</v>
      </c>
      <c r="Q133" s="223">
        <v>0</v>
      </c>
      <c r="R133" s="223">
        <f>Q133*H133</f>
        <v>0</v>
      </c>
      <c r="S133" s="223">
        <v>0</v>
      </c>
      <c r="T133" s="224">
        <f>S133*H133</f>
        <v>0</v>
      </c>
      <c r="AR133" s="26" t="s">
        <v>207</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207</v>
      </c>
      <c r="BM133" s="26" t="s">
        <v>2271</v>
      </c>
    </row>
    <row r="134" s="1" customFormat="1">
      <c r="B134" s="48"/>
      <c r="D134" s="226" t="s">
        <v>209</v>
      </c>
      <c r="F134" s="227" t="s">
        <v>281</v>
      </c>
      <c r="I134" s="228"/>
      <c r="L134" s="48"/>
      <c r="M134" s="229"/>
      <c r="N134" s="49"/>
      <c r="O134" s="49"/>
      <c r="P134" s="49"/>
      <c r="Q134" s="49"/>
      <c r="R134" s="49"/>
      <c r="S134" s="49"/>
      <c r="T134" s="87"/>
      <c r="AT134" s="26" t="s">
        <v>209</v>
      </c>
      <c r="AU134" s="26" t="s">
        <v>83</v>
      </c>
    </row>
    <row r="135" s="12" customFormat="1">
      <c r="B135" s="230"/>
      <c r="D135" s="226" t="s">
        <v>211</v>
      </c>
      <c r="E135" s="231" t="s">
        <v>5</v>
      </c>
      <c r="F135" s="232" t="s">
        <v>1642</v>
      </c>
      <c r="H135" s="233">
        <v>10.529999999999999</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 customFormat="1" ht="16.5" customHeight="1">
      <c r="B136" s="213"/>
      <c r="C136" s="214" t="s">
        <v>270</v>
      </c>
      <c r="D136" s="214" t="s">
        <v>202</v>
      </c>
      <c r="E136" s="215" t="s">
        <v>283</v>
      </c>
      <c r="F136" s="216" t="s">
        <v>284</v>
      </c>
      <c r="G136" s="217" t="s">
        <v>274</v>
      </c>
      <c r="H136" s="218">
        <v>20.007000000000001</v>
      </c>
      <c r="I136" s="219"/>
      <c r="J136" s="220">
        <f>ROUND(I136*H136,2)</f>
        <v>0</v>
      </c>
      <c r="K136" s="216" t="s">
        <v>206</v>
      </c>
      <c r="L136" s="48"/>
      <c r="M136" s="221" t="s">
        <v>5</v>
      </c>
      <c r="N136" s="222" t="s">
        <v>44</v>
      </c>
      <c r="O136" s="49"/>
      <c r="P136" s="223">
        <f>O136*H136</f>
        <v>0</v>
      </c>
      <c r="Q136" s="223">
        <v>0</v>
      </c>
      <c r="R136" s="223">
        <f>Q136*H136</f>
        <v>0</v>
      </c>
      <c r="S136" s="223">
        <v>0</v>
      </c>
      <c r="T136" s="224">
        <f>S136*H136</f>
        <v>0</v>
      </c>
      <c r="AR136" s="26" t="s">
        <v>207</v>
      </c>
      <c r="AT136" s="26" t="s">
        <v>202</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207</v>
      </c>
      <c r="BM136" s="26" t="s">
        <v>2272</v>
      </c>
    </row>
    <row r="137" s="1" customFormat="1">
      <c r="B137" s="48"/>
      <c r="D137" s="226" t="s">
        <v>209</v>
      </c>
      <c r="F137" s="227" t="s">
        <v>286</v>
      </c>
      <c r="I137" s="228"/>
      <c r="L137" s="48"/>
      <c r="M137" s="229"/>
      <c r="N137" s="49"/>
      <c r="O137" s="49"/>
      <c r="P137" s="49"/>
      <c r="Q137" s="49"/>
      <c r="R137" s="49"/>
      <c r="S137" s="49"/>
      <c r="T137" s="87"/>
      <c r="AT137" s="26" t="s">
        <v>209</v>
      </c>
      <c r="AU137" s="26" t="s">
        <v>83</v>
      </c>
    </row>
    <row r="138" s="12" customFormat="1">
      <c r="B138" s="230"/>
      <c r="D138" s="226" t="s">
        <v>211</v>
      </c>
      <c r="E138" s="231" t="s">
        <v>5</v>
      </c>
      <c r="F138" s="232" t="s">
        <v>2273</v>
      </c>
      <c r="H138" s="233">
        <v>20.007000000000001</v>
      </c>
      <c r="I138" s="234"/>
      <c r="L138" s="230"/>
      <c r="M138" s="235"/>
      <c r="N138" s="236"/>
      <c r="O138" s="236"/>
      <c r="P138" s="236"/>
      <c r="Q138" s="236"/>
      <c r="R138" s="236"/>
      <c r="S138" s="236"/>
      <c r="T138" s="237"/>
      <c r="AT138" s="231" t="s">
        <v>211</v>
      </c>
      <c r="AU138" s="231" t="s">
        <v>83</v>
      </c>
      <c r="AV138" s="12" t="s">
        <v>83</v>
      </c>
      <c r="AW138" s="12" t="s">
        <v>37</v>
      </c>
      <c r="AX138" s="12" t="s">
        <v>81</v>
      </c>
      <c r="AY138" s="231" t="s">
        <v>200</v>
      </c>
    </row>
    <row r="139" s="1" customFormat="1" ht="16.5" customHeight="1">
      <c r="B139" s="213"/>
      <c r="C139" s="214" t="s">
        <v>277</v>
      </c>
      <c r="D139" s="214" t="s">
        <v>202</v>
      </c>
      <c r="E139" s="215" t="s">
        <v>1428</v>
      </c>
      <c r="F139" s="216" t="s">
        <v>1429</v>
      </c>
      <c r="G139" s="217" t="s">
        <v>205</v>
      </c>
      <c r="H139" s="218">
        <v>47.904000000000003</v>
      </c>
      <c r="I139" s="219"/>
      <c r="J139" s="220">
        <f>ROUND(I139*H139,2)</f>
        <v>0</v>
      </c>
      <c r="K139" s="216" t="s">
        <v>206</v>
      </c>
      <c r="L139" s="48"/>
      <c r="M139" s="221" t="s">
        <v>5</v>
      </c>
      <c r="N139" s="222" t="s">
        <v>44</v>
      </c>
      <c r="O139" s="49"/>
      <c r="P139" s="223">
        <f>O139*H139</f>
        <v>0</v>
      </c>
      <c r="Q139" s="223">
        <v>0</v>
      </c>
      <c r="R139" s="223">
        <f>Q139*H139</f>
        <v>0</v>
      </c>
      <c r="S139" s="223">
        <v>0</v>
      </c>
      <c r="T139" s="224">
        <f>S139*H139</f>
        <v>0</v>
      </c>
      <c r="AR139" s="26" t="s">
        <v>207</v>
      </c>
      <c r="AT139" s="26" t="s">
        <v>202</v>
      </c>
      <c r="AU139" s="26" t="s">
        <v>83</v>
      </c>
      <c r="AY139" s="26" t="s">
        <v>200</v>
      </c>
      <c r="BE139" s="225">
        <f>IF(N139="základní",J139,0)</f>
        <v>0</v>
      </c>
      <c r="BF139" s="225">
        <f>IF(N139="snížená",J139,0)</f>
        <v>0</v>
      </c>
      <c r="BG139" s="225">
        <f>IF(N139="zákl. přenesená",J139,0)</f>
        <v>0</v>
      </c>
      <c r="BH139" s="225">
        <f>IF(N139="sníž. přenesená",J139,0)</f>
        <v>0</v>
      </c>
      <c r="BI139" s="225">
        <f>IF(N139="nulová",J139,0)</f>
        <v>0</v>
      </c>
      <c r="BJ139" s="26" t="s">
        <v>81</v>
      </c>
      <c r="BK139" s="225">
        <f>ROUND(I139*H139,2)</f>
        <v>0</v>
      </c>
      <c r="BL139" s="26" t="s">
        <v>207</v>
      </c>
      <c r="BM139" s="26" t="s">
        <v>2274</v>
      </c>
    </row>
    <row r="140" s="1" customFormat="1">
      <c r="B140" s="48"/>
      <c r="D140" s="226" t="s">
        <v>209</v>
      </c>
      <c r="F140" s="227" t="s">
        <v>1431</v>
      </c>
      <c r="I140" s="228"/>
      <c r="L140" s="48"/>
      <c r="M140" s="229"/>
      <c r="N140" s="49"/>
      <c r="O140" s="49"/>
      <c r="P140" s="49"/>
      <c r="Q140" s="49"/>
      <c r="R140" s="49"/>
      <c r="S140" s="49"/>
      <c r="T140" s="87"/>
      <c r="AT140" s="26" t="s">
        <v>209</v>
      </c>
      <c r="AU140" s="26" t="s">
        <v>83</v>
      </c>
    </row>
    <row r="141" s="12" customFormat="1">
      <c r="B141" s="230"/>
      <c r="D141" s="226" t="s">
        <v>211</v>
      </c>
      <c r="E141" s="231" t="s">
        <v>5</v>
      </c>
      <c r="F141" s="232" t="s">
        <v>2148</v>
      </c>
      <c r="H141" s="233">
        <v>47.904000000000003</v>
      </c>
      <c r="I141" s="234"/>
      <c r="L141" s="230"/>
      <c r="M141" s="235"/>
      <c r="N141" s="236"/>
      <c r="O141" s="236"/>
      <c r="P141" s="236"/>
      <c r="Q141" s="236"/>
      <c r="R141" s="236"/>
      <c r="S141" s="236"/>
      <c r="T141" s="237"/>
      <c r="AT141" s="231" t="s">
        <v>211</v>
      </c>
      <c r="AU141" s="231" t="s">
        <v>83</v>
      </c>
      <c r="AV141" s="12" t="s">
        <v>83</v>
      </c>
      <c r="AW141" s="12" t="s">
        <v>37</v>
      </c>
      <c r="AX141" s="12" t="s">
        <v>81</v>
      </c>
      <c r="AY141" s="231" t="s">
        <v>200</v>
      </c>
    </row>
    <row r="142" s="1" customFormat="1" ht="16.5" customHeight="1">
      <c r="B142" s="213"/>
      <c r="C142" s="214" t="s">
        <v>282</v>
      </c>
      <c r="D142" s="214" t="s">
        <v>202</v>
      </c>
      <c r="E142" s="215" t="s">
        <v>1434</v>
      </c>
      <c r="F142" s="216" t="s">
        <v>1435</v>
      </c>
      <c r="G142" s="217" t="s">
        <v>205</v>
      </c>
      <c r="H142" s="218">
        <v>8.2799999999999994</v>
      </c>
      <c r="I142" s="219"/>
      <c r="J142" s="220">
        <f>ROUND(I142*H142,2)</f>
        <v>0</v>
      </c>
      <c r="K142" s="216" t="s">
        <v>5</v>
      </c>
      <c r="L142" s="48"/>
      <c r="M142" s="221" t="s">
        <v>5</v>
      </c>
      <c r="N142" s="222" t="s">
        <v>44</v>
      </c>
      <c r="O142" s="49"/>
      <c r="P142" s="223">
        <f>O142*H142</f>
        <v>0</v>
      </c>
      <c r="Q142" s="223">
        <v>0</v>
      </c>
      <c r="R142" s="223">
        <f>Q142*H142</f>
        <v>0</v>
      </c>
      <c r="S142" s="223">
        <v>0</v>
      </c>
      <c r="T142" s="224">
        <f>S142*H142</f>
        <v>0</v>
      </c>
      <c r="AR142" s="26" t="s">
        <v>207</v>
      </c>
      <c r="AT142" s="26" t="s">
        <v>202</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207</v>
      </c>
      <c r="BM142" s="26" t="s">
        <v>2275</v>
      </c>
    </row>
    <row r="143" s="1" customFormat="1">
      <c r="B143" s="48"/>
      <c r="D143" s="226" t="s">
        <v>209</v>
      </c>
      <c r="F143" s="227" t="s">
        <v>1435</v>
      </c>
      <c r="I143" s="228"/>
      <c r="L143" s="48"/>
      <c r="M143" s="229"/>
      <c r="N143" s="49"/>
      <c r="O143" s="49"/>
      <c r="P143" s="49"/>
      <c r="Q143" s="49"/>
      <c r="R143" s="49"/>
      <c r="S143" s="49"/>
      <c r="T143" s="87"/>
      <c r="AT143" s="26" t="s">
        <v>209</v>
      </c>
      <c r="AU143" s="26" t="s">
        <v>83</v>
      </c>
    </row>
    <row r="144" s="12" customFormat="1">
      <c r="B144" s="230"/>
      <c r="D144" s="226" t="s">
        <v>211</v>
      </c>
      <c r="E144" s="231" t="s">
        <v>5</v>
      </c>
      <c r="F144" s="232" t="s">
        <v>1640</v>
      </c>
      <c r="H144" s="233">
        <v>8.2799999999999994</v>
      </c>
      <c r="I144" s="234"/>
      <c r="L144" s="230"/>
      <c r="M144" s="235"/>
      <c r="N144" s="236"/>
      <c r="O144" s="236"/>
      <c r="P144" s="236"/>
      <c r="Q144" s="236"/>
      <c r="R144" s="236"/>
      <c r="S144" s="236"/>
      <c r="T144" s="237"/>
      <c r="AT144" s="231" t="s">
        <v>211</v>
      </c>
      <c r="AU144" s="231" t="s">
        <v>83</v>
      </c>
      <c r="AV144" s="12" t="s">
        <v>83</v>
      </c>
      <c r="AW144" s="12" t="s">
        <v>37</v>
      </c>
      <c r="AX144" s="12" t="s">
        <v>81</v>
      </c>
      <c r="AY144" s="231" t="s">
        <v>200</v>
      </c>
    </row>
    <row r="145" s="1" customFormat="1" ht="16.5" customHeight="1">
      <c r="B145" s="213"/>
      <c r="C145" s="247" t="s">
        <v>288</v>
      </c>
      <c r="D145" s="247" t="s">
        <v>271</v>
      </c>
      <c r="E145" s="248" t="s">
        <v>1437</v>
      </c>
      <c r="F145" s="249" t="s">
        <v>1438</v>
      </c>
      <c r="G145" s="250" t="s">
        <v>274</v>
      </c>
      <c r="H145" s="251">
        <v>13.827999999999999</v>
      </c>
      <c r="I145" s="252"/>
      <c r="J145" s="253">
        <f>ROUND(I145*H145,2)</f>
        <v>0</v>
      </c>
      <c r="K145" s="249" t="s">
        <v>206</v>
      </c>
      <c r="L145" s="254"/>
      <c r="M145" s="255" t="s">
        <v>5</v>
      </c>
      <c r="N145" s="256" t="s">
        <v>44</v>
      </c>
      <c r="O145" s="49"/>
      <c r="P145" s="223">
        <f>O145*H145</f>
        <v>0</v>
      </c>
      <c r="Q145" s="223">
        <v>1</v>
      </c>
      <c r="R145" s="223">
        <f>Q145*H145</f>
        <v>13.827999999999999</v>
      </c>
      <c r="S145" s="223">
        <v>0</v>
      </c>
      <c r="T145" s="224">
        <f>S145*H145</f>
        <v>0</v>
      </c>
      <c r="AR145" s="26" t="s">
        <v>250</v>
      </c>
      <c r="AT145" s="26" t="s">
        <v>271</v>
      </c>
      <c r="AU145" s="26" t="s">
        <v>83</v>
      </c>
      <c r="AY145" s="26" t="s">
        <v>200</v>
      </c>
      <c r="BE145" s="225">
        <f>IF(N145="základní",J145,0)</f>
        <v>0</v>
      </c>
      <c r="BF145" s="225">
        <f>IF(N145="snížená",J145,0)</f>
        <v>0</v>
      </c>
      <c r="BG145" s="225">
        <f>IF(N145="zákl. přenesená",J145,0)</f>
        <v>0</v>
      </c>
      <c r="BH145" s="225">
        <f>IF(N145="sníž. přenesená",J145,0)</f>
        <v>0</v>
      </c>
      <c r="BI145" s="225">
        <f>IF(N145="nulová",J145,0)</f>
        <v>0</v>
      </c>
      <c r="BJ145" s="26" t="s">
        <v>81</v>
      </c>
      <c r="BK145" s="225">
        <f>ROUND(I145*H145,2)</f>
        <v>0</v>
      </c>
      <c r="BL145" s="26" t="s">
        <v>207</v>
      </c>
      <c r="BM145" s="26" t="s">
        <v>2276</v>
      </c>
    </row>
    <row r="146" s="1" customFormat="1">
      <c r="B146" s="48"/>
      <c r="D146" s="226" t="s">
        <v>209</v>
      </c>
      <c r="F146" s="227" t="s">
        <v>1438</v>
      </c>
      <c r="I146" s="228"/>
      <c r="L146" s="48"/>
      <c r="M146" s="229"/>
      <c r="N146" s="49"/>
      <c r="O146" s="49"/>
      <c r="P146" s="49"/>
      <c r="Q146" s="49"/>
      <c r="R146" s="49"/>
      <c r="S146" s="49"/>
      <c r="T146" s="87"/>
      <c r="AT146" s="26" t="s">
        <v>209</v>
      </c>
      <c r="AU146" s="26" t="s">
        <v>83</v>
      </c>
    </row>
    <row r="147" s="12" customFormat="1">
      <c r="B147" s="230"/>
      <c r="D147" s="226" t="s">
        <v>211</v>
      </c>
      <c r="E147" s="231" t="s">
        <v>1938</v>
      </c>
      <c r="F147" s="232" t="s">
        <v>1666</v>
      </c>
      <c r="H147" s="233">
        <v>13.827999999999999</v>
      </c>
      <c r="I147" s="234"/>
      <c r="L147" s="230"/>
      <c r="M147" s="235"/>
      <c r="N147" s="236"/>
      <c r="O147" s="236"/>
      <c r="P147" s="236"/>
      <c r="Q147" s="236"/>
      <c r="R147" s="236"/>
      <c r="S147" s="236"/>
      <c r="T147" s="237"/>
      <c r="AT147" s="231" t="s">
        <v>211</v>
      </c>
      <c r="AU147" s="231" t="s">
        <v>83</v>
      </c>
      <c r="AV147" s="12" t="s">
        <v>83</v>
      </c>
      <c r="AW147" s="12" t="s">
        <v>37</v>
      </c>
      <c r="AX147" s="12" t="s">
        <v>81</v>
      </c>
      <c r="AY147" s="231" t="s">
        <v>200</v>
      </c>
    </row>
    <row r="148" s="11" customFormat="1" ht="29.88" customHeight="1">
      <c r="B148" s="200"/>
      <c r="D148" s="201" t="s">
        <v>72</v>
      </c>
      <c r="E148" s="211" t="s">
        <v>110</v>
      </c>
      <c r="F148" s="211" t="s">
        <v>1057</v>
      </c>
      <c r="I148" s="203"/>
      <c r="J148" s="212">
        <f>BK148</f>
        <v>0</v>
      </c>
      <c r="L148" s="200"/>
      <c r="M148" s="205"/>
      <c r="N148" s="206"/>
      <c r="O148" s="206"/>
      <c r="P148" s="207">
        <f>SUM(P149:P172)</f>
        <v>0</v>
      </c>
      <c r="Q148" s="206"/>
      <c r="R148" s="207">
        <f>SUM(R149:R172)</f>
        <v>4.6062399999999997</v>
      </c>
      <c r="S148" s="206"/>
      <c r="T148" s="208">
        <f>SUM(T149:T172)</f>
        <v>0</v>
      </c>
      <c r="AR148" s="201" t="s">
        <v>81</v>
      </c>
      <c r="AT148" s="209" t="s">
        <v>72</v>
      </c>
      <c r="AU148" s="209" t="s">
        <v>81</v>
      </c>
      <c r="AY148" s="201" t="s">
        <v>200</v>
      </c>
      <c r="BK148" s="210">
        <f>SUM(BK149:BK172)</f>
        <v>0</v>
      </c>
    </row>
    <row r="149" s="1" customFormat="1" ht="25.5" customHeight="1">
      <c r="B149" s="213"/>
      <c r="C149" s="214" t="s">
        <v>11</v>
      </c>
      <c r="D149" s="214" t="s">
        <v>202</v>
      </c>
      <c r="E149" s="215" t="s">
        <v>1950</v>
      </c>
      <c r="F149" s="216" t="s">
        <v>1951</v>
      </c>
      <c r="G149" s="217" t="s">
        <v>403</v>
      </c>
      <c r="H149" s="218">
        <v>2</v>
      </c>
      <c r="I149" s="219"/>
      <c r="J149" s="220">
        <f>ROUND(I149*H149,2)</f>
        <v>0</v>
      </c>
      <c r="K149" s="216" t="s">
        <v>206</v>
      </c>
      <c r="L149" s="48"/>
      <c r="M149" s="221" t="s">
        <v>5</v>
      </c>
      <c r="N149" s="222" t="s">
        <v>44</v>
      </c>
      <c r="O149" s="49"/>
      <c r="P149" s="223">
        <f>O149*H149</f>
        <v>0</v>
      </c>
      <c r="Q149" s="223">
        <v>0.048719999999999999</v>
      </c>
      <c r="R149" s="223">
        <f>Q149*H149</f>
        <v>0.097439999999999999</v>
      </c>
      <c r="S149" s="223">
        <v>0</v>
      </c>
      <c r="T149" s="224">
        <f>S149*H149</f>
        <v>0</v>
      </c>
      <c r="AR149" s="26" t="s">
        <v>207</v>
      </c>
      <c r="AT149" s="26" t="s">
        <v>202</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2277</v>
      </c>
    </row>
    <row r="150" s="1" customFormat="1">
      <c r="B150" s="48"/>
      <c r="D150" s="226" t="s">
        <v>209</v>
      </c>
      <c r="F150" s="227" t="s">
        <v>1953</v>
      </c>
      <c r="I150" s="228"/>
      <c r="L150" s="48"/>
      <c r="M150" s="229"/>
      <c r="N150" s="49"/>
      <c r="O150" s="49"/>
      <c r="P150" s="49"/>
      <c r="Q150" s="49"/>
      <c r="R150" s="49"/>
      <c r="S150" s="49"/>
      <c r="T150" s="87"/>
      <c r="AT150" s="26" t="s">
        <v>209</v>
      </c>
      <c r="AU150" s="26" t="s">
        <v>83</v>
      </c>
    </row>
    <row r="151" s="1" customFormat="1" ht="16.5" customHeight="1">
      <c r="B151" s="213"/>
      <c r="C151" s="247" t="s">
        <v>301</v>
      </c>
      <c r="D151" s="247" t="s">
        <v>271</v>
      </c>
      <c r="E151" s="248" t="s">
        <v>1954</v>
      </c>
      <c r="F151" s="249" t="s">
        <v>1955</v>
      </c>
      <c r="G151" s="250" t="s">
        <v>403</v>
      </c>
      <c r="H151" s="251">
        <v>1</v>
      </c>
      <c r="I151" s="252"/>
      <c r="J151" s="253">
        <f>ROUND(I151*H151,2)</f>
        <v>0</v>
      </c>
      <c r="K151" s="249" t="s">
        <v>5</v>
      </c>
      <c r="L151" s="254"/>
      <c r="M151" s="255" t="s">
        <v>5</v>
      </c>
      <c r="N151" s="256" t="s">
        <v>44</v>
      </c>
      <c r="O151" s="49"/>
      <c r="P151" s="223">
        <f>O151*H151</f>
        <v>0</v>
      </c>
      <c r="Q151" s="223">
        <v>0.039</v>
      </c>
      <c r="R151" s="223">
        <f>Q151*H151</f>
        <v>0.039</v>
      </c>
      <c r="S151" s="223">
        <v>0</v>
      </c>
      <c r="T151" s="224">
        <f>S151*H151</f>
        <v>0</v>
      </c>
      <c r="AR151" s="26" t="s">
        <v>250</v>
      </c>
      <c r="AT151" s="26" t="s">
        <v>271</v>
      </c>
      <c r="AU151" s="26" t="s">
        <v>83</v>
      </c>
      <c r="AY151" s="26" t="s">
        <v>200</v>
      </c>
      <c r="BE151" s="225">
        <f>IF(N151="základní",J151,0)</f>
        <v>0</v>
      </c>
      <c r="BF151" s="225">
        <f>IF(N151="snížená",J151,0)</f>
        <v>0</v>
      </c>
      <c r="BG151" s="225">
        <f>IF(N151="zákl. přenesená",J151,0)</f>
        <v>0</v>
      </c>
      <c r="BH151" s="225">
        <f>IF(N151="sníž. přenesená",J151,0)</f>
        <v>0</v>
      </c>
      <c r="BI151" s="225">
        <f>IF(N151="nulová",J151,0)</f>
        <v>0</v>
      </c>
      <c r="BJ151" s="26" t="s">
        <v>81</v>
      </c>
      <c r="BK151" s="225">
        <f>ROUND(I151*H151,2)</f>
        <v>0</v>
      </c>
      <c r="BL151" s="26" t="s">
        <v>207</v>
      </c>
      <c r="BM151" s="26" t="s">
        <v>2278</v>
      </c>
    </row>
    <row r="152" s="1" customFormat="1">
      <c r="B152" s="48"/>
      <c r="D152" s="226" t="s">
        <v>209</v>
      </c>
      <c r="F152" s="227" t="s">
        <v>1955</v>
      </c>
      <c r="I152" s="228"/>
      <c r="L152" s="48"/>
      <c r="M152" s="229"/>
      <c r="N152" s="49"/>
      <c r="O152" s="49"/>
      <c r="P152" s="49"/>
      <c r="Q152" s="49"/>
      <c r="R152" s="49"/>
      <c r="S152" s="49"/>
      <c r="T152" s="87"/>
      <c r="AT152" s="26" t="s">
        <v>209</v>
      </c>
      <c r="AU152" s="26" t="s">
        <v>83</v>
      </c>
    </row>
    <row r="153" s="1" customFormat="1" ht="16.5" customHeight="1">
      <c r="B153" s="213"/>
      <c r="C153" s="247" t="s">
        <v>307</v>
      </c>
      <c r="D153" s="247" t="s">
        <v>271</v>
      </c>
      <c r="E153" s="248" t="s">
        <v>1957</v>
      </c>
      <c r="F153" s="249" t="s">
        <v>1958</v>
      </c>
      <c r="G153" s="250" t="s">
        <v>403</v>
      </c>
      <c r="H153" s="251">
        <v>1</v>
      </c>
      <c r="I153" s="252"/>
      <c r="J153" s="253">
        <f>ROUND(I153*H153,2)</f>
        <v>0</v>
      </c>
      <c r="K153" s="249" t="s">
        <v>206</v>
      </c>
      <c r="L153" s="254"/>
      <c r="M153" s="255" t="s">
        <v>5</v>
      </c>
      <c r="N153" s="256" t="s">
        <v>44</v>
      </c>
      <c r="O153" s="49"/>
      <c r="P153" s="223">
        <f>O153*H153</f>
        <v>0</v>
      </c>
      <c r="Q153" s="223">
        <v>0.050999999999999997</v>
      </c>
      <c r="R153" s="223">
        <f>Q153*H153</f>
        <v>0.050999999999999997</v>
      </c>
      <c r="S153" s="223">
        <v>0</v>
      </c>
      <c r="T153" s="224">
        <f>S153*H153</f>
        <v>0</v>
      </c>
      <c r="AR153" s="26" t="s">
        <v>250</v>
      </c>
      <c r="AT153" s="26" t="s">
        <v>271</v>
      </c>
      <c r="AU153" s="26" t="s">
        <v>83</v>
      </c>
      <c r="AY153" s="26" t="s">
        <v>200</v>
      </c>
      <c r="BE153" s="225">
        <f>IF(N153="základní",J153,0)</f>
        <v>0</v>
      </c>
      <c r="BF153" s="225">
        <f>IF(N153="snížená",J153,0)</f>
        <v>0</v>
      </c>
      <c r="BG153" s="225">
        <f>IF(N153="zákl. přenesená",J153,0)</f>
        <v>0</v>
      </c>
      <c r="BH153" s="225">
        <f>IF(N153="sníž. přenesená",J153,0)</f>
        <v>0</v>
      </c>
      <c r="BI153" s="225">
        <f>IF(N153="nulová",J153,0)</f>
        <v>0</v>
      </c>
      <c r="BJ153" s="26" t="s">
        <v>81</v>
      </c>
      <c r="BK153" s="225">
        <f>ROUND(I153*H153,2)</f>
        <v>0</v>
      </c>
      <c r="BL153" s="26" t="s">
        <v>207</v>
      </c>
      <c r="BM153" s="26" t="s">
        <v>2279</v>
      </c>
    </row>
    <row r="154" s="1" customFormat="1">
      <c r="B154" s="48"/>
      <c r="D154" s="226" t="s">
        <v>209</v>
      </c>
      <c r="F154" s="227" t="s">
        <v>1958</v>
      </c>
      <c r="I154" s="228"/>
      <c r="L154" s="48"/>
      <c r="M154" s="229"/>
      <c r="N154" s="49"/>
      <c r="O154" s="49"/>
      <c r="P154" s="49"/>
      <c r="Q154" s="49"/>
      <c r="R154" s="49"/>
      <c r="S154" s="49"/>
      <c r="T154" s="87"/>
      <c r="AT154" s="26" t="s">
        <v>209</v>
      </c>
      <c r="AU154" s="26" t="s">
        <v>83</v>
      </c>
    </row>
    <row r="155" s="1" customFormat="1" ht="16.5" customHeight="1">
      <c r="B155" s="213"/>
      <c r="C155" s="214" t="s">
        <v>313</v>
      </c>
      <c r="D155" s="214" t="s">
        <v>202</v>
      </c>
      <c r="E155" s="215" t="s">
        <v>1963</v>
      </c>
      <c r="F155" s="216" t="s">
        <v>1964</v>
      </c>
      <c r="G155" s="217" t="s">
        <v>403</v>
      </c>
      <c r="H155" s="218">
        <v>4</v>
      </c>
      <c r="I155" s="219"/>
      <c r="J155" s="220">
        <f>ROUND(I155*H155,2)</f>
        <v>0</v>
      </c>
      <c r="K155" s="216" t="s">
        <v>206</v>
      </c>
      <c r="L155" s="48"/>
      <c r="M155" s="221" t="s">
        <v>5</v>
      </c>
      <c r="N155" s="222" t="s">
        <v>44</v>
      </c>
      <c r="O155" s="49"/>
      <c r="P155" s="223">
        <f>O155*H155</f>
        <v>0</v>
      </c>
      <c r="Q155" s="223">
        <v>0.063270000000000007</v>
      </c>
      <c r="R155" s="223">
        <f>Q155*H155</f>
        <v>0.25308000000000003</v>
      </c>
      <c r="S155" s="223">
        <v>0</v>
      </c>
      <c r="T155" s="224">
        <f>S155*H155</f>
        <v>0</v>
      </c>
      <c r="AR155" s="26" t="s">
        <v>207</v>
      </c>
      <c r="AT155" s="26" t="s">
        <v>202</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2280</v>
      </c>
    </row>
    <row r="156" s="1" customFormat="1">
      <c r="B156" s="48"/>
      <c r="D156" s="226" t="s">
        <v>209</v>
      </c>
      <c r="F156" s="227" t="s">
        <v>1966</v>
      </c>
      <c r="I156" s="228"/>
      <c r="L156" s="48"/>
      <c r="M156" s="229"/>
      <c r="N156" s="49"/>
      <c r="O156" s="49"/>
      <c r="P156" s="49"/>
      <c r="Q156" s="49"/>
      <c r="R156" s="49"/>
      <c r="S156" s="49"/>
      <c r="T156" s="87"/>
      <c r="AT156" s="26" t="s">
        <v>209</v>
      </c>
      <c r="AU156" s="26" t="s">
        <v>83</v>
      </c>
    </row>
    <row r="157" s="1" customFormat="1" ht="16.5" customHeight="1">
      <c r="B157" s="213"/>
      <c r="C157" s="247" t="s">
        <v>321</v>
      </c>
      <c r="D157" s="247" t="s">
        <v>271</v>
      </c>
      <c r="E157" s="248" t="s">
        <v>1967</v>
      </c>
      <c r="F157" s="249" t="s">
        <v>1968</v>
      </c>
      <c r="G157" s="250" t="s">
        <v>403</v>
      </c>
      <c r="H157" s="251">
        <v>1</v>
      </c>
      <c r="I157" s="252"/>
      <c r="J157" s="253">
        <f>ROUND(I157*H157,2)</f>
        <v>0</v>
      </c>
      <c r="K157" s="249" t="s">
        <v>206</v>
      </c>
      <c r="L157" s="254"/>
      <c r="M157" s="255" t="s">
        <v>5</v>
      </c>
      <c r="N157" s="256" t="s">
        <v>44</v>
      </c>
      <c r="O157" s="49"/>
      <c r="P157" s="223">
        <f>O157*H157</f>
        <v>0</v>
      </c>
      <c r="Q157" s="223">
        <v>0.39600000000000002</v>
      </c>
      <c r="R157" s="223">
        <f>Q157*H157</f>
        <v>0.39600000000000002</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2281</v>
      </c>
    </row>
    <row r="158" s="1" customFormat="1">
      <c r="B158" s="48"/>
      <c r="D158" s="226" t="s">
        <v>209</v>
      </c>
      <c r="F158" s="227" t="s">
        <v>1968</v>
      </c>
      <c r="I158" s="228"/>
      <c r="L158" s="48"/>
      <c r="M158" s="229"/>
      <c r="N158" s="49"/>
      <c r="O158" s="49"/>
      <c r="P158" s="49"/>
      <c r="Q158" s="49"/>
      <c r="R158" s="49"/>
      <c r="S158" s="49"/>
      <c r="T158" s="87"/>
      <c r="AT158" s="26" t="s">
        <v>209</v>
      </c>
      <c r="AU158" s="26" t="s">
        <v>83</v>
      </c>
    </row>
    <row r="159" s="1" customFormat="1" ht="16.5" customHeight="1">
      <c r="B159" s="213"/>
      <c r="C159" s="247" t="s">
        <v>326</v>
      </c>
      <c r="D159" s="247" t="s">
        <v>271</v>
      </c>
      <c r="E159" s="248" t="s">
        <v>2157</v>
      </c>
      <c r="F159" s="249" t="s">
        <v>2158</v>
      </c>
      <c r="G159" s="250" t="s">
        <v>403</v>
      </c>
      <c r="H159" s="251">
        <v>1</v>
      </c>
      <c r="I159" s="252"/>
      <c r="J159" s="253">
        <f>ROUND(I159*H159,2)</f>
        <v>0</v>
      </c>
      <c r="K159" s="249" t="s">
        <v>5</v>
      </c>
      <c r="L159" s="254"/>
      <c r="M159" s="255" t="s">
        <v>5</v>
      </c>
      <c r="N159" s="256" t="s">
        <v>44</v>
      </c>
      <c r="O159" s="49"/>
      <c r="P159" s="223">
        <f>O159*H159</f>
        <v>0</v>
      </c>
      <c r="Q159" s="223">
        <v>0.84999999999999998</v>
      </c>
      <c r="R159" s="223">
        <f>Q159*H159</f>
        <v>0.84999999999999998</v>
      </c>
      <c r="S159" s="223">
        <v>0</v>
      </c>
      <c r="T159" s="224">
        <f>S159*H159</f>
        <v>0</v>
      </c>
      <c r="AR159" s="26" t="s">
        <v>250</v>
      </c>
      <c r="AT159" s="26" t="s">
        <v>271</v>
      </c>
      <c r="AU159" s="26" t="s">
        <v>83</v>
      </c>
      <c r="AY159" s="26" t="s">
        <v>200</v>
      </c>
      <c r="BE159" s="225">
        <f>IF(N159="základní",J159,0)</f>
        <v>0</v>
      </c>
      <c r="BF159" s="225">
        <f>IF(N159="snížená",J159,0)</f>
        <v>0</v>
      </c>
      <c r="BG159" s="225">
        <f>IF(N159="zákl. přenesená",J159,0)</f>
        <v>0</v>
      </c>
      <c r="BH159" s="225">
        <f>IF(N159="sníž. přenesená",J159,0)</f>
        <v>0</v>
      </c>
      <c r="BI159" s="225">
        <f>IF(N159="nulová",J159,0)</f>
        <v>0</v>
      </c>
      <c r="BJ159" s="26" t="s">
        <v>81</v>
      </c>
      <c r="BK159" s="225">
        <f>ROUND(I159*H159,2)</f>
        <v>0</v>
      </c>
      <c r="BL159" s="26" t="s">
        <v>207</v>
      </c>
      <c r="BM159" s="26" t="s">
        <v>2282</v>
      </c>
    </row>
    <row r="160" s="1" customFormat="1">
      <c r="B160" s="48"/>
      <c r="D160" s="226" t="s">
        <v>209</v>
      </c>
      <c r="F160" s="227" t="s">
        <v>2283</v>
      </c>
      <c r="I160" s="228"/>
      <c r="L160" s="48"/>
      <c r="M160" s="229"/>
      <c r="N160" s="49"/>
      <c r="O160" s="49"/>
      <c r="P160" s="49"/>
      <c r="Q160" s="49"/>
      <c r="R160" s="49"/>
      <c r="S160" s="49"/>
      <c r="T160" s="87"/>
      <c r="AT160" s="26" t="s">
        <v>209</v>
      </c>
      <c r="AU160" s="26" t="s">
        <v>83</v>
      </c>
    </row>
    <row r="161" s="1" customFormat="1" ht="16.5" customHeight="1">
      <c r="B161" s="213"/>
      <c r="C161" s="247" t="s">
        <v>10</v>
      </c>
      <c r="D161" s="247" t="s">
        <v>271</v>
      </c>
      <c r="E161" s="248" t="s">
        <v>1973</v>
      </c>
      <c r="F161" s="249" t="s">
        <v>1974</v>
      </c>
      <c r="G161" s="250" t="s">
        <v>403</v>
      </c>
      <c r="H161" s="251">
        <v>1</v>
      </c>
      <c r="I161" s="252"/>
      <c r="J161" s="253">
        <f>ROUND(I161*H161,2)</f>
        <v>0</v>
      </c>
      <c r="K161" s="249" t="s">
        <v>5</v>
      </c>
      <c r="L161" s="254"/>
      <c r="M161" s="255" t="s">
        <v>5</v>
      </c>
      <c r="N161" s="256" t="s">
        <v>44</v>
      </c>
      <c r="O161" s="49"/>
      <c r="P161" s="223">
        <f>O161*H161</f>
        <v>0</v>
      </c>
      <c r="Q161" s="223">
        <v>0.372</v>
      </c>
      <c r="R161" s="223">
        <f>Q161*H161</f>
        <v>0.372</v>
      </c>
      <c r="S161" s="223">
        <v>0</v>
      </c>
      <c r="T161" s="224">
        <f>S161*H161</f>
        <v>0</v>
      </c>
      <c r="AR161" s="26" t="s">
        <v>250</v>
      </c>
      <c r="AT161" s="26" t="s">
        <v>271</v>
      </c>
      <c r="AU161" s="26" t="s">
        <v>83</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2284</v>
      </c>
    </row>
    <row r="162" s="1" customFormat="1">
      <c r="B162" s="48"/>
      <c r="D162" s="226" t="s">
        <v>209</v>
      </c>
      <c r="F162" s="227" t="s">
        <v>1974</v>
      </c>
      <c r="I162" s="228"/>
      <c r="L162" s="48"/>
      <c r="M162" s="229"/>
      <c r="N162" s="49"/>
      <c r="O162" s="49"/>
      <c r="P162" s="49"/>
      <c r="Q162" s="49"/>
      <c r="R162" s="49"/>
      <c r="S162" s="49"/>
      <c r="T162" s="87"/>
      <c r="AT162" s="26" t="s">
        <v>209</v>
      </c>
      <c r="AU162" s="26" t="s">
        <v>83</v>
      </c>
    </row>
    <row r="163" s="1" customFormat="1" ht="16.5" customHeight="1">
      <c r="B163" s="213"/>
      <c r="C163" s="247" t="s">
        <v>339</v>
      </c>
      <c r="D163" s="247" t="s">
        <v>271</v>
      </c>
      <c r="E163" s="248" t="s">
        <v>2091</v>
      </c>
      <c r="F163" s="249" t="s">
        <v>2162</v>
      </c>
      <c r="G163" s="250" t="s">
        <v>403</v>
      </c>
      <c r="H163" s="251">
        <v>1</v>
      </c>
      <c r="I163" s="252"/>
      <c r="J163" s="253">
        <f>ROUND(I163*H163,2)</f>
        <v>0</v>
      </c>
      <c r="K163" s="249" t="s">
        <v>5</v>
      </c>
      <c r="L163" s="254"/>
      <c r="M163" s="255" t="s">
        <v>5</v>
      </c>
      <c r="N163" s="256" t="s">
        <v>44</v>
      </c>
      <c r="O163" s="49"/>
      <c r="P163" s="223">
        <f>O163*H163</f>
        <v>0</v>
      </c>
      <c r="Q163" s="223">
        <v>0.73499999999999999</v>
      </c>
      <c r="R163" s="223">
        <f>Q163*H163</f>
        <v>0.73499999999999999</v>
      </c>
      <c r="S163" s="223">
        <v>0</v>
      </c>
      <c r="T163" s="224">
        <f>S163*H163</f>
        <v>0</v>
      </c>
      <c r="AR163" s="26" t="s">
        <v>250</v>
      </c>
      <c r="AT163" s="26" t="s">
        <v>271</v>
      </c>
      <c r="AU163" s="26" t="s">
        <v>83</v>
      </c>
      <c r="AY163" s="26" t="s">
        <v>200</v>
      </c>
      <c r="BE163" s="225">
        <f>IF(N163="základní",J163,0)</f>
        <v>0</v>
      </c>
      <c r="BF163" s="225">
        <f>IF(N163="snížená",J163,0)</f>
        <v>0</v>
      </c>
      <c r="BG163" s="225">
        <f>IF(N163="zákl. přenesená",J163,0)</f>
        <v>0</v>
      </c>
      <c r="BH163" s="225">
        <f>IF(N163="sníž. přenesená",J163,0)</f>
        <v>0</v>
      </c>
      <c r="BI163" s="225">
        <f>IF(N163="nulová",J163,0)</f>
        <v>0</v>
      </c>
      <c r="BJ163" s="26" t="s">
        <v>81</v>
      </c>
      <c r="BK163" s="225">
        <f>ROUND(I163*H163,2)</f>
        <v>0</v>
      </c>
      <c r="BL163" s="26" t="s">
        <v>207</v>
      </c>
      <c r="BM163" s="26" t="s">
        <v>2285</v>
      </c>
    </row>
    <row r="164" s="1" customFormat="1">
      <c r="B164" s="48"/>
      <c r="D164" s="226" t="s">
        <v>209</v>
      </c>
      <c r="F164" s="227" t="s">
        <v>2162</v>
      </c>
      <c r="I164" s="228"/>
      <c r="L164" s="48"/>
      <c r="M164" s="229"/>
      <c r="N164" s="49"/>
      <c r="O164" s="49"/>
      <c r="P164" s="49"/>
      <c r="Q164" s="49"/>
      <c r="R164" s="49"/>
      <c r="S164" s="49"/>
      <c r="T164" s="87"/>
      <c r="AT164" s="26" t="s">
        <v>209</v>
      </c>
      <c r="AU164" s="26" t="s">
        <v>83</v>
      </c>
    </row>
    <row r="165" s="1" customFormat="1" ht="16.5" customHeight="1">
      <c r="B165" s="213"/>
      <c r="C165" s="247" t="s">
        <v>345</v>
      </c>
      <c r="D165" s="247" t="s">
        <v>271</v>
      </c>
      <c r="E165" s="248" t="s">
        <v>1976</v>
      </c>
      <c r="F165" s="249" t="s">
        <v>1977</v>
      </c>
      <c r="G165" s="250" t="s">
        <v>403</v>
      </c>
      <c r="H165" s="251">
        <v>4</v>
      </c>
      <c r="I165" s="252"/>
      <c r="J165" s="253">
        <f>ROUND(I165*H165,2)</f>
        <v>0</v>
      </c>
      <c r="K165" s="249" t="s">
        <v>206</v>
      </c>
      <c r="L165" s="254"/>
      <c r="M165" s="255" t="s">
        <v>5</v>
      </c>
      <c r="N165" s="256" t="s">
        <v>44</v>
      </c>
      <c r="O165" s="49"/>
      <c r="P165" s="223">
        <f>O165*H165</f>
        <v>0</v>
      </c>
      <c r="Q165" s="223">
        <v>0.002</v>
      </c>
      <c r="R165" s="223">
        <f>Q165*H165</f>
        <v>0.0080000000000000002</v>
      </c>
      <c r="S165" s="223">
        <v>0</v>
      </c>
      <c r="T165" s="224">
        <f>S165*H165</f>
        <v>0</v>
      </c>
      <c r="AR165" s="26" t="s">
        <v>250</v>
      </c>
      <c r="AT165" s="26" t="s">
        <v>271</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2286</v>
      </c>
    </row>
    <row r="166" s="1" customFormat="1">
      <c r="B166" s="48"/>
      <c r="D166" s="226" t="s">
        <v>209</v>
      </c>
      <c r="F166" s="227" t="s">
        <v>1977</v>
      </c>
      <c r="I166" s="228"/>
      <c r="L166" s="48"/>
      <c r="M166" s="229"/>
      <c r="N166" s="49"/>
      <c r="O166" s="49"/>
      <c r="P166" s="49"/>
      <c r="Q166" s="49"/>
      <c r="R166" s="49"/>
      <c r="S166" s="49"/>
      <c r="T166" s="87"/>
      <c r="AT166" s="26" t="s">
        <v>209</v>
      </c>
      <c r="AU166" s="26" t="s">
        <v>83</v>
      </c>
    </row>
    <row r="167" s="1" customFormat="1" ht="16.5" customHeight="1">
      <c r="B167" s="213"/>
      <c r="C167" s="214" t="s">
        <v>350</v>
      </c>
      <c r="D167" s="214" t="s">
        <v>202</v>
      </c>
      <c r="E167" s="215" t="s">
        <v>1979</v>
      </c>
      <c r="F167" s="216" t="s">
        <v>1980</v>
      </c>
      <c r="G167" s="217" t="s">
        <v>403</v>
      </c>
      <c r="H167" s="218">
        <v>1</v>
      </c>
      <c r="I167" s="219"/>
      <c r="J167" s="220">
        <f>ROUND(I167*H167,2)</f>
        <v>0</v>
      </c>
      <c r="K167" s="216" t="s">
        <v>206</v>
      </c>
      <c r="L167" s="48"/>
      <c r="M167" s="221" t="s">
        <v>5</v>
      </c>
      <c r="N167" s="222" t="s">
        <v>44</v>
      </c>
      <c r="O167" s="49"/>
      <c r="P167" s="223">
        <f>O167*H167</f>
        <v>0</v>
      </c>
      <c r="Q167" s="223">
        <v>0.20472000000000001</v>
      </c>
      <c r="R167" s="223">
        <f>Q167*H167</f>
        <v>0.20472000000000001</v>
      </c>
      <c r="S167" s="223">
        <v>0</v>
      </c>
      <c r="T167" s="224">
        <f>S167*H167</f>
        <v>0</v>
      </c>
      <c r="AR167" s="26" t="s">
        <v>207</v>
      </c>
      <c r="AT167" s="26" t="s">
        <v>202</v>
      </c>
      <c r="AU167" s="26" t="s">
        <v>83</v>
      </c>
      <c r="AY167" s="26" t="s">
        <v>200</v>
      </c>
      <c r="BE167" s="225">
        <f>IF(N167="základní",J167,0)</f>
        <v>0</v>
      </c>
      <c r="BF167" s="225">
        <f>IF(N167="snížená",J167,0)</f>
        <v>0</v>
      </c>
      <c r="BG167" s="225">
        <f>IF(N167="zákl. přenesená",J167,0)</f>
        <v>0</v>
      </c>
      <c r="BH167" s="225">
        <f>IF(N167="sníž. přenesená",J167,0)</f>
        <v>0</v>
      </c>
      <c r="BI167" s="225">
        <f>IF(N167="nulová",J167,0)</f>
        <v>0</v>
      </c>
      <c r="BJ167" s="26" t="s">
        <v>81</v>
      </c>
      <c r="BK167" s="225">
        <f>ROUND(I167*H167,2)</f>
        <v>0</v>
      </c>
      <c r="BL167" s="26" t="s">
        <v>207</v>
      </c>
      <c r="BM167" s="26" t="s">
        <v>2287</v>
      </c>
    </row>
    <row r="168" s="1" customFormat="1">
      <c r="B168" s="48"/>
      <c r="D168" s="226" t="s">
        <v>209</v>
      </c>
      <c r="F168" s="227" t="s">
        <v>1982</v>
      </c>
      <c r="I168" s="228"/>
      <c r="L168" s="48"/>
      <c r="M168" s="229"/>
      <c r="N168" s="49"/>
      <c r="O168" s="49"/>
      <c r="P168" s="49"/>
      <c r="Q168" s="49"/>
      <c r="R168" s="49"/>
      <c r="S168" s="49"/>
      <c r="T168" s="87"/>
      <c r="AT168" s="26" t="s">
        <v>209</v>
      </c>
      <c r="AU168" s="26" t="s">
        <v>83</v>
      </c>
    </row>
    <row r="169" s="1" customFormat="1" ht="16.5" customHeight="1">
      <c r="B169" s="213"/>
      <c r="C169" s="247" t="s">
        <v>356</v>
      </c>
      <c r="D169" s="247" t="s">
        <v>271</v>
      </c>
      <c r="E169" s="248" t="s">
        <v>1983</v>
      </c>
      <c r="F169" s="249" t="s">
        <v>1984</v>
      </c>
      <c r="G169" s="250" t="s">
        <v>403</v>
      </c>
      <c r="H169" s="251">
        <v>1</v>
      </c>
      <c r="I169" s="252"/>
      <c r="J169" s="253">
        <f>ROUND(I169*H169,2)</f>
        <v>0</v>
      </c>
      <c r="K169" s="249" t="s">
        <v>206</v>
      </c>
      <c r="L169" s="254"/>
      <c r="M169" s="255" t="s">
        <v>5</v>
      </c>
      <c r="N169" s="256" t="s">
        <v>44</v>
      </c>
      <c r="O169" s="49"/>
      <c r="P169" s="223">
        <f>O169*H169</f>
        <v>0</v>
      </c>
      <c r="Q169" s="223">
        <v>1.6000000000000001</v>
      </c>
      <c r="R169" s="223">
        <f>Q169*H169</f>
        <v>1.6000000000000001</v>
      </c>
      <c r="S169" s="223">
        <v>0</v>
      </c>
      <c r="T169" s="224">
        <f>S169*H169</f>
        <v>0</v>
      </c>
      <c r="AR169" s="26" t="s">
        <v>250</v>
      </c>
      <c r="AT169" s="26" t="s">
        <v>271</v>
      </c>
      <c r="AU169" s="26" t="s">
        <v>83</v>
      </c>
      <c r="AY169" s="26" t="s">
        <v>200</v>
      </c>
      <c r="BE169" s="225">
        <f>IF(N169="základní",J169,0)</f>
        <v>0</v>
      </c>
      <c r="BF169" s="225">
        <f>IF(N169="snížená",J169,0)</f>
        <v>0</v>
      </c>
      <c r="BG169" s="225">
        <f>IF(N169="zákl. přenesená",J169,0)</f>
        <v>0</v>
      </c>
      <c r="BH169" s="225">
        <f>IF(N169="sníž. přenesená",J169,0)</f>
        <v>0</v>
      </c>
      <c r="BI169" s="225">
        <f>IF(N169="nulová",J169,0)</f>
        <v>0</v>
      </c>
      <c r="BJ169" s="26" t="s">
        <v>81</v>
      </c>
      <c r="BK169" s="225">
        <f>ROUND(I169*H169,2)</f>
        <v>0</v>
      </c>
      <c r="BL169" s="26" t="s">
        <v>207</v>
      </c>
      <c r="BM169" s="26" t="s">
        <v>2288</v>
      </c>
    </row>
    <row r="170" s="1" customFormat="1">
      <c r="B170" s="48"/>
      <c r="D170" s="226" t="s">
        <v>209</v>
      </c>
      <c r="F170" s="227" t="s">
        <v>1984</v>
      </c>
      <c r="I170" s="228"/>
      <c r="L170" s="48"/>
      <c r="M170" s="229"/>
      <c r="N170" s="49"/>
      <c r="O170" s="49"/>
      <c r="P170" s="49"/>
      <c r="Q170" s="49"/>
      <c r="R170" s="49"/>
      <c r="S170" s="49"/>
      <c r="T170" s="87"/>
      <c r="AT170" s="26" t="s">
        <v>209</v>
      </c>
      <c r="AU170" s="26" t="s">
        <v>83</v>
      </c>
    </row>
    <row r="171" s="14" customFormat="1">
      <c r="B171" s="260"/>
      <c r="D171" s="226" t="s">
        <v>211</v>
      </c>
      <c r="E171" s="261" t="s">
        <v>5</v>
      </c>
      <c r="F171" s="262" t="s">
        <v>2167</v>
      </c>
      <c r="H171" s="261" t="s">
        <v>5</v>
      </c>
      <c r="I171" s="263"/>
      <c r="L171" s="260"/>
      <c r="M171" s="264"/>
      <c r="N171" s="265"/>
      <c r="O171" s="265"/>
      <c r="P171" s="265"/>
      <c r="Q171" s="265"/>
      <c r="R171" s="265"/>
      <c r="S171" s="265"/>
      <c r="T171" s="266"/>
      <c r="AT171" s="261" t="s">
        <v>211</v>
      </c>
      <c r="AU171" s="261" t="s">
        <v>83</v>
      </c>
      <c r="AV171" s="14" t="s">
        <v>81</v>
      </c>
      <c r="AW171" s="14" t="s">
        <v>37</v>
      </c>
      <c r="AX171" s="14" t="s">
        <v>73</v>
      </c>
      <c r="AY171" s="261" t="s">
        <v>200</v>
      </c>
    </row>
    <row r="172" s="12" customFormat="1">
      <c r="B172" s="230"/>
      <c r="D172" s="226" t="s">
        <v>211</v>
      </c>
      <c r="E172" s="231" t="s">
        <v>5</v>
      </c>
      <c r="F172" s="232" t="s">
        <v>81</v>
      </c>
      <c r="H172" s="233">
        <v>1</v>
      </c>
      <c r="I172" s="234"/>
      <c r="L172" s="230"/>
      <c r="M172" s="235"/>
      <c r="N172" s="236"/>
      <c r="O172" s="236"/>
      <c r="P172" s="236"/>
      <c r="Q172" s="236"/>
      <c r="R172" s="236"/>
      <c r="S172" s="236"/>
      <c r="T172" s="237"/>
      <c r="AT172" s="231" t="s">
        <v>211</v>
      </c>
      <c r="AU172" s="231" t="s">
        <v>83</v>
      </c>
      <c r="AV172" s="12" t="s">
        <v>83</v>
      </c>
      <c r="AW172" s="12" t="s">
        <v>37</v>
      </c>
      <c r="AX172" s="12" t="s">
        <v>81</v>
      </c>
      <c r="AY172" s="231" t="s">
        <v>200</v>
      </c>
    </row>
    <row r="173" s="11" customFormat="1" ht="29.88" customHeight="1">
      <c r="B173" s="200"/>
      <c r="D173" s="201" t="s">
        <v>72</v>
      </c>
      <c r="E173" s="211" t="s">
        <v>207</v>
      </c>
      <c r="F173" s="211" t="s">
        <v>1443</v>
      </c>
      <c r="I173" s="203"/>
      <c r="J173" s="212">
        <f>BK173</f>
        <v>0</v>
      </c>
      <c r="L173" s="200"/>
      <c r="M173" s="205"/>
      <c r="N173" s="206"/>
      <c r="O173" s="206"/>
      <c r="P173" s="207">
        <f>SUM(P174:P176)</f>
        <v>0</v>
      </c>
      <c r="Q173" s="206"/>
      <c r="R173" s="207">
        <f>SUM(R174:R176)</f>
        <v>4.2542325000000005</v>
      </c>
      <c r="S173" s="206"/>
      <c r="T173" s="208">
        <f>SUM(T174:T176)</f>
        <v>0</v>
      </c>
      <c r="AR173" s="201" t="s">
        <v>81</v>
      </c>
      <c r="AT173" s="209" t="s">
        <v>72</v>
      </c>
      <c r="AU173" s="209" t="s">
        <v>81</v>
      </c>
      <c r="AY173" s="201" t="s">
        <v>200</v>
      </c>
      <c r="BK173" s="210">
        <f>SUM(BK174:BK176)</f>
        <v>0</v>
      </c>
    </row>
    <row r="174" s="1" customFormat="1" ht="16.5" customHeight="1">
      <c r="B174" s="213"/>
      <c r="C174" s="214" t="s">
        <v>362</v>
      </c>
      <c r="D174" s="214" t="s">
        <v>202</v>
      </c>
      <c r="E174" s="215" t="s">
        <v>1444</v>
      </c>
      <c r="F174" s="216" t="s">
        <v>1445</v>
      </c>
      <c r="G174" s="217" t="s">
        <v>205</v>
      </c>
      <c r="H174" s="218">
        <v>2.25</v>
      </c>
      <c r="I174" s="219"/>
      <c r="J174" s="220">
        <f>ROUND(I174*H174,2)</f>
        <v>0</v>
      </c>
      <c r="K174" s="216" t="s">
        <v>206</v>
      </c>
      <c r="L174" s="48"/>
      <c r="M174" s="221" t="s">
        <v>5</v>
      </c>
      <c r="N174" s="222" t="s">
        <v>44</v>
      </c>
      <c r="O174" s="49"/>
      <c r="P174" s="223">
        <f>O174*H174</f>
        <v>0</v>
      </c>
      <c r="Q174" s="223">
        <v>1.8907700000000001</v>
      </c>
      <c r="R174" s="223">
        <f>Q174*H174</f>
        <v>4.2542325000000005</v>
      </c>
      <c r="S174" s="223">
        <v>0</v>
      </c>
      <c r="T174" s="224">
        <f>S174*H174</f>
        <v>0</v>
      </c>
      <c r="AR174" s="26" t="s">
        <v>207</v>
      </c>
      <c r="AT174" s="26" t="s">
        <v>202</v>
      </c>
      <c r="AU174" s="26" t="s">
        <v>83</v>
      </c>
      <c r="AY174" s="26" t="s">
        <v>200</v>
      </c>
      <c r="BE174" s="225">
        <f>IF(N174="základní",J174,0)</f>
        <v>0</v>
      </c>
      <c r="BF174" s="225">
        <f>IF(N174="snížená",J174,0)</f>
        <v>0</v>
      </c>
      <c r="BG174" s="225">
        <f>IF(N174="zákl. přenesená",J174,0)</f>
        <v>0</v>
      </c>
      <c r="BH174" s="225">
        <f>IF(N174="sníž. přenesená",J174,0)</f>
        <v>0</v>
      </c>
      <c r="BI174" s="225">
        <f>IF(N174="nulová",J174,0)</f>
        <v>0</v>
      </c>
      <c r="BJ174" s="26" t="s">
        <v>81</v>
      </c>
      <c r="BK174" s="225">
        <f>ROUND(I174*H174,2)</f>
        <v>0</v>
      </c>
      <c r="BL174" s="26" t="s">
        <v>207</v>
      </c>
      <c r="BM174" s="26" t="s">
        <v>2289</v>
      </c>
    </row>
    <row r="175" s="1" customFormat="1">
      <c r="B175" s="48"/>
      <c r="D175" s="226" t="s">
        <v>209</v>
      </c>
      <c r="F175" s="227" t="s">
        <v>1447</v>
      </c>
      <c r="I175" s="228"/>
      <c r="L175" s="48"/>
      <c r="M175" s="229"/>
      <c r="N175" s="49"/>
      <c r="O175" s="49"/>
      <c r="P175" s="49"/>
      <c r="Q175" s="49"/>
      <c r="R175" s="49"/>
      <c r="S175" s="49"/>
      <c r="T175" s="87"/>
      <c r="AT175" s="26" t="s">
        <v>209</v>
      </c>
      <c r="AU175" s="26" t="s">
        <v>83</v>
      </c>
    </row>
    <row r="176" s="12" customFormat="1">
      <c r="B176" s="230"/>
      <c r="D176" s="226" t="s">
        <v>211</v>
      </c>
      <c r="E176" s="231" t="s">
        <v>5</v>
      </c>
      <c r="F176" s="232" t="s">
        <v>1327</v>
      </c>
      <c r="H176" s="233">
        <v>2.25</v>
      </c>
      <c r="I176" s="234"/>
      <c r="L176" s="230"/>
      <c r="M176" s="235"/>
      <c r="N176" s="236"/>
      <c r="O176" s="236"/>
      <c r="P176" s="236"/>
      <c r="Q176" s="236"/>
      <c r="R176" s="236"/>
      <c r="S176" s="236"/>
      <c r="T176" s="237"/>
      <c r="AT176" s="231" t="s">
        <v>211</v>
      </c>
      <c r="AU176" s="231" t="s">
        <v>83</v>
      </c>
      <c r="AV176" s="12" t="s">
        <v>83</v>
      </c>
      <c r="AW176" s="12" t="s">
        <v>37</v>
      </c>
      <c r="AX176" s="12" t="s">
        <v>81</v>
      </c>
      <c r="AY176" s="231" t="s">
        <v>200</v>
      </c>
    </row>
    <row r="177" s="11" customFormat="1" ht="29.88" customHeight="1">
      <c r="B177" s="200"/>
      <c r="D177" s="201" t="s">
        <v>72</v>
      </c>
      <c r="E177" s="211" t="s">
        <v>250</v>
      </c>
      <c r="F177" s="211" t="s">
        <v>437</v>
      </c>
      <c r="I177" s="203"/>
      <c r="J177" s="212">
        <f>BK177</f>
        <v>0</v>
      </c>
      <c r="L177" s="200"/>
      <c r="M177" s="205"/>
      <c r="N177" s="206"/>
      <c r="O177" s="206"/>
      <c r="P177" s="207">
        <f>SUM(P178:P202)</f>
        <v>0</v>
      </c>
      <c r="Q177" s="206"/>
      <c r="R177" s="207">
        <f>SUM(R178:R202)</f>
        <v>2.9091724000000001</v>
      </c>
      <c r="S177" s="206"/>
      <c r="T177" s="208">
        <f>SUM(T178:T202)</f>
        <v>0</v>
      </c>
      <c r="AR177" s="201" t="s">
        <v>81</v>
      </c>
      <c r="AT177" s="209" t="s">
        <v>72</v>
      </c>
      <c r="AU177" s="209" t="s">
        <v>81</v>
      </c>
      <c r="AY177" s="201" t="s">
        <v>200</v>
      </c>
      <c r="BK177" s="210">
        <f>SUM(BK178:BK202)</f>
        <v>0</v>
      </c>
    </row>
    <row r="178" s="1" customFormat="1" ht="25.5" customHeight="1">
      <c r="B178" s="213"/>
      <c r="C178" s="214" t="s">
        <v>368</v>
      </c>
      <c r="D178" s="214" t="s">
        <v>202</v>
      </c>
      <c r="E178" s="215" t="s">
        <v>2002</v>
      </c>
      <c r="F178" s="216" t="s">
        <v>2003</v>
      </c>
      <c r="G178" s="217" t="s">
        <v>333</v>
      </c>
      <c r="H178" s="218">
        <v>15</v>
      </c>
      <c r="I178" s="219"/>
      <c r="J178" s="220">
        <f>ROUND(I178*H178,2)</f>
        <v>0</v>
      </c>
      <c r="K178" s="216" t="s">
        <v>206</v>
      </c>
      <c r="L178" s="48"/>
      <c r="M178" s="221" t="s">
        <v>5</v>
      </c>
      <c r="N178" s="222" t="s">
        <v>44</v>
      </c>
      <c r="O178" s="49"/>
      <c r="P178" s="223">
        <f>O178*H178</f>
        <v>0</v>
      </c>
      <c r="Q178" s="223">
        <v>2.0000000000000002E-05</v>
      </c>
      <c r="R178" s="223">
        <f>Q178*H178</f>
        <v>0.00030000000000000003</v>
      </c>
      <c r="S178" s="223">
        <v>0</v>
      </c>
      <c r="T178" s="224">
        <f>S178*H178</f>
        <v>0</v>
      </c>
      <c r="AR178" s="26" t="s">
        <v>207</v>
      </c>
      <c r="AT178" s="26" t="s">
        <v>202</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207</v>
      </c>
      <c r="BM178" s="26" t="s">
        <v>2290</v>
      </c>
    </row>
    <row r="179" s="1" customFormat="1">
      <c r="B179" s="48"/>
      <c r="D179" s="226" t="s">
        <v>209</v>
      </c>
      <c r="F179" s="227" t="s">
        <v>2005</v>
      </c>
      <c r="I179" s="228"/>
      <c r="L179" s="48"/>
      <c r="M179" s="229"/>
      <c r="N179" s="49"/>
      <c r="O179" s="49"/>
      <c r="P179" s="49"/>
      <c r="Q179" s="49"/>
      <c r="R179" s="49"/>
      <c r="S179" s="49"/>
      <c r="T179" s="87"/>
      <c r="AT179" s="26" t="s">
        <v>209</v>
      </c>
      <c r="AU179" s="26" t="s">
        <v>83</v>
      </c>
    </row>
    <row r="180" s="12" customFormat="1">
      <c r="B180" s="230"/>
      <c r="D180" s="226" t="s">
        <v>211</v>
      </c>
      <c r="E180" s="231" t="s">
        <v>5</v>
      </c>
      <c r="F180" s="232" t="s">
        <v>11</v>
      </c>
      <c r="H180" s="233">
        <v>15</v>
      </c>
      <c r="I180" s="234"/>
      <c r="L180" s="230"/>
      <c r="M180" s="235"/>
      <c r="N180" s="236"/>
      <c r="O180" s="236"/>
      <c r="P180" s="236"/>
      <c r="Q180" s="236"/>
      <c r="R180" s="236"/>
      <c r="S180" s="236"/>
      <c r="T180" s="237"/>
      <c r="AT180" s="231" t="s">
        <v>211</v>
      </c>
      <c r="AU180" s="231" t="s">
        <v>83</v>
      </c>
      <c r="AV180" s="12" t="s">
        <v>83</v>
      </c>
      <c r="AW180" s="12" t="s">
        <v>37</v>
      </c>
      <c r="AX180" s="12" t="s">
        <v>73</v>
      </c>
      <c r="AY180" s="231" t="s">
        <v>200</v>
      </c>
    </row>
    <row r="181" s="13" customFormat="1">
      <c r="B181" s="238"/>
      <c r="D181" s="226" t="s">
        <v>211</v>
      </c>
      <c r="E181" s="239" t="s">
        <v>5</v>
      </c>
      <c r="F181" s="240" t="s">
        <v>219</v>
      </c>
      <c r="H181" s="241">
        <v>15</v>
      </c>
      <c r="I181" s="242"/>
      <c r="L181" s="238"/>
      <c r="M181" s="243"/>
      <c r="N181" s="244"/>
      <c r="O181" s="244"/>
      <c r="P181" s="244"/>
      <c r="Q181" s="244"/>
      <c r="R181" s="244"/>
      <c r="S181" s="244"/>
      <c r="T181" s="245"/>
      <c r="AT181" s="239" t="s">
        <v>211</v>
      </c>
      <c r="AU181" s="239" t="s">
        <v>83</v>
      </c>
      <c r="AV181" s="13" t="s">
        <v>207</v>
      </c>
      <c r="AW181" s="13" t="s">
        <v>37</v>
      </c>
      <c r="AX181" s="13" t="s">
        <v>81</v>
      </c>
      <c r="AY181" s="239" t="s">
        <v>200</v>
      </c>
    </row>
    <row r="182" s="1" customFormat="1" ht="16.5" customHeight="1">
      <c r="B182" s="213"/>
      <c r="C182" s="247" t="s">
        <v>373</v>
      </c>
      <c r="D182" s="247" t="s">
        <v>271</v>
      </c>
      <c r="E182" s="248" t="s">
        <v>2007</v>
      </c>
      <c r="F182" s="249" t="s">
        <v>2008</v>
      </c>
      <c r="G182" s="250" t="s">
        <v>403</v>
      </c>
      <c r="H182" s="251">
        <v>3.3879999999999999</v>
      </c>
      <c r="I182" s="252"/>
      <c r="J182" s="253">
        <f>ROUND(I182*H182,2)</f>
        <v>0</v>
      </c>
      <c r="K182" s="249" t="s">
        <v>1679</v>
      </c>
      <c r="L182" s="254"/>
      <c r="M182" s="255" t="s">
        <v>5</v>
      </c>
      <c r="N182" s="256" t="s">
        <v>44</v>
      </c>
      <c r="O182" s="49"/>
      <c r="P182" s="223">
        <f>O182*H182</f>
        <v>0</v>
      </c>
      <c r="Q182" s="223">
        <v>0.024799999999999999</v>
      </c>
      <c r="R182" s="223">
        <f>Q182*H182</f>
        <v>0.084022399999999997</v>
      </c>
      <c r="S182" s="223">
        <v>0</v>
      </c>
      <c r="T182" s="224">
        <f>S182*H182</f>
        <v>0</v>
      </c>
      <c r="AR182" s="26" t="s">
        <v>250</v>
      </c>
      <c r="AT182" s="26" t="s">
        <v>271</v>
      </c>
      <c r="AU182" s="26" t="s">
        <v>83</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207</v>
      </c>
      <c r="BM182" s="26" t="s">
        <v>2291</v>
      </c>
    </row>
    <row r="183" s="1" customFormat="1">
      <c r="B183" s="48"/>
      <c r="D183" s="226" t="s">
        <v>209</v>
      </c>
      <c r="F183" s="227" t="s">
        <v>2292</v>
      </c>
      <c r="I183" s="228"/>
      <c r="L183" s="48"/>
      <c r="M183" s="229"/>
      <c r="N183" s="49"/>
      <c r="O183" s="49"/>
      <c r="P183" s="49"/>
      <c r="Q183" s="49"/>
      <c r="R183" s="49"/>
      <c r="S183" s="49"/>
      <c r="T183" s="87"/>
      <c r="AT183" s="26" t="s">
        <v>209</v>
      </c>
      <c r="AU183" s="26" t="s">
        <v>83</v>
      </c>
    </row>
    <row r="184" s="12" customFormat="1">
      <c r="B184" s="230"/>
      <c r="D184" s="226" t="s">
        <v>211</v>
      </c>
      <c r="E184" s="231" t="s">
        <v>5</v>
      </c>
      <c r="F184" s="232" t="s">
        <v>2293</v>
      </c>
      <c r="H184" s="233">
        <v>3.3879999999999999</v>
      </c>
      <c r="I184" s="234"/>
      <c r="L184" s="230"/>
      <c r="M184" s="235"/>
      <c r="N184" s="236"/>
      <c r="O184" s="236"/>
      <c r="P184" s="236"/>
      <c r="Q184" s="236"/>
      <c r="R184" s="236"/>
      <c r="S184" s="236"/>
      <c r="T184" s="237"/>
      <c r="AT184" s="231" t="s">
        <v>211</v>
      </c>
      <c r="AU184" s="231" t="s">
        <v>83</v>
      </c>
      <c r="AV184" s="12" t="s">
        <v>83</v>
      </c>
      <c r="AW184" s="12" t="s">
        <v>37</v>
      </c>
      <c r="AX184" s="12" t="s">
        <v>81</v>
      </c>
      <c r="AY184" s="231" t="s">
        <v>200</v>
      </c>
    </row>
    <row r="185" s="1" customFormat="1" ht="16.5" customHeight="1">
      <c r="B185" s="213"/>
      <c r="C185" s="247" t="s">
        <v>378</v>
      </c>
      <c r="D185" s="247" t="s">
        <v>271</v>
      </c>
      <c r="E185" s="248" t="s">
        <v>2294</v>
      </c>
      <c r="F185" s="249" t="s">
        <v>2295</v>
      </c>
      <c r="G185" s="250" t="s">
        <v>403</v>
      </c>
      <c r="H185" s="251">
        <v>1</v>
      </c>
      <c r="I185" s="252"/>
      <c r="J185" s="253">
        <f>ROUND(I185*H185,2)</f>
        <v>0</v>
      </c>
      <c r="K185" s="249" t="s">
        <v>206</v>
      </c>
      <c r="L185" s="254"/>
      <c r="M185" s="255" t="s">
        <v>5</v>
      </c>
      <c r="N185" s="256" t="s">
        <v>44</v>
      </c>
      <c r="O185" s="49"/>
      <c r="P185" s="223">
        <f>O185*H185</f>
        <v>0</v>
      </c>
      <c r="Q185" s="223">
        <v>0.00093000000000000005</v>
      </c>
      <c r="R185" s="223">
        <f>Q185*H185</f>
        <v>0.00093000000000000005</v>
      </c>
      <c r="S185" s="223">
        <v>0</v>
      </c>
      <c r="T185" s="224">
        <f>S185*H185</f>
        <v>0</v>
      </c>
      <c r="AR185" s="26" t="s">
        <v>250</v>
      </c>
      <c r="AT185" s="26" t="s">
        <v>271</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207</v>
      </c>
      <c r="BM185" s="26" t="s">
        <v>2296</v>
      </c>
    </row>
    <row r="186" s="1" customFormat="1">
      <c r="B186" s="48"/>
      <c r="D186" s="226" t="s">
        <v>209</v>
      </c>
      <c r="F186" s="227" t="s">
        <v>2295</v>
      </c>
      <c r="I186" s="228"/>
      <c r="L186" s="48"/>
      <c r="M186" s="229"/>
      <c r="N186" s="49"/>
      <c r="O186" s="49"/>
      <c r="P186" s="49"/>
      <c r="Q186" s="49"/>
      <c r="R186" s="49"/>
      <c r="S186" s="49"/>
      <c r="T186" s="87"/>
      <c r="AT186" s="26" t="s">
        <v>209</v>
      </c>
      <c r="AU186" s="26" t="s">
        <v>83</v>
      </c>
    </row>
    <row r="187" s="1" customFormat="1" ht="16.5" customHeight="1">
      <c r="B187" s="213"/>
      <c r="C187" s="214" t="s">
        <v>383</v>
      </c>
      <c r="D187" s="214" t="s">
        <v>202</v>
      </c>
      <c r="E187" s="215" t="s">
        <v>2024</v>
      </c>
      <c r="F187" s="216" t="s">
        <v>2025</v>
      </c>
      <c r="G187" s="217" t="s">
        <v>333</v>
      </c>
      <c r="H187" s="218">
        <v>15</v>
      </c>
      <c r="I187" s="219"/>
      <c r="J187" s="220">
        <f>ROUND(I187*H187,2)</f>
        <v>0</v>
      </c>
      <c r="K187" s="216" t="s">
        <v>5</v>
      </c>
      <c r="L187" s="48"/>
      <c r="M187" s="221" t="s">
        <v>5</v>
      </c>
      <c r="N187" s="222" t="s">
        <v>44</v>
      </c>
      <c r="O187" s="49"/>
      <c r="P187" s="223">
        <f>O187*H187</f>
        <v>0</v>
      </c>
      <c r="Q187" s="223">
        <v>0</v>
      </c>
      <c r="R187" s="223">
        <f>Q187*H187</f>
        <v>0</v>
      </c>
      <c r="S187" s="223">
        <v>0</v>
      </c>
      <c r="T187" s="224">
        <f>S187*H187</f>
        <v>0</v>
      </c>
      <c r="AR187" s="26" t="s">
        <v>207</v>
      </c>
      <c r="AT187" s="26" t="s">
        <v>202</v>
      </c>
      <c r="AU187" s="26" t="s">
        <v>83</v>
      </c>
      <c r="AY187" s="26" t="s">
        <v>200</v>
      </c>
      <c r="BE187" s="225">
        <f>IF(N187="základní",J187,0)</f>
        <v>0</v>
      </c>
      <c r="BF187" s="225">
        <f>IF(N187="snížená",J187,0)</f>
        <v>0</v>
      </c>
      <c r="BG187" s="225">
        <f>IF(N187="zákl. přenesená",J187,0)</f>
        <v>0</v>
      </c>
      <c r="BH187" s="225">
        <f>IF(N187="sníž. přenesená",J187,0)</f>
        <v>0</v>
      </c>
      <c r="BI187" s="225">
        <f>IF(N187="nulová",J187,0)</f>
        <v>0</v>
      </c>
      <c r="BJ187" s="26" t="s">
        <v>81</v>
      </c>
      <c r="BK187" s="225">
        <f>ROUND(I187*H187,2)</f>
        <v>0</v>
      </c>
      <c r="BL187" s="26" t="s">
        <v>207</v>
      </c>
      <c r="BM187" s="26" t="s">
        <v>2297</v>
      </c>
    </row>
    <row r="188" s="1" customFormat="1">
      <c r="B188" s="48"/>
      <c r="D188" s="226" t="s">
        <v>209</v>
      </c>
      <c r="F188" s="227" t="s">
        <v>2025</v>
      </c>
      <c r="I188" s="228"/>
      <c r="L188" s="48"/>
      <c r="M188" s="229"/>
      <c r="N188" s="49"/>
      <c r="O188" s="49"/>
      <c r="P188" s="49"/>
      <c r="Q188" s="49"/>
      <c r="R188" s="49"/>
      <c r="S188" s="49"/>
      <c r="T188" s="87"/>
      <c r="AT188" s="26" t="s">
        <v>209</v>
      </c>
      <c r="AU188" s="26" t="s">
        <v>83</v>
      </c>
    </row>
    <row r="189" s="12" customFormat="1">
      <c r="B189" s="230"/>
      <c r="D189" s="226" t="s">
        <v>211</v>
      </c>
      <c r="E189" s="231" t="s">
        <v>5</v>
      </c>
      <c r="F189" s="232" t="s">
        <v>11</v>
      </c>
      <c r="H189" s="233">
        <v>15</v>
      </c>
      <c r="I189" s="234"/>
      <c r="L189" s="230"/>
      <c r="M189" s="235"/>
      <c r="N189" s="236"/>
      <c r="O189" s="236"/>
      <c r="P189" s="236"/>
      <c r="Q189" s="236"/>
      <c r="R189" s="236"/>
      <c r="S189" s="236"/>
      <c r="T189" s="237"/>
      <c r="AT189" s="231" t="s">
        <v>211</v>
      </c>
      <c r="AU189" s="231" t="s">
        <v>83</v>
      </c>
      <c r="AV189" s="12" t="s">
        <v>83</v>
      </c>
      <c r="AW189" s="12" t="s">
        <v>37</v>
      </c>
      <c r="AX189" s="12" t="s">
        <v>81</v>
      </c>
      <c r="AY189" s="231" t="s">
        <v>200</v>
      </c>
    </row>
    <row r="190" s="1" customFormat="1" ht="16.5" customHeight="1">
      <c r="B190" s="213"/>
      <c r="C190" s="214" t="s">
        <v>389</v>
      </c>
      <c r="D190" s="214" t="s">
        <v>202</v>
      </c>
      <c r="E190" s="215" t="s">
        <v>2027</v>
      </c>
      <c r="F190" s="216" t="s">
        <v>2028</v>
      </c>
      <c r="G190" s="217" t="s">
        <v>403</v>
      </c>
      <c r="H190" s="218">
        <v>1</v>
      </c>
      <c r="I190" s="219"/>
      <c r="J190" s="220">
        <f>ROUND(I190*H190,2)</f>
        <v>0</v>
      </c>
      <c r="K190" s="216" t="s">
        <v>5</v>
      </c>
      <c r="L190" s="48"/>
      <c r="M190" s="221" t="s">
        <v>5</v>
      </c>
      <c r="N190" s="222" t="s">
        <v>44</v>
      </c>
      <c r="O190" s="49"/>
      <c r="P190" s="223">
        <f>O190*H190</f>
        <v>0</v>
      </c>
      <c r="Q190" s="223">
        <v>0</v>
      </c>
      <c r="R190" s="223">
        <f>Q190*H190</f>
        <v>0</v>
      </c>
      <c r="S190" s="223">
        <v>0</v>
      </c>
      <c r="T190" s="224">
        <f>S190*H190</f>
        <v>0</v>
      </c>
      <c r="AR190" s="26" t="s">
        <v>207</v>
      </c>
      <c r="AT190" s="26" t="s">
        <v>202</v>
      </c>
      <c r="AU190" s="26" t="s">
        <v>83</v>
      </c>
      <c r="AY190" s="26" t="s">
        <v>200</v>
      </c>
      <c r="BE190" s="225">
        <f>IF(N190="základní",J190,0)</f>
        <v>0</v>
      </c>
      <c r="BF190" s="225">
        <f>IF(N190="snížená",J190,0)</f>
        <v>0</v>
      </c>
      <c r="BG190" s="225">
        <f>IF(N190="zákl. přenesená",J190,0)</f>
        <v>0</v>
      </c>
      <c r="BH190" s="225">
        <f>IF(N190="sníž. přenesená",J190,0)</f>
        <v>0</v>
      </c>
      <c r="BI190" s="225">
        <f>IF(N190="nulová",J190,0)</f>
        <v>0</v>
      </c>
      <c r="BJ190" s="26" t="s">
        <v>81</v>
      </c>
      <c r="BK190" s="225">
        <f>ROUND(I190*H190,2)</f>
        <v>0</v>
      </c>
      <c r="BL190" s="26" t="s">
        <v>207</v>
      </c>
      <c r="BM190" s="26" t="s">
        <v>2298</v>
      </c>
    </row>
    <row r="191" s="1" customFormat="1">
      <c r="B191" s="48"/>
      <c r="D191" s="226" t="s">
        <v>209</v>
      </c>
      <c r="F191" s="227" t="s">
        <v>2028</v>
      </c>
      <c r="I191" s="228"/>
      <c r="L191" s="48"/>
      <c r="M191" s="229"/>
      <c r="N191" s="49"/>
      <c r="O191" s="49"/>
      <c r="P191" s="49"/>
      <c r="Q191" s="49"/>
      <c r="R191" s="49"/>
      <c r="S191" s="49"/>
      <c r="T191" s="87"/>
      <c r="AT191" s="26" t="s">
        <v>209</v>
      </c>
      <c r="AU191" s="26" t="s">
        <v>83</v>
      </c>
    </row>
    <row r="192" s="1" customFormat="1" ht="25.5" customHeight="1">
      <c r="B192" s="213"/>
      <c r="C192" s="214" t="s">
        <v>394</v>
      </c>
      <c r="D192" s="214" t="s">
        <v>202</v>
      </c>
      <c r="E192" s="215" t="s">
        <v>2184</v>
      </c>
      <c r="F192" s="216" t="s">
        <v>2185</v>
      </c>
      <c r="G192" s="217" t="s">
        <v>205</v>
      </c>
      <c r="H192" s="218">
        <v>1</v>
      </c>
      <c r="I192" s="219"/>
      <c r="J192" s="220">
        <f>ROUND(I192*H192,2)</f>
        <v>0</v>
      </c>
      <c r="K192" s="216" t="s">
        <v>206</v>
      </c>
      <c r="L192" s="48"/>
      <c r="M192" s="221" t="s">
        <v>5</v>
      </c>
      <c r="N192" s="222" t="s">
        <v>44</v>
      </c>
      <c r="O192" s="49"/>
      <c r="P192" s="223">
        <f>O192*H192</f>
        <v>0</v>
      </c>
      <c r="Q192" s="223">
        <v>2.4775800000000001</v>
      </c>
      <c r="R192" s="223">
        <f>Q192*H192</f>
        <v>2.4775800000000001</v>
      </c>
      <c r="S192" s="223">
        <v>0</v>
      </c>
      <c r="T192" s="224">
        <f>S192*H192</f>
        <v>0</v>
      </c>
      <c r="AR192" s="26" t="s">
        <v>207</v>
      </c>
      <c r="AT192" s="26" t="s">
        <v>202</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2299</v>
      </c>
    </row>
    <row r="193" s="1" customFormat="1">
      <c r="B193" s="48"/>
      <c r="D193" s="226" t="s">
        <v>209</v>
      </c>
      <c r="F193" s="227" t="s">
        <v>2187</v>
      </c>
      <c r="I193" s="228"/>
      <c r="L193" s="48"/>
      <c r="M193" s="229"/>
      <c r="N193" s="49"/>
      <c r="O193" s="49"/>
      <c r="P193" s="49"/>
      <c r="Q193" s="49"/>
      <c r="R193" s="49"/>
      <c r="S193" s="49"/>
      <c r="T193" s="87"/>
      <c r="AT193" s="26" t="s">
        <v>209</v>
      </c>
      <c r="AU193" s="26" t="s">
        <v>83</v>
      </c>
    </row>
    <row r="194" s="14" customFormat="1">
      <c r="B194" s="260"/>
      <c r="D194" s="226" t="s">
        <v>211</v>
      </c>
      <c r="E194" s="261" t="s">
        <v>5</v>
      </c>
      <c r="F194" s="262" t="s">
        <v>2188</v>
      </c>
      <c r="H194" s="261" t="s">
        <v>5</v>
      </c>
      <c r="I194" s="263"/>
      <c r="L194" s="260"/>
      <c r="M194" s="264"/>
      <c r="N194" s="265"/>
      <c r="O194" s="265"/>
      <c r="P194" s="265"/>
      <c r="Q194" s="265"/>
      <c r="R194" s="265"/>
      <c r="S194" s="265"/>
      <c r="T194" s="266"/>
      <c r="AT194" s="261" t="s">
        <v>211</v>
      </c>
      <c r="AU194" s="261" t="s">
        <v>83</v>
      </c>
      <c r="AV194" s="14" t="s">
        <v>81</v>
      </c>
      <c r="AW194" s="14" t="s">
        <v>37</v>
      </c>
      <c r="AX194" s="14" t="s">
        <v>73</v>
      </c>
      <c r="AY194" s="261" t="s">
        <v>200</v>
      </c>
    </row>
    <row r="195" s="12" customFormat="1">
      <c r="B195" s="230"/>
      <c r="D195" s="226" t="s">
        <v>211</v>
      </c>
      <c r="E195" s="231" t="s">
        <v>5</v>
      </c>
      <c r="F195" s="232" t="s">
        <v>81</v>
      </c>
      <c r="H195" s="233">
        <v>1</v>
      </c>
      <c r="I195" s="234"/>
      <c r="L195" s="230"/>
      <c r="M195" s="235"/>
      <c r="N195" s="236"/>
      <c r="O195" s="236"/>
      <c r="P195" s="236"/>
      <c r="Q195" s="236"/>
      <c r="R195" s="236"/>
      <c r="S195" s="236"/>
      <c r="T195" s="237"/>
      <c r="AT195" s="231" t="s">
        <v>211</v>
      </c>
      <c r="AU195" s="231" t="s">
        <v>83</v>
      </c>
      <c r="AV195" s="12" t="s">
        <v>83</v>
      </c>
      <c r="AW195" s="12" t="s">
        <v>37</v>
      </c>
      <c r="AX195" s="12" t="s">
        <v>73</v>
      </c>
      <c r="AY195" s="231" t="s">
        <v>200</v>
      </c>
    </row>
    <row r="196" s="13" customFormat="1">
      <c r="B196" s="238"/>
      <c r="D196" s="226" t="s">
        <v>211</v>
      </c>
      <c r="E196" s="239" t="s">
        <v>5</v>
      </c>
      <c r="F196" s="240" t="s">
        <v>219</v>
      </c>
      <c r="H196" s="241">
        <v>1</v>
      </c>
      <c r="I196" s="242"/>
      <c r="L196" s="238"/>
      <c r="M196" s="243"/>
      <c r="N196" s="244"/>
      <c r="O196" s="244"/>
      <c r="P196" s="244"/>
      <c r="Q196" s="244"/>
      <c r="R196" s="244"/>
      <c r="S196" s="244"/>
      <c r="T196" s="245"/>
      <c r="AT196" s="239" t="s">
        <v>211</v>
      </c>
      <c r="AU196" s="239" t="s">
        <v>83</v>
      </c>
      <c r="AV196" s="13" t="s">
        <v>207</v>
      </c>
      <c r="AW196" s="13" t="s">
        <v>37</v>
      </c>
      <c r="AX196" s="13" t="s">
        <v>81</v>
      </c>
      <c r="AY196" s="239" t="s">
        <v>200</v>
      </c>
    </row>
    <row r="197" s="1" customFormat="1" ht="16.5" customHeight="1">
      <c r="B197" s="213"/>
      <c r="C197" s="247" t="s">
        <v>400</v>
      </c>
      <c r="D197" s="247" t="s">
        <v>271</v>
      </c>
      <c r="E197" s="248" t="s">
        <v>2189</v>
      </c>
      <c r="F197" s="249" t="s">
        <v>2190</v>
      </c>
      <c r="G197" s="250" t="s">
        <v>403</v>
      </c>
      <c r="H197" s="251">
        <v>1</v>
      </c>
      <c r="I197" s="252"/>
      <c r="J197" s="253">
        <f>ROUND(I197*H197,2)</f>
        <v>0</v>
      </c>
      <c r="K197" s="249" t="s">
        <v>206</v>
      </c>
      <c r="L197" s="254"/>
      <c r="M197" s="255" t="s">
        <v>5</v>
      </c>
      <c r="N197" s="256" t="s">
        <v>44</v>
      </c>
      <c r="O197" s="49"/>
      <c r="P197" s="223">
        <f>O197*H197</f>
        <v>0</v>
      </c>
      <c r="Q197" s="223">
        <v>0.072999999999999995</v>
      </c>
      <c r="R197" s="223">
        <f>Q197*H197</f>
        <v>0.072999999999999995</v>
      </c>
      <c r="S197" s="223">
        <v>0</v>
      </c>
      <c r="T197" s="224">
        <f>S197*H197</f>
        <v>0</v>
      </c>
      <c r="AR197" s="26" t="s">
        <v>250</v>
      </c>
      <c r="AT197" s="26" t="s">
        <v>271</v>
      </c>
      <c r="AU197" s="26" t="s">
        <v>83</v>
      </c>
      <c r="AY197" s="26" t="s">
        <v>200</v>
      </c>
      <c r="BE197" s="225">
        <f>IF(N197="základní",J197,0)</f>
        <v>0</v>
      </c>
      <c r="BF197" s="225">
        <f>IF(N197="snížená",J197,0)</f>
        <v>0</v>
      </c>
      <c r="BG197" s="225">
        <f>IF(N197="zákl. přenesená",J197,0)</f>
        <v>0</v>
      </c>
      <c r="BH197" s="225">
        <f>IF(N197="sníž. přenesená",J197,0)</f>
        <v>0</v>
      </c>
      <c r="BI197" s="225">
        <f>IF(N197="nulová",J197,0)</f>
        <v>0</v>
      </c>
      <c r="BJ197" s="26" t="s">
        <v>81</v>
      </c>
      <c r="BK197" s="225">
        <f>ROUND(I197*H197,2)</f>
        <v>0</v>
      </c>
      <c r="BL197" s="26" t="s">
        <v>207</v>
      </c>
      <c r="BM197" s="26" t="s">
        <v>2300</v>
      </c>
    </row>
    <row r="198" s="1" customFormat="1">
      <c r="B198" s="48"/>
      <c r="D198" s="226" t="s">
        <v>209</v>
      </c>
      <c r="F198" s="227" t="s">
        <v>2190</v>
      </c>
      <c r="I198" s="228"/>
      <c r="L198" s="48"/>
      <c r="M198" s="229"/>
      <c r="N198" s="49"/>
      <c r="O198" s="49"/>
      <c r="P198" s="49"/>
      <c r="Q198" s="49"/>
      <c r="R198" s="49"/>
      <c r="S198" s="49"/>
      <c r="T198" s="87"/>
      <c r="AT198" s="26" t="s">
        <v>209</v>
      </c>
      <c r="AU198" s="26" t="s">
        <v>83</v>
      </c>
    </row>
    <row r="199" s="1" customFormat="1" ht="25.5" customHeight="1">
      <c r="B199" s="213"/>
      <c r="C199" s="214" t="s">
        <v>407</v>
      </c>
      <c r="D199" s="214" t="s">
        <v>202</v>
      </c>
      <c r="E199" s="215" t="s">
        <v>2030</v>
      </c>
      <c r="F199" s="216" t="s">
        <v>2031</v>
      </c>
      <c r="G199" s="217" t="s">
        <v>403</v>
      </c>
      <c r="H199" s="218">
        <v>1</v>
      </c>
      <c r="I199" s="219"/>
      <c r="J199" s="220">
        <f>ROUND(I199*H199,2)</f>
        <v>0</v>
      </c>
      <c r="K199" s="216" t="s">
        <v>206</v>
      </c>
      <c r="L199" s="48"/>
      <c r="M199" s="221" t="s">
        <v>5</v>
      </c>
      <c r="N199" s="222" t="s">
        <v>44</v>
      </c>
      <c r="O199" s="49"/>
      <c r="P199" s="223">
        <f>O199*H199</f>
        <v>0</v>
      </c>
      <c r="Q199" s="223">
        <v>0.21734000000000001</v>
      </c>
      <c r="R199" s="223">
        <f>Q199*H199</f>
        <v>0.21734000000000001</v>
      </c>
      <c r="S199" s="223">
        <v>0</v>
      </c>
      <c r="T199" s="224">
        <f>S199*H199</f>
        <v>0</v>
      </c>
      <c r="AR199" s="26" t="s">
        <v>207</v>
      </c>
      <c r="AT199" s="26" t="s">
        <v>202</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2301</v>
      </c>
    </row>
    <row r="200" s="1" customFormat="1">
      <c r="B200" s="48"/>
      <c r="D200" s="226" t="s">
        <v>209</v>
      </c>
      <c r="F200" s="227" t="s">
        <v>2033</v>
      </c>
      <c r="I200" s="228"/>
      <c r="L200" s="48"/>
      <c r="M200" s="229"/>
      <c r="N200" s="49"/>
      <c r="O200" s="49"/>
      <c r="P200" s="49"/>
      <c r="Q200" s="49"/>
      <c r="R200" s="49"/>
      <c r="S200" s="49"/>
      <c r="T200" s="87"/>
      <c r="AT200" s="26" t="s">
        <v>209</v>
      </c>
      <c r="AU200" s="26" t="s">
        <v>83</v>
      </c>
    </row>
    <row r="201" s="1" customFormat="1" ht="16.5" customHeight="1">
      <c r="B201" s="213"/>
      <c r="C201" s="247" t="s">
        <v>413</v>
      </c>
      <c r="D201" s="247" t="s">
        <v>271</v>
      </c>
      <c r="E201" s="248" t="s">
        <v>2034</v>
      </c>
      <c r="F201" s="249" t="s">
        <v>2035</v>
      </c>
      <c r="G201" s="250" t="s">
        <v>403</v>
      </c>
      <c r="H201" s="251">
        <v>1</v>
      </c>
      <c r="I201" s="252"/>
      <c r="J201" s="253">
        <f>ROUND(I201*H201,2)</f>
        <v>0</v>
      </c>
      <c r="K201" s="249" t="s">
        <v>5</v>
      </c>
      <c r="L201" s="254"/>
      <c r="M201" s="255" t="s">
        <v>5</v>
      </c>
      <c r="N201" s="256" t="s">
        <v>44</v>
      </c>
      <c r="O201" s="49"/>
      <c r="P201" s="223">
        <f>O201*H201</f>
        <v>0</v>
      </c>
      <c r="Q201" s="223">
        <v>0.056000000000000001</v>
      </c>
      <c r="R201" s="223">
        <f>Q201*H201</f>
        <v>0.056000000000000001</v>
      </c>
      <c r="S201" s="223">
        <v>0</v>
      </c>
      <c r="T201" s="224">
        <f>S201*H201</f>
        <v>0</v>
      </c>
      <c r="AR201" s="26" t="s">
        <v>250</v>
      </c>
      <c r="AT201" s="26" t="s">
        <v>271</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2302</v>
      </c>
    </row>
    <row r="202" s="1" customFormat="1">
      <c r="B202" s="48"/>
      <c r="D202" s="226" t="s">
        <v>209</v>
      </c>
      <c r="F202" s="227" t="s">
        <v>2035</v>
      </c>
      <c r="I202" s="228"/>
      <c r="L202" s="48"/>
      <c r="M202" s="229"/>
      <c r="N202" s="49"/>
      <c r="O202" s="49"/>
      <c r="P202" s="49"/>
      <c r="Q202" s="49"/>
      <c r="R202" s="49"/>
      <c r="S202" s="49"/>
      <c r="T202" s="87"/>
      <c r="AT202" s="26" t="s">
        <v>209</v>
      </c>
      <c r="AU202" s="26" t="s">
        <v>83</v>
      </c>
    </row>
    <row r="203" s="11" customFormat="1" ht="29.88" customHeight="1">
      <c r="B203" s="200"/>
      <c r="D203" s="201" t="s">
        <v>72</v>
      </c>
      <c r="E203" s="211" t="s">
        <v>258</v>
      </c>
      <c r="F203" s="211" t="s">
        <v>474</v>
      </c>
      <c r="I203" s="203"/>
      <c r="J203" s="212">
        <f>BK203</f>
        <v>0</v>
      </c>
      <c r="L203" s="200"/>
      <c r="M203" s="205"/>
      <c r="N203" s="206"/>
      <c r="O203" s="206"/>
      <c r="P203" s="207">
        <f>P204</f>
        <v>0</v>
      </c>
      <c r="Q203" s="206"/>
      <c r="R203" s="207">
        <f>R204</f>
        <v>0</v>
      </c>
      <c r="S203" s="206"/>
      <c r="T203" s="208">
        <f>T204</f>
        <v>0</v>
      </c>
      <c r="AR203" s="201" t="s">
        <v>81</v>
      </c>
      <c r="AT203" s="209" t="s">
        <v>72</v>
      </c>
      <c r="AU203" s="209" t="s">
        <v>81</v>
      </c>
      <c r="AY203" s="201" t="s">
        <v>200</v>
      </c>
      <c r="BK203" s="210">
        <f>BK204</f>
        <v>0</v>
      </c>
    </row>
    <row r="204" s="11" customFormat="1" ht="14.88" customHeight="1">
      <c r="B204" s="200"/>
      <c r="D204" s="201" t="s">
        <v>72</v>
      </c>
      <c r="E204" s="211" t="s">
        <v>1628</v>
      </c>
      <c r="F204" s="211" t="s">
        <v>1629</v>
      </c>
      <c r="I204" s="203"/>
      <c r="J204" s="212">
        <f>BK204</f>
        <v>0</v>
      </c>
      <c r="L204" s="200"/>
      <c r="M204" s="205"/>
      <c r="N204" s="206"/>
      <c r="O204" s="206"/>
      <c r="P204" s="207">
        <f>SUM(P205:P206)</f>
        <v>0</v>
      </c>
      <c r="Q204" s="206"/>
      <c r="R204" s="207">
        <f>SUM(R205:R206)</f>
        <v>0</v>
      </c>
      <c r="S204" s="206"/>
      <c r="T204" s="208">
        <f>SUM(T205:T206)</f>
        <v>0</v>
      </c>
      <c r="AR204" s="201" t="s">
        <v>81</v>
      </c>
      <c r="AT204" s="209" t="s">
        <v>72</v>
      </c>
      <c r="AU204" s="209" t="s">
        <v>83</v>
      </c>
      <c r="AY204" s="201" t="s">
        <v>200</v>
      </c>
      <c r="BK204" s="210">
        <f>SUM(BK205:BK206)</f>
        <v>0</v>
      </c>
    </row>
    <row r="205" s="1" customFormat="1" ht="16.5" customHeight="1">
      <c r="B205" s="213"/>
      <c r="C205" s="214" t="s">
        <v>419</v>
      </c>
      <c r="D205" s="214" t="s">
        <v>202</v>
      </c>
      <c r="E205" s="215" t="s">
        <v>1630</v>
      </c>
      <c r="F205" s="216" t="s">
        <v>1631</v>
      </c>
      <c r="G205" s="217" t="s">
        <v>274</v>
      </c>
      <c r="H205" s="218">
        <v>25.648</v>
      </c>
      <c r="I205" s="219"/>
      <c r="J205" s="220">
        <f>ROUND(I205*H205,2)</f>
        <v>0</v>
      </c>
      <c r="K205" s="216" t="s">
        <v>206</v>
      </c>
      <c r="L205" s="48"/>
      <c r="M205" s="221" t="s">
        <v>5</v>
      </c>
      <c r="N205" s="222" t="s">
        <v>44</v>
      </c>
      <c r="O205" s="49"/>
      <c r="P205" s="223">
        <f>O205*H205</f>
        <v>0</v>
      </c>
      <c r="Q205" s="223">
        <v>0</v>
      </c>
      <c r="R205" s="223">
        <f>Q205*H205</f>
        <v>0</v>
      </c>
      <c r="S205" s="223">
        <v>0</v>
      </c>
      <c r="T205" s="224">
        <f>S205*H205</f>
        <v>0</v>
      </c>
      <c r="AR205" s="26" t="s">
        <v>207</v>
      </c>
      <c r="AT205" s="26" t="s">
        <v>202</v>
      </c>
      <c r="AU205" s="26" t="s">
        <v>110</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2303</v>
      </c>
    </row>
    <row r="206" s="1" customFormat="1">
      <c r="B206" s="48"/>
      <c r="D206" s="226" t="s">
        <v>209</v>
      </c>
      <c r="F206" s="227" t="s">
        <v>1633</v>
      </c>
      <c r="I206" s="228"/>
      <c r="L206" s="48"/>
      <c r="M206" s="257"/>
      <c r="N206" s="258"/>
      <c r="O206" s="258"/>
      <c r="P206" s="258"/>
      <c r="Q206" s="258"/>
      <c r="R206" s="258"/>
      <c r="S206" s="258"/>
      <c r="T206" s="259"/>
      <c r="AT206" s="26" t="s">
        <v>209</v>
      </c>
      <c r="AU206" s="26" t="s">
        <v>110</v>
      </c>
    </row>
    <row r="207" s="1" customFormat="1" ht="6.96" customHeight="1">
      <c r="B207" s="69"/>
      <c r="C207" s="70"/>
      <c r="D207" s="70"/>
      <c r="E207" s="70"/>
      <c r="F207" s="70"/>
      <c r="G207" s="70"/>
      <c r="H207" s="70"/>
      <c r="I207" s="165"/>
      <c r="J207" s="70"/>
      <c r="K207" s="70"/>
      <c r="L207" s="48"/>
    </row>
  </sheetData>
  <autoFilter ref="C94:K206"/>
  <mergeCells count="16">
    <mergeCell ref="E7:H7"/>
    <mergeCell ref="E11:H11"/>
    <mergeCell ref="E9:H9"/>
    <mergeCell ref="E13:H13"/>
    <mergeCell ref="E28:H28"/>
    <mergeCell ref="E49:H49"/>
    <mergeCell ref="E53:H53"/>
    <mergeCell ref="E51:H51"/>
    <mergeCell ref="E55:H55"/>
    <mergeCell ref="J59:J60"/>
    <mergeCell ref="E81:H81"/>
    <mergeCell ref="E85:H85"/>
    <mergeCell ref="E83:H83"/>
    <mergeCell ref="E87:H87"/>
    <mergeCell ref="G1:H1"/>
    <mergeCell ref="L2:V2"/>
  </mergeCells>
  <hyperlinks>
    <hyperlink ref="F1:G1" location="C2" display="1) Krycí list soupisu"/>
    <hyperlink ref="G1:H1" location="C62"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144</v>
      </c>
      <c r="AZ2" s="267" t="s">
        <v>2195</v>
      </c>
      <c r="BA2" s="267" t="s">
        <v>2196</v>
      </c>
      <c r="BB2" s="267" t="s">
        <v>5</v>
      </c>
      <c r="BC2" s="267" t="s">
        <v>2304</v>
      </c>
      <c r="BD2" s="267" t="s">
        <v>83</v>
      </c>
    </row>
    <row r="3" ht="6.96" customHeight="1">
      <c r="B3" s="27"/>
      <c r="C3" s="28"/>
      <c r="D3" s="28"/>
      <c r="E3" s="28"/>
      <c r="F3" s="28"/>
      <c r="G3" s="28"/>
      <c r="H3" s="28"/>
      <c r="I3" s="140"/>
      <c r="J3" s="28"/>
      <c r="K3" s="29"/>
      <c r="AT3" s="26" t="s">
        <v>83</v>
      </c>
      <c r="AZ3" s="267" t="s">
        <v>1637</v>
      </c>
      <c r="BA3" s="267" t="s">
        <v>1637</v>
      </c>
      <c r="BB3" s="267" t="s">
        <v>205</v>
      </c>
      <c r="BC3" s="267" t="s">
        <v>2305</v>
      </c>
      <c r="BD3" s="267" t="s">
        <v>83</v>
      </c>
    </row>
    <row r="4" ht="36.96" customHeight="1">
      <c r="B4" s="30"/>
      <c r="C4" s="31"/>
      <c r="D4" s="32" t="s">
        <v>168</v>
      </c>
      <c r="E4" s="31"/>
      <c r="F4" s="31"/>
      <c r="G4" s="31"/>
      <c r="H4" s="31"/>
      <c r="I4" s="141"/>
      <c r="J4" s="31"/>
      <c r="K4" s="33"/>
      <c r="M4" s="34" t="s">
        <v>13</v>
      </c>
      <c r="AT4" s="26" t="s">
        <v>6</v>
      </c>
      <c r="AZ4" s="267" t="s">
        <v>2199</v>
      </c>
      <c r="BA4" s="267" t="s">
        <v>1640</v>
      </c>
      <c r="BB4" s="267" t="s">
        <v>205</v>
      </c>
      <c r="BC4" s="267" t="s">
        <v>2306</v>
      </c>
      <c r="BD4" s="267" t="s">
        <v>83</v>
      </c>
    </row>
    <row r="5" ht="6.96" customHeight="1">
      <c r="B5" s="30"/>
      <c r="C5" s="31"/>
      <c r="D5" s="31"/>
      <c r="E5" s="31"/>
      <c r="F5" s="31"/>
      <c r="G5" s="31"/>
      <c r="H5" s="31"/>
      <c r="I5" s="141"/>
      <c r="J5" s="31"/>
      <c r="K5" s="33"/>
      <c r="AZ5" s="267" t="s">
        <v>2201</v>
      </c>
      <c r="BA5" s="267" t="s">
        <v>219</v>
      </c>
      <c r="BB5" s="267" t="s">
        <v>5</v>
      </c>
      <c r="BC5" s="267" t="s">
        <v>2307</v>
      </c>
      <c r="BD5" s="267" t="s">
        <v>83</v>
      </c>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ht="16.5" customHeight="1">
      <c r="B9" s="30"/>
      <c r="C9" s="31"/>
      <c r="D9" s="31"/>
      <c r="E9" s="142" t="s">
        <v>2120</v>
      </c>
      <c r="F9" s="31"/>
      <c r="G9" s="31"/>
      <c r="H9" s="31"/>
      <c r="I9" s="141"/>
      <c r="J9" s="31"/>
      <c r="K9" s="33"/>
    </row>
    <row r="10">
      <c r="B10" s="30"/>
      <c r="C10" s="31"/>
      <c r="D10" s="42" t="s">
        <v>1337</v>
      </c>
      <c r="E10" s="31"/>
      <c r="F10" s="31"/>
      <c r="G10" s="31"/>
      <c r="H10" s="31"/>
      <c r="I10" s="141"/>
      <c r="J10" s="31"/>
      <c r="K10" s="33"/>
    </row>
    <row r="11" s="1" customFormat="1" ht="16.5" customHeight="1">
      <c r="B11" s="48"/>
      <c r="C11" s="49"/>
      <c r="D11" s="49"/>
      <c r="E11" s="57" t="s">
        <v>2252</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2308</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ROUND(J94,2)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ROUND(SUM(BE94:BE153), 2)</f>
        <v>0</v>
      </c>
      <c r="G34" s="49"/>
      <c r="H34" s="49"/>
      <c r="I34" s="157">
        <v>0.20999999999999999</v>
      </c>
      <c r="J34" s="156">
        <f>ROUND(ROUND((SUM(BE94:BE153)), 2)*I34, 2)</f>
        <v>0</v>
      </c>
      <c r="K34" s="53"/>
    </row>
    <row r="35" s="1" customFormat="1" ht="14.4" customHeight="1">
      <c r="B35" s="48"/>
      <c r="C35" s="49"/>
      <c r="D35" s="49"/>
      <c r="E35" s="57" t="s">
        <v>45</v>
      </c>
      <c r="F35" s="156">
        <f>ROUND(SUM(BF94:BF153), 2)</f>
        <v>0</v>
      </c>
      <c r="G35" s="49"/>
      <c r="H35" s="49"/>
      <c r="I35" s="157">
        <v>0.14999999999999999</v>
      </c>
      <c r="J35" s="156">
        <f>ROUND(ROUND((SUM(BF94:BF153)), 2)*I35, 2)</f>
        <v>0</v>
      </c>
      <c r="K35" s="53"/>
    </row>
    <row r="36" hidden="1" s="1" customFormat="1" ht="14.4" customHeight="1">
      <c r="B36" s="48"/>
      <c r="C36" s="49"/>
      <c r="D36" s="49"/>
      <c r="E36" s="57" t="s">
        <v>46</v>
      </c>
      <c r="F36" s="156">
        <f>ROUND(SUM(BG94:BG153), 2)</f>
        <v>0</v>
      </c>
      <c r="G36" s="49"/>
      <c r="H36" s="49"/>
      <c r="I36" s="157">
        <v>0.20999999999999999</v>
      </c>
      <c r="J36" s="156">
        <v>0</v>
      </c>
      <c r="K36" s="53"/>
    </row>
    <row r="37" hidden="1" s="1" customFormat="1" ht="14.4" customHeight="1">
      <c r="B37" s="48"/>
      <c r="C37" s="49"/>
      <c r="D37" s="49"/>
      <c r="E37" s="57" t="s">
        <v>47</v>
      </c>
      <c r="F37" s="156">
        <f>ROUND(SUM(BH94:BH153), 2)</f>
        <v>0</v>
      </c>
      <c r="G37" s="49"/>
      <c r="H37" s="49"/>
      <c r="I37" s="157">
        <v>0.14999999999999999</v>
      </c>
      <c r="J37" s="156">
        <v>0</v>
      </c>
      <c r="K37" s="53"/>
    </row>
    <row r="38" hidden="1" s="1" customFormat="1" ht="14.4" customHeight="1">
      <c r="B38" s="48"/>
      <c r="C38" s="49"/>
      <c r="D38" s="49"/>
      <c r="E38" s="57" t="s">
        <v>48</v>
      </c>
      <c r="F38" s="156">
        <f>ROUND(SUM(BI94:BI153),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2120</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2252</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SO303 - II.etapa - 2 - Splašková kanalizace - přípojky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J94</f>
        <v>0</v>
      </c>
      <c r="K64" s="53"/>
      <c r="AU64" s="26" t="s">
        <v>176</v>
      </c>
    </row>
    <row r="65" s="8" customFormat="1" ht="24.96" customHeight="1">
      <c r="B65" s="174"/>
      <c r="C65" s="175"/>
      <c r="D65" s="176" t="s">
        <v>177</v>
      </c>
      <c r="E65" s="177"/>
      <c r="F65" s="177"/>
      <c r="G65" s="177"/>
      <c r="H65" s="177"/>
      <c r="I65" s="178"/>
      <c r="J65" s="179">
        <f>J95</f>
        <v>0</v>
      </c>
      <c r="K65" s="180"/>
    </row>
    <row r="66" s="9" customFormat="1" ht="19.92" customHeight="1">
      <c r="B66" s="181"/>
      <c r="C66" s="182"/>
      <c r="D66" s="183" t="s">
        <v>178</v>
      </c>
      <c r="E66" s="184"/>
      <c r="F66" s="184"/>
      <c r="G66" s="184"/>
      <c r="H66" s="184"/>
      <c r="I66" s="185"/>
      <c r="J66" s="186">
        <f>J96</f>
        <v>0</v>
      </c>
      <c r="K66" s="187"/>
    </row>
    <row r="67" s="9" customFormat="1" ht="19.92" customHeight="1">
      <c r="B67" s="181"/>
      <c r="C67" s="182"/>
      <c r="D67" s="183" t="s">
        <v>1343</v>
      </c>
      <c r="E67" s="184"/>
      <c r="F67" s="184"/>
      <c r="G67" s="184"/>
      <c r="H67" s="184"/>
      <c r="I67" s="185"/>
      <c r="J67" s="186">
        <f>J132</f>
        <v>0</v>
      </c>
      <c r="K67" s="187"/>
    </row>
    <row r="68" s="9" customFormat="1" ht="19.92" customHeight="1">
      <c r="B68" s="181"/>
      <c r="C68" s="182"/>
      <c r="D68" s="183" t="s">
        <v>181</v>
      </c>
      <c r="E68" s="184"/>
      <c r="F68" s="184"/>
      <c r="G68" s="184"/>
      <c r="H68" s="184"/>
      <c r="I68" s="185"/>
      <c r="J68" s="186">
        <f>J136</f>
        <v>0</v>
      </c>
      <c r="K68" s="187"/>
    </row>
    <row r="69" s="9" customFormat="1" ht="19.92" customHeight="1">
      <c r="B69" s="181"/>
      <c r="C69" s="182"/>
      <c r="D69" s="183" t="s">
        <v>182</v>
      </c>
      <c r="E69" s="184"/>
      <c r="F69" s="184"/>
      <c r="G69" s="184"/>
      <c r="H69" s="184"/>
      <c r="I69" s="185"/>
      <c r="J69" s="186">
        <f>J145</f>
        <v>0</v>
      </c>
      <c r="K69" s="187"/>
    </row>
    <row r="70" s="9" customFormat="1" ht="14.88" customHeight="1">
      <c r="B70" s="181"/>
      <c r="C70" s="182"/>
      <c r="D70" s="183" t="s">
        <v>1344</v>
      </c>
      <c r="E70" s="184"/>
      <c r="F70" s="184"/>
      <c r="G70" s="184"/>
      <c r="H70" s="184"/>
      <c r="I70" s="185"/>
      <c r="J70" s="186">
        <f>J151</f>
        <v>0</v>
      </c>
      <c r="K70" s="187"/>
    </row>
    <row r="71" s="1" customFormat="1" ht="21.84" customHeight="1">
      <c r="B71" s="48"/>
      <c r="C71" s="49"/>
      <c r="D71" s="49"/>
      <c r="E71" s="49"/>
      <c r="F71" s="49"/>
      <c r="G71" s="49"/>
      <c r="H71" s="49"/>
      <c r="I71" s="143"/>
      <c r="J71" s="49"/>
      <c r="K71" s="53"/>
    </row>
    <row r="72" s="1" customFormat="1" ht="6.96" customHeight="1">
      <c r="B72" s="69"/>
      <c r="C72" s="70"/>
      <c r="D72" s="70"/>
      <c r="E72" s="70"/>
      <c r="F72" s="70"/>
      <c r="G72" s="70"/>
      <c r="H72" s="70"/>
      <c r="I72" s="165"/>
      <c r="J72" s="70"/>
      <c r="K72" s="71"/>
    </row>
    <row r="76" s="1" customFormat="1" ht="6.96" customHeight="1">
      <c r="B76" s="72"/>
      <c r="C76" s="73"/>
      <c r="D76" s="73"/>
      <c r="E76" s="73"/>
      <c r="F76" s="73"/>
      <c r="G76" s="73"/>
      <c r="H76" s="73"/>
      <c r="I76" s="166"/>
      <c r="J76" s="73"/>
      <c r="K76" s="73"/>
      <c r="L76" s="48"/>
    </row>
    <row r="77" s="1" customFormat="1" ht="36.96" customHeight="1">
      <c r="B77" s="48"/>
      <c r="C77" s="74" t="s">
        <v>184</v>
      </c>
      <c r="L77" s="48"/>
    </row>
    <row r="78" s="1" customFormat="1" ht="6.96" customHeight="1">
      <c r="B78" s="48"/>
      <c r="L78" s="48"/>
    </row>
    <row r="79" s="1" customFormat="1" ht="14.4" customHeight="1">
      <c r="B79" s="48"/>
      <c r="C79" s="76" t="s">
        <v>19</v>
      </c>
      <c r="L79" s="48"/>
    </row>
    <row r="80" s="1" customFormat="1" ht="16.5" customHeight="1">
      <c r="B80" s="48"/>
      <c r="E80" s="188" t="str">
        <f>E7</f>
        <v>Vostelčice 2017</v>
      </c>
      <c r="F80" s="76"/>
      <c r="G80" s="76"/>
      <c r="H80" s="76"/>
      <c r="L80" s="48"/>
    </row>
    <row r="81">
      <c r="B81" s="30"/>
      <c r="C81" s="76" t="s">
        <v>169</v>
      </c>
      <c r="L81" s="30"/>
    </row>
    <row r="82" ht="16.5" customHeight="1">
      <c r="B82" s="30"/>
      <c r="E82" s="188" t="s">
        <v>2120</v>
      </c>
      <c r="L82" s="30"/>
    </row>
    <row r="83">
      <c r="B83" s="30"/>
      <c r="C83" s="76" t="s">
        <v>1337</v>
      </c>
      <c r="L83" s="30"/>
    </row>
    <row r="84" s="1" customFormat="1" ht="16.5" customHeight="1">
      <c r="B84" s="48"/>
      <c r="E84" s="268" t="s">
        <v>2252</v>
      </c>
      <c r="F84" s="1"/>
      <c r="G84" s="1"/>
      <c r="H84" s="1"/>
      <c r="L84" s="48"/>
    </row>
    <row r="85" s="1" customFormat="1" ht="14.4" customHeight="1">
      <c r="B85" s="48"/>
      <c r="C85" s="76" t="s">
        <v>1339</v>
      </c>
      <c r="L85" s="48"/>
    </row>
    <row r="86" s="1" customFormat="1" ht="17.25" customHeight="1">
      <c r="B86" s="48"/>
      <c r="E86" s="79" t="str">
        <f>E13</f>
        <v>SO303 - II.etapa - 2 - Splašková kanalizace - přípojky</v>
      </c>
      <c r="F86" s="1"/>
      <c r="G86" s="1"/>
      <c r="H86" s="1"/>
      <c r="L86" s="48"/>
    </row>
    <row r="87" s="1" customFormat="1" ht="6.96" customHeight="1">
      <c r="B87" s="48"/>
      <c r="L87" s="48"/>
    </row>
    <row r="88" s="1" customFormat="1" ht="18" customHeight="1">
      <c r="B88" s="48"/>
      <c r="C88" s="76" t="s">
        <v>23</v>
      </c>
      <c r="F88" s="189" t="str">
        <f>F16</f>
        <v>Choceň</v>
      </c>
      <c r="I88" s="190" t="s">
        <v>25</v>
      </c>
      <c r="J88" s="81" t="str">
        <f>IF(J16="","",J16)</f>
        <v>8. 1. 2019</v>
      </c>
      <c r="L88" s="48"/>
    </row>
    <row r="89" s="1" customFormat="1" ht="6.96" customHeight="1">
      <c r="B89" s="48"/>
      <c r="L89" s="48"/>
    </row>
    <row r="90" s="1" customFormat="1">
      <c r="B90" s="48"/>
      <c r="C90" s="76" t="s">
        <v>27</v>
      </c>
      <c r="F90" s="189" t="str">
        <f>E19</f>
        <v>Město Choceň</v>
      </c>
      <c r="I90" s="190" t="s">
        <v>34</v>
      </c>
      <c r="J90" s="189" t="str">
        <f>E25</f>
        <v>Ing. Josef Veselý - Projekční Kancelář</v>
      </c>
      <c r="L90" s="48"/>
    </row>
    <row r="91" s="1" customFormat="1" ht="14.4" customHeight="1">
      <c r="B91" s="48"/>
      <c r="C91" s="76" t="s">
        <v>32</v>
      </c>
      <c r="F91" s="189" t="str">
        <f>IF(E22="","",E22)</f>
        <v/>
      </c>
      <c r="L91" s="48"/>
    </row>
    <row r="92" s="1" customFormat="1" ht="10.32" customHeight="1">
      <c r="B92" s="48"/>
      <c r="L92" s="48"/>
    </row>
    <row r="93" s="10" customFormat="1" ht="29.28" customHeight="1">
      <c r="B93" s="191"/>
      <c r="C93" s="192" t="s">
        <v>185</v>
      </c>
      <c r="D93" s="193" t="s">
        <v>58</v>
      </c>
      <c r="E93" s="193" t="s">
        <v>54</v>
      </c>
      <c r="F93" s="193" t="s">
        <v>186</v>
      </c>
      <c r="G93" s="193" t="s">
        <v>187</v>
      </c>
      <c r="H93" s="193" t="s">
        <v>188</v>
      </c>
      <c r="I93" s="194" t="s">
        <v>189</v>
      </c>
      <c r="J93" s="193" t="s">
        <v>174</v>
      </c>
      <c r="K93" s="195" t="s">
        <v>190</v>
      </c>
      <c r="L93" s="191"/>
      <c r="M93" s="94" t="s">
        <v>191</v>
      </c>
      <c r="N93" s="95" t="s">
        <v>43</v>
      </c>
      <c r="O93" s="95" t="s">
        <v>192</v>
      </c>
      <c r="P93" s="95" t="s">
        <v>193</v>
      </c>
      <c r="Q93" s="95" t="s">
        <v>194</v>
      </c>
      <c r="R93" s="95" t="s">
        <v>195</v>
      </c>
      <c r="S93" s="95" t="s">
        <v>196</v>
      </c>
      <c r="T93" s="96" t="s">
        <v>197</v>
      </c>
    </row>
    <row r="94" s="1" customFormat="1" ht="29.28" customHeight="1">
      <c r="B94" s="48"/>
      <c r="C94" s="98" t="s">
        <v>175</v>
      </c>
      <c r="J94" s="196">
        <f>BK94</f>
        <v>0</v>
      </c>
      <c r="L94" s="48"/>
      <c r="M94" s="97"/>
      <c r="N94" s="84"/>
      <c r="O94" s="84"/>
      <c r="P94" s="197">
        <f>P95</f>
        <v>0</v>
      </c>
      <c r="Q94" s="84"/>
      <c r="R94" s="197">
        <f>R95</f>
        <v>217.72590648000002</v>
      </c>
      <c r="S94" s="84"/>
      <c r="T94" s="198">
        <f>T95</f>
        <v>0.43750000000000006</v>
      </c>
      <c r="AT94" s="26" t="s">
        <v>72</v>
      </c>
      <c r="AU94" s="26" t="s">
        <v>176</v>
      </c>
      <c r="BK94" s="199">
        <f>BK95</f>
        <v>0</v>
      </c>
    </row>
    <row r="95" s="11" customFormat="1" ht="37.44" customHeight="1">
      <c r="B95" s="200"/>
      <c r="D95" s="201" t="s">
        <v>72</v>
      </c>
      <c r="E95" s="202" t="s">
        <v>198</v>
      </c>
      <c r="F95" s="202" t="s">
        <v>199</v>
      </c>
      <c r="I95" s="203"/>
      <c r="J95" s="204">
        <f>BK95</f>
        <v>0</v>
      </c>
      <c r="L95" s="200"/>
      <c r="M95" s="205"/>
      <c r="N95" s="206"/>
      <c r="O95" s="206"/>
      <c r="P95" s="207">
        <f>P96+P132+P136+P145</f>
        <v>0</v>
      </c>
      <c r="Q95" s="206"/>
      <c r="R95" s="207">
        <f>R96+R132+R136+R145</f>
        <v>217.72590648000002</v>
      </c>
      <c r="S95" s="206"/>
      <c r="T95" s="208">
        <f>T96+T132+T136+T145</f>
        <v>0.43750000000000006</v>
      </c>
      <c r="AR95" s="201" t="s">
        <v>81</v>
      </c>
      <c r="AT95" s="209" t="s">
        <v>72</v>
      </c>
      <c r="AU95" s="209" t="s">
        <v>73</v>
      </c>
      <c r="AY95" s="201" t="s">
        <v>200</v>
      </c>
      <c r="BK95" s="210">
        <f>BK96+BK132+BK136+BK145</f>
        <v>0</v>
      </c>
    </row>
    <row r="96" s="11" customFormat="1" ht="19.92" customHeight="1">
      <c r="B96" s="200"/>
      <c r="D96" s="201" t="s">
        <v>72</v>
      </c>
      <c r="E96" s="211" t="s">
        <v>81</v>
      </c>
      <c r="F96" s="211" t="s">
        <v>201</v>
      </c>
      <c r="I96" s="203"/>
      <c r="J96" s="212">
        <f>BK96</f>
        <v>0</v>
      </c>
      <c r="L96" s="200"/>
      <c r="M96" s="205"/>
      <c r="N96" s="206"/>
      <c r="O96" s="206"/>
      <c r="P96" s="207">
        <f>SUM(P97:P131)</f>
        <v>0</v>
      </c>
      <c r="Q96" s="206"/>
      <c r="R96" s="207">
        <f>SUM(R97:R131)</f>
        <v>182.60400000000001</v>
      </c>
      <c r="S96" s="206"/>
      <c r="T96" s="208">
        <f>SUM(T97:T131)</f>
        <v>0</v>
      </c>
      <c r="AR96" s="201" t="s">
        <v>81</v>
      </c>
      <c r="AT96" s="209" t="s">
        <v>72</v>
      </c>
      <c r="AU96" s="209" t="s">
        <v>81</v>
      </c>
      <c r="AY96" s="201" t="s">
        <v>200</v>
      </c>
      <c r="BK96" s="210">
        <f>SUM(BK97:BK131)</f>
        <v>0</v>
      </c>
    </row>
    <row r="97" s="1" customFormat="1" ht="25.5" customHeight="1">
      <c r="B97" s="213"/>
      <c r="C97" s="214" t="s">
        <v>81</v>
      </c>
      <c r="D97" s="214" t="s">
        <v>202</v>
      </c>
      <c r="E97" s="215" t="s">
        <v>1369</v>
      </c>
      <c r="F97" s="216" t="s">
        <v>1370</v>
      </c>
      <c r="G97" s="217" t="s">
        <v>205</v>
      </c>
      <c r="H97" s="218">
        <v>90</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2309</v>
      </c>
    </row>
    <row r="98" s="1" customFormat="1">
      <c r="B98" s="48"/>
      <c r="D98" s="226" t="s">
        <v>209</v>
      </c>
      <c r="F98" s="227" t="s">
        <v>1372</v>
      </c>
      <c r="I98" s="228"/>
      <c r="L98" s="48"/>
      <c r="M98" s="229"/>
      <c r="N98" s="49"/>
      <c r="O98" s="49"/>
      <c r="P98" s="49"/>
      <c r="Q98" s="49"/>
      <c r="R98" s="49"/>
      <c r="S98" s="49"/>
      <c r="T98" s="87"/>
      <c r="AT98" s="26" t="s">
        <v>209</v>
      </c>
      <c r="AU98" s="26" t="s">
        <v>83</v>
      </c>
    </row>
    <row r="99" s="14" customFormat="1">
      <c r="B99" s="260"/>
      <c r="D99" s="226" t="s">
        <v>211</v>
      </c>
      <c r="E99" s="261" t="s">
        <v>5</v>
      </c>
      <c r="F99" s="262" t="s">
        <v>2310</v>
      </c>
      <c r="H99" s="261" t="s">
        <v>5</v>
      </c>
      <c r="I99" s="263"/>
      <c r="L99" s="260"/>
      <c r="M99" s="264"/>
      <c r="N99" s="265"/>
      <c r="O99" s="265"/>
      <c r="P99" s="265"/>
      <c r="Q99" s="265"/>
      <c r="R99" s="265"/>
      <c r="S99" s="265"/>
      <c r="T99" s="266"/>
      <c r="AT99" s="261" t="s">
        <v>211</v>
      </c>
      <c r="AU99" s="261" t="s">
        <v>83</v>
      </c>
      <c r="AV99" s="14" t="s">
        <v>81</v>
      </c>
      <c r="AW99" s="14" t="s">
        <v>37</v>
      </c>
      <c r="AX99" s="14" t="s">
        <v>73</v>
      </c>
      <c r="AY99" s="261" t="s">
        <v>200</v>
      </c>
    </row>
    <row r="100" s="12" customFormat="1">
      <c r="B100" s="230"/>
      <c r="D100" s="226" t="s">
        <v>211</v>
      </c>
      <c r="E100" s="231" t="s">
        <v>5</v>
      </c>
      <c r="F100" s="232" t="s">
        <v>2311</v>
      </c>
      <c r="H100" s="233">
        <v>90</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 customFormat="1" ht="16.5" customHeight="1">
      <c r="B101" s="213"/>
      <c r="C101" s="214" t="s">
        <v>83</v>
      </c>
      <c r="D101" s="214" t="s">
        <v>202</v>
      </c>
      <c r="E101" s="215" t="s">
        <v>1648</v>
      </c>
      <c r="F101" s="216" t="s">
        <v>1649</v>
      </c>
      <c r="G101" s="217" t="s">
        <v>205</v>
      </c>
      <c r="H101" s="218">
        <v>364.48000000000002</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2312</v>
      </c>
    </row>
    <row r="102" s="1" customFormat="1">
      <c r="B102" s="48"/>
      <c r="D102" s="226" t="s">
        <v>209</v>
      </c>
      <c r="F102" s="227" t="s">
        <v>1651</v>
      </c>
      <c r="I102" s="228"/>
      <c r="L102" s="48"/>
      <c r="M102" s="229"/>
      <c r="N102" s="49"/>
      <c r="O102" s="49"/>
      <c r="P102" s="49"/>
      <c r="Q102" s="49"/>
      <c r="R102" s="49"/>
      <c r="S102" s="49"/>
      <c r="T102" s="87"/>
      <c r="AT102" s="26" t="s">
        <v>209</v>
      </c>
      <c r="AU102" s="26" t="s">
        <v>83</v>
      </c>
    </row>
    <row r="103" s="12" customFormat="1">
      <c r="B103" s="230"/>
      <c r="D103" s="226" t="s">
        <v>211</v>
      </c>
      <c r="E103" s="231" t="s">
        <v>2195</v>
      </c>
      <c r="F103" s="232" t="s">
        <v>2313</v>
      </c>
      <c r="H103" s="233">
        <v>364.48000000000002</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110</v>
      </c>
      <c r="D104" s="214" t="s">
        <v>202</v>
      </c>
      <c r="E104" s="215" t="s">
        <v>1393</v>
      </c>
      <c r="F104" s="216" t="s">
        <v>1394</v>
      </c>
      <c r="G104" s="217" t="s">
        <v>205</v>
      </c>
      <c r="H104" s="218">
        <v>364.48000000000002</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2314</v>
      </c>
    </row>
    <row r="105" s="1" customFormat="1">
      <c r="B105" s="48"/>
      <c r="D105" s="226" t="s">
        <v>209</v>
      </c>
      <c r="F105" s="227" t="s">
        <v>1396</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2304</v>
      </c>
      <c r="H106" s="233">
        <v>364.48000000000002</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207</v>
      </c>
      <c r="D107" s="214" t="s">
        <v>202</v>
      </c>
      <c r="E107" s="215" t="s">
        <v>1408</v>
      </c>
      <c r="F107" s="216" t="s">
        <v>1409</v>
      </c>
      <c r="G107" s="217" t="s">
        <v>205</v>
      </c>
      <c r="H107" s="218">
        <v>364.48000000000002</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2315</v>
      </c>
    </row>
    <row r="108" s="1" customFormat="1">
      <c r="B108" s="48"/>
      <c r="D108" s="226" t="s">
        <v>209</v>
      </c>
      <c r="F108" s="227" t="s">
        <v>1411</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2195</v>
      </c>
      <c r="H109" s="233">
        <v>364.48000000000002</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230</v>
      </c>
      <c r="D110" s="214" t="s">
        <v>202</v>
      </c>
      <c r="E110" s="215" t="s">
        <v>1419</v>
      </c>
      <c r="F110" s="216" t="s">
        <v>1420</v>
      </c>
      <c r="G110" s="217" t="s">
        <v>205</v>
      </c>
      <c r="H110" s="218">
        <v>127.568</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2316</v>
      </c>
    </row>
    <row r="111" s="1" customFormat="1">
      <c r="B111" s="48"/>
      <c r="D111" s="226" t="s">
        <v>209</v>
      </c>
      <c r="F111" s="227" t="s">
        <v>1422</v>
      </c>
      <c r="I111" s="228"/>
      <c r="L111" s="48"/>
      <c r="M111" s="229"/>
      <c r="N111" s="49"/>
      <c r="O111" s="49"/>
      <c r="P111" s="49"/>
      <c r="Q111" s="49"/>
      <c r="R111" s="49"/>
      <c r="S111" s="49"/>
      <c r="T111" s="87"/>
      <c r="AT111" s="26" t="s">
        <v>209</v>
      </c>
      <c r="AU111" s="26" t="s">
        <v>83</v>
      </c>
    </row>
    <row r="112" s="14" customFormat="1">
      <c r="B112" s="260"/>
      <c r="D112" s="226" t="s">
        <v>211</v>
      </c>
      <c r="E112" s="261" t="s">
        <v>5</v>
      </c>
      <c r="F112" s="262" t="s">
        <v>2211</v>
      </c>
      <c r="H112" s="261" t="s">
        <v>5</v>
      </c>
      <c r="I112" s="263"/>
      <c r="L112" s="260"/>
      <c r="M112" s="264"/>
      <c r="N112" s="265"/>
      <c r="O112" s="265"/>
      <c r="P112" s="265"/>
      <c r="Q112" s="265"/>
      <c r="R112" s="265"/>
      <c r="S112" s="265"/>
      <c r="T112" s="266"/>
      <c r="AT112" s="261" t="s">
        <v>211</v>
      </c>
      <c r="AU112" s="261" t="s">
        <v>83</v>
      </c>
      <c r="AV112" s="14" t="s">
        <v>81</v>
      </c>
      <c r="AW112" s="14" t="s">
        <v>37</v>
      </c>
      <c r="AX112" s="14" t="s">
        <v>73</v>
      </c>
      <c r="AY112" s="261" t="s">
        <v>200</v>
      </c>
    </row>
    <row r="113" s="12" customFormat="1">
      <c r="B113" s="230"/>
      <c r="D113" s="226" t="s">
        <v>211</v>
      </c>
      <c r="E113" s="231" t="s">
        <v>1637</v>
      </c>
      <c r="F113" s="232" t="s">
        <v>2317</v>
      </c>
      <c r="H113" s="233">
        <v>18.224</v>
      </c>
      <c r="I113" s="234"/>
      <c r="L113" s="230"/>
      <c r="M113" s="235"/>
      <c r="N113" s="236"/>
      <c r="O113" s="236"/>
      <c r="P113" s="236"/>
      <c r="Q113" s="236"/>
      <c r="R113" s="236"/>
      <c r="S113" s="236"/>
      <c r="T113" s="237"/>
      <c r="AT113" s="231" t="s">
        <v>211</v>
      </c>
      <c r="AU113" s="231" t="s">
        <v>83</v>
      </c>
      <c r="AV113" s="12" t="s">
        <v>83</v>
      </c>
      <c r="AW113" s="12" t="s">
        <v>37</v>
      </c>
      <c r="AX113" s="12" t="s">
        <v>73</v>
      </c>
      <c r="AY113" s="231" t="s">
        <v>200</v>
      </c>
    </row>
    <row r="114" s="14" customFormat="1">
      <c r="B114" s="260"/>
      <c r="D114" s="226" t="s">
        <v>211</v>
      </c>
      <c r="E114" s="261" t="s">
        <v>5</v>
      </c>
      <c r="F114" s="262" t="s">
        <v>2213</v>
      </c>
      <c r="H114" s="261" t="s">
        <v>5</v>
      </c>
      <c r="I114" s="263"/>
      <c r="L114" s="260"/>
      <c r="M114" s="264"/>
      <c r="N114" s="265"/>
      <c r="O114" s="265"/>
      <c r="P114" s="265"/>
      <c r="Q114" s="265"/>
      <c r="R114" s="265"/>
      <c r="S114" s="265"/>
      <c r="T114" s="266"/>
      <c r="AT114" s="261" t="s">
        <v>211</v>
      </c>
      <c r="AU114" s="261" t="s">
        <v>83</v>
      </c>
      <c r="AV114" s="14" t="s">
        <v>81</v>
      </c>
      <c r="AW114" s="14" t="s">
        <v>37</v>
      </c>
      <c r="AX114" s="14" t="s">
        <v>73</v>
      </c>
      <c r="AY114" s="261" t="s">
        <v>200</v>
      </c>
    </row>
    <row r="115" s="12" customFormat="1">
      <c r="B115" s="230"/>
      <c r="D115" s="226" t="s">
        <v>211</v>
      </c>
      <c r="E115" s="231" t="s">
        <v>2199</v>
      </c>
      <c r="F115" s="232" t="s">
        <v>2318</v>
      </c>
      <c r="H115" s="233">
        <v>109.34399999999999</v>
      </c>
      <c r="I115" s="234"/>
      <c r="L115" s="230"/>
      <c r="M115" s="235"/>
      <c r="N115" s="236"/>
      <c r="O115" s="236"/>
      <c r="P115" s="236"/>
      <c r="Q115" s="236"/>
      <c r="R115" s="236"/>
      <c r="S115" s="236"/>
      <c r="T115" s="237"/>
      <c r="AT115" s="231" t="s">
        <v>211</v>
      </c>
      <c r="AU115" s="231" t="s">
        <v>83</v>
      </c>
      <c r="AV115" s="12" t="s">
        <v>83</v>
      </c>
      <c r="AW115" s="12" t="s">
        <v>37</v>
      </c>
      <c r="AX115" s="12" t="s">
        <v>73</v>
      </c>
      <c r="AY115" s="231" t="s">
        <v>200</v>
      </c>
    </row>
    <row r="116" s="13" customFormat="1">
      <c r="B116" s="238"/>
      <c r="D116" s="226" t="s">
        <v>211</v>
      </c>
      <c r="E116" s="239" t="s">
        <v>2201</v>
      </c>
      <c r="F116" s="240" t="s">
        <v>219</v>
      </c>
      <c r="H116" s="241">
        <v>127.568</v>
      </c>
      <c r="I116" s="242"/>
      <c r="L116" s="238"/>
      <c r="M116" s="243"/>
      <c r="N116" s="244"/>
      <c r="O116" s="244"/>
      <c r="P116" s="244"/>
      <c r="Q116" s="244"/>
      <c r="R116" s="244"/>
      <c r="S116" s="244"/>
      <c r="T116" s="245"/>
      <c r="AT116" s="239" t="s">
        <v>211</v>
      </c>
      <c r="AU116" s="239" t="s">
        <v>83</v>
      </c>
      <c r="AV116" s="13" t="s">
        <v>207</v>
      </c>
      <c r="AW116" s="13" t="s">
        <v>37</v>
      </c>
      <c r="AX116" s="13" t="s">
        <v>81</v>
      </c>
      <c r="AY116" s="239" t="s">
        <v>200</v>
      </c>
    </row>
    <row r="117" s="1" customFormat="1" ht="16.5" customHeight="1">
      <c r="B117" s="213"/>
      <c r="C117" s="214" t="s">
        <v>238</v>
      </c>
      <c r="D117" s="214" t="s">
        <v>202</v>
      </c>
      <c r="E117" s="215" t="s">
        <v>278</v>
      </c>
      <c r="F117" s="216" t="s">
        <v>279</v>
      </c>
      <c r="G117" s="217" t="s">
        <v>205</v>
      </c>
      <c r="H117" s="218">
        <v>127.568</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2319</v>
      </c>
    </row>
    <row r="118" s="1" customFormat="1">
      <c r="B118" s="48"/>
      <c r="D118" s="226" t="s">
        <v>209</v>
      </c>
      <c r="F118" s="227" t="s">
        <v>281</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2201</v>
      </c>
      <c r="H119" s="233">
        <v>127.568</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244</v>
      </c>
      <c r="D120" s="214" t="s">
        <v>202</v>
      </c>
      <c r="E120" s="215" t="s">
        <v>283</v>
      </c>
      <c r="F120" s="216" t="s">
        <v>284</v>
      </c>
      <c r="G120" s="217" t="s">
        <v>274</v>
      </c>
      <c r="H120" s="218">
        <v>242.37899999999999</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2320</v>
      </c>
    </row>
    <row r="121" s="1" customFormat="1">
      <c r="B121" s="48"/>
      <c r="D121" s="226" t="s">
        <v>209</v>
      </c>
      <c r="F121" s="227" t="s">
        <v>286</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2321</v>
      </c>
      <c r="H122" s="233">
        <v>242.37899999999999</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250</v>
      </c>
      <c r="D123" s="214" t="s">
        <v>202</v>
      </c>
      <c r="E123" s="215" t="s">
        <v>1428</v>
      </c>
      <c r="F123" s="216" t="s">
        <v>1429</v>
      </c>
      <c r="G123" s="217" t="s">
        <v>205</v>
      </c>
      <c r="H123" s="218">
        <v>236.91200000000001</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2322</v>
      </c>
    </row>
    <row r="124" s="1" customFormat="1">
      <c r="B124" s="48"/>
      <c r="D124" s="226" t="s">
        <v>209</v>
      </c>
      <c r="F124" s="227" t="s">
        <v>1431</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2219</v>
      </c>
      <c r="H125" s="233">
        <v>236.91200000000001</v>
      </c>
      <c r="I125" s="234"/>
      <c r="L125" s="230"/>
      <c r="M125" s="235"/>
      <c r="N125" s="236"/>
      <c r="O125" s="236"/>
      <c r="P125" s="236"/>
      <c r="Q125" s="236"/>
      <c r="R125" s="236"/>
      <c r="S125" s="236"/>
      <c r="T125" s="237"/>
      <c r="AT125" s="231" t="s">
        <v>211</v>
      </c>
      <c r="AU125" s="231" t="s">
        <v>83</v>
      </c>
      <c r="AV125" s="12" t="s">
        <v>83</v>
      </c>
      <c r="AW125" s="12" t="s">
        <v>37</v>
      </c>
      <c r="AX125" s="12" t="s">
        <v>81</v>
      </c>
      <c r="AY125" s="231" t="s">
        <v>200</v>
      </c>
    </row>
    <row r="126" s="1" customFormat="1" ht="16.5" customHeight="1">
      <c r="B126" s="213"/>
      <c r="C126" s="214" t="s">
        <v>258</v>
      </c>
      <c r="D126" s="214" t="s">
        <v>202</v>
      </c>
      <c r="E126" s="215" t="s">
        <v>1434</v>
      </c>
      <c r="F126" s="216" t="s">
        <v>1435</v>
      </c>
      <c r="G126" s="217" t="s">
        <v>205</v>
      </c>
      <c r="H126" s="218">
        <v>109.34399999999999</v>
      </c>
      <c r="I126" s="219"/>
      <c r="J126" s="220">
        <f>ROUND(I126*H126,2)</f>
        <v>0</v>
      </c>
      <c r="K126" s="216" t="s">
        <v>5</v>
      </c>
      <c r="L126" s="48"/>
      <c r="M126" s="221" t="s">
        <v>5</v>
      </c>
      <c r="N126" s="222" t="s">
        <v>44</v>
      </c>
      <c r="O126" s="49"/>
      <c r="P126" s="223">
        <f>O126*H126</f>
        <v>0</v>
      </c>
      <c r="Q126" s="223">
        <v>0</v>
      </c>
      <c r="R126" s="223">
        <f>Q126*H126</f>
        <v>0</v>
      </c>
      <c r="S126" s="223">
        <v>0</v>
      </c>
      <c r="T126" s="224">
        <f>S126*H126</f>
        <v>0</v>
      </c>
      <c r="AR126" s="26" t="s">
        <v>207</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2323</v>
      </c>
    </row>
    <row r="127" s="1" customFormat="1">
      <c r="B127" s="48"/>
      <c r="D127" s="226" t="s">
        <v>209</v>
      </c>
      <c r="F127" s="227" t="s">
        <v>1435</v>
      </c>
      <c r="I127" s="228"/>
      <c r="L127" s="48"/>
      <c r="M127" s="229"/>
      <c r="N127" s="49"/>
      <c r="O127" s="49"/>
      <c r="P127" s="49"/>
      <c r="Q127" s="49"/>
      <c r="R127" s="49"/>
      <c r="S127" s="49"/>
      <c r="T127" s="87"/>
      <c r="AT127" s="26" t="s">
        <v>209</v>
      </c>
      <c r="AU127" s="26" t="s">
        <v>83</v>
      </c>
    </row>
    <row r="128" s="12" customFormat="1">
      <c r="B128" s="230"/>
      <c r="D128" s="226" t="s">
        <v>211</v>
      </c>
      <c r="E128" s="231" t="s">
        <v>5</v>
      </c>
      <c r="F128" s="232" t="s">
        <v>2199</v>
      </c>
      <c r="H128" s="233">
        <v>109.34399999999999</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16.5" customHeight="1">
      <c r="B129" s="213"/>
      <c r="C129" s="247" t="s">
        <v>264</v>
      </c>
      <c r="D129" s="247" t="s">
        <v>271</v>
      </c>
      <c r="E129" s="248" t="s">
        <v>1437</v>
      </c>
      <c r="F129" s="249" t="s">
        <v>1438</v>
      </c>
      <c r="G129" s="250" t="s">
        <v>274</v>
      </c>
      <c r="H129" s="251">
        <v>182.60400000000001</v>
      </c>
      <c r="I129" s="252"/>
      <c r="J129" s="253">
        <f>ROUND(I129*H129,2)</f>
        <v>0</v>
      </c>
      <c r="K129" s="249" t="s">
        <v>206</v>
      </c>
      <c r="L129" s="254"/>
      <c r="M129" s="255" t="s">
        <v>5</v>
      </c>
      <c r="N129" s="256" t="s">
        <v>44</v>
      </c>
      <c r="O129" s="49"/>
      <c r="P129" s="223">
        <f>O129*H129</f>
        <v>0</v>
      </c>
      <c r="Q129" s="223">
        <v>1</v>
      </c>
      <c r="R129" s="223">
        <f>Q129*H129</f>
        <v>182.60400000000001</v>
      </c>
      <c r="S129" s="223">
        <v>0</v>
      </c>
      <c r="T129" s="224">
        <f>S129*H129</f>
        <v>0</v>
      </c>
      <c r="AR129" s="26" t="s">
        <v>250</v>
      </c>
      <c r="AT129" s="26" t="s">
        <v>271</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2324</v>
      </c>
    </row>
    <row r="130" s="1" customFormat="1">
      <c r="B130" s="48"/>
      <c r="D130" s="226" t="s">
        <v>209</v>
      </c>
      <c r="F130" s="227" t="s">
        <v>1438</v>
      </c>
      <c r="I130" s="228"/>
      <c r="L130" s="48"/>
      <c r="M130" s="229"/>
      <c r="N130" s="49"/>
      <c r="O130" s="49"/>
      <c r="P130" s="49"/>
      <c r="Q130" s="49"/>
      <c r="R130" s="49"/>
      <c r="S130" s="49"/>
      <c r="T130" s="87"/>
      <c r="AT130" s="26" t="s">
        <v>209</v>
      </c>
      <c r="AU130" s="26" t="s">
        <v>83</v>
      </c>
    </row>
    <row r="131" s="12" customFormat="1">
      <c r="B131" s="230"/>
      <c r="D131" s="226" t="s">
        <v>211</v>
      </c>
      <c r="E131" s="231" t="s">
        <v>1938</v>
      </c>
      <c r="F131" s="232" t="s">
        <v>2222</v>
      </c>
      <c r="H131" s="233">
        <v>182.60400000000001</v>
      </c>
      <c r="I131" s="234"/>
      <c r="L131" s="230"/>
      <c r="M131" s="235"/>
      <c r="N131" s="236"/>
      <c r="O131" s="236"/>
      <c r="P131" s="236"/>
      <c r="Q131" s="236"/>
      <c r="R131" s="236"/>
      <c r="S131" s="236"/>
      <c r="T131" s="237"/>
      <c r="AT131" s="231" t="s">
        <v>211</v>
      </c>
      <c r="AU131" s="231" t="s">
        <v>83</v>
      </c>
      <c r="AV131" s="12" t="s">
        <v>83</v>
      </c>
      <c r="AW131" s="12" t="s">
        <v>37</v>
      </c>
      <c r="AX131" s="12" t="s">
        <v>81</v>
      </c>
      <c r="AY131" s="231" t="s">
        <v>200</v>
      </c>
    </row>
    <row r="132" s="11" customFormat="1" ht="29.88" customHeight="1">
      <c r="B132" s="200"/>
      <c r="D132" s="201" t="s">
        <v>72</v>
      </c>
      <c r="E132" s="211" t="s">
        <v>207</v>
      </c>
      <c r="F132" s="211" t="s">
        <v>1443</v>
      </c>
      <c r="I132" s="203"/>
      <c r="J132" s="212">
        <f>BK132</f>
        <v>0</v>
      </c>
      <c r="L132" s="200"/>
      <c r="M132" s="205"/>
      <c r="N132" s="206"/>
      <c r="O132" s="206"/>
      <c r="P132" s="207">
        <f>SUM(P133:P135)</f>
        <v>0</v>
      </c>
      <c r="Q132" s="206"/>
      <c r="R132" s="207">
        <f>SUM(R133:R135)</f>
        <v>34.457392480000003</v>
      </c>
      <c r="S132" s="206"/>
      <c r="T132" s="208">
        <f>SUM(T133:T135)</f>
        <v>0</v>
      </c>
      <c r="AR132" s="201" t="s">
        <v>81</v>
      </c>
      <c r="AT132" s="209" t="s">
        <v>72</v>
      </c>
      <c r="AU132" s="209" t="s">
        <v>81</v>
      </c>
      <c r="AY132" s="201" t="s">
        <v>200</v>
      </c>
      <c r="BK132" s="210">
        <f>SUM(BK133:BK135)</f>
        <v>0</v>
      </c>
    </row>
    <row r="133" s="1" customFormat="1" ht="16.5" customHeight="1">
      <c r="B133" s="213"/>
      <c r="C133" s="214" t="s">
        <v>270</v>
      </c>
      <c r="D133" s="214" t="s">
        <v>202</v>
      </c>
      <c r="E133" s="215" t="s">
        <v>1444</v>
      </c>
      <c r="F133" s="216" t="s">
        <v>1445</v>
      </c>
      <c r="G133" s="217" t="s">
        <v>205</v>
      </c>
      <c r="H133" s="218">
        <v>18.224</v>
      </c>
      <c r="I133" s="219"/>
      <c r="J133" s="220">
        <f>ROUND(I133*H133,2)</f>
        <v>0</v>
      </c>
      <c r="K133" s="216" t="s">
        <v>206</v>
      </c>
      <c r="L133" s="48"/>
      <c r="M133" s="221" t="s">
        <v>5</v>
      </c>
      <c r="N133" s="222" t="s">
        <v>44</v>
      </c>
      <c r="O133" s="49"/>
      <c r="P133" s="223">
        <f>O133*H133</f>
        <v>0</v>
      </c>
      <c r="Q133" s="223">
        <v>1.8907700000000001</v>
      </c>
      <c r="R133" s="223">
        <f>Q133*H133</f>
        <v>34.457392480000003</v>
      </c>
      <c r="S133" s="223">
        <v>0</v>
      </c>
      <c r="T133" s="224">
        <f>S133*H133</f>
        <v>0</v>
      </c>
      <c r="AR133" s="26" t="s">
        <v>207</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207</v>
      </c>
      <c r="BM133" s="26" t="s">
        <v>2325</v>
      </c>
    </row>
    <row r="134" s="1" customFormat="1">
      <c r="B134" s="48"/>
      <c r="D134" s="226" t="s">
        <v>209</v>
      </c>
      <c r="F134" s="227" t="s">
        <v>1447</v>
      </c>
      <c r="I134" s="228"/>
      <c r="L134" s="48"/>
      <c r="M134" s="229"/>
      <c r="N134" s="49"/>
      <c r="O134" s="49"/>
      <c r="P134" s="49"/>
      <c r="Q134" s="49"/>
      <c r="R134" s="49"/>
      <c r="S134" s="49"/>
      <c r="T134" s="87"/>
      <c r="AT134" s="26" t="s">
        <v>209</v>
      </c>
      <c r="AU134" s="26" t="s">
        <v>83</v>
      </c>
    </row>
    <row r="135" s="12" customFormat="1">
      <c r="B135" s="230"/>
      <c r="D135" s="226" t="s">
        <v>211</v>
      </c>
      <c r="E135" s="231" t="s">
        <v>5</v>
      </c>
      <c r="F135" s="232" t="s">
        <v>1637</v>
      </c>
      <c r="H135" s="233">
        <v>18.224</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1" customFormat="1" ht="29.88" customHeight="1">
      <c r="B136" s="200"/>
      <c r="D136" s="201" t="s">
        <v>72</v>
      </c>
      <c r="E136" s="211" t="s">
        <v>250</v>
      </c>
      <c r="F136" s="211" t="s">
        <v>437</v>
      </c>
      <c r="I136" s="203"/>
      <c r="J136" s="212">
        <f>BK136</f>
        <v>0</v>
      </c>
      <c r="L136" s="200"/>
      <c r="M136" s="205"/>
      <c r="N136" s="206"/>
      <c r="O136" s="206"/>
      <c r="P136" s="207">
        <f>SUM(P137:P144)</f>
        <v>0</v>
      </c>
      <c r="Q136" s="206"/>
      <c r="R136" s="207">
        <f>SUM(R137:R144)</f>
        <v>0.65688899999999995</v>
      </c>
      <c r="S136" s="206"/>
      <c r="T136" s="208">
        <f>SUM(T137:T144)</f>
        <v>0</v>
      </c>
      <c r="AR136" s="201" t="s">
        <v>81</v>
      </c>
      <c r="AT136" s="209" t="s">
        <v>72</v>
      </c>
      <c r="AU136" s="209" t="s">
        <v>81</v>
      </c>
      <c r="AY136" s="201" t="s">
        <v>200</v>
      </c>
      <c r="BK136" s="210">
        <f>SUM(BK137:BK144)</f>
        <v>0</v>
      </c>
    </row>
    <row r="137" s="1" customFormat="1" ht="25.5" customHeight="1">
      <c r="B137" s="213"/>
      <c r="C137" s="214" t="s">
        <v>277</v>
      </c>
      <c r="D137" s="214" t="s">
        <v>202</v>
      </c>
      <c r="E137" s="215" t="s">
        <v>1991</v>
      </c>
      <c r="F137" s="216" t="s">
        <v>1992</v>
      </c>
      <c r="G137" s="217" t="s">
        <v>333</v>
      </c>
      <c r="H137" s="218">
        <v>227.80000000000001</v>
      </c>
      <c r="I137" s="219"/>
      <c r="J137" s="220">
        <f>ROUND(I137*H137,2)</f>
        <v>0</v>
      </c>
      <c r="K137" s="216" t="s">
        <v>206</v>
      </c>
      <c r="L137" s="48"/>
      <c r="M137" s="221" t="s">
        <v>5</v>
      </c>
      <c r="N137" s="222" t="s">
        <v>44</v>
      </c>
      <c r="O137" s="49"/>
      <c r="P137" s="223">
        <f>O137*H137</f>
        <v>0</v>
      </c>
      <c r="Q137" s="223">
        <v>1.0000000000000001E-05</v>
      </c>
      <c r="R137" s="223">
        <f>Q137*H137</f>
        <v>0.0022780000000000005</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2326</v>
      </c>
    </row>
    <row r="138" s="1" customFormat="1">
      <c r="B138" s="48"/>
      <c r="D138" s="226" t="s">
        <v>209</v>
      </c>
      <c r="F138" s="227" t="s">
        <v>1994</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2327</v>
      </c>
      <c r="H139" s="233">
        <v>227.80000000000001</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47" t="s">
        <v>282</v>
      </c>
      <c r="D140" s="247" t="s">
        <v>271</v>
      </c>
      <c r="E140" s="248" t="s">
        <v>1995</v>
      </c>
      <c r="F140" s="249" t="s">
        <v>1996</v>
      </c>
      <c r="G140" s="250" t="s">
        <v>403</v>
      </c>
      <c r="H140" s="251">
        <v>49.796999999999997</v>
      </c>
      <c r="I140" s="252"/>
      <c r="J140" s="253">
        <f>ROUND(I140*H140,2)</f>
        <v>0</v>
      </c>
      <c r="K140" s="249" t="s">
        <v>1679</v>
      </c>
      <c r="L140" s="254"/>
      <c r="M140" s="255" t="s">
        <v>5</v>
      </c>
      <c r="N140" s="256" t="s">
        <v>44</v>
      </c>
      <c r="O140" s="49"/>
      <c r="P140" s="223">
        <f>O140*H140</f>
        <v>0</v>
      </c>
      <c r="Q140" s="223">
        <v>0.012999999999999999</v>
      </c>
      <c r="R140" s="223">
        <f>Q140*H140</f>
        <v>0.64736099999999996</v>
      </c>
      <c r="S140" s="223">
        <v>0</v>
      </c>
      <c r="T140" s="224">
        <f>S140*H140</f>
        <v>0</v>
      </c>
      <c r="AR140" s="26" t="s">
        <v>250</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2328</v>
      </c>
    </row>
    <row r="141" s="1" customFormat="1">
      <c r="B141" s="48"/>
      <c r="D141" s="226" t="s">
        <v>209</v>
      </c>
      <c r="F141" s="227" t="s">
        <v>1996</v>
      </c>
      <c r="I141" s="228"/>
      <c r="L141" s="48"/>
      <c r="M141" s="229"/>
      <c r="N141" s="49"/>
      <c r="O141" s="49"/>
      <c r="P141" s="49"/>
      <c r="Q141" s="49"/>
      <c r="R141" s="49"/>
      <c r="S141" s="49"/>
      <c r="T141" s="87"/>
      <c r="AT141" s="26" t="s">
        <v>209</v>
      </c>
      <c r="AU141" s="26" t="s">
        <v>83</v>
      </c>
    </row>
    <row r="142" s="12" customFormat="1">
      <c r="B142" s="230"/>
      <c r="D142" s="226" t="s">
        <v>211</v>
      </c>
      <c r="E142" s="231" t="s">
        <v>5</v>
      </c>
      <c r="F142" s="232" t="s">
        <v>2329</v>
      </c>
      <c r="H142" s="233">
        <v>49.796999999999997</v>
      </c>
      <c r="I142" s="234"/>
      <c r="L142" s="230"/>
      <c r="M142" s="235"/>
      <c r="N142" s="236"/>
      <c r="O142" s="236"/>
      <c r="P142" s="236"/>
      <c r="Q142" s="236"/>
      <c r="R142" s="236"/>
      <c r="S142" s="236"/>
      <c r="T142" s="237"/>
      <c r="AT142" s="231" t="s">
        <v>211</v>
      </c>
      <c r="AU142" s="231" t="s">
        <v>83</v>
      </c>
      <c r="AV142" s="12" t="s">
        <v>83</v>
      </c>
      <c r="AW142" s="12" t="s">
        <v>37</v>
      </c>
      <c r="AX142" s="12" t="s">
        <v>81</v>
      </c>
      <c r="AY142" s="231" t="s">
        <v>200</v>
      </c>
    </row>
    <row r="143" s="1" customFormat="1" ht="16.5" customHeight="1">
      <c r="B143" s="213"/>
      <c r="C143" s="247" t="s">
        <v>288</v>
      </c>
      <c r="D143" s="247" t="s">
        <v>271</v>
      </c>
      <c r="E143" s="248" t="s">
        <v>2243</v>
      </c>
      <c r="F143" s="249" t="s">
        <v>2244</v>
      </c>
      <c r="G143" s="250" t="s">
        <v>403</v>
      </c>
      <c r="H143" s="251">
        <v>25</v>
      </c>
      <c r="I143" s="252"/>
      <c r="J143" s="253">
        <f>ROUND(I143*H143,2)</f>
        <v>0</v>
      </c>
      <c r="K143" s="249" t="s">
        <v>206</v>
      </c>
      <c r="L143" s="254"/>
      <c r="M143" s="255" t="s">
        <v>5</v>
      </c>
      <c r="N143" s="256" t="s">
        <v>44</v>
      </c>
      <c r="O143" s="49"/>
      <c r="P143" s="223">
        <f>O143*H143</f>
        <v>0</v>
      </c>
      <c r="Q143" s="223">
        <v>0.00029</v>
      </c>
      <c r="R143" s="223">
        <f>Q143*H143</f>
        <v>0.0072500000000000004</v>
      </c>
      <c r="S143" s="223">
        <v>0</v>
      </c>
      <c r="T143" s="224">
        <f>S143*H143</f>
        <v>0</v>
      </c>
      <c r="AR143" s="26" t="s">
        <v>250</v>
      </c>
      <c r="AT143" s="26" t="s">
        <v>271</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2330</v>
      </c>
    </row>
    <row r="144" s="1" customFormat="1">
      <c r="B144" s="48"/>
      <c r="D144" s="226" t="s">
        <v>209</v>
      </c>
      <c r="F144" s="227" t="s">
        <v>2244</v>
      </c>
      <c r="I144" s="228"/>
      <c r="L144" s="48"/>
      <c r="M144" s="229"/>
      <c r="N144" s="49"/>
      <c r="O144" s="49"/>
      <c r="P144" s="49"/>
      <c r="Q144" s="49"/>
      <c r="R144" s="49"/>
      <c r="S144" s="49"/>
      <c r="T144" s="87"/>
      <c r="AT144" s="26" t="s">
        <v>209</v>
      </c>
      <c r="AU144" s="26" t="s">
        <v>83</v>
      </c>
    </row>
    <row r="145" s="11" customFormat="1" ht="29.88" customHeight="1">
      <c r="B145" s="200"/>
      <c r="D145" s="201" t="s">
        <v>72</v>
      </c>
      <c r="E145" s="211" t="s">
        <v>258</v>
      </c>
      <c r="F145" s="211" t="s">
        <v>474</v>
      </c>
      <c r="I145" s="203"/>
      <c r="J145" s="212">
        <f>BK145</f>
        <v>0</v>
      </c>
      <c r="L145" s="200"/>
      <c r="M145" s="205"/>
      <c r="N145" s="206"/>
      <c r="O145" s="206"/>
      <c r="P145" s="207">
        <f>P146+SUM(P147:P151)</f>
        <v>0</v>
      </c>
      <c r="Q145" s="206"/>
      <c r="R145" s="207">
        <f>R146+SUM(R147:R151)</f>
        <v>0.0076249999999999998</v>
      </c>
      <c r="S145" s="206"/>
      <c r="T145" s="208">
        <f>T146+SUM(T147:T151)</f>
        <v>0.43750000000000006</v>
      </c>
      <c r="AR145" s="201" t="s">
        <v>81</v>
      </c>
      <c r="AT145" s="209" t="s">
        <v>72</v>
      </c>
      <c r="AU145" s="209" t="s">
        <v>81</v>
      </c>
      <c r="AY145" s="201" t="s">
        <v>200</v>
      </c>
      <c r="BK145" s="210">
        <f>BK146+SUM(BK147:BK151)</f>
        <v>0</v>
      </c>
    </row>
    <row r="146" s="1" customFormat="1" ht="16.5" customHeight="1">
      <c r="B146" s="213"/>
      <c r="C146" s="214" t="s">
        <v>11</v>
      </c>
      <c r="D146" s="214" t="s">
        <v>202</v>
      </c>
      <c r="E146" s="215" t="s">
        <v>2331</v>
      </c>
      <c r="F146" s="216" t="s">
        <v>2332</v>
      </c>
      <c r="G146" s="217" t="s">
        <v>333</v>
      </c>
      <c r="H146" s="218">
        <v>6.25</v>
      </c>
      <c r="I146" s="219"/>
      <c r="J146" s="220">
        <f>ROUND(I146*H146,2)</f>
        <v>0</v>
      </c>
      <c r="K146" s="216" t="s">
        <v>206</v>
      </c>
      <c r="L146" s="48"/>
      <c r="M146" s="221" t="s">
        <v>5</v>
      </c>
      <c r="N146" s="222" t="s">
        <v>44</v>
      </c>
      <c r="O146" s="49"/>
      <c r="P146" s="223">
        <f>O146*H146</f>
        <v>0</v>
      </c>
      <c r="Q146" s="223">
        <v>0.00122</v>
      </c>
      <c r="R146" s="223">
        <f>Q146*H146</f>
        <v>0.0076249999999999998</v>
      </c>
      <c r="S146" s="223">
        <v>0.070000000000000007</v>
      </c>
      <c r="T146" s="224">
        <f>S146*H146</f>
        <v>0.43750000000000006</v>
      </c>
      <c r="AR146" s="26" t="s">
        <v>207</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207</v>
      </c>
      <c r="BM146" s="26" t="s">
        <v>2333</v>
      </c>
    </row>
    <row r="147" s="1" customFormat="1">
      <c r="B147" s="48"/>
      <c r="D147" s="226" t="s">
        <v>209</v>
      </c>
      <c r="F147" s="227" t="s">
        <v>2334</v>
      </c>
      <c r="I147" s="228"/>
      <c r="L147" s="48"/>
      <c r="M147" s="229"/>
      <c r="N147" s="49"/>
      <c r="O147" s="49"/>
      <c r="P147" s="49"/>
      <c r="Q147" s="49"/>
      <c r="R147" s="49"/>
      <c r="S147" s="49"/>
      <c r="T147" s="87"/>
      <c r="AT147" s="26" t="s">
        <v>209</v>
      </c>
      <c r="AU147" s="26" t="s">
        <v>83</v>
      </c>
    </row>
    <row r="148" s="14" customFormat="1">
      <c r="B148" s="260"/>
      <c r="D148" s="226" t="s">
        <v>211</v>
      </c>
      <c r="E148" s="261" t="s">
        <v>5</v>
      </c>
      <c r="F148" s="262" t="s">
        <v>2335</v>
      </c>
      <c r="H148" s="261" t="s">
        <v>5</v>
      </c>
      <c r="I148" s="263"/>
      <c r="L148" s="260"/>
      <c r="M148" s="264"/>
      <c r="N148" s="265"/>
      <c r="O148" s="265"/>
      <c r="P148" s="265"/>
      <c r="Q148" s="265"/>
      <c r="R148" s="265"/>
      <c r="S148" s="265"/>
      <c r="T148" s="266"/>
      <c r="AT148" s="261" t="s">
        <v>211</v>
      </c>
      <c r="AU148" s="261" t="s">
        <v>83</v>
      </c>
      <c r="AV148" s="14" t="s">
        <v>81</v>
      </c>
      <c r="AW148" s="14" t="s">
        <v>37</v>
      </c>
      <c r="AX148" s="14" t="s">
        <v>73</v>
      </c>
      <c r="AY148" s="261" t="s">
        <v>200</v>
      </c>
    </row>
    <row r="149" s="12" customFormat="1">
      <c r="B149" s="230"/>
      <c r="D149" s="226" t="s">
        <v>211</v>
      </c>
      <c r="E149" s="231" t="s">
        <v>5</v>
      </c>
      <c r="F149" s="232" t="s">
        <v>2336</v>
      </c>
      <c r="H149" s="233">
        <v>6.25</v>
      </c>
      <c r="I149" s="234"/>
      <c r="L149" s="230"/>
      <c r="M149" s="235"/>
      <c r="N149" s="236"/>
      <c r="O149" s="236"/>
      <c r="P149" s="236"/>
      <c r="Q149" s="236"/>
      <c r="R149" s="236"/>
      <c r="S149" s="236"/>
      <c r="T149" s="237"/>
      <c r="AT149" s="231" t="s">
        <v>211</v>
      </c>
      <c r="AU149" s="231" t="s">
        <v>83</v>
      </c>
      <c r="AV149" s="12" t="s">
        <v>83</v>
      </c>
      <c r="AW149" s="12" t="s">
        <v>37</v>
      </c>
      <c r="AX149" s="12" t="s">
        <v>81</v>
      </c>
      <c r="AY149" s="231" t="s">
        <v>200</v>
      </c>
    </row>
    <row r="150" s="1" customFormat="1" ht="16.5" customHeight="1">
      <c r="B150" s="213"/>
      <c r="C150" s="214" t="s">
        <v>301</v>
      </c>
      <c r="D150" s="214" t="s">
        <v>202</v>
      </c>
      <c r="E150" s="215" t="s">
        <v>2337</v>
      </c>
      <c r="F150" s="216" t="s">
        <v>2338</v>
      </c>
      <c r="G150" s="217" t="s">
        <v>403</v>
      </c>
      <c r="H150" s="218">
        <v>25</v>
      </c>
      <c r="I150" s="219"/>
      <c r="J150" s="220">
        <f>ROUND(I150*H150,2)</f>
        <v>0</v>
      </c>
      <c r="K150" s="216" t="s">
        <v>5</v>
      </c>
      <c r="L150" s="48"/>
      <c r="M150" s="221" t="s">
        <v>5</v>
      </c>
      <c r="N150" s="222" t="s">
        <v>44</v>
      </c>
      <c r="O150" s="49"/>
      <c r="P150" s="223">
        <f>O150*H150</f>
        <v>0</v>
      </c>
      <c r="Q150" s="223">
        <v>0</v>
      </c>
      <c r="R150" s="223">
        <f>Q150*H150</f>
        <v>0</v>
      </c>
      <c r="S150" s="223">
        <v>0</v>
      </c>
      <c r="T150" s="224">
        <f>S150*H150</f>
        <v>0</v>
      </c>
      <c r="AR150" s="26" t="s">
        <v>207</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207</v>
      </c>
      <c r="BM150" s="26" t="s">
        <v>2339</v>
      </c>
    </row>
    <row r="151" s="11" customFormat="1" ht="22.32" customHeight="1">
      <c r="B151" s="200"/>
      <c r="D151" s="201" t="s">
        <v>72</v>
      </c>
      <c r="E151" s="211" t="s">
        <v>1628</v>
      </c>
      <c r="F151" s="211" t="s">
        <v>1629</v>
      </c>
      <c r="I151" s="203"/>
      <c r="J151" s="212">
        <f>BK151</f>
        <v>0</v>
      </c>
      <c r="L151" s="200"/>
      <c r="M151" s="205"/>
      <c r="N151" s="206"/>
      <c r="O151" s="206"/>
      <c r="P151" s="207">
        <f>SUM(P152:P153)</f>
        <v>0</v>
      </c>
      <c r="Q151" s="206"/>
      <c r="R151" s="207">
        <f>SUM(R152:R153)</f>
        <v>0</v>
      </c>
      <c r="S151" s="206"/>
      <c r="T151" s="208">
        <f>SUM(T152:T153)</f>
        <v>0</v>
      </c>
      <c r="AR151" s="201" t="s">
        <v>81</v>
      </c>
      <c r="AT151" s="209" t="s">
        <v>72</v>
      </c>
      <c r="AU151" s="209" t="s">
        <v>83</v>
      </c>
      <c r="AY151" s="201" t="s">
        <v>200</v>
      </c>
      <c r="BK151" s="210">
        <f>SUM(BK152:BK153)</f>
        <v>0</v>
      </c>
    </row>
    <row r="152" s="1" customFormat="1" ht="16.5" customHeight="1">
      <c r="B152" s="213"/>
      <c r="C152" s="214" t="s">
        <v>307</v>
      </c>
      <c r="D152" s="214" t="s">
        <v>202</v>
      </c>
      <c r="E152" s="215" t="s">
        <v>1630</v>
      </c>
      <c r="F152" s="216" t="s">
        <v>1631</v>
      </c>
      <c r="G152" s="217" t="s">
        <v>274</v>
      </c>
      <c r="H152" s="218">
        <v>217.726</v>
      </c>
      <c r="I152" s="219"/>
      <c r="J152" s="220">
        <f>ROUND(I152*H152,2)</f>
        <v>0</v>
      </c>
      <c r="K152" s="216" t="s">
        <v>206</v>
      </c>
      <c r="L152" s="48"/>
      <c r="M152" s="221" t="s">
        <v>5</v>
      </c>
      <c r="N152" s="222" t="s">
        <v>44</v>
      </c>
      <c r="O152" s="49"/>
      <c r="P152" s="223">
        <f>O152*H152</f>
        <v>0</v>
      </c>
      <c r="Q152" s="223">
        <v>0</v>
      </c>
      <c r="R152" s="223">
        <f>Q152*H152</f>
        <v>0</v>
      </c>
      <c r="S152" s="223">
        <v>0</v>
      </c>
      <c r="T152" s="224">
        <f>S152*H152</f>
        <v>0</v>
      </c>
      <c r="AR152" s="26" t="s">
        <v>207</v>
      </c>
      <c r="AT152" s="26" t="s">
        <v>202</v>
      </c>
      <c r="AU152" s="26" t="s">
        <v>110</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2340</v>
      </c>
    </row>
    <row r="153" s="1" customFormat="1">
      <c r="B153" s="48"/>
      <c r="D153" s="226" t="s">
        <v>209</v>
      </c>
      <c r="F153" s="227" t="s">
        <v>1633</v>
      </c>
      <c r="I153" s="228"/>
      <c r="L153" s="48"/>
      <c r="M153" s="257"/>
      <c r="N153" s="258"/>
      <c r="O153" s="258"/>
      <c r="P153" s="258"/>
      <c r="Q153" s="258"/>
      <c r="R153" s="258"/>
      <c r="S153" s="258"/>
      <c r="T153" s="259"/>
      <c r="AT153" s="26" t="s">
        <v>209</v>
      </c>
      <c r="AU153" s="26" t="s">
        <v>110</v>
      </c>
    </row>
    <row r="154" s="1" customFormat="1" ht="6.96" customHeight="1">
      <c r="B154" s="69"/>
      <c r="C154" s="70"/>
      <c r="D154" s="70"/>
      <c r="E154" s="70"/>
      <c r="F154" s="70"/>
      <c r="G154" s="70"/>
      <c r="H154" s="70"/>
      <c r="I154" s="165"/>
      <c r="J154" s="70"/>
      <c r="K154" s="70"/>
      <c r="L154" s="48"/>
    </row>
  </sheetData>
  <autoFilter ref="C93:K153"/>
  <mergeCells count="16">
    <mergeCell ref="E7:H7"/>
    <mergeCell ref="E11:H11"/>
    <mergeCell ref="E9:H9"/>
    <mergeCell ref="E13:H13"/>
    <mergeCell ref="E28:H28"/>
    <mergeCell ref="E49:H49"/>
    <mergeCell ref="E53:H53"/>
    <mergeCell ref="E51:H51"/>
    <mergeCell ref="E55:H55"/>
    <mergeCell ref="J59:J60"/>
    <mergeCell ref="E80:H80"/>
    <mergeCell ref="E84:H84"/>
    <mergeCell ref="E82:H82"/>
    <mergeCell ref="E86:H86"/>
    <mergeCell ref="G1:H1"/>
    <mergeCell ref="L2:V2"/>
  </mergeCells>
  <hyperlinks>
    <hyperlink ref="F1:G1" location="C2" display="1) Krycí list soupisu"/>
    <hyperlink ref="G1:H1" location="C62"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150</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s="1" customFormat="1" ht="16.5" customHeight="1">
      <c r="B9" s="48"/>
      <c r="C9" s="49"/>
      <c r="D9" s="49"/>
      <c r="E9" s="142" t="s">
        <v>2341</v>
      </c>
      <c r="F9" s="49"/>
      <c r="G9" s="49"/>
      <c r="H9" s="49"/>
      <c r="I9" s="143"/>
      <c r="J9" s="49"/>
      <c r="K9" s="53"/>
    </row>
    <row r="10" s="1" customFormat="1">
      <c r="B10" s="48"/>
      <c r="C10" s="49"/>
      <c r="D10" s="42" t="s">
        <v>1337</v>
      </c>
      <c r="E10" s="49"/>
      <c r="F10" s="49"/>
      <c r="G10" s="49"/>
      <c r="H10" s="49"/>
      <c r="I10" s="143"/>
      <c r="J10" s="49"/>
      <c r="K10" s="53"/>
    </row>
    <row r="11" s="1" customFormat="1" ht="36.96" customHeight="1">
      <c r="B11" s="48"/>
      <c r="C11" s="49"/>
      <c r="D11" s="49"/>
      <c r="E11" s="144" t="s">
        <v>2342</v>
      </c>
      <c r="F11" s="49"/>
      <c r="G11" s="49"/>
      <c r="H11" s="49"/>
      <c r="I11" s="143"/>
      <c r="J11" s="49"/>
      <c r="K11" s="53"/>
    </row>
    <row r="12" s="1" customFormat="1">
      <c r="B12" s="48"/>
      <c r="C12" s="49"/>
      <c r="D12" s="49"/>
      <c r="E12" s="49"/>
      <c r="F12" s="49"/>
      <c r="G12" s="49"/>
      <c r="H12" s="49"/>
      <c r="I12" s="143"/>
      <c r="J12" s="49"/>
      <c r="K12" s="53"/>
    </row>
    <row r="13" s="1" customFormat="1" ht="14.4" customHeight="1">
      <c r="B13" s="48"/>
      <c r="C13" s="49"/>
      <c r="D13" s="42" t="s">
        <v>21</v>
      </c>
      <c r="E13" s="49"/>
      <c r="F13" s="37" t="s">
        <v>5</v>
      </c>
      <c r="G13" s="49"/>
      <c r="H13" s="49"/>
      <c r="I13" s="145" t="s">
        <v>22</v>
      </c>
      <c r="J13" s="37" t="s">
        <v>5</v>
      </c>
      <c r="K13" s="53"/>
    </row>
    <row r="14" s="1" customFormat="1" ht="14.4" customHeight="1">
      <c r="B14" s="48"/>
      <c r="C14" s="49"/>
      <c r="D14" s="42" t="s">
        <v>23</v>
      </c>
      <c r="E14" s="49"/>
      <c r="F14" s="37" t="s">
        <v>24</v>
      </c>
      <c r="G14" s="49"/>
      <c r="H14" s="49"/>
      <c r="I14" s="145" t="s">
        <v>25</v>
      </c>
      <c r="J14" s="146" t="str">
        <f>'Rekapitulace stavby'!AN8</f>
        <v>8. 1. 2019</v>
      </c>
      <c r="K14" s="53"/>
    </row>
    <row r="15" s="1" customFormat="1" ht="10.8" customHeight="1">
      <c r="B15" s="48"/>
      <c r="C15" s="49"/>
      <c r="D15" s="49"/>
      <c r="E15" s="49"/>
      <c r="F15" s="49"/>
      <c r="G15" s="49"/>
      <c r="H15" s="49"/>
      <c r="I15" s="143"/>
      <c r="J15" s="49"/>
      <c r="K15" s="53"/>
    </row>
    <row r="16" s="1" customFormat="1" ht="14.4" customHeight="1">
      <c r="B16" s="48"/>
      <c r="C16" s="49"/>
      <c r="D16" s="42" t="s">
        <v>27</v>
      </c>
      <c r="E16" s="49"/>
      <c r="F16" s="49"/>
      <c r="G16" s="49"/>
      <c r="H16" s="49"/>
      <c r="I16" s="145" t="s">
        <v>28</v>
      </c>
      <c r="J16" s="37" t="s">
        <v>29</v>
      </c>
      <c r="K16" s="53"/>
    </row>
    <row r="17" s="1" customFormat="1" ht="18" customHeight="1">
      <c r="B17" s="48"/>
      <c r="C17" s="49"/>
      <c r="D17" s="49"/>
      <c r="E17" s="37" t="s">
        <v>30</v>
      </c>
      <c r="F17" s="49"/>
      <c r="G17" s="49"/>
      <c r="H17" s="49"/>
      <c r="I17" s="145" t="s">
        <v>31</v>
      </c>
      <c r="J17" s="37" t="s">
        <v>171</v>
      </c>
      <c r="K17" s="53"/>
    </row>
    <row r="18" s="1" customFormat="1" ht="6.96" customHeight="1">
      <c r="B18" s="48"/>
      <c r="C18" s="49"/>
      <c r="D18" s="49"/>
      <c r="E18" s="49"/>
      <c r="F18" s="49"/>
      <c r="G18" s="49"/>
      <c r="H18" s="49"/>
      <c r="I18" s="143"/>
      <c r="J18" s="49"/>
      <c r="K18" s="53"/>
    </row>
    <row r="19" s="1" customFormat="1" ht="14.4" customHeight="1">
      <c r="B19" s="48"/>
      <c r="C19" s="49"/>
      <c r="D19" s="42" t="s">
        <v>32</v>
      </c>
      <c r="E19" s="49"/>
      <c r="F19" s="49"/>
      <c r="G19" s="49"/>
      <c r="H19" s="49"/>
      <c r="I19" s="145" t="s">
        <v>28</v>
      </c>
      <c r="J19" s="37" t="str">
        <f>IF('Rekapitulace stavby'!AN13="Vyplň údaj","",IF('Rekapitulace stavby'!AN13="","",'Rekapitulace stavby'!AN13))</f>
        <v/>
      </c>
      <c r="K19" s="53"/>
    </row>
    <row r="20" s="1" customFormat="1" ht="18" customHeight="1">
      <c r="B20" s="48"/>
      <c r="C20" s="49"/>
      <c r="D20" s="49"/>
      <c r="E20" s="37" t="str">
        <f>IF('Rekapitulace stavby'!E14="Vyplň údaj","",IF('Rekapitulace stavby'!E14="","",'Rekapitulace stavby'!E14))</f>
        <v/>
      </c>
      <c r="F20" s="49"/>
      <c r="G20" s="49"/>
      <c r="H20" s="49"/>
      <c r="I20" s="145" t="s">
        <v>31</v>
      </c>
      <c r="J20" s="37" t="str">
        <f>IF('Rekapitulace stavby'!AN14="Vyplň údaj","",IF('Rekapitulace stavby'!AN14="","",'Rekapitulace stavby'!AN14))</f>
        <v/>
      </c>
      <c r="K20" s="53"/>
    </row>
    <row r="21" s="1" customFormat="1" ht="6.96" customHeight="1">
      <c r="B21" s="48"/>
      <c r="C21" s="49"/>
      <c r="D21" s="49"/>
      <c r="E21" s="49"/>
      <c r="F21" s="49"/>
      <c r="G21" s="49"/>
      <c r="H21" s="49"/>
      <c r="I21" s="143"/>
      <c r="J21" s="49"/>
      <c r="K21" s="53"/>
    </row>
    <row r="22" s="1" customFormat="1" ht="14.4" customHeight="1">
      <c r="B22" s="48"/>
      <c r="C22" s="49"/>
      <c r="D22" s="42" t="s">
        <v>34</v>
      </c>
      <c r="E22" s="49"/>
      <c r="F22" s="49"/>
      <c r="G22" s="49"/>
      <c r="H22" s="49"/>
      <c r="I22" s="145" t="s">
        <v>28</v>
      </c>
      <c r="J22" s="37" t="s">
        <v>35</v>
      </c>
      <c r="K22" s="53"/>
    </row>
    <row r="23" s="1" customFormat="1" ht="18" customHeight="1">
      <c r="B23" s="48"/>
      <c r="C23" s="49"/>
      <c r="D23" s="49"/>
      <c r="E23" s="37" t="s">
        <v>36</v>
      </c>
      <c r="F23" s="49"/>
      <c r="G23" s="49"/>
      <c r="H23" s="49"/>
      <c r="I23" s="145" t="s">
        <v>31</v>
      </c>
      <c r="J23" s="37" t="s">
        <v>5</v>
      </c>
      <c r="K23" s="53"/>
    </row>
    <row r="24" s="1" customFormat="1" ht="6.96" customHeight="1">
      <c r="B24" s="48"/>
      <c r="C24" s="49"/>
      <c r="D24" s="49"/>
      <c r="E24" s="49"/>
      <c r="F24" s="49"/>
      <c r="G24" s="49"/>
      <c r="H24" s="49"/>
      <c r="I24" s="143"/>
      <c r="J24" s="49"/>
      <c r="K24" s="53"/>
    </row>
    <row r="25" s="1" customFormat="1" ht="14.4" customHeight="1">
      <c r="B25" s="48"/>
      <c r="C25" s="49"/>
      <c r="D25" s="42" t="s">
        <v>38</v>
      </c>
      <c r="E25" s="49"/>
      <c r="F25" s="49"/>
      <c r="G25" s="49"/>
      <c r="H25" s="49"/>
      <c r="I25" s="143"/>
      <c r="J25" s="49"/>
      <c r="K25" s="53"/>
    </row>
    <row r="26" s="7" customFormat="1" ht="16.5" customHeight="1">
      <c r="B26" s="147"/>
      <c r="C26" s="148"/>
      <c r="D26" s="148"/>
      <c r="E26" s="46" t="s">
        <v>5</v>
      </c>
      <c r="F26" s="46"/>
      <c r="G26" s="46"/>
      <c r="H26" s="46"/>
      <c r="I26" s="149"/>
      <c r="J26" s="148"/>
      <c r="K26" s="150"/>
    </row>
    <row r="27" s="1" customFormat="1" ht="6.96" customHeight="1">
      <c r="B27" s="48"/>
      <c r="C27" s="49"/>
      <c r="D27" s="49"/>
      <c r="E27" s="49"/>
      <c r="F27" s="49"/>
      <c r="G27" s="49"/>
      <c r="H27" s="49"/>
      <c r="I27" s="143"/>
      <c r="J27" s="49"/>
      <c r="K27" s="53"/>
    </row>
    <row r="28" s="1" customFormat="1" ht="6.96" customHeight="1">
      <c r="B28" s="48"/>
      <c r="C28" s="49"/>
      <c r="D28" s="84"/>
      <c r="E28" s="84"/>
      <c r="F28" s="84"/>
      <c r="G28" s="84"/>
      <c r="H28" s="84"/>
      <c r="I28" s="151"/>
      <c r="J28" s="84"/>
      <c r="K28" s="152"/>
    </row>
    <row r="29" s="1" customFormat="1" ht="25.44" customHeight="1">
      <c r="B29" s="48"/>
      <c r="C29" s="49"/>
      <c r="D29" s="153" t="s">
        <v>39</v>
      </c>
      <c r="E29" s="49"/>
      <c r="F29" s="49"/>
      <c r="G29" s="49"/>
      <c r="H29" s="49"/>
      <c r="I29" s="143"/>
      <c r="J29" s="154">
        <f>ROUND(J90,2)</f>
        <v>0</v>
      </c>
      <c r="K29" s="53"/>
    </row>
    <row r="30" s="1" customFormat="1" ht="6.96" customHeight="1">
      <c r="B30" s="48"/>
      <c r="C30" s="49"/>
      <c r="D30" s="84"/>
      <c r="E30" s="84"/>
      <c r="F30" s="84"/>
      <c r="G30" s="84"/>
      <c r="H30" s="84"/>
      <c r="I30" s="151"/>
      <c r="J30" s="84"/>
      <c r="K30" s="152"/>
    </row>
    <row r="31" s="1" customFormat="1" ht="14.4" customHeight="1">
      <c r="B31" s="48"/>
      <c r="C31" s="49"/>
      <c r="D31" s="49"/>
      <c r="E31" s="49"/>
      <c r="F31" s="54" t="s">
        <v>41</v>
      </c>
      <c r="G31" s="49"/>
      <c r="H31" s="49"/>
      <c r="I31" s="155" t="s">
        <v>40</v>
      </c>
      <c r="J31" s="54" t="s">
        <v>42</v>
      </c>
      <c r="K31" s="53"/>
    </row>
    <row r="32" s="1" customFormat="1" ht="14.4" customHeight="1">
      <c r="B32" s="48"/>
      <c r="C32" s="49"/>
      <c r="D32" s="57" t="s">
        <v>43</v>
      </c>
      <c r="E32" s="57" t="s">
        <v>44</v>
      </c>
      <c r="F32" s="156">
        <f>ROUND(SUM(BE90:BE187), 2)</f>
        <v>0</v>
      </c>
      <c r="G32" s="49"/>
      <c r="H32" s="49"/>
      <c r="I32" s="157">
        <v>0.20999999999999999</v>
      </c>
      <c r="J32" s="156">
        <f>ROUND(ROUND((SUM(BE90:BE187)), 2)*I32, 2)</f>
        <v>0</v>
      </c>
      <c r="K32" s="53"/>
    </row>
    <row r="33" s="1" customFormat="1" ht="14.4" customHeight="1">
      <c r="B33" s="48"/>
      <c r="C33" s="49"/>
      <c r="D33" s="49"/>
      <c r="E33" s="57" t="s">
        <v>45</v>
      </c>
      <c r="F33" s="156">
        <f>ROUND(SUM(BF90:BF187), 2)</f>
        <v>0</v>
      </c>
      <c r="G33" s="49"/>
      <c r="H33" s="49"/>
      <c r="I33" s="157">
        <v>0.14999999999999999</v>
      </c>
      <c r="J33" s="156">
        <f>ROUND(ROUND((SUM(BF90:BF187)), 2)*I33, 2)</f>
        <v>0</v>
      </c>
      <c r="K33" s="53"/>
    </row>
    <row r="34" hidden="1" s="1" customFormat="1" ht="14.4" customHeight="1">
      <c r="B34" s="48"/>
      <c r="C34" s="49"/>
      <c r="D34" s="49"/>
      <c r="E34" s="57" t="s">
        <v>46</v>
      </c>
      <c r="F34" s="156">
        <f>ROUND(SUM(BG90:BG187), 2)</f>
        <v>0</v>
      </c>
      <c r="G34" s="49"/>
      <c r="H34" s="49"/>
      <c r="I34" s="157">
        <v>0.20999999999999999</v>
      </c>
      <c r="J34" s="156">
        <v>0</v>
      </c>
      <c r="K34" s="53"/>
    </row>
    <row r="35" hidden="1" s="1" customFormat="1" ht="14.4" customHeight="1">
      <c r="B35" s="48"/>
      <c r="C35" s="49"/>
      <c r="D35" s="49"/>
      <c r="E35" s="57" t="s">
        <v>47</v>
      </c>
      <c r="F35" s="156">
        <f>ROUND(SUM(BH90:BH187), 2)</f>
        <v>0</v>
      </c>
      <c r="G35" s="49"/>
      <c r="H35" s="49"/>
      <c r="I35" s="157">
        <v>0.14999999999999999</v>
      </c>
      <c r="J35" s="156">
        <v>0</v>
      </c>
      <c r="K35" s="53"/>
    </row>
    <row r="36" hidden="1" s="1" customFormat="1" ht="14.4" customHeight="1">
      <c r="B36" s="48"/>
      <c r="C36" s="49"/>
      <c r="D36" s="49"/>
      <c r="E36" s="57" t="s">
        <v>48</v>
      </c>
      <c r="F36" s="156">
        <f>ROUND(SUM(BI90:BI187), 2)</f>
        <v>0</v>
      </c>
      <c r="G36" s="49"/>
      <c r="H36" s="49"/>
      <c r="I36" s="157">
        <v>0</v>
      </c>
      <c r="J36" s="156">
        <v>0</v>
      </c>
      <c r="K36" s="53"/>
    </row>
    <row r="37" s="1" customFormat="1" ht="6.96" customHeight="1">
      <c r="B37" s="48"/>
      <c r="C37" s="49"/>
      <c r="D37" s="49"/>
      <c r="E37" s="49"/>
      <c r="F37" s="49"/>
      <c r="G37" s="49"/>
      <c r="H37" s="49"/>
      <c r="I37" s="143"/>
      <c r="J37" s="49"/>
      <c r="K37" s="53"/>
    </row>
    <row r="38" s="1" customFormat="1" ht="25.44" customHeight="1">
      <c r="B38" s="48"/>
      <c r="C38" s="158"/>
      <c r="D38" s="159" t="s">
        <v>49</v>
      </c>
      <c r="E38" s="90"/>
      <c r="F38" s="90"/>
      <c r="G38" s="160" t="s">
        <v>50</v>
      </c>
      <c r="H38" s="161" t="s">
        <v>51</v>
      </c>
      <c r="I38" s="162"/>
      <c r="J38" s="163">
        <f>SUM(J29:J36)</f>
        <v>0</v>
      </c>
      <c r="K38" s="164"/>
    </row>
    <row r="39" s="1" customFormat="1" ht="14.4" customHeight="1">
      <c r="B39" s="69"/>
      <c r="C39" s="70"/>
      <c r="D39" s="70"/>
      <c r="E39" s="70"/>
      <c r="F39" s="70"/>
      <c r="G39" s="70"/>
      <c r="H39" s="70"/>
      <c r="I39" s="165"/>
      <c r="J39" s="70"/>
      <c r="K39" s="71"/>
    </row>
    <row r="43" s="1" customFormat="1" ht="6.96" customHeight="1">
      <c r="B43" s="72"/>
      <c r="C43" s="73"/>
      <c r="D43" s="73"/>
      <c r="E43" s="73"/>
      <c r="F43" s="73"/>
      <c r="G43" s="73"/>
      <c r="H43" s="73"/>
      <c r="I43" s="166"/>
      <c r="J43" s="73"/>
      <c r="K43" s="167"/>
    </row>
    <row r="44" s="1" customFormat="1" ht="36.96" customHeight="1">
      <c r="B44" s="48"/>
      <c r="C44" s="32" t="s">
        <v>172</v>
      </c>
      <c r="D44" s="49"/>
      <c r="E44" s="49"/>
      <c r="F44" s="49"/>
      <c r="G44" s="49"/>
      <c r="H44" s="49"/>
      <c r="I44" s="143"/>
      <c r="J44" s="49"/>
      <c r="K44" s="53"/>
    </row>
    <row r="45" s="1" customFormat="1" ht="6.96" customHeight="1">
      <c r="B45" s="48"/>
      <c r="C45" s="49"/>
      <c r="D45" s="49"/>
      <c r="E45" s="49"/>
      <c r="F45" s="49"/>
      <c r="G45" s="49"/>
      <c r="H45" s="49"/>
      <c r="I45" s="143"/>
      <c r="J45" s="49"/>
      <c r="K45" s="53"/>
    </row>
    <row r="46" s="1" customFormat="1" ht="14.4" customHeight="1">
      <c r="B46" s="48"/>
      <c r="C46" s="42" t="s">
        <v>19</v>
      </c>
      <c r="D46" s="49"/>
      <c r="E46" s="49"/>
      <c r="F46" s="49"/>
      <c r="G46" s="49"/>
      <c r="H46" s="49"/>
      <c r="I46" s="143"/>
      <c r="J46" s="49"/>
      <c r="K46" s="53"/>
    </row>
    <row r="47" s="1" customFormat="1" ht="16.5" customHeight="1">
      <c r="B47" s="48"/>
      <c r="C47" s="49"/>
      <c r="D47" s="49"/>
      <c r="E47" s="142" t="str">
        <f>E7</f>
        <v>Vostelčice 2017</v>
      </c>
      <c r="F47" s="42"/>
      <c r="G47" s="42"/>
      <c r="H47" s="42"/>
      <c r="I47" s="143"/>
      <c r="J47" s="49"/>
      <c r="K47" s="53"/>
    </row>
    <row r="48">
      <c r="B48" s="30"/>
      <c r="C48" s="42" t="s">
        <v>169</v>
      </c>
      <c r="D48" s="31"/>
      <c r="E48" s="31"/>
      <c r="F48" s="31"/>
      <c r="G48" s="31"/>
      <c r="H48" s="31"/>
      <c r="I48" s="141"/>
      <c r="J48" s="31"/>
      <c r="K48" s="33"/>
    </row>
    <row r="49" s="1" customFormat="1" ht="16.5" customHeight="1">
      <c r="B49" s="48"/>
      <c r="C49" s="49"/>
      <c r="D49" s="49"/>
      <c r="E49" s="142" t="s">
        <v>2341</v>
      </c>
      <c r="F49" s="49"/>
      <c r="G49" s="49"/>
      <c r="H49" s="49"/>
      <c r="I49" s="143"/>
      <c r="J49" s="49"/>
      <c r="K49" s="53"/>
    </row>
    <row r="50" s="1" customFormat="1" ht="14.4" customHeight="1">
      <c r="B50" s="48"/>
      <c r="C50" s="42" t="s">
        <v>1337</v>
      </c>
      <c r="D50" s="49"/>
      <c r="E50" s="49"/>
      <c r="F50" s="49"/>
      <c r="G50" s="49"/>
      <c r="H50" s="49"/>
      <c r="I50" s="143"/>
      <c r="J50" s="49"/>
      <c r="K50" s="53"/>
    </row>
    <row r="51" s="1" customFormat="1" ht="17.25" customHeight="1">
      <c r="B51" s="48"/>
      <c r="C51" s="49"/>
      <c r="D51" s="49"/>
      <c r="E51" s="144" t="str">
        <f>E11</f>
        <v>I - Etapa A</v>
      </c>
      <c r="F51" s="49"/>
      <c r="G51" s="49"/>
      <c r="H51" s="49"/>
      <c r="I51" s="143"/>
      <c r="J51" s="49"/>
      <c r="K51" s="53"/>
    </row>
    <row r="52" s="1" customFormat="1" ht="6.96" customHeight="1">
      <c r="B52" s="48"/>
      <c r="C52" s="49"/>
      <c r="D52" s="49"/>
      <c r="E52" s="49"/>
      <c r="F52" s="49"/>
      <c r="G52" s="49"/>
      <c r="H52" s="49"/>
      <c r="I52" s="143"/>
      <c r="J52" s="49"/>
      <c r="K52" s="53"/>
    </row>
    <row r="53" s="1" customFormat="1" ht="18" customHeight="1">
      <c r="B53" s="48"/>
      <c r="C53" s="42" t="s">
        <v>23</v>
      </c>
      <c r="D53" s="49"/>
      <c r="E53" s="49"/>
      <c r="F53" s="37" t="str">
        <f>F14</f>
        <v>Choceň</v>
      </c>
      <c r="G53" s="49"/>
      <c r="H53" s="49"/>
      <c r="I53" s="145" t="s">
        <v>25</v>
      </c>
      <c r="J53" s="146" t="str">
        <f>IF(J14="","",J14)</f>
        <v>8. 1. 2019</v>
      </c>
      <c r="K53" s="53"/>
    </row>
    <row r="54" s="1" customFormat="1" ht="6.96" customHeight="1">
      <c r="B54" s="48"/>
      <c r="C54" s="49"/>
      <c r="D54" s="49"/>
      <c r="E54" s="49"/>
      <c r="F54" s="49"/>
      <c r="G54" s="49"/>
      <c r="H54" s="49"/>
      <c r="I54" s="143"/>
      <c r="J54" s="49"/>
      <c r="K54" s="53"/>
    </row>
    <row r="55" s="1" customFormat="1">
      <c r="B55" s="48"/>
      <c r="C55" s="42" t="s">
        <v>27</v>
      </c>
      <c r="D55" s="49"/>
      <c r="E55" s="49"/>
      <c r="F55" s="37" t="str">
        <f>E17</f>
        <v>Město Choceň</v>
      </c>
      <c r="G55" s="49"/>
      <c r="H55" s="49"/>
      <c r="I55" s="145" t="s">
        <v>34</v>
      </c>
      <c r="J55" s="46" t="str">
        <f>E23</f>
        <v>Laboro ateliér s.r.o.</v>
      </c>
      <c r="K55" s="53"/>
    </row>
    <row r="56" s="1" customFormat="1" ht="14.4" customHeight="1">
      <c r="B56" s="48"/>
      <c r="C56" s="42" t="s">
        <v>32</v>
      </c>
      <c r="D56" s="49"/>
      <c r="E56" s="49"/>
      <c r="F56" s="37" t="str">
        <f>IF(E20="","",E20)</f>
        <v/>
      </c>
      <c r="G56" s="49"/>
      <c r="H56" s="49"/>
      <c r="I56" s="143"/>
      <c r="J56" s="168"/>
      <c r="K56" s="53"/>
    </row>
    <row r="57" s="1" customFormat="1" ht="10.32" customHeight="1">
      <c r="B57" s="48"/>
      <c r="C57" s="49"/>
      <c r="D57" s="49"/>
      <c r="E57" s="49"/>
      <c r="F57" s="49"/>
      <c r="G57" s="49"/>
      <c r="H57" s="49"/>
      <c r="I57" s="143"/>
      <c r="J57" s="49"/>
      <c r="K57" s="53"/>
    </row>
    <row r="58" s="1" customFormat="1" ht="29.28" customHeight="1">
      <c r="B58" s="48"/>
      <c r="C58" s="169" t="s">
        <v>173</v>
      </c>
      <c r="D58" s="158"/>
      <c r="E58" s="158"/>
      <c r="F58" s="158"/>
      <c r="G58" s="158"/>
      <c r="H58" s="158"/>
      <c r="I58" s="170"/>
      <c r="J58" s="171" t="s">
        <v>174</v>
      </c>
      <c r="K58" s="172"/>
    </row>
    <row r="59" s="1" customFormat="1" ht="10.32" customHeight="1">
      <c r="B59" s="48"/>
      <c r="C59" s="49"/>
      <c r="D59" s="49"/>
      <c r="E59" s="49"/>
      <c r="F59" s="49"/>
      <c r="G59" s="49"/>
      <c r="H59" s="49"/>
      <c r="I59" s="143"/>
      <c r="J59" s="49"/>
      <c r="K59" s="53"/>
    </row>
    <row r="60" s="1" customFormat="1" ht="29.28" customHeight="1">
      <c r="B60" s="48"/>
      <c r="C60" s="173" t="s">
        <v>175</v>
      </c>
      <c r="D60" s="49"/>
      <c r="E60" s="49"/>
      <c r="F60" s="49"/>
      <c r="G60" s="49"/>
      <c r="H60" s="49"/>
      <c r="I60" s="143"/>
      <c r="J60" s="154">
        <f>J90</f>
        <v>0</v>
      </c>
      <c r="K60" s="53"/>
      <c r="AU60" s="26" t="s">
        <v>176</v>
      </c>
    </row>
    <row r="61" s="8" customFormat="1" ht="24.96" customHeight="1">
      <c r="B61" s="174"/>
      <c r="C61" s="175"/>
      <c r="D61" s="176" t="s">
        <v>177</v>
      </c>
      <c r="E61" s="177"/>
      <c r="F61" s="177"/>
      <c r="G61" s="177"/>
      <c r="H61" s="177"/>
      <c r="I61" s="178"/>
      <c r="J61" s="179">
        <f>J91</f>
        <v>0</v>
      </c>
      <c r="K61" s="180"/>
    </row>
    <row r="62" s="9" customFormat="1" ht="19.92" customHeight="1">
      <c r="B62" s="181"/>
      <c r="C62" s="182"/>
      <c r="D62" s="183" t="s">
        <v>178</v>
      </c>
      <c r="E62" s="184"/>
      <c r="F62" s="184"/>
      <c r="G62" s="184"/>
      <c r="H62" s="184"/>
      <c r="I62" s="185"/>
      <c r="J62" s="186">
        <f>J92</f>
        <v>0</v>
      </c>
      <c r="K62" s="187"/>
    </row>
    <row r="63" s="9" customFormat="1" ht="19.92" customHeight="1">
      <c r="B63" s="181"/>
      <c r="C63" s="182"/>
      <c r="D63" s="183" t="s">
        <v>1343</v>
      </c>
      <c r="E63" s="184"/>
      <c r="F63" s="184"/>
      <c r="G63" s="184"/>
      <c r="H63" s="184"/>
      <c r="I63" s="185"/>
      <c r="J63" s="186">
        <f>J104</f>
        <v>0</v>
      </c>
      <c r="K63" s="187"/>
    </row>
    <row r="64" s="9" customFormat="1" ht="19.92" customHeight="1">
      <c r="B64" s="181"/>
      <c r="C64" s="182"/>
      <c r="D64" s="183" t="s">
        <v>181</v>
      </c>
      <c r="E64" s="184"/>
      <c r="F64" s="184"/>
      <c r="G64" s="184"/>
      <c r="H64" s="184"/>
      <c r="I64" s="185"/>
      <c r="J64" s="186">
        <f>J108</f>
        <v>0</v>
      </c>
      <c r="K64" s="187"/>
    </row>
    <row r="65" s="8" customFormat="1" ht="24.96" customHeight="1">
      <c r="B65" s="174"/>
      <c r="C65" s="175"/>
      <c r="D65" s="176" t="s">
        <v>2343</v>
      </c>
      <c r="E65" s="177"/>
      <c r="F65" s="177"/>
      <c r="G65" s="177"/>
      <c r="H65" s="177"/>
      <c r="I65" s="178"/>
      <c r="J65" s="179">
        <f>J112</f>
        <v>0</v>
      </c>
      <c r="K65" s="180"/>
    </row>
    <row r="66" s="9" customFormat="1" ht="19.92" customHeight="1">
      <c r="B66" s="181"/>
      <c r="C66" s="182"/>
      <c r="D66" s="183" t="s">
        <v>2344</v>
      </c>
      <c r="E66" s="184"/>
      <c r="F66" s="184"/>
      <c r="G66" s="184"/>
      <c r="H66" s="184"/>
      <c r="I66" s="185"/>
      <c r="J66" s="186">
        <f>J113</f>
        <v>0</v>
      </c>
      <c r="K66" s="187"/>
    </row>
    <row r="67" s="9" customFormat="1" ht="19.92" customHeight="1">
      <c r="B67" s="181"/>
      <c r="C67" s="182"/>
      <c r="D67" s="183" t="s">
        <v>2345</v>
      </c>
      <c r="E67" s="184"/>
      <c r="F67" s="184"/>
      <c r="G67" s="184"/>
      <c r="H67" s="184"/>
      <c r="I67" s="185"/>
      <c r="J67" s="186">
        <f>J172</f>
        <v>0</v>
      </c>
      <c r="K67" s="187"/>
    </row>
    <row r="68" s="8" customFormat="1" ht="24.96" customHeight="1">
      <c r="B68" s="174"/>
      <c r="C68" s="175"/>
      <c r="D68" s="176" t="s">
        <v>2346</v>
      </c>
      <c r="E68" s="177"/>
      <c r="F68" s="177"/>
      <c r="G68" s="177"/>
      <c r="H68" s="177"/>
      <c r="I68" s="178"/>
      <c r="J68" s="179">
        <f>J179</f>
        <v>0</v>
      </c>
      <c r="K68" s="180"/>
    </row>
    <row r="69" s="1" customFormat="1" ht="21.84" customHeight="1">
      <c r="B69" s="48"/>
      <c r="C69" s="49"/>
      <c r="D69" s="49"/>
      <c r="E69" s="49"/>
      <c r="F69" s="49"/>
      <c r="G69" s="49"/>
      <c r="H69" s="49"/>
      <c r="I69" s="143"/>
      <c r="J69" s="49"/>
      <c r="K69" s="53"/>
    </row>
    <row r="70" s="1" customFormat="1" ht="6.96" customHeight="1">
      <c r="B70" s="69"/>
      <c r="C70" s="70"/>
      <c r="D70" s="70"/>
      <c r="E70" s="70"/>
      <c r="F70" s="70"/>
      <c r="G70" s="70"/>
      <c r="H70" s="70"/>
      <c r="I70" s="165"/>
      <c r="J70" s="70"/>
      <c r="K70" s="71"/>
    </row>
    <row r="74" s="1" customFormat="1" ht="6.96" customHeight="1">
      <c r="B74" s="72"/>
      <c r="C74" s="73"/>
      <c r="D74" s="73"/>
      <c r="E74" s="73"/>
      <c r="F74" s="73"/>
      <c r="G74" s="73"/>
      <c r="H74" s="73"/>
      <c r="I74" s="166"/>
      <c r="J74" s="73"/>
      <c r="K74" s="73"/>
      <c r="L74" s="48"/>
    </row>
    <row r="75" s="1" customFormat="1" ht="36.96" customHeight="1">
      <c r="B75" s="48"/>
      <c r="C75" s="74" t="s">
        <v>184</v>
      </c>
      <c r="L75" s="48"/>
    </row>
    <row r="76" s="1" customFormat="1" ht="6.96" customHeight="1">
      <c r="B76" s="48"/>
      <c r="L76" s="48"/>
    </row>
    <row r="77" s="1" customFormat="1" ht="14.4" customHeight="1">
      <c r="B77" s="48"/>
      <c r="C77" s="76" t="s">
        <v>19</v>
      </c>
      <c r="L77" s="48"/>
    </row>
    <row r="78" s="1" customFormat="1" ht="16.5" customHeight="1">
      <c r="B78" s="48"/>
      <c r="E78" s="188" t="str">
        <f>E7</f>
        <v>Vostelčice 2017</v>
      </c>
      <c r="F78" s="76"/>
      <c r="G78" s="76"/>
      <c r="H78" s="76"/>
      <c r="L78" s="48"/>
    </row>
    <row r="79">
      <c r="B79" s="30"/>
      <c r="C79" s="76" t="s">
        <v>169</v>
      </c>
      <c r="L79" s="30"/>
    </row>
    <row r="80" s="1" customFormat="1" ht="16.5" customHeight="1">
      <c r="B80" s="48"/>
      <c r="E80" s="188" t="s">
        <v>2341</v>
      </c>
      <c r="F80" s="1"/>
      <c r="G80" s="1"/>
      <c r="H80" s="1"/>
      <c r="L80" s="48"/>
    </row>
    <row r="81" s="1" customFormat="1" ht="14.4" customHeight="1">
      <c r="B81" s="48"/>
      <c r="C81" s="76" t="s">
        <v>1337</v>
      </c>
      <c r="L81" s="48"/>
    </row>
    <row r="82" s="1" customFormat="1" ht="17.25" customHeight="1">
      <c r="B82" s="48"/>
      <c r="E82" s="79" t="str">
        <f>E11</f>
        <v>I - Etapa A</v>
      </c>
      <c r="F82" s="1"/>
      <c r="G82" s="1"/>
      <c r="H82" s="1"/>
      <c r="L82" s="48"/>
    </row>
    <row r="83" s="1" customFormat="1" ht="6.96" customHeight="1">
      <c r="B83" s="48"/>
      <c r="L83" s="48"/>
    </row>
    <row r="84" s="1" customFormat="1" ht="18" customHeight="1">
      <c r="B84" s="48"/>
      <c r="C84" s="76" t="s">
        <v>23</v>
      </c>
      <c r="F84" s="189" t="str">
        <f>F14</f>
        <v>Choceň</v>
      </c>
      <c r="I84" s="190" t="s">
        <v>25</v>
      </c>
      <c r="J84" s="81" t="str">
        <f>IF(J14="","",J14)</f>
        <v>8. 1. 2019</v>
      </c>
      <c r="L84" s="48"/>
    </row>
    <row r="85" s="1" customFormat="1" ht="6.96" customHeight="1">
      <c r="B85" s="48"/>
      <c r="L85" s="48"/>
    </row>
    <row r="86" s="1" customFormat="1">
      <c r="B86" s="48"/>
      <c r="C86" s="76" t="s">
        <v>27</v>
      </c>
      <c r="F86" s="189" t="str">
        <f>E17</f>
        <v>Město Choceň</v>
      </c>
      <c r="I86" s="190" t="s">
        <v>34</v>
      </c>
      <c r="J86" s="189" t="str">
        <f>E23</f>
        <v>Laboro ateliér s.r.o.</v>
      </c>
      <c r="L86" s="48"/>
    </row>
    <row r="87" s="1" customFormat="1" ht="14.4" customHeight="1">
      <c r="B87" s="48"/>
      <c r="C87" s="76" t="s">
        <v>32</v>
      </c>
      <c r="F87" s="189" t="str">
        <f>IF(E20="","",E20)</f>
        <v/>
      </c>
      <c r="L87" s="48"/>
    </row>
    <row r="88" s="1" customFormat="1" ht="10.32" customHeight="1">
      <c r="B88" s="48"/>
      <c r="L88" s="48"/>
    </row>
    <row r="89" s="10" customFormat="1" ht="29.28" customHeight="1">
      <c r="B89" s="191"/>
      <c r="C89" s="192" t="s">
        <v>185</v>
      </c>
      <c r="D89" s="193" t="s">
        <v>58</v>
      </c>
      <c r="E89" s="193" t="s">
        <v>54</v>
      </c>
      <c r="F89" s="193" t="s">
        <v>186</v>
      </c>
      <c r="G89" s="193" t="s">
        <v>187</v>
      </c>
      <c r="H89" s="193" t="s">
        <v>188</v>
      </c>
      <c r="I89" s="194" t="s">
        <v>189</v>
      </c>
      <c r="J89" s="193" t="s">
        <v>174</v>
      </c>
      <c r="K89" s="195" t="s">
        <v>190</v>
      </c>
      <c r="L89" s="191"/>
      <c r="M89" s="94" t="s">
        <v>191</v>
      </c>
      <c r="N89" s="95" t="s">
        <v>43</v>
      </c>
      <c r="O89" s="95" t="s">
        <v>192</v>
      </c>
      <c r="P89" s="95" t="s">
        <v>193</v>
      </c>
      <c r="Q89" s="95" t="s">
        <v>194</v>
      </c>
      <c r="R89" s="95" t="s">
        <v>195</v>
      </c>
      <c r="S89" s="95" t="s">
        <v>196</v>
      </c>
      <c r="T89" s="96" t="s">
        <v>197</v>
      </c>
    </row>
    <row r="90" s="1" customFormat="1" ht="29.28" customHeight="1">
      <c r="B90" s="48"/>
      <c r="C90" s="98" t="s">
        <v>175</v>
      </c>
      <c r="J90" s="196">
        <f>BK90</f>
        <v>0</v>
      </c>
      <c r="L90" s="48"/>
      <c r="M90" s="97"/>
      <c r="N90" s="84"/>
      <c r="O90" s="84"/>
      <c r="P90" s="197">
        <f>P91+P112+P179</f>
        <v>0</v>
      </c>
      <c r="Q90" s="84"/>
      <c r="R90" s="197">
        <f>R91+R112+R179</f>
        <v>1.1640457000000002</v>
      </c>
      <c r="S90" s="84"/>
      <c r="T90" s="198">
        <f>T91+T112+T179</f>
        <v>0</v>
      </c>
      <c r="AT90" s="26" t="s">
        <v>72</v>
      </c>
      <c r="AU90" s="26" t="s">
        <v>176</v>
      </c>
      <c r="BK90" s="199">
        <f>BK91+BK112+BK179</f>
        <v>0</v>
      </c>
    </row>
    <row r="91" s="11" customFormat="1" ht="37.44" customHeight="1">
      <c r="B91" s="200"/>
      <c r="D91" s="201" t="s">
        <v>72</v>
      </c>
      <c r="E91" s="202" t="s">
        <v>198</v>
      </c>
      <c r="F91" s="202" t="s">
        <v>199</v>
      </c>
      <c r="I91" s="203"/>
      <c r="J91" s="204">
        <f>BK91</f>
        <v>0</v>
      </c>
      <c r="L91" s="200"/>
      <c r="M91" s="205"/>
      <c r="N91" s="206"/>
      <c r="O91" s="206"/>
      <c r="P91" s="207">
        <f>P92+P104+P108</f>
        <v>0</v>
      </c>
      <c r="Q91" s="206"/>
      <c r="R91" s="207">
        <f>R92+R104+R108</f>
        <v>0.043860000000000003</v>
      </c>
      <c r="S91" s="206"/>
      <c r="T91" s="208">
        <f>T92+T104+T108</f>
        <v>0</v>
      </c>
      <c r="AR91" s="201" t="s">
        <v>81</v>
      </c>
      <c r="AT91" s="209" t="s">
        <v>72</v>
      </c>
      <c r="AU91" s="209" t="s">
        <v>73</v>
      </c>
      <c r="AY91" s="201" t="s">
        <v>200</v>
      </c>
      <c r="BK91" s="210">
        <f>BK92+BK104+BK108</f>
        <v>0</v>
      </c>
    </row>
    <row r="92" s="11" customFormat="1" ht="19.92" customHeight="1">
      <c r="B92" s="200"/>
      <c r="D92" s="201" t="s">
        <v>72</v>
      </c>
      <c r="E92" s="211" t="s">
        <v>81</v>
      </c>
      <c r="F92" s="211" t="s">
        <v>201</v>
      </c>
      <c r="I92" s="203"/>
      <c r="J92" s="212">
        <f>BK92</f>
        <v>0</v>
      </c>
      <c r="L92" s="200"/>
      <c r="M92" s="205"/>
      <c r="N92" s="206"/>
      <c r="O92" s="206"/>
      <c r="P92" s="207">
        <f>SUM(P93:P103)</f>
        <v>0</v>
      </c>
      <c r="Q92" s="206"/>
      <c r="R92" s="207">
        <f>SUM(R93:R103)</f>
        <v>0</v>
      </c>
      <c r="S92" s="206"/>
      <c r="T92" s="208">
        <f>SUM(T93:T103)</f>
        <v>0</v>
      </c>
      <c r="AR92" s="201" t="s">
        <v>81</v>
      </c>
      <c r="AT92" s="209" t="s">
        <v>72</v>
      </c>
      <c r="AU92" s="209" t="s">
        <v>81</v>
      </c>
      <c r="AY92" s="201" t="s">
        <v>200</v>
      </c>
      <c r="BK92" s="210">
        <f>SUM(BK93:BK103)</f>
        <v>0</v>
      </c>
    </row>
    <row r="93" s="1" customFormat="1" ht="16.5" customHeight="1">
      <c r="B93" s="213"/>
      <c r="C93" s="214" t="s">
        <v>81</v>
      </c>
      <c r="D93" s="214" t="s">
        <v>202</v>
      </c>
      <c r="E93" s="215" t="s">
        <v>231</v>
      </c>
      <c r="F93" s="216" t="s">
        <v>232</v>
      </c>
      <c r="G93" s="217" t="s">
        <v>205</v>
      </c>
      <c r="H93" s="218">
        <v>204.68000000000001</v>
      </c>
      <c r="I93" s="219"/>
      <c r="J93" s="220">
        <f>ROUND(I93*H93,2)</f>
        <v>0</v>
      </c>
      <c r="K93" s="216" t="s">
        <v>2347</v>
      </c>
      <c r="L93" s="48"/>
      <c r="M93" s="221" t="s">
        <v>5</v>
      </c>
      <c r="N93" s="222" t="s">
        <v>44</v>
      </c>
      <c r="O93" s="49"/>
      <c r="P93" s="223">
        <f>O93*H93</f>
        <v>0</v>
      </c>
      <c r="Q93" s="223">
        <v>0</v>
      </c>
      <c r="R93" s="223">
        <f>Q93*H93</f>
        <v>0</v>
      </c>
      <c r="S93" s="223">
        <v>0</v>
      </c>
      <c r="T93" s="224">
        <f>S93*H93</f>
        <v>0</v>
      </c>
      <c r="AR93" s="26" t="s">
        <v>207</v>
      </c>
      <c r="AT93" s="26" t="s">
        <v>202</v>
      </c>
      <c r="AU93" s="26" t="s">
        <v>83</v>
      </c>
      <c r="AY93" s="26" t="s">
        <v>200</v>
      </c>
      <c r="BE93" s="225">
        <f>IF(N93="základní",J93,0)</f>
        <v>0</v>
      </c>
      <c r="BF93" s="225">
        <f>IF(N93="snížená",J93,0)</f>
        <v>0</v>
      </c>
      <c r="BG93" s="225">
        <f>IF(N93="zákl. přenesená",J93,0)</f>
        <v>0</v>
      </c>
      <c r="BH93" s="225">
        <f>IF(N93="sníž. přenesená",J93,0)</f>
        <v>0</v>
      </c>
      <c r="BI93" s="225">
        <f>IF(N93="nulová",J93,0)</f>
        <v>0</v>
      </c>
      <c r="BJ93" s="26" t="s">
        <v>81</v>
      </c>
      <c r="BK93" s="225">
        <f>ROUND(I93*H93,2)</f>
        <v>0</v>
      </c>
      <c r="BL93" s="26" t="s">
        <v>207</v>
      </c>
      <c r="BM93" s="26" t="s">
        <v>2348</v>
      </c>
    </row>
    <row r="94" s="1" customFormat="1">
      <c r="B94" s="48"/>
      <c r="D94" s="226" t="s">
        <v>209</v>
      </c>
      <c r="F94" s="227" t="s">
        <v>2349</v>
      </c>
      <c r="I94" s="228"/>
      <c r="L94" s="48"/>
      <c r="M94" s="229"/>
      <c r="N94" s="49"/>
      <c r="O94" s="49"/>
      <c r="P94" s="49"/>
      <c r="Q94" s="49"/>
      <c r="R94" s="49"/>
      <c r="S94" s="49"/>
      <c r="T94" s="87"/>
      <c r="AT94" s="26" t="s">
        <v>209</v>
      </c>
      <c r="AU94" s="26" t="s">
        <v>83</v>
      </c>
    </row>
    <row r="95" s="12" customFormat="1">
      <c r="B95" s="230"/>
      <c r="D95" s="226" t="s">
        <v>211</v>
      </c>
      <c r="E95" s="231" t="s">
        <v>5</v>
      </c>
      <c r="F95" s="232" t="s">
        <v>2350</v>
      </c>
      <c r="H95" s="233">
        <v>204.68000000000001</v>
      </c>
      <c r="I95" s="234"/>
      <c r="L95" s="230"/>
      <c r="M95" s="235"/>
      <c r="N95" s="236"/>
      <c r="O95" s="236"/>
      <c r="P95" s="236"/>
      <c r="Q95" s="236"/>
      <c r="R95" s="236"/>
      <c r="S95" s="236"/>
      <c r="T95" s="237"/>
      <c r="AT95" s="231" t="s">
        <v>211</v>
      </c>
      <c r="AU95" s="231" t="s">
        <v>83</v>
      </c>
      <c r="AV95" s="12" t="s">
        <v>83</v>
      </c>
      <c r="AW95" s="12" t="s">
        <v>37</v>
      </c>
      <c r="AX95" s="12" t="s">
        <v>81</v>
      </c>
      <c r="AY95" s="231" t="s">
        <v>200</v>
      </c>
    </row>
    <row r="96" s="1" customFormat="1" ht="16.5" customHeight="1">
      <c r="B96" s="213"/>
      <c r="C96" s="214" t="s">
        <v>83</v>
      </c>
      <c r="D96" s="214" t="s">
        <v>202</v>
      </c>
      <c r="E96" s="215" t="s">
        <v>2351</v>
      </c>
      <c r="F96" s="216" t="s">
        <v>2352</v>
      </c>
      <c r="G96" s="217" t="s">
        <v>205</v>
      </c>
      <c r="H96" s="218">
        <v>204.68000000000001</v>
      </c>
      <c r="I96" s="219"/>
      <c r="J96" s="220">
        <f>ROUND(I96*H96,2)</f>
        <v>0</v>
      </c>
      <c r="K96" s="216" t="s">
        <v>2347</v>
      </c>
      <c r="L96" s="48"/>
      <c r="M96" s="221" t="s">
        <v>5</v>
      </c>
      <c r="N96" s="222" t="s">
        <v>44</v>
      </c>
      <c r="O96" s="49"/>
      <c r="P96" s="223">
        <f>O96*H96</f>
        <v>0</v>
      </c>
      <c r="Q96" s="223">
        <v>0</v>
      </c>
      <c r="R96" s="223">
        <f>Q96*H96</f>
        <v>0</v>
      </c>
      <c r="S96" s="223">
        <v>0</v>
      </c>
      <c r="T96" s="224">
        <f>S96*H96</f>
        <v>0</v>
      </c>
      <c r="AR96" s="26" t="s">
        <v>207</v>
      </c>
      <c r="AT96" s="26" t="s">
        <v>202</v>
      </c>
      <c r="AU96" s="26" t="s">
        <v>83</v>
      </c>
      <c r="AY96" s="26" t="s">
        <v>200</v>
      </c>
      <c r="BE96" s="225">
        <f>IF(N96="základní",J96,0)</f>
        <v>0</v>
      </c>
      <c r="BF96" s="225">
        <f>IF(N96="snížená",J96,0)</f>
        <v>0</v>
      </c>
      <c r="BG96" s="225">
        <f>IF(N96="zákl. přenesená",J96,0)</f>
        <v>0</v>
      </c>
      <c r="BH96" s="225">
        <f>IF(N96="sníž. přenesená",J96,0)</f>
        <v>0</v>
      </c>
      <c r="BI96" s="225">
        <f>IF(N96="nulová",J96,0)</f>
        <v>0</v>
      </c>
      <c r="BJ96" s="26" t="s">
        <v>81</v>
      </c>
      <c r="BK96" s="225">
        <f>ROUND(I96*H96,2)</f>
        <v>0</v>
      </c>
      <c r="BL96" s="26" t="s">
        <v>207</v>
      </c>
      <c r="BM96" s="26" t="s">
        <v>2353</v>
      </c>
    </row>
    <row r="97" s="1" customFormat="1">
      <c r="B97" s="48"/>
      <c r="D97" s="226" t="s">
        <v>209</v>
      </c>
      <c r="F97" s="227" t="s">
        <v>2354</v>
      </c>
      <c r="I97" s="228"/>
      <c r="L97" s="48"/>
      <c r="M97" s="229"/>
      <c r="N97" s="49"/>
      <c r="O97" s="49"/>
      <c r="P97" s="49"/>
      <c r="Q97" s="49"/>
      <c r="R97" s="49"/>
      <c r="S97" s="49"/>
      <c r="T97" s="87"/>
      <c r="AT97" s="26" t="s">
        <v>209</v>
      </c>
      <c r="AU97" s="26" t="s">
        <v>83</v>
      </c>
    </row>
    <row r="98" s="1" customFormat="1" ht="16.5" customHeight="1">
      <c r="B98" s="213"/>
      <c r="C98" s="214" t="s">
        <v>110</v>
      </c>
      <c r="D98" s="214" t="s">
        <v>202</v>
      </c>
      <c r="E98" s="215" t="s">
        <v>283</v>
      </c>
      <c r="F98" s="216" t="s">
        <v>2355</v>
      </c>
      <c r="G98" s="217" t="s">
        <v>274</v>
      </c>
      <c r="H98" s="218">
        <v>388.892</v>
      </c>
      <c r="I98" s="219"/>
      <c r="J98" s="220">
        <f>ROUND(I98*H98,2)</f>
        <v>0</v>
      </c>
      <c r="K98" s="216" t="s">
        <v>2347</v>
      </c>
      <c r="L98" s="48"/>
      <c r="M98" s="221" t="s">
        <v>5</v>
      </c>
      <c r="N98" s="222" t="s">
        <v>44</v>
      </c>
      <c r="O98" s="49"/>
      <c r="P98" s="223">
        <f>O98*H98</f>
        <v>0</v>
      </c>
      <c r="Q98" s="223">
        <v>0</v>
      </c>
      <c r="R98" s="223">
        <f>Q98*H98</f>
        <v>0</v>
      </c>
      <c r="S98" s="223">
        <v>0</v>
      </c>
      <c r="T98" s="224">
        <f>S98*H98</f>
        <v>0</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2356</v>
      </c>
    </row>
    <row r="99" s="1" customFormat="1">
      <c r="B99" s="48"/>
      <c r="D99" s="226" t="s">
        <v>209</v>
      </c>
      <c r="F99" s="227" t="s">
        <v>2357</v>
      </c>
      <c r="I99" s="228"/>
      <c r="L99" s="48"/>
      <c r="M99" s="229"/>
      <c r="N99" s="49"/>
      <c r="O99" s="49"/>
      <c r="P99" s="49"/>
      <c r="Q99" s="49"/>
      <c r="R99" s="49"/>
      <c r="S99" s="49"/>
      <c r="T99" s="87"/>
      <c r="AT99" s="26" t="s">
        <v>209</v>
      </c>
      <c r="AU99" s="26" t="s">
        <v>83</v>
      </c>
    </row>
    <row r="100" s="12" customFormat="1">
      <c r="B100" s="230"/>
      <c r="D100" s="226" t="s">
        <v>211</v>
      </c>
      <c r="F100" s="232" t="s">
        <v>2358</v>
      </c>
      <c r="H100" s="233">
        <v>388.892</v>
      </c>
      <c r="I100" s="234"/>
      <c r="L100" s="230"/>
      <c r="M100" s="235"/>
      <c r="N100" s="236"/>
      <c r="O100" s="236"/>
      <c r="P100" s="236"/>
      <c r="Q100" s="236"/>
      <c r="R100" s="236"/>
      <c r="S100" s="236"/>
      <c r="T100" s="237"/>
      <c r="AT100" s="231" t="s">
        <v>211</v>
      </c>
      <c r="AU100" s="231" t="s">
        <v>83</v>
      </c>
      <c r="AV100" s="12" t="s">
        <v>83</v>
      </c>
      <c r="AW100" s="12" t="s">
        <v>6</v>
      </c>
      <c r="AX100" s="12" t="s">
        <v>81</v>
      </c>
      <c r="AY100" s="231" t="s">
        <v>200</v>
      </c>
    </row>
    <row r="101" s="1" customFormat="1" ht="16.5" customHeight="1">
      <c r="B101" s="213"/>
      <c r="C101" s="214" t="s">
        <v>207</v>
      </c>
      <c r="D101" s="214" t="s">
        <v>202</v>
      </c>
      <c r="E101" s="215" t="s">
        <v>1428</v>
      </c>
      <c r="F101" s="216" t="s">
        <v>1429</v>
      </c>
      <c r="G101" s="217" t="s">
        <v>205</v>
      </c>
      <c r="H101" s="218">
        <v>179.095</v>
      </c>
      <c r="I101" s="219"/>
      <c r="J101" s="220">
        <f>ROUND(I101*H101,2)</f>
        <v>0</v>
      </c>
      <c r="K101" s="216" t="s">
        <v>2347</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2359</v>
      </c>
    </row>
    <row r="102" s="1" customFormat="1">
      <c r="B102" s="48"/>
      <c r="D102" s="226" t="s">
        <v>209</v>
      </c>
      <c r="F102" s="227" t="s">
        <v>2360</v>
      </c>
      <c r="I102" s="228"/>
      <c r="L102" s="48"/>
      <c r="M102" s="229"/>
      <c r="N102" s="49"/>
      <c r="O102" s="49"/>
      <c r="P102" s="49"/>
      <c r="Q102" s="49"/>
      <c r="R102" s="49"/>
      <c r="S102" s="49"/>
      <c r="T102" s="87"/>
      <c r="AT102" s="26" t="s">
        <v>209</v>
      </c>
      <c r="AU102" s="26" t="s">
        <v>83</v>
      </c>
    </row>
    <row r="103" s="12" customFormat="1">
      <c r="B103" s="230"/>
      <c r="D103" s="226" t="s">
        <v>211</v>
      </c>
      <c r="E103" s="231" t="s">
        <v>5</v>
      </c>
      <c r="F103" s="232" t="s">
        <v>2361</v>
      </c>
      <c r="H103" s="233">
        <v>179.095</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1" customFormat="1" ht="29.88" customHeight="1">
      <c r="B104" s="200"/>
      <c r="D104" s="201" t="s">
        <v>72</v>
      </c>
      <c r="E104" s="211" t="s">
        <v>207</v>
      </c>
      <c r="F104" s="211" t="s">
        <v>1443</v>
      </c>
      <c r="I104" s="203"/>
      <c r="J104" s="212">
        <f>BK104</f>
        <v>0</v>
      </c>
      <c r="L104" s="200"/>
      <c r="M104" s="205"/>
      <c r="N104" s="206"/>
      <c r="O104" s="206"/>
      <c r="P104" s="207">
        <f>SUM(P105:P107)</f>
        <v>0</v>
      </c>
      <c r="Q104" s="206"/>
      <c r="R104" s="207">
        <f>SUM(R105:R107)</f>
        <v>0</v>
      </c>
      <c r="S104" s="206"/>
      <c r="T104" s="208">
        <f>SUM(T105:T107)</f>
        <v>0</v>
      </c>
      <c r="AR104" s="201" t="s">
        <v>81</v>
      </c>
      <c r="AT104" s="209" t="s">
        <v>72</v>
      </c>
      <c r="AU104" s="209" t="s">
        <v>81</v>
      </c>
      <c r="AY104" s="201" t="s">
        <v>200</v>
      </c>
      <c r="BK104" s="210">
        <f>SUM(BK105:BK107)</f>
        <v>0</v>
      </c>
    </row>
    <row r="105" s="1" customFormat="1" ht="16.5" customHeight="1">
      <c r="B105" s="213"/>
      <c r="C105" s="214" t="s">
        <v>230</v>
      </c>
      <c r="D105" s="214" t="s">
        <v>202</v>
      </c>
      <c r="E105" s="215" t="s">
        <v>2362</v>
      </c>
      <c r="F105" s="216" t="s">
        <v>2363</v>
      </c>
      <c r="G105" s="217" t="s">
        <v>205</v>
      </c>
      <c r="H105" s="218">
        <v>25.585000000000001</v>
      </c>
      <c r="I105" s="219"/>
      <c r="J105" s="220">
        <f>ROUND(I105*H105,2)</f>
        <v>0</v>
      </c>
      <c r="K105" s="216" t="s">
        <v>2347</v>
      </c>
      <c r="L105" s="48"/>
      <c r="M105" s="221" t="s">
        <v>5</v>
      </c>
      <c r="N105" s="222" t="s">
        <v>44</v>
      </c>
      <c r="O105" s="49"/>
      <c r="P105" s="223">
        <f>O105*H105</f>
        <v>0</v>
      </c>
      <c r="Q105" s="223">
        <v>0</v>
      </c>
      <c r="R105" s="223">
        <f>Q105*H105</f>
        <v>0</v>
      </c>
      <c r="S105" s="223">
        <v>0</v>
      </c>
      <c r="T105" s="224">
        <f>S105*H105</f>
        <v>0</v>
      </c>
      <c r="AR105" s="26" t="s">
        <v>207</v>
      </c>
      <c r="AT105" s="26" t="s">
        <v>202</v>
      </c>
      <c r="AU105" s="26" t="s">
        <v>83</v>
      </c>
      <c r="AY105" s="26" t="s">
        <v>200</v>
      </c>
      <c r="BE105" s="225">
        <f>IF(N105="základní",J105,0)</f>
        <v>0</v>
      </c>
      <c r="BF105" s="225">
        <f>IF(N105="snížená",J105,0)</f>
        <v>0</v>
      </c>
      <c r="BG105" s="225">
        <f>IF(N105="zákl. přenesená",J105,0)</f>
        <v>0</v>
      </c>
      <c r="BH105" s="225">
        <f>IF(N105="sníž. přenesená",J105,0)</f>
        <v>0</v>
      </c>
      <c r="BI105" s="225">
        <f>IF(N105="nulová",J105,0)</f>
        <v>0</v>
      </c>
      <c r="BJ105" s="26" t="s">
        <v>81</v>
      </c>
      <c r="BK105" s="225">
        <f>ROUND(I105*H105,2)</f>
        <v>0</v>
      </c>
      <c r="BL105" s="26" t="s">
        <v>207</v>
      </c>
      <c r="BM105" s="26" t="s">
        <v>2364</v>
      </c>
    </row>
    <row r="106" s="1" customFormat="1">
      <c r="B106" s="48"/>
      <c r="D106" s="226" t="s">
        <v>209</v>
      </c>
      <c r="F106" s="227" t="s">
        <v>2365</v>
      </c>
      <c r="I106" s="228"/>
      <c r="L106" s="48"/>
      <c r="M106" s="229"/>
      <c r="N106" s="49"/>
      <c r="O106" s="49"/>
      <c r="P106" s="49"/>
      <c r="Q106" s="49"/>
      <c r="R106" s="49"/>
      <c r="S106" s="49"/>
      <c r="T106" s="87"/>
      <c r="AT106" s="26" t="s">
        <v>209</v>
      </c>
      <c r="AU106" s="26" t="s">
        <v>83</v>
      </c>
    </row>
    <row r="107" s="12" customFormat="1">
      <c r="B107" s="230"/>
      <c r="D107" s="226" t="s">
        <v>211</v>
      </c>
      <c r="E107" s="231" t="s">
        <v>5</v>
      </c>
      <c r="F107" s="232" t="s">
        <v>2366</v>
      </c>
      <c r="H107" s="233">
        <v>25.585000000000001</v>
      </c>
      <c r="I107" s="234"/>
      <c r="L107" s="230"/>
      <c r="M107" s="235"/>
      <c r="N107" s="236"/>
      <c r="O107" s="236"/>
      <c r="P107" s="236"/>
      <c r="Q107" s="236"/>
      <c r="R107" s="236"/>
      <c r="S107" s="236"/>
      <c r="T107" s="237"/>
      <c r="AT107" s="231" t="s">
        <v>211</v>
      </c>
      <c r="AU107" s="231" t="s">
        <v>83</v>
      </c>
      <c r="AV107" s="12" t="s">
        <v>83</v>
      </c>
      <c r="AW107" s="12" t="s">
        <v>37</v>
      </c>
      <c r="AX107" s="12" t="s">
        <v>81</v>
      </c>
      <c r="AY107" s="231" t="s">
        <v>200</v>
      </c>
    </row>
    <row r="108" s="11" customFormat="1" ht="29.88" customHeight="1">
      <c r="B108" s="200"/>
      <c r="D108" s="201" t="s">
        <v>72</v>
      </c>
      <c r="E108" s="211" t="s">
        <v>250</v>
      </c>
      <c r="F108" s="211" t="s">
        <v>437</v>
      </c>
      <c r="I108" s="203"/>
      <c r="J108" s="212">
        <f>BK108</f>
        <v>0</v>
      </c>
      <c r="L108" s="200"/>
      <c r="M108" s="205"/>
      <c r="N108" s="206"/>
      <c r="O108" s="206"/>
      <c r="P108" s="207">
        <f>SUM(P109:P111)</f>
        <v>0</v>
      </c>
      <c r="Q108" s="206"/>
      <c r="R108" s="207">
        <f>SUM(R109:R111)</f>
        <v>0.043860000000000003</v>
      </c>
      <c r="S108" s="206"/>
      <c r="T108" s="208">
        <f>SUM(T109:T111)</f>
        <v>0</v>
      </c>
      <c r="AR108" s="201" t="s">
        <v>81</v>
      </c>
      <c r="AT108" s="209" t="s">
        <v>72</v>
      </c>
      <c r="AU108" s="209" t="s">
        <v>81</v>
      </c>
      <c r="AY108" s="201" t="s">
        <v>200</v>
      </c>
      <c r="BK108" s="210">
        <f>SUM(BK109:BK111)</f>
        <v>0</v>
      </c>
    </row>
    <row r="109" s="1" customFormat="1" ht="16.5" customHeight="1">
      <c r="B109" s="213"/>
      <c r="C109" s="214" t="s">
        <v>238</v>
      </c>
      <c r="D109" s="214" t="s">
        <v>202</v>
      </c>
      <c r="E109" s="215" t="s">
        <v>1623</v>
      </c>
      <c r="F109" s="216" t="s">
        <v>1624</v>
      </c>
      <c r="G109" s="217" t="s">
        <v>333</v>
      </c>
      <c r="H109" s="218">
        <v>731</v>
      </c>
      <c r="I109" s="219"/>
      <c r="J109" s="220">
        <f>ROUND(I109*H109,2)</f>
        <v>0</v>
      </c>
      <c r="K109" s="216" t="s">
        <v>2347</v>
      </c>
      <c r="L109" s="48"/>
      <c r="M109" s="221" t="s">
        <v>5</v>
      </c>
      <c r="N109" s="222" t="s">
        <v>44</v>
      </c>
      <c r="O109" s="49"/>
      <c r="P109" s="223">
        <f>O109*H109</f>
        <v>0</v>
      </c>
      <c r="Q109" s="223">
        <v>6.0000000000000002E-05</v>
      </c>
      <c r="R109" s="223">
        <f>Q109*H109</f>
        <v>0.043860000000000003</v>
      </c>
      <c r="S109" s="223">
        <v>0</v>
      </c>
      <c r="T109" s="224">
        <f>S109*H109</f>
        <v>0</v>
      </c>
      <c r="AR109" s="26" t="s">
        <v>207</v>
      </c>
      <c r="AT109" s="26" t="s">
        <v>202</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207</v>
      </c>
      <c r="BM109" s="26" t="s">
        <v>2367</v>
      </c>
    </row>
    <row r="110" s="1" customFormat="1">
      <c r="B110" s="48"/>
      <c r="D110" s="226" t="s">
        <v>209</v>
      </c>
      <c r="F110" s="227" t="s">
        <v>1626</v>
      </c>
      <c r="I110" s="228"/>
      <c r="L110" s="48"/>
      <c r="M110" s="229"/>
      <c r="N110" s="49"/>
      <c r="O110" s="49"/>
      <c r="P110" s="49"/>
      <c r="Q110" s="49"/>
      <c r="R110" s="49"/>
      <c r="S110" s="49"/>
      <c r="T110" s="87"/>
      <c r="AT110" s="26" t="s">
        <v>209</v>
      </c>
      <c r="AU110" s="26" t="s">
        <v>83</v>
      </c>
    </row>
    <row r="111" s="12" customFormat="1">
      <c r="B111" s="230"/>
      <c r="D111" s="226" t="s">
        <v>211</v>
      </c>
      <c r="E111" s="231" t="s">
        <v>5</v>
      </c>
      <c r="F111" s="232" t="s">
        <v>2368</v>
      </c>
      <c r="H111" s="233">
        <v>731</v>
      </c>
      <c r="I111" s="234"/>
      <c r="L111" s="230"/>
      <c r="M111" s="235"/>
      <c r="N111" s="236"/>
      <c r="O111" s="236"/>
      <c r="P111" s="236"/>
      <c r="Q111" s="236"/>
      <c r="R111" s="236"/>
      <c r="S111" s="236"/>
      <c r="T111" s="237"/>
      <c r="AT111" s="231" t="s">
        <v>211</v>
      </c>
      <c r="AU111" s="231" t="s">
        <v>83</v>
      </c>
      <c r="AV111" s="12" t="s">
        <v>83</v>
      </c>
      <c r="AW111" s="12" t="s">
        <v>37</v>
      </c>
      <c r="AX111" s="12" t="s">
        <v>81</v>
      </c>
      <c r="AY111" s="231" t="s">
        <v>200</v>
      </c>
    </row>
    <row r="112" s="11" customFormat="1" ht="37.44" customHeight="1">
      <c r="B112" s="200"/>
      <c r="D112" s="201" t="s">
        <v>72</v>
      </c>
      <c r="E112" s="202" t="s">
        <v>2369</v>
      </c>
      <c r="F112" s="202" t="s">
        <v>2370</v>
      </c>
      <c r="I112" s="203"/>
      <c r="J112" s="204">
        <f>BK112</f>
        <v>0</v>
      </c>
      <c r="L112" s="200"/>
      <c r="M112" s="205"/>
      <c r="N112" s="206"/>
      <c r="O112" s="206"/>
      <c r="P112" s="207">
        <f>P113+P172</f>
        <v>0</v>
      </c>
      <c r="Q112" s="206"/>
      <c r="R112" s="207">
        <f>R113+R172</f>
        <v>1.1201857000000002</v>
      </c>
      <c r="S112" s="206"/>
      <c r="T112" s="208">
        <f>T113+T172</f>
        <v>0</v>
      </c>
      <c r="AR112" s="201" t="s">
        <v>83</v>
      </c>
      <c r="AT112" s="209" t="s">
        <v>72</v>
      </c>
      <c r="AU112" s="209" t="s">
        <v>73</v>
      </c>
      <c r="AY112" s="201" t="s">
        <v>200</v>
      </c>
      <c r="BK112" s="210">
        <f>BK113+BK172</f>
        <v>0</v>
      </c>
    </row>
    <row r="113" s="11" customFormat="1" ht="19.92" customHeight="1">
      <c r="B113" s="200"/>
      <c r="D113" s="201" t="s">
        <v>72</v>
      </c>
      <c r="E113" s="211" t="s">
        <v>2371</v>
      </c>
      <c r="F113" s="211" t="s">
        <v>2372</v>
      </c>
      <c r="I113" s="203"/>
      <c r="J113" s="212">
        <f>BK113</f>
        <v>0</v>
      </c>
      <c r="L113" s="200"/>
      <c r="M113" s="205"/>
      <c r="N113" s="206"/>
      <c r="O113" s="206"/>
      <c r="P113" s="207">
        <f>SUM(P114:P171)</f>
        <v>0</v>
      </c>
      <c r="Q113" s="206"/>
      <c r="R113" s="207">
        <f>SUM(R114:R171)</f>
        <v>1.0904257000000002</v>
      </c>
      <c r="S113" s="206"/>
      <c r="T113" s="208">
        <f>SUM(T114:T171)</f>
        <v>0</v>
      </c>
      <c r="AR113" s="201" t="s">
        <v>83</v>
      </c>
      <c r="AT113" s="209" t="s">
        <v>72</v>
      </c>
      <c r="AU113" s="209" t="s">
        <v>81</v>
      </c>
      <c r="AY113" s="201" t="s">
        <v>200</v>
      </c>
      <c r="BK113" s="210">
        <f>SUM(BK114:BK171)</f>
        <v>0</v>
      </c>
    </row>
    <row r="114" s="1" customFormat="1" ht="16.5" customHeight="1">
      <c r="B114" s="213"/>
      <c r="C114" s="214" t="s">
        <v>244</v>
      </c>
      <c r="D114" s="214" t="s">
        <v>202</v>
      </c>
      <c r="E114" s="215" t="s">
        <v>2373</v>
      </c>
      <c r="F114" s="216" t="s">
        <v>2374</v>
      </c>
      <c r="G114" s="217" t="s">
        <v>333</v>
      </c>
      <c r="H114" s="218">
        <v>827.30999999999995</v>
      </c>
      <c r="I114" s="219"/>
      <c r="J114" s="220">
        <f>ROUND(I114*H114,2)</f>
        <v>0</v>
      </c>
      <c r="K114" s="216" t="s">
        <v>2347</v>
      </c>
      <c r="L114" s="48"/>
      <c r="M114" s="221" t="s">
        <v>5</v>
      </c>
      <c r="N114" s="222" t="s">
        <v>44</v>
      </c>
      <c r="O114" s="49"/>
      <c r="P114" s="223">
        <f>O114*H114</f>
        <v>0</v>
      </c>
      <c r="Q114" s="223">
        <v>0</v>
      </c>
      <c r="R114" s="223">
        <f>Q114*H114</f>
        <v>0</v>
      </c>
      <c r="S114" s="223">
        <v>0</v>
      </c>
      <c r="T114" s="224">
        <f>S114*H114</f>
        <v>0</v>
      </c>
      <c r="AR114" s="26" t="s">
        <v>301</v>
      </c>
      <c r="AT114" s="26" t="s">
        <v>202</v>
      </c>
      <c r="AU114" s="26" t="s">
        <v>83</v>
      </c>
      <c r="AY114" s="26" t="s">
        <v>200</v>
      </c>
      <c r="BE114" s="225">
        <f>IF(N114="základní",J114,0)</f>
        <v>0</v>
      </c>
      <c r="BF114" s="225">
        <f>IF(N114="snížená",J114,0)</f>
        <v>0</v>
      </c>
      <c r="BG114" s="225">
        <f>IF(N114="zákl. přenesená",J114,0)</f>
        <v>0</v>
      </c>
      <c r="BH114" s="225">
        <f>IF(N114="sníž. přenesená",J114,0)</f>
        <v>0</v>
      </c>
      <c r="BI114" s="225">
        <f>IF(N114="nulová",J114,0)</f>
        <v>0</v>
      </c>
      <c r="BJ114" s="26" t="s">
        <v>81</v>
      </c>
      <c r="BK114" s="225">
        <f>ROUND(I114*H114,2)</f>
        <v>0</v>
      </c>
      <c r="BL114" s="26" t="s">
        <v>301</v>
      </c>
      <c r="BM114" s="26" t="s">
        <v>2375</v>
      </c>
    </row>
    <row r="115" s="1" customFormat="1">
      <c r="B115" s="48"/>
      <c r="D115" s="226" t="s">
        <v>209</v>
      </c>
      <c r="F115" s="227" t="s">
        <v>2376</v>
      </c>
      <c r="I115" s="228"/>
      <c r="L115" s="48"/>
      <c r="M115" s="229"/>
      <c r="N115" s="49"/>
      <c r="O115" s="49"/>
      <c r="P115" s="49"/>
      <c r="Q115" s="49"/>
      <c r="R115" s="49"/>
      <c r="S115" s="49"/>
      <c r="T115" s="87"/>
      <c r="AT115" s="26" t="s">
        <v>209</v>
      </c>
      <c r="AU115" s="26" t="s">
        <v>83</v>
      </c>
    </row>
    <row r="116" s="12" customFormat="1">
      <c r="B116" s="230"/>
      <c r="D116" s="226" t="s">
        <v>211</v>
      </c>
      <c r="E116" s="231" t="s">
        <v>5</v>
      </c>
      <c r="F116" s="232" t="s">
        <v>2377</v>
      </c>
      <c r="H116" s="233">
        <v>804.10000000000002</v>
      </c>
      <c r="I116" s="234"/>
      <c r="L116" s="230"/>
      <c r="M116" s="235"/>
      <c r="N116" s="236"/>
      <c r="O116" s="236"/>
      <c r="P116" s="236"/>
      <c r="Q116" s="236"/>
      <c r="R116" s="236"/>
      <c r="S116" s="236"/>
      <c r="T116" s="237"/>
      <c r="AT116" s="231" t="s">
        <v>211</v>
      </c>
      <c r="AU116" s="231" t="s">
        <v>83</v>
      </c>
      <c r="AV116" s="12" t="s">
        <v>83</v>
      </c>
      <c r="AW116" s="12" t="s">
        <v>37</v>
      </c>
      <c r="AX116" s="12" t="s">
        <v>73</v>
      </c>
      <c r="AY116" s="231" t="s">
        <v>200</v>
      </c>
    </row>
    <row r="117" s="12" customFormat="1">
      <c r="B117" s="230"/>
      <c r="D117" s="226" t="s">
        <v>211</v>
      </c>
      <c r="E117" s="231" t="s">
        <v>5</v>
      </c>
      <c r="F117" s="232" t="s">
        <v>2378</v>
      </c>
      <c r="H117" s="233">
        <v>23.210000000000001</v>
      </c>
      <c r="I117" s="234"/>
      <c r="L117" s="230"/>
      <c r="M117" s="235"/>
      <c r="N117" s="236"/>
      <c r="O117" s="236"/>
      <c r="P117" s="236"/>
      <c r="Q117" s="236"/>
      <c r="R117" s="236"/>
      <c r="S117" s="236"/>
      <c r="T117" s="237"/>
      <c r="AT117" s="231" t="s">
        <v>211</v>
      </c>
      <c r="AU117" s="231" t="s">
        <v>83</v>
      </c>
      <c r="AV117" s="12" t="s">
        <v>83</v>
      </c>
      <c r="AW117" s="12" t="s">
        <v>37</v>
      </c>
      <c r="AX117" s="12" t="s">
        <v>73</v>
      </c>
      <c r="AY117" s="231" t="s">
        <v>200</v>
      </c>
    </row>
    <row r="118" s="13" customFormat="1">
      <c r="B118" s="238"/>
      <c r="D118" s="226" t="s">
        <v>211</v>
      </c>
      <c r="E118" s="239" t="s">
        <v>5</v>
      </c>
      <c r="F118" s="240" t="s">
        <v>219</v>
      </c>
      <c r="H118" s="241">
        <v>827.30999999999995</v>
      </c>
      <c r="I118" s="242"/>
      <c r="L118" s="238"/>
      <c r="M118" s="243"/>
      <c r="N118" s="244"/>
      <c r="O118" s="244"/>
      <c r="P118" s="244"/>
      <c r="Q118" s="244"/>
      <c r="R118" s="244"/>
      <c r="S118" s="244"/>
      <c r="T118" s="245"/>
      <c r="AT118" s="239" t="s">
        <v>211</v>
      </c>
      <c r="AU118" s="239" t="s">
        <v>83</v>
      </c>
      <c r="AV118" s="13" t="s">
        <v>207</v>
      </c>
      <c r="AW118" s="13" t="s">
        <v>37</v>
      </c>
      <c r="AX118" s="13" t="s">
        <v>81</v>
      </c>
      <c r="AY118" s="239" t="s">
        <v>200</v>
      </c>
    </row>
    <row r="119" s="1" customFormat="1" ht="16.5" customHeight="1">
      <c r="B119" s="213"/>
      <c r="C119" s="247" t="s">
        <v>250</v>
      </c>
      <c r="D119" s="247" t="s">
        <v>271</v>
      </c>
      <c r="E119" s="248" t="s">
        <v>2379</v>
      </c>
      <c r="F119" s="249" t="s">
        <v>2380</v>
      </c>
      <c r="G119" s="250" t="s">
        <v>333</v>
      </c>
      <c r="H119" s="251">
        <v>827.30999999999995</v>
      </c>
      <c r="I119" s="252"/>
      <c r="J119" s="253">
        <f>ROUND(I119*H119,2)</f>
        <v>0</v>
      </c>
      <c r="K119" s="249" t="s">
        <v>2347</v>
      </c>
      <c r="L119" s="254"/>
      <c r="M119" s="255" t="s">
        <v>5</v>
      </c>
      <c r="N119" s="256" t="s">
        <v>44</v>
      </c>
      <c r="O119" s="49"/>
      <c r="P119" s="223">
        <f>O119*H119</f>
        <v>0</v>
      </c>
      <c r="Q119" s="223">
        <v>0.00027</v>
      </c>
      <c r="R119" s="223">
        <f>Q119*H119</f>
        <v>0.22337369999999998</v>
      </c>
      <c r="S119" s="223">
        <v>0</v>
      </c>
      <c r="T119" s="224">
        <f>S119*H119</f>
        <v>0</v>
      </c>
      <c r="AR119" s="26" t="s">
        <v>394</v>
      </c>
      <c r="AT119" s="26" t="s">
        <v>271</v>
      </c>
      <c r="AU119" s="26" t="s">
        <v>83</v>
      </c>
      <c r="AY119" s="26" t="s">
        <v>200</v>
      </c>
      <c r="BE119" s="225">
        <f>IF(N119="základní",J119,0)</f>
        <v>0</v>
      </c>
      <c r="BF119" s="225">
        <f>IF(N119="snížená",J119,0)</f>
        <v>0</v>
      </c>
      <c r="BG119" s="225">
        <f>IF(N119="zákl. přenesená",J119,0)</f>
        <v>0</v>
      </c>
      <c r="BH119" s="225">
        <f>IF(N119="sníž. přenesená",J119,0)</f>
        <v>0</v>
      </c>
      <c r="BI119" s="225">
        <f>IF(N119="nulová",J119,0)</f>
        <v>0</v>
      </c>
      <c r="BJ119" s="26" t="s">
        <v>81</v>
      </c>
      <c r="BK119" s="225">
        <f>ROUND(I119*H119,2)</f>
        <v>0</v>
      </c>
      <c r="BL119" s="26" t="s">
        <v>301</v>
      </c>
      <c r="BM119" s="26" t="s">
        <v>2381</v>
      </c>
    </row>
    <row r="120" s="1" customFormat="1">
      <c r="B120" s="48"/>
      <c r="D120" s="226" t="s">
        <v>209</v>
      </c>
      <c r="F120" s="227" t="s">
        <v>2382</v>
      </c>
      <c r="I120" s="228"/>
      <c r="L120" s="48"/>
      <c r="M120" s="229"/>
      <c r="N120" s="49"/>
      <c r="O120" s="49"/>
      <c r="P120" s="49"/>
      <c r="Q120" s="49"/>
      <c r="R120" s="49"/>
      <c r="S120" s="49"/>
      <c r="T120" s="87"/>
      <c r="AT120" s="26" t="s">
        <v>209</v>
      </c>
      <c r="AU120" s="26" t="s">
        <v>83</v>
      </c>
    </row>
    <row r="121" s="1" customFormat="1">
      <c r="B121" s="48"/>
      <c r="D121" s="226" t="s">
        <v>235</v>
      </c>
      <c r="F121" s="246" t="s">
        <v>2383</v>
      </c>
      <c r="I121" s="228"/>
      <c r="L121" s="48"/>
      <c r="M121" s="229"/>
      <c r="N121" s="49"/>
      <c r="O121" s="49"/>
      <c r="P121" s="49"/>
      <c r="Q121" s="49"/>
      <c r="R121" s="49"/>
      <c r="S121" s="49"/>
      <c r="T121" s="87"/>
      <c r="AT121" s="26" t="s">
        <v>235</v>
      </c>
      <c r="AU121" s="26" t="s">
        <v>83</v>
      </c>
    </row>
    <row r="122" s="1" customFormat="1" ht="16.5" customHeight="1">
      <c r="B122" s="213"/>
      <c r="C122" s="214" t="s">
        <v>258</v>
      </c>
      <c r="D122" s="214" t="s">
        <v>202</v>
      </c>
      <c r="E122" s="215" t="s">
        <v>2384</v>
      </c>
      <c r="F122" s="216" t="s">
        <v>2385</v>
      </c>
      <c r="G122" s="217" t="s">
        <v>333</v>
      </c>
      <c r="H122" s="218">
        <v>141.09999999999999</v>
      </c>
      <c r="I122" s="219"/>
      <c r="J122" s="220">
        <f>ROUND(I122*H122,2)</f>
        <v>0</v>
      </c>
      <c r="K122" s="216" t="s">
        <v>2347</v>
      </c>
      <c r="L122" s="48"/>
      <c r="M122" s="221" t="s">
        <v>5</v>
      </c>
      <c r="N122" s="222" t="s">
        <v>44</v>
      </c>
      <c r="O122" s="49"/>
      <c r="P122" s="223">
        <f>O122*H122</f>
        <v>0</v>
      </c>
      <c r="Q122" s="223">
        <v>0</v>
      </c>
      <c r="R122" s="223">
        <f>Q122*H122</f>
        <v>0</v>
      </c>
      <c r="S122" s="223">
        <v>0</v>
      </c>
      <c r="T122" s="224">
        <f>S122*H122</f>
        <v>0</v>
      </c>
      <c r="AR122" s="26" t="s">
        <v>301</v>
      </c>
      <c r="AT122" s="26" t="s">
        <v>202</v>
      </c>
      <c r="AU122" s="26" t="s">
        <v>83</v>
      </c>
      <c r="AY122" s="26" t="s">
        <v>200</v>
      </c>
      <c r="BE122" s="225">
        <f>IF(N122="základní",J122,0)</f>
        <v>0</v>
      </c>
      <c r="BF122" s="225">
        <f>IF(N122="snížená",J122,0)</f>
        <v>0</v>
      </c>
      <c r="BG122" s="225">
        <f>IF(N122="zákl. přenesená",J122,0)</f>
        <v>0</v>
      </c>
      <c r="BH122" s="225">
        <f>IF(N122="sníž. přenesená",J122,0)</f>
        <v>0</v>
      </c>
      <c r="BI122" s="225">
        <f>IF(N122="nulová",J122,0)</f>
        <v>0</v>
      </c>
      <c r="BJ122" s="26" t="s">
        <v>81</v>
      </c>
      <c r="BK122" s="225">
        <f>ROUND(I122*H122,2)</f>
        <v>0</v>
      </c>
      <c r="BL122" s="26" t="s">
        <v>301</v>
      </c>
      <c r="BM122" s="26" t="s">
        <v>2386</v>
      </c>
    </row>
    <row r="123" s="1" customFormat="1">
      <c r="B123" s="48"/>
      <c r="D123" s="226" t="s">
        <v>209</v>
      </c>
      <c r="F123" s="227" t="s">
        <v>2387</v>
      </c>
      <c r="I123" s="228"/>
      <c r="L123" s="48"/>
      <c r="M123" s="229"/>
      <c r="N123" s="49"/>
      <c r="O123" s="49"/>
      <c r="P123" s="49"/>
      <c r="Q123" s="49"/>
      <c r="R123" s="49"/>
      <c r="S123" s="49"/>
      <c r="T123" s="87"/>
      <c r="AT123" s="26" t="s">
        <v>209</v>
      </c>
      <c r="AU123" s="26" t="s">
        <v>83</v>
      </c>
    </row>
    <row r="124" s="12" customFormat="1">
      <c r="B124" s="230"/>
      <c r="D124" s="226" t="s">
        <v>211</v>
      </c>
      <c r="E124" s="231" t="s">
        <v>5</v>
      </c>
      <c r="F124" s="232" t="s">
        <v>2388</v>
      </c>
      <c r="H124" s="233">
        <v>141.09999999999999</v>
      </c>
      <c r="I124" s="234"/>
      <c r="L124" s="230"/>
      <c r="M124" s="235"/>
      <c r="N124" s="236"/>
      <c r="O124" s="236"/>
      <c r="P124" s="236"/>
      <c r="Q124" s="236"/>
      <c r="R124" s="236"/>
      <c r="S124" s="236"/>
      <c r="T124" s="237"/>
      <c r="AT124" s="231" t="s">
        <v>211</v>
      </c>
      <c r="AU124" s="231" t="s">
        <v>83</v>
      </c>
      <c r="AV124" s="12" t="s">
        <v>83</v>
      </c>
      <c r="AW124" s="12" t="s">
        <v>37</v>
      </c>
      <c r="AX124" s="12" t="s">
        <v>81</v>
      </c>
      <c r="AY124" s="231" t="s">
        <v>200</v>
      </c>
    </row>
    <row r="125" s="1" customFormat="1" ht="16.5" customHeight="1">
      <c r="B125" s="213"/>
      <c r="C125" s="247" t="s">
        <v>264</v>
      </c>
      <c r="D125" s="247" t="s">
        <v>271</v>
      </c>
      <c r="E125" s="248" t="s">
        <v>2389</v>
      </c>
      <c r="F125" s="249" t="s">
        <v>2390</v>
      </c>
      <c r="G125" s="250" t="s">
        <v>333</v>
      </c>
      <c r="H125" s="251">
        <v>141.09999999999999</v>
      </c>
      <c r="I125" s="252"/>
      <c r="J125" s="253">
        <f>ROUND(I125*H125,2)</f>
        <v>0</v>
      </c>
      <c r="K125" s="249" t="s">
        <v>2347</v>
      </c>
      <c r="L125" s="254"/>
      <c r="M125" s="255" t="s">
        <v>5</v>
      </c>
      <c r="N125" s="256" t="s">
        <v>44</v>
      </c>
      <c r="O125" s="49"/>
      <c r="P125" s="223">
        <f>O125*H125</f>
        <v>0</v>
      </c>
      <c r="Q125" s="223">
        <v>0.00012</v>
      </c>
      <c r="R125" s="223">
        <f>Q125*H125</f>
        <v>0.016931999999999999</v>
      </c>
      <c r="S125" s="223">
        <v>0</v>
      </c>
      <c r="T125" s="224">
        <f>S125*H125</f>
        <v>0</v>
      </c>
      <c r="AR125" s="26" t="s">
        <v>394</v>
      </c>
      <c r="AT125" s="26" t="s">
        <v>271</v>
      </c>
      <c r="AU125" s="26" t="s">
        <v>83</v>
      </c>
      <c r="AY125" s="26" t="s">
        <v>200</v>
      </c>
      <c r="BE125" s="225">
        <f>IF(N125="základní",J125,0)</f>
        <v>0</v>
      </c>
      <c r="BF125" s="225">
        <f>IF(N125="snížená",J125,0)</f>
        <v>0</v>
      </c>
      <c r="BG125" s="225">
        <f>IF(N125="zákl. přenesená",J125,0)</f>
        <v>0</v>
      </c>
      <c r="BH125" s="225">
        <f>IF(N125="sníž. přenesená",J125,0)</f>
        <v>0</v>
      </c>
      <c r="BI125" s="225">
        <f>IF(N125="nulová",J125,0)</f>
        <v>0</v>
      </c>
      <c r="BJ125" s="26" t="s">
        <v>81</v>
      </c>
      <c r="BK125" s="225">
        <f>ROUND(I125*H125,2)</f>
        <v>0</v>
      </c>
      <c r="BL125" s="26" t="s">
        <v>301</v>
      </c>
      <c r="BM125" s="26" t="s">
        <v>2391</v>
      </c>
    </row>
    <row r="126" s="1" customFormat="1">
      <c r="B126" s="48"/>
      <c r="D126" s="226" t="s">
        <v>209</v>
      </c>
      <c r="F126" s="227" t="s">
        <v>2390</v>
      </c>
      <c r="I126" s="228"/>
      <c r="L126" s="48"/>
      <c r="M126" s="229"/>
      <c r="N126" s="49"/>
      <c r="O126" s="49"/>
      <c r="P126" s="49"/>
      <c r="Q126" s="49"/>
      <c r="R126" s="49"/>
      <c r="S126" s="49"/>
      <c r="T126" s="87"/>
      <c r="AT126" s="26" t="s">
        <v>209</v>
      </c>
      <c r="AU126" s="26" t="s">
        <v>83</v>
      </c>
    </row>
    <row r="127" s="1" customFormat="1">
      <c r="B127" s="48"/>
      <c r="D127" s="226" t="s">
        <v>235</v>
      </c>
      <c r="F127" s="246" t="s">
        <v>2392</v>
      </c>
      <c r="I127" s="228"/>
      <c r="L127" s="48"/>
      <c r="M127" s="229"/>
      <c r="N127" s="49"/>
      <c r="O127" s="49"/>
      <c r="P127" s="49"/>
      <c r="Q127" s="49"/>
      <c r="R127" s="49"/>
      <c r="S127" s="49"/>
      <c r="T127" s="87"/>
      <c r="AT127" s="26" t="s">
        <v>235</v>
      </c>
      <c r="AU127" s="26" t="s">
        <v>83</v>
      </c>
    </row>
    <row r="128" s="1" customFormat="1" ht="16.5" customHeight="1">
      <c r="B128" s="213"/>
      <c r="C128" s="214" t="s">
        <v>270</v>
      </c>
      <c r="D128" s="214" t="s">
        <v>202</v>
      </c>
      <c r="E128" s="215" t="s">
        <v>2393</v>
      </c>
      <c r="F128" s="216" t="s">
        <v>2394</v>
      </c>
      <c r="G128" s="217" t="s">
        <v>333</v>
      </c>
      <c r="H128" s="218">
        <v>804.10000000000002</v>
      </c>
      <c r="I128" s="219"/>
      <c r="J128" s="220">
        <f>ROUND(I128*H128,2)</f>
        <v>0</v>
      </c>
      <c r="K128" s="216" t="s">
        <v>2347</v>
      </c>
      <c r="L128" s="48"/>
      <c r="M128" s="221" t="s">
        <v>5</v>
      </c>
      <c r="N128" s="222" t="s">
        <v>44</v>
      </c>
      <c r="O128" s="49"/>
      <c r="P128" s="223">
        <f>O128*H128</f>
        <v>0</v>
      </c>
      <c r="Q128" s="223">
        <v>0</v>
      </c>
      <c r="R128" s="223">
        <f>Q128*H128</f>
        <v>0</v>
      </c>
      <c r="S128" s="223">
        <v>0</v>
      </c>
      <c r="T128" s="224">
        <f>S128*H128</f>
        <v>0</v>
      </c>
      <c r="AR128" s="26" t="s">
        <v>301</v>
      </c>
      <c r="AT128" s="26" t="s">
        <v>202</v>
      </c>
      <c r="AU128" s="26" t="s">
        <v>83</v>
      </c>
      <c r="AY128" s="26" t="s">
        <v>200</v>
      </c>
      <c r="BE128" s="225">
        <f>IF(N128="základní",J128,0)</f>
        <v>0</v>
      </c>
      <c r="BF128" s="225">
        <f>IF(N128="snížená",J128,0)</f>
        <v>0</v>
      </c>
      <c r="BG128" s="225">
        <f>IF(N128="zákl. přenesená",J128,0)</f>
        <v>0</v>
      </c>
      <c r="BH128" s="225">
        <f>IF(N128="sníž. přenesená",J128,0)</f>
        <v>0</v>
      </c>
      <c r="BI128" s="225">
        <f>IF(N128="nulová",J128,0)</f>
        <v>0</v>
      </c>
      <c r="BJ128" s="26" t="s">
        <v>81</v>
      </c>
      <c r="BK128" s="225">
        <f>ROUND(I128*H128,2)</f>
        <v>0</v>
      </c>
      <c r="BL128" s="26" t="s">
        <v>301</v>
      </c>
      <c r="BM128" s="26" t="s">
        <v>2395</v>
      </c>
    </row>
    <row r="129" s="1" customFormat="1">
      <c r="B129" s="48"/>
      <c r="D129" s="226" t="s">
        <v>209</v>
      </c>
      <c r="F129" s="227" t="s">
        <v>2396</v>
      </c>
      <c r="I129" s="228"/>
      <c r="L129" s="48"/>
      <c r="M129" s="229"/>
      <c r="N129" s="49"/>
      <c r="O129" s="49"/>
      <c r="P129" s="49"/>
      <c r="Q129" s="49"/>
      <c r="R129" s="49"/>
      <c r="S129" s="49"/>
      <c r="T129" s="87"/>
      <c r="AT129" s="26" t="s">
        <v>209</v>
      </c>
      <c r="AU129" s="26" t="s">
        <v>83</v>
      </c>
    </row>
    <row r="130" s="12" customFormat="1">
      <c r="B130" s="230"/>
      <c r="D130" s="226" t="s">
        <v>211</v>
      </c>
      <c r="E130" s="231" t="s">
        <v>5</v>
      </c>
      <c r="F130" s="232" t="s">
        <v>2377</v>
      </c>
      <c r="H130" s="233">
        <v>804.10000000000002</v>
      </c>
      <c r="I130" s="234"/>
      <c r="L130" s="230"/>
      <c r="M130" s="235"/>
      <c r="N130" s="236"/>
      <c r="O130" s="236"/>
      <c r="P130" s="236"/>
      <c r="Q130" s="236"/>
      <c r="R130" s="236"/>
      <c r="S130" s="236"/>
      <c r="T130" s="237"/>
      <c r="AT130" s="231" t="s">
        <v>211</v>
      </c>
      <c r="AU130" s="231" t="s">
        <v>83</v>
      </c>
      <c r="AV130" s="12" t="s">
        <v>83</v>
      </c>
      <c r="AW130" s="12" t="s">
        <v>37</v>
      </c>
      <c r="AX130" s="12" t="s">
        <v>81</v>
      </c>
      <c r="AY130" s="231" t="s">
        <v>200</v>
      </c>
    </row>
    <row r="131" s="1" customFormat="1" ht="16.5" customHeight="1">
      <c r="B131" s="213"/>
      <c r="C131" s="247" t="s">
        <v>277</v>
      </c>
      <c r="D131" s="247" t="s">
        <v>271</v>
      </c>
      <c r="E131" s="248" t="s">
        <v>698</v>
      </c>
      <c r="F131" s="249" t="s">
        <v>2397</v>
      </c>
      <c r="G131" s="250" t="s">
        <v>333</v>
      </c>
      <c r="H131" s="251">
        <v>804.10000000000002</v>
      </c>
      <c r="I131" s="252"/>
      <c r="J131" s="253">
        <f>ROUND(I131*H131,2)</f>
        <v>0</v>
      </c>
      <c r="K131" s="249" t="s">
        <v>5</v>
      </c>
      <c r="L131" s="254"/>
      <c r="M131" s="255" t="s">
        <v>5</v>
      </c>
      <c r="N131" s="256" t="s">
        <v>44</v>
      </c>
      <c r="O131" s="49"/>
      <c r="P131" s="223">
        <f>O131*H131</f>
        <v>0</v>
      </c>
      <c r="Q131" s="223">
        <v>0</v>
      </c>
      <c r="R131" s="223">
        <f>Q131*H131</f>
        <v>0</v>
      </c>
      <c r="S131" s="223">
        <v>0</v>
      </c>
      <c r="T131" s="224">
        <f>S131*H131</f>
        <v>0</v>
      </c>
      <c r="AR131" s="26" t="s">
        <v>394</v>
      </c>
      <c r="AT131" s="26" t="s">
        <v>271</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301</v>
      </c>
      <c r="BM131" s="26" t="s">
        <v>2398</v>
      </c>
    </row>
    <row r="132" s="1" customFormat="1">
      <c r="B132" s="48"/>
      <c r="D132" s="226" t="s">
        <v>209</v>
      </c>
      <c r="F132" s="227" t="s">
        <v>2397</v>
      </c>
      <c r="I132" s="228"/>
      <c r="L132" s="48"/>
      <c r="M132" s="229"/>
      <c r="N132" s="49"/>
      <c r="O132" s="49"/>
      <c r="P132" s="49"/>
      <c r="Q132" s="49"/>
      <c r="R132" s="49"/>
      <c r="S132" s="49"/>
      <c r="T132" s="87"/>
      <c r="AT132" s="26" t="s">
        <v>209</v>
      </c>
      <c r="AU132" s="26" t="s">
        <v>83</v>
      </c>
    </row>
    <row r="133" s="1" customFormat="1" ht="16.5" customHeight="1">
      <c r="B133" s="213"/>
      <c r="C133" s="214" t="s">
        <v>282</v>
      </c>
      <c r="D133" s="214" t="s">
        <v>202</v>
      </c>
      <c r="E133" s="215" t="s">
        <v>2399</v>
      </c>
      <c r="F133" s="216" t="s">
        <v>2400</v>
      </c>
      <c r="G133" s="217" t="s">
        <v>333</v>
      </c>
      <c r="H133" s="218">
        <v>804.10000000000002</v>
      </c>
      <c r="I133" s="219"/>
      <c r="J133" s="220">
        <f>ROUND(I133*H133,2)</f>
        <v>0</v>
      </c>
      <c r="K133" s="216" t="s">
        <v>2347</v>
      </c>
      <c r="L133" s="48"/>
      <c r="M133" s="221" t="s">
        <v>5</v>
      </c>
      <c r="N133" s="222" t="s">
        <v>44</v>
      </c>
      <c r="O133" s="49"/>
      <c r="P133" s="223">
        <f>O133*H133</f>
        <v>0</v>
      </c>
      <c r="Q133" s="223">
        <v>0</v>
      </c>
      <c r="R133" s="223">
        <f>Q133*H133</f>
        <v>0</v>
      </c>
      <c r="S133" s="223">
        <v>0</v>
      </c>
      <c r="T133" s="224">
        <f>S133*H133</f>
        <v>0</v>
      </c>
      <c r="AR133" s="26" t="s">
        <v>301</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301</v>
      </c>
      <c r="BM133" s="26" t="s">
        <v>2401</v>
      </c>
    </row>
    <row r="134" s="1" customFormat="1">
      <c r="B134" s="48"/>
      <c r="D134" s="226" t="s">
        <v>209</v>
      </c>
      <c r="F134" s="227" t="s">
        <v>2402</v>
      </c>
      <c r="I134" s="228"/>
      <c r="L134" s="48"/>
      <c r="M134" s="229"/>
      <c r="N134" s="49"/>
      <c r="O134" s="49"/>
      <c r="P134" s="49"/>
      <c r="Q134" s="49"/>
      <c r="R134" s="49"/>
      <c r="S134" s="49"/>
      <c r="T134" s="87"/>
      <c r="AT134" s="26" t="s">
        <v>209</v>
      </c>
      <c r="AU134" s="26" t="s">
        <v>83</v>
      </c>
    </row>
    <row r="135" s="12" customFormat="1">
      <c r="B135" s="230"/>
      <c r="D135" s="226" t="s">
        <v>211</v>
      </c>
      <c r="E135" s="231" t="s">
        <v>5</v>
      </c>
      <c r="F135" s="232" t="s">
        <v>2377</v>
      </c>
      <c r="H135" s="233">
        <v>804.10000000000002</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 customFormat="1" ht="16.5" customHeight="1">
      <c r="B136" s="213"/>
      <c r="C136" s="247" t="s">
        <v>288</v>
      </c>
      <c r="D136" s="247" t="s">
        <v>271</v>
      </c>
      <c r="E136" s="248" t="s">
        <v>2403</v>
      </c>
      <c r="F136" s="249" t="s">
        <v>2404</v>
      </c>
      <c r="G136" s="250" t="s">
        <v>310</v>
      </c>
      <c r="H136" s="251">
        <v>804.10000000000002</v>
      </c>
      <c r="I136" s="252"/>
      <c r="J136" s="253">
        <f>ROUND(I136*H136,2)</f>
        <v>0</v>
      </c>
      <c r="K136" s="249" t="s">
        <v>2347</v>
      </c>
      <c r="L136" s="254"/>
      <c r="M136" s="255" t="s">
        <v>5</v>
      </c>
      <c r="N136" s="256" t="s">
        <v>44</v>
      </c>
      <c r="O136" s="49"/>
      <c r="P136" s="223">
        <f>O136*H136</f>
        <v>0</v>
      </c>
      <c r="Q136" s="223">
        <v>0.001</v>
      </c>
      <c r="R136" s="223">
        <f>Q136*H136</f>
        <v>0.80410000000000004</v>
      </c>
      <c r="S136" s="223">
        <v>0</v>
      </c>
      <c r="T136" s="224">
        <f>S136*H136</f>
        <v>0</v>
      </c>
      <c r="AR136" s="26" t="s">
        <v>394</v>
      </c>
      <c r="AT136" s="26" t="s">
        <v>271</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301</v>
      </c>
      <c r="BM136" s="26" t="s">
        <v>2405</v>
      </c>
    </row>
    <row r="137" s="1" customFormat="1">
      <c r="B137" s="48"/>
      <c r="D137" s="226" t="s">
        <v>209</v>
      </c>
      <c r="F137" s="227" t="s">
        <v>2404</v>
      </c>
      <c r="I137" s="228"/>
      <c r="L137" s="48"/>
      <c r="M137" s="229"/>
      <c r="N137" s="49"/>
      <c r="O137" s="49"/>
      <c r="P137" s="49"/>
      <c r="Q137" s="49"/>
      <c r="R137" s="49"/>
      <c r="S137" s="49"/>
      <c r="T137" s="87"/>
      <c r="AT137" s="26" t="s">
        <v>209</v>
      </c>
      <c r="AU137" s="26" t="s">
        <v>83</v>
      </c>
    </row>
    <row r="138" s="1" customFormat="1" ht="16.5" customHeight="1">
      <c r="B138" s="213"/>
      <c r="C138" s="214" t="s">
        <v>11</v>
      </c>
      <c r="D138" s="214" t="s">
        <v>202</v>
      </c>
      <c r="E138" s="215" t="s">
        <v>2406</v>
      </c>
      <c r="F138" s="216" t="s">
        <v>2407</v>
      </c>
      <c r="G138" s="217" t="s">
        <v>403</v>
      </c>
      <c r="H138" s="218">
        <v>105</v>
      </c>
      <c r="I138" s="219"/>
      <c r="J138" s="220">
        <f>ROUND(I138*H138,2)</f>
        <v>0</v>
      </c>
      <c r="K138" s="216" t="s">
        <v>2347</v>
      </c>
      <c r="L138" s="48"/>
      <c r="M138" s="221" t="s">
        <v>5</v>
      </c>
      <c r="N138" s="222" t="s">
        <v>44</v>
      </c>
      <c r="O138" s="49"/>
      <c r="P138" s="223">
        <f>O138*H138</f>
        <v>0</v>
      </c>
      <c r="Q138" s="223">
        <v>0</v>
      </c>
      <c r="R138" s="223">
        <f>Q138*H138</f>
        <v>0</v>
      </c>
      <c r="S138" s="223">
        <v>0</v>
      </c>
      <c r="T138" s="224">
        <f>S138*H138</f>
        <v>0</v>
      </c>
      <c r="AR138" s="26" t="s">
        <v>301</v>
      </c>
      <c r="AT138" s="26" t="s">
        <v>202</v>
      </c>
      <c r="AU138" s="26" t="s">
        <v>83</v>
      </c>
      <c r="AY138" s="26" t="s">
        <v>200</v>
      </c>
      <c r="BE138" s="225">
        <f>IF(N138="základní",J138,0)</f>
        <v>0</v>
      </c>
      <c r="BF138" s="225">
        <f>IF(N138="snížená",J138,0)</f>
        <v>0</v>
      </c>
      <c r="BG138" s="225">
        <f>IF(N138="zákl. přenesená",J138,0)</f>
        <v>0</v>
      </c>
      <c r="BH138" s="225">
        <f>IF(N138="sníž. přenesená",J138,0)</f>
        <v>0</v>
      </c>
      <c r="BI138" s="225">
        <f>IF(N138="nulová",J138,0)</f>
        <v>0</v>
      </c>
      <c r="BJ138" s="26" t="s">
        <v>81</v>
      </c>
      <c r="BK138" s="225">
        <f>ROUND(I138*H138,2)</f>
        <v>0</v>
      </c>
      <c r="BL138" s="26" t="s">
        <v>301</v>
      </c>
      <c r="BM138" s="26" t="s">
        <v>2408</v>
      </c>
    </row>
    <row r="139" s="1" customFormat="1">
      <c r="B139" s="48"/>
      <c r="D139" s="226" t="s">
        <v>209</v>
      </c>
      <c r="F139" s="227" t="s">
        <v>2409</v>
      </c>
      <c r="I139" s="228"/>
      <c r="L139" s="48"/>
      <c r="M139" s="229"/>
      <c r="N139" s="49"/>
      <c r="O139" s="49"/>
      <c r="P139" s="49"/>
      <c r="Q139" s="49"/>
      <c r="R139" s="49"/>
      <c r="S139" s="49"/>
      <c r="T139" s="87"/>
      <c r="AT139" s="26" t="s">
        <v>209</v>
      </c>
      <c r="AU139" s="26" t="s">
        <v>83</v>
      </c>
    </row>
    <row r="140" s="1" customFormat="1" ht="16.5" customHeight="1">
      <c r="B140" s="213"/>
      <c r="C140" s="247" t="s">
        <v>301</v>
      </c>
      <c r="D140" s="247" t="s">
        <v>271</v>
      </c>
      <c r="E140" s="248" t="s">
        <v>2410</v>
      </c>
      <c r="F140" s="249" t="s">
        <v>2411</v>
      </c>
      <c r="G140" s="250" t="s">
        <v>403</v>
      </c>
      <c r="H140" s="251">
        <v>24</v>
      </c>
      <c r="I140" s="252"/>
      <c r="J140" s="253">
        <f>ROUND(I140*H140,2)</f>
        <v>0</v>
      </c>
      <c r="K140" s="249" t="s">
        <v>2347</v>
      </c>
      <c r="L140" s="254"/>
      <c r="M140" s="255" t="s">
        <v>5</v>
      </c>
      <c r="N140" s="256" t="s">
        <v>44</v>
      </c>
      <c r="O140" s="49"/>
      <c r="P140" s="223">
        <f>O140*H140</f>
        <v>0</v>
      </c>
      <c r="Q140" s="223">
        <v>0.00016000000000000001</v>
      </c>
      <c r="R140" s="223">
        <f>Q140*H140</f>
        <v>0.0038400000000000005</v>
      </c>
      <c r="S140" s="223">
        <v>0</v>
      </c>
      <c r="T140" s="224">
        <f>S140*H140</f>
        <v>0</v>
      </c>
      <c r="AR140" s="26" t="s">
        <v>394</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301</v>
      </c>
      <c r="BM140" s="26" t="s">
        <v>2412</v>
      </c>
    </row>
    <row r="141" s="1" customFormat="1">
      <c r="B141" s="48"/>
      <c r="D141" s="226" t="s">
        <v>209</v>
      </c>
      <c r="F141" s="227" t="s">
        <v>2413</v>
      </c>
      <c r="I141" s="228"/>
      <c r="L141" s="48"/>
      <c r="M141" s="229"/>
      <c r="N141" s="49"/>
      <c r="O141" s="49"/>
      <c r="P141" s="49"/>
      <c r="Q141" s="49"/>
      <c r="R141" s="49"/>
      <c r="S141" s="49"/>
      <c r="T141" s="87"/>
      <c r="AT141" s="26" t="s">
        <v>209</v>
      </c>
      <c r="AU141" s="26" t="s">
        <v>83</v>
      </c>
    </row>
    <row r="142" s="1" customFormat="1" ht="25.5" customHeight="1">
      <c r="B142" s="213"/>
      <c r="C142" s="247" t="s">
        <v>307</v>
      </c>
      <c r="D142" s="247" t="s">
        <v>271</v>
      </c>
      <c r="E142" s="248" t="s">
        <v>2414</v>
      </c>
      <c r="F142" s="249" t="s">
        <v>2415</v>
      </c>
      <c r="G142" s="250" t="s">
        <v>403</v>
      </c>
      <c r="H142" s="251">
        <v>48</v>
      </c>
      <c r="I142" s="252"/>
      <c r="J142" s="253">
        <f>ROUND(I142*H142,2)</f>
        <v>0</v>
      </c>
      <c r="K142" s="249" t="s">
        <v>2347</v>
      </c>
      <c r="L142" s="254"/>
      <c r="M142" s="255" t="s">
        <v>5</v>
      </c>
      <c r="N142" s="256" t="s">
        <v>44</v>
      </c>
      <c r="O142" s="49"/>
      <c r="P142" s="223">
        <f>O142*H142</f>
        <v>0</v>
      </c>
      <c r="Q142" s="223">
        <v>0.00069999999999999999</v>
      </c>
      <c r="R142" s="223">
        <f>Q142*H142</f>
        <v>0.033599999999999998</v>
      </c>
      <c r="S142" s="223">
        <v>0</v>
      </c>
      <c r="T142" s="224">
        <f>S142*H142</f>
        <v>0</v>
      </c>
      <c r="AR142" s="26" t="s">
        <v>394</v>
      </c>
      <c r="AT142" s="26" t="s">
        <v>271</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301</v>
      </c>
      <c r="BM142" s="26" t="s">
        <v>2416</v>
      </c>
    </row>
    <row r="143" s="1" customFormat="1">
      <c r="B143" s="48"/>
      <c r="D143" s="226" t="s">
        <v>209</v>
      </c>
      <c r="F143" s="227" t="s">
        <v>2417</v>
      </c>
      <c r="I143" s="228"/>
      <c r="L143" s="48"/>
      <c r="M143" s="229"/>
      <c r="N143" s="49"/>
      <c r="O143" s="49"/>
      <c r="P143" s="49"/>
      <c r="Q143" s="49"/>
      <c r="R143" s="49"/>
      <c r="S143" s="49"/>
      <c r="T143" s="87"/>
      <c r="AT143" s="26" t="s">
        <v>209</v>
      </c>
      <c r="AU143" s="26" t="s">
        <v>83</v>
      </c>
    </row>
    <row r="144" s="1" customFormat="1" ht="16.5" customHeight="1">
      <c r="B144" s="213"/>
      <c r="C144" s="247" t="s">
        <v>313</v>
      </c>
      <c r="D144" s="247" t="s">
        <v>271</v>
      </c>
      <c r="E144" s="248" t="s">
        <v>2418</v>
      </c>
      <c r="F144" s="249" t="s">
        <v>2419</v>
      </c>
      <c r="G144" s="250" t="s">
        <v>403</v>
      </c>
      <c r="H144" s="251">
        <v>33</v>
      </c>
      <c r="I144" s="252"/>
      <c r="J144" s="253">
        <f>ROUND(I144*H144,2)</f>
        <v>0</v>
      </c>
      <c r="K144" s="249" t="s">
        <v>206</v>
      </c>
      <c r="L144" s="254"/>
      <c r="M144" s="255" t="s">
        <v>5</v>
      </c>
      <c r="N144" s="256" t="s">
        <v>44</v>
      </c>
      <c r="O144" s="49"/>
      <c r="P144" s="223">
        <f>O144*H144</f>
        <v>0</v>
      </c>
      <c r="Q144" s="223">
        <v>0.00025999999999999998</v>
      </c>
      <c r="R144" s="223">
        <f>Q144*H144</f>
        <v>0.0085799999999999991</v>
      </c>
      <c r="S144" s="223">
        <v>0</v>
      </c>
      <c r="T144" s="224">
        <f>S144*H144</f>
        <v>0</v>
      </c>
      <c r="AR144" s="26" t="s">
        <v>394</v>
      </c>
      <c r="AT144" s="26" t="s">
        <v>271</v>
      </c>
      <c r="AU144" s="26" t="s">
        <v>83</v>
      </c>
      <c r="AY144" s="26" t="s">
        <v>200</v>
      </c>
      <c r="BE144" s="225">
        <f>IF(N144="základní",J144,0)</f>
        <v>0</v>
      </c>
      <c r="BF144" s="225">
        <f>IF(N144="snížená",J144,0)</f>
        <v>0</v>
      </c>
      <c r="BG144" s="225">
        <f>IF(N144="zákl. přenesená",J144,0)</f>
        <v>0</v>
      </c>
      <c r="BH144" s="225">
        <f>IF(N144="sníž. přenesená",J144,0)</f>
        <v>0</v>
      </c>
      <c r="BI144" s="225">
        <f>IF(N144="nulová",J144,0)</f>
        <v>0</v>
      </c>
      <c r="BJ144" s="26" t="s">
        <v>81</v>
      </c>
      <c r="BK144" s="225">
        <f>ROUND(I144*H144,2)</f>
        <v>0</v>
      </c>
      <c r="BL144" s="26" t="s">
        <v>301</v>
      </c>
      <c r="BM144" s="26" t="s">
        <v>2420</v>
      </c>
    </row>
    <row r="145" s="1" customFormat="1">
      <c r="B145" s="48"/>
      <c r="D145" s="226" t="s">
        <v>209</v>
      </c>
      <c r="F145" s="227" t="s">
        <v>2419</v>
      </c>
      <c r="I145" s="228"/>
      <c r="L145" s="48"/>
      <c r="M145" s="229"/>
      <c r="N145" s="49"/>
      <c r="O145" s="49"/>
      <c r="P145" s="49"/>
      <c r="Q145" s="49"/>
      <c r="R145" s="49"/>
      <c r="S145" s="49"/>
      <c r="T145" s="87"/>
      <c r="AT145" s="26" t="s">
        <v>209</v>
      </c>
      <c r="AU145" s="26" t="s">
        <v>83</v>
      </c>
    </row>
    <row r="146" s="1" customFormat="1" ht="16.5" customHeight="1">
      <c r="B146" s="213"/>
      <c r="C146" s="214" t="s">
        <v>321</v>
      </c>
      <c r="D146" s="214" t="s">
        <v>202</v>
      </c>
      <c r="E146" s="215" t="s">
        <v>432</v>
      </c>
      <c r="F146" s="216" t="s">
        <v>2421</v>
      </c>
      <c r="G146" s="217" t="s">
        <v>403</v>
      </c>
      <c r="H146" s="218">
        <v>24</v>
      </c>
      <c r="I146" s="219"/>
      <c r="J146" s="220">
        <f>ROUND(I146*H146,2)</f>
        <v>0</v>
      </c>
      <c r="K146" s="216" t="s">
        <v>5</v>
      </c>
      <c r="L146" s="48"/>
      <c r="M146" s="221" t="s">
        <v>5</v>
      </c>
      <c r="N146" s="222" t="s">
        <v>44</v>
      </c>
      <c r="O146" s="49"/>
      <c r="P146" s="223">
        <f>O146*H146</f>
        <v>0</v>
      </c>
      <c r="Q146" s="223">
        <v>0</v>
      </c>
      <c r="R146" s="223">
        <f>Q146*H146</f>
        <v>0</v>
      </c>
      <c r="S146" s="223">
        <v>0</v>
      </c>
      <c r="T146" s="224">
        <f>S146*H146</f>
        <v>0</v>
      </c>
      <c r="AR146" s="26" t="s">
        <v>301</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301</v>
      </c>
      <c r="BM146" s="26" t="s">
        <v>2422</v>
      </c>
    </row>
    <row r="147" s="1" customFormat="1">
      <c r="B147" s="48"/>
      <c r="D147" s="226" t="s">
        <v>209</v>
      </c>
      <c r="F147" s="227" t="s">
        <v>2421</v>
      </c>
      <c r="I147" s="228"/>
      <c r="L147" s="48"/>
      <c r="M147" s="229"/>
      <c r="N147" s="49"/>
      <c r="O147" s="49"/>
      <c r="P147" s="49"/>
      <c r="Q147" s="49"/>
      <c r="R147" s="49"/>
      <c r="S147" s="49"/>
      <c r="T147" s="87"/>
      <c r="AT147" s="26" t="s">
        <v>209</v>
      </c>
      <c r="AU147" s="26" t="s">
        <v>83</v>
      </c>
    </row>
    <row r="148" s="1" customFormat="1" ht="16.5" customHeight="1">
      <c r="B148" s="213"/>
      <c r="C148" s="247" t="s">
        <v>326</v>
      </c>
      <c r="D148" s="247" t="s">
        <v>271</v>
      </c>
      <c r="E148" s="248" t="s">
        <v>2423</v>
      </c>
      <c r="F148" s="249" t="s">
        <v>2424</v>
      </c>
      <c r="G148" s="250" t="s">
        <v>403</v>
      </c>
      <c r="H148" s="251">
        <v>24</v>
      </c>
      <c r="I148" s="252"/>
      <c r="J148" s="253">
        <f>ROUND(I148*H148,2)</f>
        <v>0</v>
      </c>
      <c r="K148" s="249" t="s">
        <v>5</v>
      </c>
      <c r="L148" s="254"/>
      <c r="M148" s="255" t="s">
        <v>5</v>
      </c>
      <c r="N148" s="256" t="s">
        <v>44</v>
      </c>
      <c r="O148" s="49"/>
      <c r="P148" s="223">
        <f>O148*H148</f>
        <v>0</v>
      </c>
      <c r="Q148" s="223">
        <v>0</v>
      </c>
      <c r="R148" s="223">
        <f>Q148*H148</f>
        <v>0</v>
      </c>
      <c r="S148" s="223">
        <v>0</v>
      </c>
      <c r="T148" s="224">
        <f>S148*H148</f>
        <v>0</v>
      </c>
      <c r="AR148" s="26" t="s">
        <v>394</v>
      </c>
      <c r="AT148" s="26" t="s">
        <v>271</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301</v>
      </c>
      <c r="BM148" s="26" t="s">
        <v>2425</v>
      </c>
    </row>
    <row r="149" s="1" customFormat="1">
      <c r="B149" s="48"/>
      <c r="D149" s="226" t="s">
        <v>209</v>
      </c>
      <c r="F149" s="227" t="s">
        <v>2424</v>
      </c>
      <c r="I149" s="228"/>
      <c r="L149" s="48"/>
      <c r="M149" s="229"/>
      <c r="N149" s="49"/>
      <c r="O149" s="49"/>
      <c r="P149" s="49"/>
      <c r="Q149" s="49"/>
      <c r="R149" s="49"/>
      <c r="S149" s="49"/>
      <c r="T149" s="87"/>
      <c r="AT149" s="26" t="s">
        <v>209</v>
      </c>
      <c r="AU149" s="26" t="s">
        <v>83</v>
      </c>
    </row>
    <row r="150" s="1" customFormat="1" ht="16.5" customHeight="1">
      <c r="B150" s="213"/>
      <c r="C150" s="214" t="s">
        <v>10</v>
      </c>
      <c r="D150" s="214" t="s">
        <v>202</v>
      </c>
      <c r="E150" s="215" t="s">
        <v>2426</v>
      </c>
      <c r="F150" s="216" t="s">
        <v>2427</v>
      </c>
      <c r="G150" s="217" t="s">
        <v>403</v>
      </c>
      <c r="H150" s="218">
        <v>24</v>
      </c>
      <c r="I150" s="219"/>
      <c r="J150" s="220">
        <f>ROUND(I150*H150,2)</f>
        <v>0</v>
      </c>
      <c r="K150" s="216" t="s">
        <v>5</v>
      </c>
      <c r="L150" s="48"/>
      <c r="M150" s="221" t="s">
        <v>5</v>
      </c>
      <c r="N150" s="222" t="s">
        <v>44</v>
      </c>
      <c r="O150" s="49"/>
      <c r="P150" s="223">
        <f>O150*H150</f>
        <v>0</v>
      </c>
      <c r="Q150" s="223">
        <v>0</v>
      </c>
      <c r="R150" s="223">
        <f>Q150*H150</f>
        <v>0</v>
      </c>
      <c r="S150" s="223">
        <v>0</v>
      </c>
      <c r="T150" s="224">
        <f>S150*H150</f>
        <v>0</v>
      </c>
      <c r="AR150" s="26" t="s">
        <v>301</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301</v>
      </c>
      <c r="BM150" s="26" t="s">
        <v>2428</v>
      </c>
    </row>
    <row r="151" s="1" customFormat="1">
      <c r="B151" s="48"/>
      <c r="D151" s="226" t="s">
        <v>209</v>
      </c>
      <c r="F151" s="227" t="s">
        <v>2427</v>
      </c>
      <c r="I151" s="228"/>
      <c r="L151" s="48"/>
      <c r="M151" s="229"/>
      <c r="N151" s="49"/>
      <c r="O151" s="49"/>
      <c r="P151" s="49"/>
      <c r="Q151" s="49"/>
      <c r="R151" s="49"/>
      <c r="S151" s="49"/>
      <c r="T151" s="87"/>
      <c r="AT151" s="26" t="s">
        <v>209</v>
      </c>
      <c r="AU151" s="26" t="s">
        <v>83</v>
      </c>
    </row>
    <row r="152" s="1" customFormat="1" ht="16.5" customHeight="1">
      <c r="B152" s="213"/>
      <c r="C152" s="247" t="s">
        <v>339</v>
      </c>
      <c r="D152" s="247" t="s">
        <v>271</v>
      </c>
      <c r="E152" s="248" t="s">
        <v>2429</v>
      </c>
      <c r="F152" s="249" t="s">
        <v>2430</v>
      </c>
      <c r="G152" s="250" t="s">
        <v>403</v>
      </c>
      <c r="H152" s="251">
        <v>24</v>
      </c>
      <c r="I152" s="252"/>
      <c r="J152" s="253">
        <f>ROUND(I152*H152,2)</f>
        <v>0</v>
      </c>
      <c r="K152" s="249" t="s">
        <v>5</v>
      </c>
      <c r="L152" s="254"/>
      <c r="M152" s="255" t="s">
        <v>5</v>
      </c>
      <c r="N152" s="256" t="s">
        <v>44</v>
      </c>
      <c r="O152" s="49"/>
      <c r="P152" s="223">
        <f>O152*H152</f>
        <v>0</v>
      </c>
      <c r="Q152" s="223">
        <v>0</v>
      </c>
      <c r="R152" s="223">
        <f>Q152*H152</f>
        <v>0</v>
      </c>
      <c r="S152" s="223">
        <v>0</v>
      </c>
      <c r="T152" s="224">
        <f>S152*H152</f>
        <v>0</v>
      </c>
      <c r="AR152" s="26" t="s">
        <v>394</v>
      </c>
      <c r="AT152" s="26" t="s">
        <v>271</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301</v>
      </c>
      <c r="BM152" s="26" t="s">
        <v>2431</v>
      </c>
    </row>
    <row r="153" s="1" customFormat="1">
      <c r="B153" s="48"/>
      <c r="D153" s="226" t="s">
        <v>209</v>
      </c>
      <c r="F153" s="227" t="s">
        <v>2432</v>
      </c>
      <c r="I153" s="228"/>
      <c r="L153" s="48"/>
      <c r="M153" s="229"/>
      <c r="N153" s="49"/>
      <c r="O153" s="49"/>
      <c r="P153" s="49"/>
      <c r="Q153" s="49"/>
      <c r="R153" s="49"/>
      <c r="S153" s="49"/>
      <c r="T153" s="87"/>
      <c r="AT153" s="26" t="s">
        <v>209</v>
      </c>
      <c r="AU153" s="26" t="s">
        <v>83</v>
      </c>
    </row>
    <row r="154" s="1" customFormat="1" ht="16.5" customHeight="1">
      <c r="B154" s="213"/>
      <c r="C154" s="214" t="s">
        <v>345</v>
      </c>
      <c r="D154" s="214" t="s">
        <v>202</v>
      </c>
      <c r="E154" s="215" t="s">
        <v>2433</v>
      </c>
      <c r="F154" s="216" t="s">
        <v>2434</v>
      </c>
      <c r="G154" s="217" t="s">
        <v>403</v>
      </c>
      <c r="H154" s="218">
        <v>24</v>
      </c>
      <c r="I154" s="219"/>
      <c r="J154" s="220">
        <f>ROUND(I154*H154,2)</f>
        <v>0</v>
      </c>
      <c r="K154" s="216" t="s">
        <v>5</v>
      </c>
      <c r="L154" s="48"/>
      <c r="M154" s="221" t="s">
        <v>5</v>
      </c>
      <c r="N154" s="222" t="s">
        <v>44</v>
      </c>
      <c r="O154" s="49"/>
      <c r="P154" s="223">
        <f>O154*H154</f>
        <v>0</v>
      </c>
      <c r="Q154" s="223">
        <v>0</v>
      </c>
      <c r="R154" s="223">
        <f>Q154*H154</f>
        <v>0</v>
      </c>
      <c r="S154" s="223">
        <v>0</v>
      </c>
      <c r="T154" s="224">
        <f>S154*H154</f>
        <v>0</v>
      </c>
      <c r="AR154" s="26" t="s">
        <v>301</v>
      </c>
      <c r="AT154" s="26" t="s">
        <v>202</v>
      </c>
      <c r="AU154" s="26" t="s">
        <v>83</v>
      </c>
      <c r="AY154" s="26" t="s">
        <v>200</v>
      </c>
      <c r="BE154" s="225">
        <f>IF(N154="základní",J154,0)</f>
        <v>0</v>
      </c>
      <c r="BF154" s="225">
        <f>IF(N154="snížená",J154,0)</f>
        <v>0</v>
      </c>
      <c r="BG154" s="225">
        <f>IF(N154="zákl. přenesená",J154,0)</f>
        <v>0</v>
      </c>
      <c r="BH154" s="225">
        <f>IF(N154="sníž. přenesená",J154,0)</f>
        <v>0</v>
      </c>
      <c r="BI154" s="225">
        <f>IF(N154="nulová",J154,0)</f>
        <v>0</v>
      </c>
      <c r="BJ154" s="26" t="s">
        <v>81</v>
      </c>
      <c r="BK154" s="225">
        <f>ROUND(I154*H154,2)</f>
        <v>0</v>
      </c>
      <c r="BL154" s="26" t="s">
        <v>301</v>
      </c>
      <c r="BM154" s="26" t="s">
        <v>2435</v>
      </c>
    </row>
    <row r="155" s="1" customFormat="1">
      <c r="B155" s="48"/>
      <c r="D155" s="226" t="s">
        <v>209</v>
      </c>
      <c r="F155" s="227" t="s">
        <v>2434</v>
      </c>
      <c r="I155" s="228"/>
      <c r="L155" s="48"/>
      <c r="M155" s="229"/>
      <c r="N155" s="49"/>
      <c r="O155" s="49"/>
      <c r="P155" s="49"/>
      <c r="Q155" s="49"/>
      <c r="R155" s="49"/>
      <c r="S155" s="49"/>
      <c r="T155" s="87"/>
      <c r="AT155" s="26" t="s">
        <v>209</v>
      </c>
      <c r="AU155" s="26" t="s">
        <v>83</v>
      </c>
    </row>
    <row r="156" s="1" customFormat="1" ht="16.5" customHeight="1">
      <c r="B156" s="213"/>
      <c r="C156" s="247" t="s">
        <v>350</v>
      </c>
      <c r="D156" s="247" t="s">
        <v>271</v>
      </c>
      <c r="E156" s="248" t="s">
        <v>2436</v>
      </c>
      <c r="F156" s="249" t="s">
        <v>2437</v>
      </c>
      <c r="G156" s="250" t="s">
        <v>403</v>
      </c>
      <c r="H156" s="251">
        <v>24</v>
      </c>
      <c r="I156" s="252"/>
      <c r="J156" s="253">
        <f>ROUND(I156*H156,2)</f>
        <v>0</v>
      </c>
      <c r="K156" s="249" t="s">
        <v>5</v>
      </c>
      <c r="L156" s="254"/>
      <c r="M156" s="255" t="s">
        <v>5</v>
      </c>
      <c r="N156" s="256" t="s">
        <v>44</v>
      </c>
      <c r="O156" s="49"/>
      <c r="P156" s="223">
        <f>O156*H156</f>
        <v>0</v>
      </c>
      <c r="Q156" s="223">
        <v>0</v>
      </c>
      <c r="R156" s="223">
        <f>Q156*H156</f>
        <v>0</v>
      </c>
      <c r="S156" s="223">
        <v>0</v>
      </c>
      <c r="T156" s="224">
        <f>S156*H156</f>
        <v>0</v>
      </c>
      <c r="AR156" s="26" t="s">
        <v>394</v>
      </c>
      <c r="AT156" s="26" t="s">
        <v>271</v>
      </c>
      <c r="AU156" s="26" t="s">
        <v>83</v>
      </c>
      <c r="AY156" s="26" t="s">
        <v>200</v>
      </c>
      <c r="BE156" s="225">
        <f>IF(N156="základní",J156,0)</f>
        <v>0</v>
      </c>
      <c r="BF156" s="225">
        <f>IF(N156="snížená",J156,0)</f>
        <v>0</v>
      </c>
      <c r="BG156" s="225">
        <f>IF(N156="zákl. přenesená",J156,0)</f>
        <v>0</v>
      </c>
      <c r="BH156" s="225">
        <f>IF(N156="sníž. přenesená",J156,0)</f>
        <v>0</v>
      </c>
      <c r="BI156" s="225">
        <f>IF(N156="nulová",J156,0)</f>
        <v>0</v>
      </c>
      <c r="BJ156" s="26" t="s">
        <v>81</v>
      </c>
      <c r="BK156" s="225">
        <f>ROUND(I156*H156,2)</f>
        <v>0</v>
      </c>
      <c r="BL156" s="26" t="s">
        <v>301</v>
      </c>
      <c r="BM156" s="26" t="s">
        <v>2438</v>
      </c>
    </row>
    <row r="157" s="1" customFormat="1">
      <c r="B157" s="48"/>
      <c r="D157" s="226" t="s">
        <v>209</v>
      </c>
      <c r="F157" s="227" t="s">
        <v>2439</v>
      </c>
      <c r="I157" s="228"/>
      <c r="L157" s="48"/>
      <c r="M157" s="229"/>
      <c r="N157" s="49"/>
      <c r="O157" s="49"/>
      <c r="P157" s="49"/>
      <c r="Q157" s="49"/>
      <c r="R157" s="49"/>
      <c r="S157" s="49"/>
      <c r="T157" s="87"/>
      <c r="AT157" s="26" t="s">
        <v>209</v>
      </c>
      <c r="AU157" s="26" t="s">
        <v>83</v>
      </c>
    </row>
    <row r="158" s="1" customFormat="1" ht="16.5" customHeight="1">
      <c r="B158" s="213"/>
      <c r="C158" s="214" t="s">
        <v>356</v>
      </c>
      <c r="D158" s="214" t="s">
        <v>202</v>
      </c>
      <c r="E158" s="215" t="s">
        <v>2440</v>
      </c>
      <c r="F158" s="216" t="s">
        <v>2441</v>
      </c>
      <c r="G158" s="217" t="s">
        <v>403</v>
      </c>
      <c r="H158" s="218">
        <v>24</v>
      </c>
      <c r="I158" s="219"/>
      <c r="J158" s="220">
        <f>ROUND(I158*H158,2)</f>
        <v>0</v>
      </c>
      <c r="K158" s="216" t="s">
        <v>5</v>
      </c>
      <c r="L158" s="48"/>
      <c r="M158" s="221" t="s">
        <v>5</v>
      </c>
      <c r="N158" s="222" t="s">
        <v>44</v>
      </c>
      <c r="O158" s="49"/>
      <c r="P158" s="223">
        <f>O158*H158</f>
        <v>0</v>
      </c>
      <c r="Q158" s="223">
        <v>0</v>
      </c>
      <c r="R158" s="223">
        <f>Q158*H158</f>
        <v>0</v>
      </c>
      <c r="S158" s="223">
        <v>0</v>
      </c>
      <c r="T158" s="224">
        <f>S158*H158</f>
        <v>0</v>
      </c>
      <c r="AR158" s="26" t="s">
        <v>301</v>
      </c>
      <c r="AT158" s="26" t="s">
        <v>202</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301</v>
      </c>
      <c r="BM158" s="26" t="s">
        <v>2442</v>
      </c>
    </row>
    <row r="159" s="1" customFormat="1">
      <c r="B159" s="48"/>
      <c r="D159" s="226" t="s">
        <v>209</v>
      </c>
      <c r="F159" s="227" t="s">
        <v>2441</v>
      </c>
      <c r="I159" s="228"/>
      <c r="L159" s="48"/>
      <c r="M159" s="229"/>
      <c r="N159" s="49"/>
      <c r="O159" s="49"/>
      <c r="P159" s="49"/>
      <c r="Q159" s="49"/>
      <c r="R159" s="49"/>
      <c r="S159" s="49"/>
      <c r="T159" s="87"/>
      <c r="AT159" s="26" t="s">
        <v>209</v>
      </c>
      <c r="AU159" s="26" t="s">
        <v>83</v>
      </c>
    </row>
    <row r="160" s="1" customFormat="1" ht="16.5" customHeight="1">
      <c r="B160" s="213"/>
      <c r="C160" s="247" t="s">
        <v>362</v>
      </c>
      <c r="D160" s="247" t="s">
        <v>271</v>
      </c>
      <c r="E160" s="248" t="s">
        <v>2443</v>
      </c>
      <c r="F160" s="249" t="s">
        <v>2444</v>
      </c>
      <c r="G160" s="250" t="s">
        <v>403</v>
      </c>
      <c r="H160" s="251">
        <v>24</v>
      </c>
      <c r="I160" s="252"/>
      <c r="J160" s="253">
        <f>ROUND(I160*H160,2)</f>
        <v>0</v>
      </c>
      <c r="K160" s="249" t="s">
        <v>5</v>
      </c>
      <c r="L160" s="254"/>
      <c r="M160" s="255" t="s">
        <v>5</v>
      </c>
      <c r="N160" s="256" t="s">
        <v>44</v>
      </c>
      <c r="O160" s="49"/>
      <c r="P160" s="223">
        <f>O160*H160</f>
        <v>0</v>
      </c>
      <c r="Q160" s="223">
        <v>0</v>
      </c>
      <c r="R160" s="223">
        <f>Q160*H160</f>
        <v>0</v>
      </c>
      <c r="S160" s="223">
        <v>0</v>
      </c>
      <c r="T160" s="224">
        <f>S160*H160</f>
        <v>0</v>
      </c>
      <c r="AR160" s="26" t="s">
        <v>394</v>
      </c>
      <c r="AT160" s="26" t="s">
        <v>271</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301</v>
      </c>
      <c r="BM160" s="26" t="s">
        <v>2445</v>
      </c>
    </row>
    <row r="161" s="1" customFormat="1">
      <c r="B161" s="48"/>
      <c r="D161" s="226" t="s">
        <v>209</v>
      </c>
      <c r="F161" s="227" t="s">
        <v>2444</v>
      </c>
      <c r="I161" s="228"/>
      <c r="L161" s="48"/>
      <c r="M161" s="229"/>
      <c r="N161" s="49"/>
      <c r="O161" s="49"/>
      <c r="P161" s="49"/>
      <c r="Q161" s="49"/>
      <c r="R161" s="49"/>
      <c r="S161" s="49"/>
      <c r="T161" s="87"/>
      <c r="AT161" s="26" t="s">
        <v>209</v>
      </c>
      <c r="AU161" s="26" t="s">
        <v>83</v>
      </c>
    </row>
    <row r="162" s="1" customFormat="1" ht="16.5" customHeight="1">
      <c r="B162" s="213"/>
      <c r="C162" s="214" t="s">
        <v>368</v>
      </c>
      <c r="D162" s="214" t="s">
        <v>202</v>
      </c>
      <c r="E162" s="215" t="s">
        <v>2446</v>
      </c>
      <c r="F162" s="216" t="s">
        <v>2447</v>
      </c>
      <c r="G162" s="217" t="s">
        <v>403</v>
      </c>
      <c r="H162" s="218">
        <v>24</v>
      </c>
      <c r="I162" s="219"/>
      <c r="J162" s="220">
        <f>ROUND(I162*H162,2)</f>
        <v>0</v>
      </c>
      <c r="K162" s="216" t="s">
        <v>5</v>
      </c>
      <c r="L162" s="48"/>
      <c r="M162" s="221" t="s">
        <v>5</v>
      </c>
      <c r="N162" s="222" t="s">
        <v>44</v>
      </c>
      <c r="O162" s="49"/>
      <c r="P162" s="223">
        <f>O162*H162</f>
        <v>0</v>
      </c>
      <c r="Q162" s="223">
        <v>0</v>
      </c>
      <c r="R162" s="223">
        <f>Q162*H162</f>
        <v>0</v>
      </c>
      <c r="S162" s="223">
        <v>0</v>
      </c>
      <c r="T162" s="224">
        <f>S162*H162</f>
        <v>0</v>
      </c>
      <c r="AR162" s="26" t="s">
        <v>301</v>
      </c>
      <c r="AT162" s="26" t="s">
        <v>202</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301</v>
      </c>
      <c r="BM162" s="26" t="s">
        <v>2448</v>
      </c>
    </row>
    <row r="163" s="1" customFormat="1">
      <c r="B163" s="48"/>
      <c r="D163" s="226" t="s">
        <v>209</v>
      </c>
      <c r="F163" s="227" t="s">
        <v>2449</v>
      </c>
      <c r="I163" s="228"/>
      <c r="L163" s="48"/>
      <c r="M163" s="229"/>
      <c r="N163" s="49"/>
      <c r="O163" s="49"/>
      <c r="P163" s="49"/>
      <c r="Q163" s="49"/>
      <c r="R163" s="49"/>
      <c r="S163" s="49"/>
      <c r="T163" s="87"/>
      <c r="AT163" s="26" t="s">
        <v>209</v>
      </c>
      <c r="AU163" s="26" t="s">
        <v>83</v>
      </c>
    </row>
    <row r="164" s="1" customFormat="1" ht="16.5" customHeight="1">
      <c r="B164" s="213"/>
      <c r="C164" s="247" t="s">
        <v>373</v>
      </c>
      <c r="D164" s="247" t="s">
        <v>271</v>
      </c>
      <c r="E164" s="248" t="s">
        <v>2450</v>
      </c>
      <c r="F164" s="249" t="s">
        <v>2451</v>
      </c>
      <c r="G164" s="250" t="s">
        <v>403</v>
      </c>
      <c r="H164" s="251">
        <v>24</v>
      </c>
      <c r="I164" s="252"/>
      <c r="J164" s="253">
        <f>ROUND(I164*H164,2)</f>
        <v>0</v>
      </c>
      <c r="K164" s="249" t="s">
        <v>5</v>
      </c>
      <c r="L164" s="254"/>
      <c r="M164" s="255" t="s">
        <v>5</v>
      </c>
      <c r="N164" s="256" t="s">
        <v>44</v>
      </c>
      <c r="O164" s="49"/>
      <c r="P164" s="223">
        <f>O164*H164</f>
        <v>0</v>
      </c>
      <c r="Q164" s="223">
        <v>0</v>
      </c>
      <c r="R164" s="223">
        <f>Q164*H164</f>
        <v>0</v>
      </c>
      <c r="S164" s="223">
        <v>0</v>
      </c>
      <c r="T164" s="224">
        <f>S164*H164</f>
        <v>0</v>
      </c>
      <c r="AR164" s="26" t="s">
        <v>394</v>
      </c>
      <c r="AT164" s="26" t="s">
        <v>271</v>
      </c>
      <c r="AU164" s="26" t="s">
        <v>83</v>
      </c>
      <c r="AY164" s="26" t="s">
        <v>200</v>
      </c>
      <c r="BE164" s="225">
        <f>IF(N164="základní",J164,0)</f>
        <v>0</v>
      </c>
      <c r="BF164" s="225">
        <f>IF(N164="snížená",J164,0)</f>
        <v>0</v>
      </c>
      <c r="BG164" s="225">
        <f>IF(N164="zákl. přenesená",J164,0)</f>
        <v>0</v>
      </c>
      <c r="BH164" s="225">
        <f>IF(N164="sníž. přenesená",J164,0)</f>
        <v>0</v>
      </c>
      <c r="BI164" s="225">
        <f>IF(N164="nulová",J164,0)</f>
        <v>0</v>
      </c>
      <c r="BJ164" s="26" t="s">
        <v>81</v>
      </c>
      <c r="BK164" s="225">
        <f>ROUND(I164*H164,2)</f>
        <v>0</v>
      </c>
      <c r="BL164" s="26" t="s">
        <v>301</v>
      </c>
      <c r="BM164" s="26" t="s">
        <v>2452</v>
      </c>
    </row>
    <row r="165" s="1" customFormat="1">
      <c r="B165" s="48"/>
      <c r="D165" s="226" t="s">
        <v>209</v>
      </c>
      <c r="F165" s="227" t="s">
        <v>2451</v>
      </c>
      <c r="I165" s="228"/>
      <c r="L165" s="48"/>
      <c r="M165" s="229"/>
      <c r="N165" s="49"/>
      <c r="O165" s="49"/>
      <c r="P165" s="49"/>
      <c r="Q165" s="49"/>
      <c r="R165" s="49"/>
      <c r="S165" s="49"/>
      <c r="T165" s="87"/>
      <c r="AT165" s="26" t="s">
        <v>209</v>
      </c>
      <c r="AU165" s="26" t="s">
        <v>83</v>
      </c>
    </row>
    <row r="166" s="1" customFormat="1" ht="16.5" customHeight="1">
      <c r="B166" s="213"/>
      <c r="C166" s="247" t="s">
        <v>378</v>
      </c>
      <c r="D166" s="247" t="s">
        <v>271</v>
      </c>
      <c r="E166" s="248" t="s">
        <v>2453</v>
      </c>
      <c r="F166" s="249" t="s">
        <v>2454</v>
      </c>
      <c r="G166" s="250" t="s">
        <v>403</v>
      </c>
      <c r="H166" s="251">
        <v>24</v>
      </c>
      <c r="I166" s="252"/>
      <c r="J166" s="253">
        <f>ROUND(I166*H166,2)</f>
        <v>0</v>
      </c>
      <c r="K166" s="249" t="s">
        <v>5</v>
      </c>
      <c r="L166" s="254"/>
      <c r="M166" s="255" t="s">
        <v>5</v>
      </c>
      <c r="N166" s="256" t="s">
        <v>44</v>
      </c>
      <c r="O166" s="49"/>
      <c r="P166" s="223">
        <f>O166*H166</f>
        <v>0</v>
      </c>
      <c r="Q166" s="223">
        <v>0</v>
      </c>
      <c r="R166" s="223">
        <f>Q166*H166</f>
        <v>0</v>
      </c>
      <c r="S166" s="223">
        <v>0</v>
      </c>
      <c r="T166" s="224">
        <f>S166*H166</f>
        <v>0</v>
      </c>
      <c r="AR166" s="26" t="s">
        <v>394</v>
      </c>
      <c r="AT166" s="26" t="s">
        <v>271</v>
      </c>
      <c r="AU166" s="26" t="s">
        <v>83</v>
      </c>
      <c r="AY166" s="26" t="s">
        <v>200</v>
      </c>
      <c r="BE166" s="225">
        <f>IF(N166="základní",J166,0)</f>
        <v>0</v>
      </c>
      <c r="BF166" s="225">
        <f>IF(N166="snížená",J166,0)</f>
        <v>0</v>
      </c>
      <c r="BG166" s="225">
        <f>IF(N166="zákl. přenesená",J166,0)</f>
        <v>0</v>
      </c>
      <c r="BH166" s="225">
        <f>IF(N166="sníž. přenesená",J166,0)</f>
        <v>0</v>
      </c>
      <c r="BI166" s="225">
        <f>IF(N166="nulová",J166,0)</f>
        <v>0</v>
      </c>
      <c r="BJ166" s="26" t="s">
        <v>81</v>
      </c>
      <c r="BK166" s="225">
        <f>ROUND(I166*H166,2)</f>
        <v>0</v>
      </c>
      <c r="BL166" s="26" t="s">
        <v>301</v>
      </c>
      <c r="BM166" s="26" t="s">
        <v>2455</v>
      </c>
    </row>
    <row r="167" s="1" customFormat="1">
      <c r="B167" s="48"/>
      <c r="D167" s="226" t="s">
        <v>209</v>
      </c>
      <c r="F167" s="227" t="s">
        <v>2454</v>
      </c>
      <c r="I167" s="228"/>
      <c r="L167" s="48"/>
      <c r="M167" s="229"/>
      <c r="N167" s="49"/>
      <c r="O167" s="49"/>
      <c r="P167" s="49"/>
      <c r="Q167" s="49"/>
      <c r="R167" s="49"/>
      <c r="S167" s="49"/>
      <c r="T167" s="87"/>
      <c r="AT167" s="26" t="s">
        <v>209</v>
      </c>
      <c r="AU167" s="26" t="s">
        <v>83</v>
      </c>
    </row>
    <row r="168" s="1" customFormat="1" ht="16.5" customHeight="1">
      <c r="B168" s="213"/>
      <c r="C168" s="214" t="s">
        <v>383</v>
      </c>
      <c r="D168" s="214" t="s">
        <v>202</v>
      </c>
      <c r="E168" s="215" t="s">
        <v>2456</v>
      </c>
      <c r="F168" s="216" t="s">
        <v>2457</v>
      </c>
      <c r="G168" s="217" t="s">
        <v>403</v>
      </c>
      <c r="H168" s="218">
        <v>24</v>
      </c>
      <c r="I168" s="219"/>
      <c r="J168" s="220">
        <f>ROUND(I168*H168,2)</f>
        <v>0</v>
      </c>
      <c r="K168" s="216" t="s">
        <v>5</v>
      </c>
      <c r="L168" s="48"/>
      <c r="M168" s="221" t="s">
        <v>5</v>
      </c>
      <c r="N168" s="222" t="s">
        <v>44</v>
      </c>
      <c r="O168" s="49"/>
      <c r="P168" s="223">
        <f>O168*H168</f>
        <v>0</v>
      </c>
      <c r="Q168" s="223">
        <v>0</v>
      </c>
      <c r="R168" s="223">
        <f>Q168*H168</f>
        <v>0</v>
      </c>
      <c r="S168" s="223">
        <v>0</v>
      </c>
      <c r="T168" s="224">
        <f>S168*H168</f>
        <v>0</v>
      </c>
      <c r="AR168" s="26" t="s">
        <v>301</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301</v>
      </c>
      <c r="BM168" s="26" t="s">
        <v>2458</v>
      </c>
    </row>
    <row r="169" s="1" customFormat="1">
      <c r="B169" s="48"/>
      <c r="D169" s="226" t="s">
        <v>209</v>
      </c>
      <c r="F169" s="227" t="s">
        <v>2457</v>
      </c>
      <c r="I169" s="228"/>
      <c r="L169" s="48"/>
      <c r="M169" s="229"/>
      <c r="N169" s="49"/>
      <c r="O169" s="49"/>
      <c r="P169" s="49"/>
      <c r="Q169" s="49"/>
      <c r="R169" s="49"/>
      <c r="S169" s="49"/>
      <c r="T169" s="87"/>
      <c r="AT169" s="26" t="s">
        <v>209</v>
      </c>
      <c r="AU169" s="26" t="s">
        <v>83</v>
      </c>
    </row>
    <row r="170" s="1" customFormat="1" ht="16.5" customHeight="1">
      <c r="B170" s="213"/>
      <c r="C170" s="247" t="s">
        <v>389</v>
      </c>
      <c r="D170" s="247" t="s">
        <v>271</v>
      </c>
      <c r="E170" s="248" t="s">
        <v>2459</v>
      </c>
      <c r="F170" s="249" t="s">
        <v>2460</v>
      </c>
      <c r="G170" s="250" t="s">
        <v>403</v>
      </c>
      <c r="H170" s="251">
        <v>24</v>
      </c>
      <c r="I170" s="252"/>
      <c r="J170" s="253">
        <f>ROUND(I170*H170,2)</f>
        <v>0</v>
      </c>
      <c r="K170" s="249" t="s">
        <v>5</v>
      </c>
      <c r="L170" s="254"/>
      <c r="M170" s="255" t="s">
        <v>5</v>
      </c>
      <c r="N170" s="256" t="s">
        <v>44</v>
      </c>
      <c r="O170" s="49"/>
      <c r="P170" s="223">
        <f>O170*H170</f>
        <v>0</v>
      </c>
      <c r="Q170" s="223">
        <v>0</v>
      </c>
      <c r="R170" s="223">
        <f>Q170*H170</f>
        <v>0</v>
      </c>
      <c r="S170" s="223">
        <v>0</v>
      </c>
      <c r="T170" s="224">
        <f>S170*H170</f>
        <v>0</v>
      </c>
      <c r="AR170" s="26" t="s">
        <v>394</v>
      </c>
      <c r="AT170" s="26" t="s">
        <v>271</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301</v>
      </c>
      <c r="BM170" s="26" t="s">
        <v>2461</v>
      </c>
    </row>
    <row r="171" s="1" customFormat="1">
      <c r="B171" s="48"/>
      <c r="D171" s="226" t="s">
        <v>209</v>
      </c>
      <c r="F171" s="227" t="s">
        <v>2462</v>
      </c>
      <c r="I171" s="228"/>
      <c r="L171" s="48"/>
      <c r="M171" s="229"/>
      <c r="N171" s="49"/>
      <c r="O171" s="49"/>
      <c r="P171" s="49"/>
      <c r="Q171" s="49"/>
      <c r="R171" s="49"/>
      <c r="S171" s="49"/>
      <c r="T171" s="87"/>
      <c r="AT171" s="26" t="s">
        <v>209</v>
      </c>
      <c r="AU171" s="26" t="s">
        <v>83</v>
      </c>
    </row>
    <row r="172" s="11" customFormat="1" ht="29.88" customHeight="1">
      <c r="B172" s="200"/>
      <c r="D172" s="201" t="s">
        <v>72</v>
      </c>
      <c r="E172" s="211" t="s">
        <v>2463</v>
      </c>
      <c r="F172" s="211" t="s">
        <v>2464</v>
      </c>
      <c r="I172" s="203"/>
      <c r="J172" s="212">
        <f>BK172</f>
        <v>0</v>
      </c>
      <c r="L172" s="200"/>
      <c r="M172" s="205"/>
      <c r="N172" s="206"/>
      <c r="O172" s="206"/>
      <c r="P172" s="207">
        <f>SUM(P173:P178)</f>
        <v>0</v>
      </c>
      <c r="Q172" s="206"/>
      <c r="R172" s="207">
        <f>SUM(R173:R178)</f>
        <v>0.029760000000000002</v>
      </c>
      <c r="S172" s="206"/>
      <c r="T172" s="208">
        <f>SUM(T173:T178)</f>
        <v>0</v>
      </c>
      <c r="AR172" s="201" t="s">
        <v>83</v>
      </c>
      <c r="AT172" s="209" t="s">
        <v>72</v>
      </c>
      <c r="AU172" s="209" t="s">
        <v>81</v>
      </c>
      <c r="AY172" s="201" t="s">
        <v>200</v>
      </c>
      <c r="BK172" s="210">
        <f>SUM(BK173:BK178)</f>
        <v>0</v>
      </c>
    </row>
    <row r="173" s="1" customFormat="1" ht="16.5" customHeight="1">
      <c r="B173" s="213"/>
      <c r="C173" s="214" t="s">
        <v>394</v>
      </c>
      <c r="D173" s="214" t="s">
        <v>202</v>
      </c>
      <c r="E173" s="215" t="s">
        <v>2465</v>
      </c>
      <c r="F173" s="216" t="s">
        <v>2466</v>
      </c>
      <c r="G173" s="217" t="s">
        <v>333</v>
      </c>
      <c r="H173" s="218">
        <v>48</v>
      </c>
      <c r="I173" s="219"/>
      <c r="J173" s="220">
        <f>ROUND(I173*H173,2)</f>
        <v>0</v>
      </c>
      <c r="K173" s="216" t="s">
        <v>2467</v>
      </c>
      <c r="L173" s="48"/>
      <c r="M173" s="221" t="s">
        <v>5</v>
      </c>
      <c r="N173" s="222" t="s">
        <v>44</v>
      </c>
      <c r="O173" s="49"/>
      <c r="P173" s="223">
        <f>O173*H173</f>
        <v>0</v>
      </c>
      <c r="Q173" s="223">
        <v>0</v>
      </c>
      <c r="R173" s="223">
        <f>Q173*H173</f>
        <v>0</v>
      </c>
      <c r="S173" s="223">
        <v>0</v>
      </c>
      <c r="T173" s="224">
        <f>S173*H173</f>
        <v>0</v>
      </c>
      <c r="AR173" s="26" t="s">
        <v>301</v>
      </c>
      <c r="AT173" s="26" t="s">
        <v>202</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301</v>
      </c>
      <c r="BM173" s="26" t="s">
        <v>2468</v>
      </c>
    </row>
    <row r="174" s="1" customFormat="1">
      <c r="B174" s="48"/>
      <c r="D174" s="226" t="s">
        <v>209</v>
      </c>
      <c r="F174" s="227" t="s">
        <v>2469</v>
      </c>
      <c r="I174" s="228"/>
      <c r="L174" s="48"/>
      <c r="M174" s="229"/>
      <c r="N174" s="49"/>
      <c r="O174" s="49"/>
      <c r="P174" s="49"/>
      <c r="Q174" s="49"/>
      <c r="R174" s="49"/>
      <c r="S174" s="49"/>
      <c r="T174" s="87"/>
      <c r="AT174" s="26" t="s">
        <v>209</v>
      </c>
      <c r="AU174" s="26" t="s">
        <v>83</v>
      </c>
    </row>
    <row r="175" s="1" customFormat="1" ht="16.5" customHeight="1">
      <c r="B175" s="213"/>
      <c r="C175" s="247" t="s">
        <v>400</v>
      </c>
      <c r="D175" s="247" t="s">
        <v>271</v>
      </c>
      <c r="E175" s="248" t="s">
        <v>2470</v>
      </c>
      <c r="F175" s="249" t="s">
        <v>2471</v>
      </c>
      <c r="G175" s="250" t="s">
        <v>310</v>
      </c>
      <c r="H175" s="251">
        <v>29.760000000000002</v>
      </c>
      <c r="I175" s="252"/>
      <c r="J175" s="253">
        <f>ROUND(I175*H175,2)</f>
        <v>0</v>
      </c>
      <c r="K175" s="249" t="s">
        <v>2347</v>
      </c>
      <c r="L175" s="254"/>
      <c r="M175" s="255" t="s">
        <v>5</v>
      </c>
      <c r="N175" s="256" t="s">
        <v>44</v>
      </c>
      <c r="O175" s="49"/>
      <c r="P175" s="223">
        <f>O175*H175</f>
        <v>0</v>
      </c>
      <c r="Q175" s="223">
        <v>0.001</v>
      </c>
      <c r="R175" s="223">
        <f>Q175*H175</f>
        <v>0.029760000000000002</v>
      </c>
      <c r="S175" s="223">
        <v>0</v>
      </c>
      <c r="T175" s="224">
        <f>S175*H175</f>
        <v>0</v>
      </c>
      <c r="AR175" s="26" t="s">
        <v>394</v>
      </c>
      <c r="AT175" s="26" t="s">
        <v>271</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301</v>
      </c>
      <c r="BM175" s="26" t="s">
        <v>2472</v>
      </c>
    </row>
    <row r="176" s="1" customFormat="1">
      <c r="B176" s="48"/>
      <c r="D176" s="226" t="s">
        <v>209</v>
      </c>
      <c r="F176" s="227" t="s">
        <v>2471</v>
      </c>
      <c r="I176" s="228"/>
      <c r="L176" s="48"/>
      <c r="M176" s="229"/>
      <c r="N176" s="49"/>
      <c r="O176" s="49"/>
      <c r="P176" s="49"/>
      <c r="Q176" s="49"/>
      <c r="R176" s="49"/>
      <c r="S176" s="49"/>
      <c r="T176" s="87"/>
      <c r="AT176" s="26" t="s">
        <v>209</v>
      </c>
      <c r="AU176" s="26" t="s">
        <v>83</v>
      </c>
    </row>
    <row r="177" s="1" customFormat="1">
      <c r="B177" s="48"/>
      <c r="D177" s="226" t="s">
        <v>235</v>
      </c>
      <c r="F177" s="246" t="s">
        <v>2473</v>
      </c>
      <c r="I177" s="228"/>
      <c r="L177" s="48"/>
      <c r="M177" s="229"/>
      <c r="N177" s="49"/>
      <c r="O177" s="49"/>
      <c r="P177" s="49"/>
      <c r="Q177" s="49"/>
      <c r="R177" s="49"/>
      <c r="S177" s="49"/>
      <c r="T177" s="87"/>
      <c r="AT177" s="26" t="s">
        <v>235</v>
      </c>
      <c r="AU177" s="26" t="s">
        <v>83</v>
      </c>
    </row>
    <row r="178" s="12" customFormat="1">
      <c r="B178" s="230"/>
      <c r="D178" s="226" t="s">
        <v>211</v>
      </c>
      <c r="F178" s="232" t="s">
        <v>2474</v>
      </c>
      <c r="H178" s="233">
        <v>29.760000000000002</v>
      </c>
      <c r="I178" s="234"/>
      <c r="L178" s="230"/>
      <c r="M178" s="235"/>
      <c r="N178" s="236"/>
      <c r="O178" s="236"/>
      <c r="P178" s="236"/>
      <c r="Q178" s="236"/>
      <c r="R178" s="236"/>
      <c r="S178" s="236"/>
      <c r="T178" s="237"/>
      <c r="AT178" s="231" t="s">
        <v>211</v>
      </c>
      <c r="AU178" s="231" t="s">
        <v>83</v>
      </c>
      <c r="AV178" s="12" t="s">
        <v>83</v>
      </c>
      <c r="AW178" s="12" t="s">
        <v>6</v>
      </c>
      <c r="AX178" s="12" t="s">
        <v>81</v>
      </c>
      <c r="AY178" s="231" t="s">
        <v>200</v>
      </c>
    </row>
    <row r="179" s="11" customFormat="1" ht="37.44" customHeight="1">
      <c r="B179" s="200"/>
      <c r="D179" s="201" t="s">
        <v>72</v>
      </c>
      <c r="E179" s="202" t="s">
        <v>2475</v>
      </c>
      <c r="F179" s="202" t="s">
        <v>2476</v>
      </c>
      <c r="I179" s="203"/>
      <c r="J179" s="204">
        <f>BK179</f>
        <v>0</v>
      </c>
      <c r="L179" s="200"/>
      <c r="M179" s="205"/>
      <c r="N179" s="206"/>
      <c r="O179" s="206"/>
      <c r="P179" s="207">
        <f>SUM(P180:P187)</f>
        <v>0</v>
      </c>
      <c r="Q179" s="206"/>
      <c r="R179" s="207">
        <f>SUM(R180:R187)</f>
        <v>0</v>
      </c>
      <c r="S179" s="206"/>
      <c r="T179" s="208">
        <f>SUM(T180:T187)</f>
        <v>0</v>
      </c>
      <c r="AR179" s="201" t="s">
        <v>207</v>
      </c>
      <c r="AT179" s="209" t="s">
        <v>72</v>
      </c>
      <c r="AU179" s="209" t="s">
        <v>73</v>
      </c>
      <c r="AY179" s="201" t="s">
        <v>200</v>
      </c>
      <c r="BK179" s="210">
        <f>SUM(BK180:BK187)</f>
        <v>0</v>
      </c>
    </row>
    <row r="180" s="1" customFormat="1" ht="16.5" customHeight="1">
      <c r="B180" s="213"/>
      <c r="C180" s="214" t="s">
        <v>407</v>
      </c>
      <c r="D180" s="214" t="s">
        <v>202</v>
      </c>
      <c r="E180" s="215" t="s">
        <v>2477</v>
      </c>
      <c r="F180" s="216" t="s">
        <v>2478</v>
      </c>
      <c r="G180" s="217" t="s">
        <v>1359</v>
      </c>
      <c r="H180" s="218">
        <v>48</v>
      </c>
      <c r="I180" s="219"/>
      <c r="J180" s="220">
        <f>ROUND(I180*H180,2)</f>
        <v>0</v>
      </c>
      <c r="K180" s="216" t="s">
        <v>2347</v>
      </c>
      <c r="L180" s="48"/>
      <c r="M180" s="221" t="s">
        <v>5</v>
      </c>
      <c r="N180" s="222" t="s">
        <v>44</v>
      </c>
      <c r="O180" s="49"/>
      <c r="P180" s="223">
        <f>O180*H180</f>
        <v>0</v>
      </c>
      <c r="Q180" s="223">
        <v>0</v>
      </c>
      <c r="R180" s="223">
        <f>Q180*H180</f>
        <v>0</v>
      </c>
      <c r="S180" s="223">
        <v>0</v>
      </c>
      <c r="T180" s="224">
        <f>S180*H180</f>
        <v>0</v>
      </c>
      <c r="AR180" s="26" t="s">
        <v>2479</v>
      </c>
      <c r="AT180" s="26" t="s">
        <v>202</v>
      </c>
      <c r="AU180" s="26" t="s">
        <v>81</v>
      </c>
      <c r="AY180" s="26" t="s">
        <v>200</v>
      </c>
      <c r="BE180" s="225">
        <f>IF(N180="základní",J180,0)</f>
        <v>0</v>
      </c>
      <c r="BF180" s="225">
        <f>IF(N180="snížená",J180,0)</f>
        <v>0</v>
      </c>
      <c r="BG180" s="225">
        <f>IF(N180="zákl. přenesená",J180,0)</f>
        <v>0</v>
      </c>
      <c r="BH180" s="225">
        <f>IF(N180="sníž. přenesená",J180,0)</f>
        <v>0</v>
      </c>
      <c r="BI180" s="225">
        <f>IF(N180="nulová",J180,0)</f>
        <v>0</v>
      </c>
      <c r="BJ180" s="26" t="s">
        <v>81</v>
      </c>
      <c r="BK180" s="225">
        <f>ROUND(I180*H180,2)</f>
        <v>0</v>
      </c>
      <c r="BL180" s="26" t="s">
        <v>2479</v>
      </c>
      <c r="BM180" s="26" t="s">
        <v>2480</v>
      </c>
    </row>
    <row r="181" s="1" customFormat="1">
      <c r="B181" s="48"/>
      <c r="D181" s="226" t="s">
        <v>209</v>
      </c>
      <c r="F181" s="227" t="s">
        <v>2481</v>
      </c>
      <c r="I181" s="228"/>
      <c r="L181" s="48"/>
      <c r="M181" s="229"/>
      <c r="N181" s="49"/>
      <c r="O181" s="49"/>
      <c r="P181" s="49"/>
      <c r="Q181" s="49"/>
      <c r="R181" s="49"/>
      <c r="S181" s="49"/>
      <c r="T181" s="87"/>
      <c r="AT181" s="26" t="s">
        <v>209</v>
      </c>
      <c r="AU181" s="26" t="s">
        <v>81</v>
      </c>
    </row>
    <row r="182" s="1" customFormat="1">
      <c r="B182" s="48"/>
      <c r="D182" s="226" t="s">
        <v>235</v>
      </c>
      <c r="F182" s="246" t="s">
        <v>2482</v>
      </c>
      <c r="I182" s="228"/>
      <c r="L182" s="48"/>
      <c r="M182" s="229"/>
      <c r="N182" s="49"/>
      <c r="O182" s="49"/>
      <c r="P182" s="49"/>
      <c r="Q182" s="49"/>
      <c r="R182" s="49"/>
      <c r="S182" s="49"/>
      <c r="T182" s="87"/>
      <c r="AT182" s="26" t="s">
        <v>235</v>
      </c>
      <c r="AU182" s="26" t="s">
        <v>81</v>
      </c>
    </row>
    <row r="183" s="12" customFormat="1">
      <c r="B183" s="230"/>
      <c r="D183" s="226" t="s">
        <v>211</v>
      </c>
      <c r="E183" s="231" t="s">
        <v>5</v>
      </c>
      <c r="F183" s="232" t="s">
        <v>2483</v>
      </c>
      <c r="H183" s="233">
        <v>48</v>
      </c>
      <c r="I183" s="234"/>
      <c r="L183" s="230"/>
      <c r="M183" s="235"/>
      <c r="N183" s="236"/>
      <c r="O183" s="236"/>
      <c r="P183" s="236"/>
      <c r="Q183" s="236"/>
      <c r="R183" s="236"/>
      <c r="S183" s="236"/>
      <c r="T183" s="237"/>
      <c r="AT183" s="231" t="s">
        <v>211</v>
      </c>
      <c r="AU183" s="231" t="s">
        <v>81</v>
      </c>
      <c r="AV183" s="12" t="s">
        <v>83</v>
      </c>
      <c r="AW183" s="12" t="s">
        <v>37</v>
      </c>
      <c r="AX183" s="12" t="s">
        <v>81</v>
      </c>
      <c r="AY183" s="231" t="s">
        <v>200</v>
      </c>
    </row>
    <row r="184" s="1" customFormat="1" ht="16.5" customHeight="1">
      <c r="B184" s="213"/>
      <c r="C184" s="214" t="s">
        <v>413</v>
      </c>
      <c r="D184" s="214" t="s">
        <v>202</v>
      </c>
      <c r="E184" s="215" t="s">
        <v>2484</v>
      </c>
      <c r="F184" s="216" t="s">
        <v>2485</v>
      </c>
      <c r="G184" s="217" t="s">
        <v>1359</v>
      </c>
      <c r="H184" s="218">
        <v>48</v>
      </c>
      <c r="I184" s="219"/>
      <c r="J184" s="220">
        <f>ROUND(I184*H184,2)</f>
        <v>0</v>
      </c>
      <c r="K184" s="216" t="s">
        <v>2347</v>
      </c>
      <c r="L184" s="48"/>
      <c r="M184" s="221" t="s">
        <v>5</v>
      </c>
      <c r="N184" s="222" t="s">
        <v>44</v>
      </c>
      <c r="O184" s="49"/>
      <c r="P184" s="223">
        <f>O184*H184</f>
        <v>0</v>
      </c>
      <c r="Q184" s="223">
        <v>0</v>
      </c>
      <c r="R184" s="223">
        <f>Q184*H184</f>
        <v>0</v>
      </c>
      <c r="S184" s="223">
        <v>0</v>
      </c>
      <c r="T184" s="224">
        <f>S184*H184</f>
        <v>0</v>
      </c>
      <c r="AR184" s="26" t="s">
        <v>2479</v>
      </c>
      <c r="AT184" s="26" t="s">
        <v>202</v>
      </c>
      <c r="AU184" s="26" t="s">
        <v>81</v>
      </c>
      <c r="AY184" s="26" t="s">
        <v>200</v>
      </c>
      <c r="BE184" s="225">
        <f>IF(N184="základní",J184,0)</f>
        <v>0</v>
      </c>
      <c r="BF184" s="225">
        <f>IF(N184="snížená",J184,0)</f>
        <v>0</v>
      </c>
      <c r="BG184" s="225">
        <f>IF(N184="zákl. přenesená",J184,0)</f>
        <v>0</v>
      </c>
      <c r="BH184" s="225">
        <f>IF(N184="sníž. přenesená",J184,0)</f>
        <v>0</v>
      </c>
      <c r="BI184" s="225">
        <f>IF(N184="nulová",J184,0)</f>
        <v>0</v>
      </c>
      <c r="BJ184" s="26" t="s">
        <v>81</v>
      </c>
      <c r="BK184" s="225">
        <f>ROUND(I184*H184,2)</f>
        <v>0</v>
      </c>
      <c r="BL184" s="26" t="s">
        <v>2479</v>
      </c>
      <c r="BM184" s="26" t="s">
        <v>2486</v>
      </c>
    </row>
    <row r="185" s="1" customFormat="1">
      <c r="B185" s="48"/>
      <c r="D185" s="226" t="s">
        <v>209</v>
      </c>
      <c r="F185" s="227" t="s">
        <v>2487</v>
      </c>
      <c r="I185" s="228"/>
      <c r="L185" s="48"/>
      <c r="M185" s="229"/>
      <c r="N185" s="49"/>
      <c r="O185" s="49"/>
      <c r="P185" s="49"/>
      <c r="Q185" s="49"/>
      <c r="R185" s="49"/>
      <c r="S185" s="49"/>
      <c r="T185" s="87"/>
      <c r="AT185" s="26" t="s">
        <v>209</v>
      </c>
      <c r="AU185" s="26" t="s">
        <v>81</v>
      </c>
    </row>
    <row r="186" s="1" customFormat="1">
      <c r="B186" s="48"/>
      <c r="D186" s="226" t="s">
        <v>235</v>
      </c>
      <c r="F186" s="246" t="s">
        <v>2482</v>
      </c>
      <c r="I186" s="228"/>
      <c r="L186" s="48"/>
      <c r="M186" s="229"/>
      <c r="N186" s="49"/>
      <c r="O186" s="49"/>
      <c r="P186" s="49"/>
      <c r="Q186" s="49"/>
      <c r="R186" s="49"/>
      <c r="S186" s="49"/>
      <c r="T186" s="87"/>
      <c r="AT186" s="26" t="s">
        <v>235</v>
      </c>
      <c r="AU186" s="26" t="s">
        <v>81</v>
      </c>
    </row>
    <row r="187" s="12" customFormat="1">
      <c r="B187" s="230"/>
      <c r="D187" s="226" t="s">
        <v>211</v>
      </c>
      <c r="E187" s="231" t="s">
        <v>5</v>
      </c>
      <c r="F187" s="232" t="s">
        <v>2483</v>
      </c>
      <c r="H187" s="233">
        <v>48</v>
      </c>
      <c r="I187" s="234"/>
      <c r="L187" s="230"/>
      <c r="M187" s="277"/>
      <c r="N187" s="278"/>
      <c r="O187" s="278"/>
      <c r="P187" s="278"/>
      <c r="Q187" s="278"/>
      <c r="R187" s="278"/>
      <c r="S187" s="278"/>
      <c r="T187" s="279"/>
      <c r="AT187" s="231" t="s">
        <v>211</v>
      </c>
      <c r="AU187" s="231" t="s">
        <v>81</v>
      </c>
      <c r="AV187" s="12" t="s">
        <v>83</v>
      </c>
      <c r="AW187" s="12" t="s">
        <v>37</v>
      </c>
      <c r="AX187" s="12" t="s">
        <v>81</v>
      </c>
      <c r="AY187" s="231" t="s">
        <v>200</v>
      </c>
    </row>
    <row r="188" s="1" customFormat="1" ht="6.96" customHeight="1">
      <c r="B188" s="69"/>
      <c r="C188" s="70"/>
      <c r="D188" s="70"/>
      <c r="E188" s="70"/>
      <c r="F188" s="70"/>
      <c r="G188" s="70"/>
      <c r="H188" s="70"/>
      <c r="I188" s="165"/>
      <c r="J188" s="70"/>
      <c r="K188" s="70"/>
      <c r="L188" s="48"/>
    </row>
  </sheetData>
  <autoFilter ref="C89:K187"/>
  <mergeCells count="13">
    <mergeCell ref="E7:H7"/>
    <mergeCell ref="E9:H9"/>
    <mergeCell ref="E11:H11"/>
    <mergeCell ref="E26:H26"/>
    <mergeCell ref="E47:H47"/>
    <mergeCell ref="E49:H49"/>
    <mergeCell ref="E51:H51"/>
    <mergeCell ref="J55:J56"/>
    <mergeCell ref="E78:H78"/>
    <mergeCell ref="E80:H80"/>
    <mergeCell ref="E82:H82"/>
    <mergeCell ref="G1:H1"/>
    <mergeCell ref="L2:V2"/>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82</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170</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ROUND(J83,2)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ROUND(SUM(BE83:BE310), 2)</f>
        <v>0</v>
      </c>
      <c r="G30" s="49"/>
      <c r="H30" s="49"/>
      <c r="I30" s="157">
        <v>0.20999999999999999</v>
      </c>
      <c r="J30" s="156">
        <f>ROUND(ROUND((SUM(BE83:BE310)), 2)*I30, 2)</f>
        <v>0</v>
      </c>
      <c r="K30" s="53"/>
    </row>
    <row r="31" s="1" customFormat="1" ht="14.4" customHeight="1">
      <c r="B31" s="48"/>
      <c r="C31" s="49"/>
      <c r="D31" s="49"/>
      <c r="E31" s="57" t="s">
        <v>45</v>
      </c>
      <c r="F31" s="156">
        <f>ROUND(SUM(BF83:BF310), 2)</f>
        <v>0</v>
      </c>
      <c r="G31" s="49"/>
      <c r="H31" s="49"/>
      <c r="I31" s="157">
        <v>0.14999999999999999</v>
      </c>
      <c r="J31" s="156">
        <f>ROUND(ROUND((SUM(BF83:BF310)), 2)*I31, 2)</f>
        <v>0</v>
      </c>
      <c r="K31" s="53"/>
    </row>
    <row r="32" hidden="1" s="1" customFormat="1" ht="14.4" customHeight="1">
      <c r="B32" s="48"/>
      <c r="C32" s="49"/>
      <c r="D32" s="49"/>
      <c r="E32" s="57" t="s">
        <v>46</v>
      </c>
      <c r="F32" s="156">
        <f>ROUND(SUM(BG83:BG310), 2)</f>
        <v>0</v>
      </c>
      <c r="G32" s="49"/>
      <c r="H32" s="49"/>
      <c r="I32" s="157">
        <v>0.20999999999999999</v>
      </c>
      <c r="J32" s="156">
        <v>0</v>
      </c>
      <c r="K32" s="53"/>
    </row>
    <row r="33" hidden="1" s="1" customFormat="1" ht="14.4" customHeight="1">
      <c r="B33" s="48"/>
      <c r="C33" s="49"/>
      <c r="D33" s="49"/>
      <c r="E33" s="57" t="s">
        <v>47</v>
      </c>
      <c r="F33" s="156">
        <f>ROUND(SUM(BH83:BH310), 2)</f>
        <v>0</v>
      </c>
      <c r="G33" s="49"/>
      <c r="H33" s="49"/>
      <c r="I33" s="157">
        <v>0.14999999999999999</v>
      </c>
      <c r="J33" s="156">
        <v>0</v>
      </c>
      <c r="K33" s="53"/>
    </row>
    <row r="34" hidden="1" s="1" customFormat="1" ht="14.4" customHeight="1">
      <c r="B34" s="48"/>
      <c r="C34" s="49"/>
      <c r="D34" s="49"/>
      <c r="E34" s="57" t="s">
        <v>48</v>
      </c>
      <c r="F34" s="156">
        <f>ROUND(SUM(BI83:BI310),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SO101 - Ul. Maršála Žukova</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J83</f>
        <v>0</v>
      </c>
      <c r="K56" s="53"/>
      <c r="AU56" s="26" t="s">
        <v>176</v>
      </c>
    </row>
    <row r="57" s="8" customFormat="1" ht="24.96" customHeight="1">
      <c r="B57" s="174"/>
      <c r="C57" s="175"/>
      <c r="D57" s="176" t="s">
        <v>177</v>
      </c>
      <c r="E57" s="177"/>
      <c r="F57" s="177"/>
      <c r="G57" s="177"/>
      <c r="H57" s="177"/>
      <c r="I57" s="178"/>
      <c r="J57" s="179">
        <f>J84</f>
        <v>0</v>
      </c>
      <c r="K57" s="180"/>
    </row>
    <row r="58" s="9" customFormat="1" ht="19.92" customHeight="1">
      <c r="B58" s="181"/>
      <c r="C58" s="182"/>
      <c r="D58" s="183" t="s">
        <v>178</v>
      </c>
      <c r="E58" s="184"/>
      <c r="F58" s="184"/>
      <c r="G58" s="184"/>
      <c r="H58" s="184"/>
      <c r="I58" s="185"/>
      <c r="J58" s="186">
        <f>J85</f>
        <v>0</v>
      </c>
      <c r="K58" s="187"/>
    </row>
    <row r="59" s="9" customFormat="1" ht="19.92" customHeight="1">
      <c r="B59" s="181"/>
      <c r="C59" s="182"/>
      <c r="D59" s="183" t="s">
        <v>179</v>
      </c>
      <c r="E59" s="184"/>
      <c r="F59" s="184"/>
      <c r="G59" s="184"/>
      <c r="H59" s="184"/>
      <c r="I59" s="185"/>
      <c r="J59" s="186">
        <f>J153</f>
        <v>0</v>
      </c>
      <c r="K59" s="187"/>
    </row>
    <row r="60" s="9" customFormat="1" ht="19.92" customHeight="1">
      <c r="B60" s="181"/>
      <c r="C60" s="182"/>
      <c r="D60" s="183" t="s">
        <v>180</v>
      </c>
      <c r="E60" s="184"/>
      <c r="F60" s="184"/>
      <c r="G60" s="184"/>
      <c r="H60" s="184"/>
      <c r="I60" s="185"/>
      <c r="J60" s="186">
        <f>J164</f>
        <v>0</v>
      </c>
      <c r="K60" s="187"/>
    </row>
    <row r="61" s="9" customFormat="1" ht="19.92" customHeight="1">
      <c r="B61" s="181"/>
      <c r="C61" s="182"/>
      <c r="D61" s="183" t="s">
        <v>181</v>
      </c>
      <c r="E61" s="184"/>
      <c r="F61" s="184"/>
      <c r="G61" s="184"/>
      <c r="H61" s="184"/>
      <c r="I61" s="185"/>
      <c r="J61" s="186">
        <f>J222</f>
        <v>0</v>
      </c>
      <c r="K61" s="187"/>
    </row>
    <row r="62" s="9" customFormat="1" ht="19.92" customHeight="1">
      <c r="B62" s="181"/>
      <c r="C62" s="182"/>
      <c r="D62" s="183" t="s">
        <v>182</v>
      </c>
      <c r="E62" s="184"/>
      <c r="F62" s="184"/>
      <c r="G62" s="184"/>
      <c r="H62" s="184"/>
      <c r="I62" s="185"/>
      <c r="J62" s="186">
        <f>J241</f>
        <v>0</v>
      </c>
      <c r="K62" s="187"/>
    </row>
    <row r="63" s="9" customFormat="1" ht="19.92" customHeight="1">
      <c r="B63" s="181"/>
      <c r="C63" s="182"/>
      <c r="D63" s="183" t="s">
        <v>183</v>
      </c>
      <c r="E63" s="184"/>
      <c r="F63" s="184"/>
      <c r="G63" s="184"/>
      <c r="H63" s="184"/>
      <c r="I63" s="185"/>
      <c r="J63" s="186">
        <f>J308</f>
        <v>0</v>
      </c>
      <c r="K63" s="187"/>
    </row>
    <row r="64" s="1" customFormat="1" ht="21.84" customHeight="1">
      <c r="B64" s="48"/>
      <c r="C64" s="49"/>
      <c r="D64" s="49"/>
      <c r="E64" s="49"/>
      <c r="F64" s="49"/>
      <c r="G64" s="49"/>
      <c r="H64" s="49"/>
      <c r="I64" s="143"/>
      <c r="J64" s="49"/>
      <c r="K64" s="53"/>
    </row>
    <row r="65" s="1" customFormat="1" ht="6.96" customHeight="1">
      <c r="B65" s="69"/>
      <c r="C65" s="70"/>
      <c r="D65" s="70"/>
      <c r="E65" s="70"/>
      <c r="F65" s="70"/>
      <c r="G65" s="70"/>
      <c r="H65" s="70"/>
      <c r="I65" s="165"/>
      <c r="J65" s="70"/>
      <c r="K65" s="71"/>
    </row>
    <row r="69" s="1" customFormat="1" ht="6.96" customHeight="1">
      <c r="B69" s="72"/>
      <c r="C69" s="73"/>
      <c r="D69" s="73"/>
      <c r="E69" s="73"/>
      <c r="F69" s="73"/>
      <c r="G69" s="73"/>
      <c r="H69" s="73"/>
      <c r="I69" s="166"/>
      <c r="J69" s="73"/>
      <c r="K69" s="73"/>
      <c r="L69" s="48"/>
    </row>
    <row r="70" s="1" customFormat="1" ht="36.96" customHeight="1">
      <c r="B70" s="48"/>
      <c r="C70" s="74" t="s">
        <v>184</v>
      </c>
      <c r="L70" s="48"/>
    </row>
    <row r="71" s="1" customFormat="1" ht="6.96" customHeight="1">
      <c r="B71" s="48"/>
      <c r="L71" s="48"/>
    </row>
    <row r="72" s="1" customFormat="1" ht="14.4" customHeight="1">
      <c r="B72" s="48"/>
      <c r="C72" s="76" t="s">
        <v>19</v>
      </c>
      <c r="L72" s="48"/>
    </row>
    <row r="73" s="1" customFormat="1" ht="16.5" customHeight="1">
      <c r="B73" s="48"/>
      <c r="E73" s="188" t="str">
        <f>E7</f>
        <v>Vostelčice 2017</v>
      </c>
      <c r="F73" s="76"/>
      <c r="G73" s="76"/>
      <c r="H73" s="76"/>
      <c r="L73" s="48"/>
    </row>
    <row r="74" s="1" customFormat="1" ht="14.4" customHeight="1">
      <c r="B74" s="48"/>
      <c r="C74" s="76" t="s">
        <v>169</v>
      </c>
      <c r="L74" s="48"/>
    </row>
    <row r="75" s="1" customFormat="1" ht="17.25" customHeight="1">
      <c r="B75" s="48"/>
      <c r="E75" s="79" t="str">
        <f>E9</f>
        <v>SO101 - Ul. Maršála Žukova</v>
      </c>
      <c r="F75" s="1"/>
      <c r="G75" s="1"/>
      <c r="H75" s="1"/>
      <c r="L75" s="48"/>
    </row>
    <row r="76" s="1" customFormat="1" ht="6.96" customHeight="1">
      <c r="B76" s="48"/>
      <c r="L76" s="48"/>
    </row>
    <row r="77" s="1" customFormat="1" ht="18" customHeight="1">
      <c r="B77" s="48"/>
      <c r="C77" s="76" t="s">
        <v>23</v>
      </c>
      <c r="F77" s="189" t="str">
        <f>F12</f>
        <v>Choceň</v>
      </c>
      <c r="I77" s="190" t="s">
        <v>25</v>
      </c>
      <c r="J77" s="81" t="str">
        <f>IF(J12="","",J12)</f>
        <v>8. 1. 2019</v>
      </c>
      <c r="L77" s="48"/>
    </row>
    <row r="78" s="1" customFormat="1" ht="6.96" customHeight="1">
      <c r="B78" s="48"/>
      <c r="L78" s="48"/>
    </row>
    <row r="79" s="1" customFormat="1">
      <c r="B79" s="48"/>
      <c r="C79" s="76" t="s">
        <v>27</v>
      </c>
      <c r="F79" s="189" t="str">
        <f>E15</f>
        <v>Město Choceň</v>
      </c>
      <c r="I79" s="190" t="s">
        <v>34</v>
      </c>
      <c r="J79" s="189" t="str">
        <f>E21</f>
        <v>Laboro ateliér s.r.o.</v>
      </c>
      <c r="L79" s="48"/>
    </row>
    <row r="80" s="1" customFormat="1" ht="14.4" customHeight="1">
      <c r="B80" s="48"/>
      <c r="C80" s="76" t="s">
        <v>32</v>
      </c>
      <c r="F80" s="189" t="str">
        <f>IF(E18="","",E18)</f>
        <v/>
      </c>
      <c r="L80" s="48"/>
    </row>
    <row r="81" s="1" customFormat="1" ht="10.32" customHeight="1">
      <c r="B81" s="48"/>
      <c r="L81" s="48"/>
    </row>
    <row r="82" s="10" customFormat="1" ht="29.28" customHeight="1">
      <c r="B82" s="191"/>
      <c r="C82" s="192" t="s">
        <v>185</v>
      </c>
      <c r="D82" s="193" t="s">
        <v>58</v>
      </c>
      <c r="E82" s="193" t="s">
        <v>54</v>
      </c>
      <c r="F82" s="193" t="s">
        <v>186</v>
      </c>
      <c r="G82" s="193" t="s">
        <v>187</v>
      </c>
      <c r="H82" s="193" t="s">
        <v>188</v>
      </c>
      <c r="I82" s="194" t="s">
        <v>189</v>
      </c>
      <c r="J82" s="193" t="s">
        <v>174</v>
      </c>
      <c r="K82" s="195" t="s">
        <v>190</v>
      </c>
      <c r="L82" s="191"/>
      <c r="M82" s="94" t="s">
        <v>191</v>
      </c>
      <c r="N82" s="95" t="s">
        <v>43</v>
      </c>
      <c r="O82" s="95" t="s">
        <v>192</v>
      </c>
      <c r="P82" s="95" t="s">
        <v>193</v>
      </c>
      <c r="Q82" s="95" t="s">
        <v>194</v>
      </c>
      <c r="R82" s="95" t="s">
        <v>195</v>
      </c>
      <c r="S82" s="95" t="s">
        <v>196</v>
      </c>
      <c r="T82" s="96" t="s">
        <v>197</v>
      </c>
    </row>
    <row r="83" s="1" customFormat="1" ht="29.28" customHeight="1">
      <c r="B83" s="48"/>
      <c r="C83" s="98" t="s">
        <v>175</v>
      </c>
      <c r="J83" s="196">
        <f>BK83</f>
        <v>0</v>
      </c>
      <c r="L83" s="48"/>
      <c r="M83" s="97"/>
      <c r="N83" s="84"/>
      <c r="O83" s="84"/>
      <c r="P83" s="197">
        <f>P84</f>
        <v>0</v>
      </c>
      <c r="Q83" s="84"/>
      <c r="R83" s="197">
        <f>R84</f>
        <v>1708.6524495300005</v>
      </c>
      <c r="S83" s="84"/>
      <c r="T83" s="198">
        <f>T84</f>
        <v>40.098550400000001</v>
      </c>
      <c r="AT83" s="26" t="s">
        <v>72</v>
      </c>
      <c r="AU83" s="26" t="s">
        <v>176</v>
      </c>
      <c r="BK83" s="199">
        <f>BK84</f>
        <v>0</v>
      </c>
    </row>
    <row r="84" s="11" customFormat="1" ht="37.44" customHeight="1">
      <c r="B84" s="200"/>
      <c r="D84" s="201" t="s">
        <v>72</v>
      </c>
      <c r="E84" s="202" t="s">
        <v>198</v>
      </c>
      <c r="F84" s="202" t="s">
        <v>199</v>
      </c>
      <c r="I84" s="203"/>
      <c r="J84" s="204">
        <f>BK84</f>
        <v>0</v>
      </c>
      <c r="L84" s="200"/>
      <c r="M84" s="205"/>
      <c r="N84" s="206"/>
      <c r="O84" s="206"/>
      <c r="P84" s="207">
        <f>P85+P153+P164+P222+P241+P308</f>
        <v>0</v>
      </c>
      <c r="Q84" s="206"/>
      <c r="R84" s="207">
        <f>R85+R153+R164+R222+R241+R308</f>
        <v>1708.6524495300005</v>
      </c>
      <c r="S84" s="206"/>
      <c r="T84" s="208">
        <f>T85+T153+T164+T222+T241+T308</f>
        <v>40.098550400000001</v>
      </c>
      <c r="AR84" s="201" t="s">
        <v>81</v>
      </c>
      <c r="AT84" s="209" t="s">
        <v>72</v>
      </c>
      <c r="AU84" s="209" t="s">
        <v>73</v>
      </c>
      <c r="AY84" s="201" t="s">
        <v>200</v>
      </c>
      <c r="BK84" s="210">
        <f>BK85+BK153+BK164+BK222+BK241+BK308</f>
        <v>0</v>
      </c>
    </row>
    <row r="85" s="11" customFormat="1" ht="19.92" customHeight="1">
      <c r="B85" s="200"/>
      <c r="D85" s="201" t="s">
        <v>72</v>
      </c>
      <c r="E85" s="211" t="s">
        <v>81</v>
      </c>
      <c r="F85" s="211" t="s">
        <v>201</v>
      </c>
      <c r="I85" s="203"/>
      <c r="J85" s="212">
        <f>BK85</f>
        <v>0</v>
      </c>
      <c r="L85" s="200"/>
      <c r="M85" s="205"/>
      <c r="N85" s="206"/>
      <c r="O85" s="206"/>
      <c r="P85" s="207">
        <f>SUM(P86:P152)</f>
        <v>0</v>
      </c>
      <c r="Q85" s="206"/>
      <c r="R85" s="207">
        <f>SUM(R86:R152)</f>
        <v>231.67431400000001</v>
      </c>
      <c r="S85" s="206"/>
      <c r="T85" s="208">
        <f>SUM(T86:T152)</f>
        <v>39.872300000000003</v>
      </c>
      <c r="AR85" s="201" t="s">
        <v>81</v>
      </c>
      <c r="AT85" s="209" t="s">
        <v>72</v>
      </c>
      <c r="AU85" s="209" t="s">
        <v>81</v>
      </c>
      <c r="AY85" s="201" t="s">
        <v>200</v>
      </c>
      <c r="BK85" s="210">
        <f>SUM(BK86:BK152)</f>
        <v>0</v>
      </c>
    </row>
    <row r="86" s="1" customFormat="1" ht="16.5" customHeight="1">
      <c r="B86" s="213"/>
      <c r="C86" s="214" t="s">
        <v>81</v>
      </c>
      <c r="D86" s="214" t="s">
        <v>202</v>
      </c>
      <c r="E86" s="215" t="s">
        <v>203</v>
      </c>
      <c r="F86" s="216" t="s">
        <v>204</v>
      </c>
      <c r="G86" s="217" t="s">
        <v>205</v>
      </c>
      <c r="H86" s="218">
        <v>30.670999999999999</v>
      </c>
      <c r="I86" s="219"/>
      <c r="J86" s="220">
        <f>ROUND(I86*H86,2)</f>
        <v>0</v>
      </c>
      <c r="K86" s="216" t="s">
        <v>206</v>
      </c>
      <c r="L86" s="48"/>
      <c r="M86" s="221" t="s">
        <v>5</v>
      </c>
      <c r="N86" s="222" t="s">
        <v>44</v>
      </c>
      <c r="O86" s="49"/>
      <c r="P86" s="223">
        <f>O86*H86</f>
        <v>0</v>
      </c>
      <c r="Q86" s="223">
        <v>0</v>
      </c>
      <c r="R86" s="223">
        <f>Q86*H86</f>
        <v>0</v>
      </c>
      <c r="S86" s="223">
        <v>1.3</v>
      </c>
      <c r="T86" s="224">
        <f>S86*H86</f>
        <v>39.872300000000003</v>
      </c>
      <c r="AR86" s="26" t="s">
        <v>207</v>
      </c>
      <c r="AT86" s="26" t="s">
        <v>202</v>
      </c>
      <c r="AU86" s="26" t="s">
        <v>83</v>
      </c>
      <c r="AY86" s="26" t="s">
        <v>200</v>
      </c>
      <c r="BE86" s="225">
        <f>IF(N86="základní",J86,0)</f>
        <v>0</v>
      </c>
      <c r="BF86" s="225">
        <f>IF(N86="snížená",J86,0)</f>
        <v>0</v>
      </c>
      <c r="BG86" s="225">
        <f>IF(N86="zákl. přenesená",J86,0)</f>
        <v>0</v>
      </c>
      <c r="BH86" s="225">
        <f>IF(N86="sníž. přenesená",J86,0)</f>
        <v>0</v>
      </c>
      <c r="BI86" s="225">
        <f>IF(N86="nulová",J86,0)</f>
        <v>0</v>
      </c>
      <c r="BJ86" s="26" t="s">
        <v>81</v>
      </c>
      <c r="BK86" s="225">
        <f>ROUND(I86*H86,2)</f>
        <v>0</v>
      </c>
      <c r="BL86" s="26" t="s">
        <v>207</v>
      </c>
      <c r="BM86" s="26" t="s">
        <v>208</v>
      </c>
    </row>
    <row r="87" s="1" customFormat="1">
      <c r="B87" s="48"/>
      <c r="D87" s="226" t="s">
        <v>209</v>
      </c>
      <c r="F87" s="227" t="s">
        <v>210</v>
      </c>
      <c r="I87" s="228"/>
      <c r="L87" s="48"/>
      <c r="M87" s="229"/>
      <c r="N87" s="49"/>
      <c r="O87" s="49"/>
      <c r="P87" s="49"/>
      <c r="Q87" s="49"/>
      <c r="R87" s="49"/>
      <c r="S87" s="49"/>
      <c r="T87" s="87"/>
      <c r="AT87" s="26" t="s">
        <v>209</v>
      </c>
      <c r="AU87" s="26" t="s">
        <v>83</v>
      </c>
    </row>
    <row r="88" s="12" customFormat="1">
      <c r="B88" s="230"/>
      <c r="D88" s="226" t="s">
        <v>211</v>
      </c>
      <c r="E88" s="231" t="s">
        <v>5</v>
      </c>
      <c r="F88" s="232" t="s">
        <v>212</v>
      </c>
      <c r="H88" s="233">
        <v>30.670999999999999</v>
      </c>
      <c r="I88" s="234"/>
      <c r="L88" s="230"/>
      <c r="M88" s="235"/>
      <c r="N88" s="236"/>
      <c r="O88" s="236"/>
      <c r="P88" s="236"/>
      <c r="Q88" s="236"/>
      <c r="R88" s="236"/>
      <c r="S88" s="236"/>
      <c r="T88" s="237"/>
      <c r="AT88" s="231" t="s">
        <v>211</v>
      </c>
      <c r="AU88" s="231" t="s">
        <v>83</v>
      </c>
      <c r="AV88" s="12" t="s">
        <v>83</v>
      </c>
      <c r="AW88" s="12" t="s">
        <v>37</v>
      </c>
      <c r="AX88" s="12" t="s">
        <v>81</v>
      </c>
      <c r="AY88" s="231" t="s">
        <v>200</v>
      </c>
    </row>
    <row r="89" s="1" customFormat="1" ht="16.5" customHeight="1">
      <c r="B89" s="213"/>
      <c r="C89" s="214" t="s">
        <v>83</v>
      </c>
      <c r="D89" s="214" t="s">
        <v>202</v>
      </c>
      <c r="E89" s="215" t="s">
        <v>213</v>
      </c>
      <c r="F89" s="216" t="s">
        <v>214</v>
      </c>
      <c r="G89" s="217" t="s">
        <v>205</v>
      </c>
      <c r="H89" s="218">
        <v>650.06399999999996</v>
      </c>
      <c r="I89" s="219"/>
      <c r="J89" s="220">
        <f>ROUND(I89*H89,2)</f>
        <v>0</v>
      </c>
      <c r="K89" s="216" t="s">
        <v>206</v>
      </c>
      <c r="L89" s="48"/>
      <c r="M89" s="221" t="s">
        <v>5</v>
      </c>
      <c r="N89" s="222" t="s">
        <v>44</v>
      </c>
      <c r="O89" s="49"/>
      <c r="P89" s="223">
        <f>O89*H89</f>
        <v>0</v>
      </c>
      <c r="Q89" s="223">
        <v>0</v>
      </c>
      <c r="R89" s="223">
        <f>Q89*H89</f>
        <v>0</v>
      </c>
      <c r="S89" s="223">
        <v>0</v>
      </c>
      <c r="T89" s="224">
        <f>S89*H89</f>
        <v>0</v>
      </c>
      <c r="AR89" s="26" t="s">
        <v>207</v>
      </c>
      <c r="AT89" s="26" t="s">
        <v>202</v>
      </c>
      <c r="AU89" s="26" t="s">
        <v>83</v>
      </c>
      <c r="AY89" s="26" t="s">
        <v>200</v>
      </c>
      <c r="BE89" s="225">
        <f>IF(N89="základní",J89,0)</f>
        <v>0</v>
      </c>
      <c r="BF89" s="225">
        <f>IF(N89="snížená",J89,0)</f>
        <v>0</v>
      </c>
      <c r="BG89" s="225">
        <f>IF(N89="zákl. přenesená",J89,0)</f>
        <v>0</v>
      </c>
      <c r="BH89" s="225">
        <f>IF(N89="sníž. přenesená",J89,0)</f>
        <v>0</v>
      </c>
      <c r="BI89" s="225">
        <f>IF(N89="nulová",J89,0)</f>
        <v>0</v>
      </c>
      <c r="BJ89" s="26" t="s">
        <v>81</v>
      </c>
      <c r="BK89" s="225">
        <f>ROUND(I89*H89,2)</f>
        <v>0</v>
      </c>
      <c r="BL89" s="26" t="s">
        <v>207</v>
      </c>
      <c r="BM89" s="26" t="s">
        <v>215</v>
      </c>
    </row>
    <row r="90" s="1" customFormat="1">
      <c r="B90" s="48"/>
      <c r="D90" s="226" t="s">
        <v>209</v>
      </c>
      <c r="F90" s="227" t="s">
        <v>216</v>
      </c>
      <c r="I90" s="228"/>
      <c r="L90" s="48"/>
      <c r="M90" s="229"/>
      <c r="N90" s="49"/>
      <c r="O90" s="49"/>
      <c r="P90" s="49"/>
      <c r="Q90" s="49"/>
      <c r="R90" s="49"/>
      <c r="S90" s="49"/>
      <c r="T90" s="87"/>
      <c r="AT90" s="26" t="s">
        <v>209</v>
      </c>
      <c r="AU90" s="26" t="s">
        <v>83</v>
      </c>
    </row>
    <row r="91" s="12" customFormat="1">
      <c r="B91" s="230"/>
      <c r="D91" s="226" t="s">
        <v>211</v>
      </c>
      <c r="E91" s="231" t="s">
        <v>5</v>
      </c>
      <c r="F91" s="232" t="s">
        <v>217</v>
      </c>
      <c r="H91" s="233">
        <v>119.381</v>
      </c>
      <c r="I91" s="234"/>
      <c r="L91" s="230"/>
      <c r="M91" s="235"/>
      <c r="N91" s="236"/>
      <c r="O91" s="236"/>
      <c r="P91" s="236"/>
      <c r="Q91" s="236"/>
      <c r="R91" s="236"/>
      <c r="S91" s="236"/>
      <c r="T91" s="237"/>
      <c r="AT91" s="231" t="s">
        <v>211</v>
      </c>
      <c r="AU91" s="231" t="s">
        <v>83</v>
      </c>
      <c r="AV91" s="12" t="s">
        <v>83</v>
      </c>
      <c r="AW91" s="12" t="s">
        <v>37</v>
      </c>
      <c r="AX91" s="12" t="s">
        <v>73</v>
      </c>
      <c r="AY91" s="231" t="s">
        <v>200</v>
      </c>
    </row>
    <row r="92" s="12" customFormat="1">
      <c r="B92" s="230"/>
      <c r="D92" s="226" t="s">
        <v>211</v>
      </c>
      <c r="E92" s="231" t="s">
        <v>5</v>
      </c>
      <c r="F92" s="232" t="s">
        <v>218</v>
      </c>
      <c r="H92" s="233">
        <v>530.68299999999999</v>
      </c>
      <c r="I92" s="234"/>
      <c r="L92" s="230"/>
      <c r="M92" s="235"/>
      <c r="N92" s="236"/>
      <c r="O92" s="236"/>
      <c r="P92" s="236"/>
      <c r="Q92" s="236"/>
      <c r="R92" s="236"/>
      <c r="S92" s="236"/>
      <c r="T92" s="237"/>
      <c r="AT92" s="231" t="s">
        <v>211</v>
      </c>
      <c r="AU92" s="231" t="s">
        <v>83</v>
      </c>
      <c r="AV92" s="12" t="s">
        <v>83</v>
      </c>
      <c r="AW92" s="12" t="s">
        <v>37</v>
      </c>
      <c r="AX92" s="12" t="s">
        <v>73</v>
      </c>
      <c r="AY92" s="231" t="s">
        <v>200</v>
      </c>
    </row>
    <row r="93" s="13" customFormat="1">
      <c r="B93" s="238"/>
      <c r="D93" s="226" t="s">
        <v>211</v>
      </c>
      <c r="E93" s="239" t="s">
        <v>5</v>
      </c>
      <c r="F93" s="240" t="s">
        <v>219</v>
      </c>
      <c r="H93" s="241">
        <v>650.06399999999996</v>
      </c>
      <c r="I93" s="242"/>
      <c r="L93" s="238"/>
      <c r="M93" s="243"/>
      <c r="N93" s="244"/>
      <c r="O93" s="244"/>
      <c r="P93" s="244"/>
      <c r="Q93" s="244"/>
      <c r="R93" s="244"/>
      <c r="S93" s="244"/>
      <c r="T93" s="245"/>
      <c r="AT93" s="239" t="s">
        <v>211</v>
      </c>
      <c r="AU93" s="239" t="s">
        <v>83</v>
      </c>
      <c r="AV93" s="13" t="s">
        <v>207</v>
      </c>
      <c r="AW93" s="13" t="s">
        <v>37</v>
      </c>
      <c r="AX93" s="13" t="s">
        <v>81</v>
      </c>
      <c r="AY93" s="239" t="s">
        <v>200</v>
      </c>
    </row>
    <row r="94" s="1" customFormat="1" ht="25.5" customHeight="1">
      <c r="B94" s="213"/>
      <c r="C94" s="214" t="s">
        <v>110</v>
      </c>
      <c r="D94" s="214" t="s">
        <v>202</v>
      </c>
      <c r="E94" s="215" t="s">
        <v>220</v>
      </c>
      <c r="F94" s="216" t="s">
        <v>221</v>
      </c>
      <c r="G94" s="217" t="s">
        <v>205</v>
      </c>
      <c r="H94" s="218">
        <v>502.83300000000003</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222</v>
      </c>
    </row>
    <row r="95" s="1" customFormat="1">
      <c r="B95" s="48"/>
      <c r="D95" s="226" t="s">
        <v>209</v>
      </c>
      <c r="F95" s="227" t="s">
        <v>223</v>
      </c>
      <c r="I95" s="228"/>
      <c r="L95" s="48"/>
      <c r="M95" s="229"/>
      <c r="N95" s="49"/>
      <c r="O95" s="49"/>
      <c r="P95" s="49"/>
      <c r="Q95" s="49"/>
      <c r="R95" s="49"/>
      <c r="S95" s="49"/>
      <c r="T95" s="87"/>
      <c r="AT95" s="26" t="s">
        <v>209</v>
      </c>
      <c r="AU95" s="26" t="s">
        <v>83</v>
      </c>
    </row>
    <row r="96" s="12" customFormat="1">
      <c r="B96" s="230"/>
      <c r="D96" s="226" t="s">
        <v>211</v>
      </c>
      <c r="E96" s="231" t="s">
        <v>5</v>
      </c>
      <c r="F96" s="232" t="s">
        <v>224</v>
      </c>
      <c r="H96" s="233">
        <v>502.83300000000003</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16.5" customHeight="1">
      <c r="B97" s="213"/>
      <c r="C97" s="214" t="s">
        <v>207</v>
      </c>
      <c r="D97" s="214" t="s">
        <v>202</v>
      </c>
      <c r="E97" s="215" t="s">
        <v>225</v>
      </c>
      <c r="F97" s="216" t="s">
        <v>226</v>
      </c>
      <c r="G97" s="217" t="s">
        <v>205</v>
      </c>
      <c r="H97" s="218">
        <v>572.11699999999996</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227</v>
      </c>
    </row>
    <row r="98" s="1" customFormat="1">
      <c r="B98" s="48"/>
      <c r="D98" s="226" t="s">
        <v>209</v>
      </c>
      <c r="F98" s="227" t="s">
        <v>228</v>
      </c>
      <c r="I98" s="228"/>
      <c r="L98" s="48"/>
      <c r="M98" s="229"/>
      <c r="N98" s="49"/>
      <c r="O98" s="49"/>
      <c r="P98" s="49"/>
      <c r="Q98" s="49"/>
      <c r="R98" s="49"/>
      <c r="S98" s="49"/>
      <c r="T98" s="87"/>
      <c r="AT98" s="26" t="s">
        <v>209</v>
      </c>
      <c r="AU98" s="26" t="s">
        <v>83</v>
      </c>
    </row>
    <row r="99" s="12" customFormat="1">
      <c r="B99" s="230"/>
      <c r="D99" s="226" t="s">
        <v>211</v>
      </c>
      <c r="E99" s="231" t="s">
        <v>5</v>
      </c>
      <c r="F99" s="232" t="s">
        <v>229</v>
      </c>
      <c r="H99" s="233">
        <v>572.11699999999996</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230</v>
      </c>
      <c r="D100" s="214" t="s">
        <v>202</v>
      </c>
      <c r="E100" s="215" t="s">
        <v>231</v>
      </c>
      <c r="F100" s="216" t="s">
        <v>232</v>
      </c>
      <c r="G100" s="217" t="s">
        <v>205</v>
      </c>
      <c r="H100" s="218">
        <v>69.284000000000006</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233</v>
      </c>
    </row>
    <row r="101" s="1" customFormat="1">
      <c r="B101" s="48"/>
      <c r="D101" s="226" t="s">
        <v>209</v>
      </c>
      <c r="F101" s="227" t="s">
        <v>234</v>
      </c>
      <c r="I101" s="228"/>
      <c r="L101" s="48"/>
      <c r="M101" s="229"/>
      <c r="N101" s="49"/>
      <c r="O101" s="49"/>
      <c r="P101" s="49"/>
      <c r="Q101" s="49"/>
      <c r="R101" s="49"/>
      <c r="S101" s="49"/>
      <c r="T101" s="87"/>
      <c r="AT101" s="26" t="s">
        <v>209</v>
      </c>
      <c r="AU101" s="26" t="s">
        <v>83</v>
      </c>
    </row>
    <row r="102" s="1" customFormat="1">
      <c r="B102" s="48"/>
      <c r="D102" s="226" t="s">
        <v>235</v>
      </c>
      <c r="F102" s="246" t="s">
        <v>236</v>
      </c>
      <c r="I102" s="228"/>
      <c r="L102" s="48"/>
      <c r="M102" s="229"/>
      <c r="N102" s="49"/>
      <c r="O102" s="49"/>
      <c r="P102" s="49"/>
      <c r="Q102" s="49"/>
      <c r="R102" s="49"/>
      <c r="S102" s="49"/>
      <c r="T102" s="87"/>
      <c r="AT102" s="26" t="s">
        <v>235</v>
      </c>
      <c r="AU102" s="26" t="s">
        <v>83</v>
      </c>
    </row>
    <row r="103" s="12" customFormat="1">
      <c r="B103" s="230"/>
      <c r="D103" s="226" t="s">
        <v>211</v>
      </c>
      <c r="E103" s="231" t="s">
        <v>5</v>
      </c>
      <c r="F103" s="232" t="s">
        <v>237</v>
      </c>
      <c r="H103" s="233">
        <v>69.284000000000006</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238</v>
      </c>
      <c r="D104" s="214" t="s">
        <v>202</v>
      </c>
      <c r="E104" s="215" t="s">
        <v>239</v>
      </c>
      <c r="F104" s="216" t="s">
        <v>240</v>
      </c>
      <c r="G104" s="217" t="s">
        <v>205</v>
      </c>
      <c r="H104" s="218">
        <v>83.138000000000005</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241</v>
      </c>
    </row>
    <row r="105" s="1" customFormat="1">
      <c r="B105" s="48"/>
      <c r="D105" s="226" t="s">
        <v>209</v>
      </c>
      <c r="F105" s="227" t="s">
        <v>242</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243</v>
      </c>
      <c r="H106" s="233">
        <v>83.138000000000005</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244</v>
      </c>
      <c r="D107" s="214" t="s">
        <v>202</v>
      </c>
      <c r="E107" s="215" t="s">
        <v>245</v>
      </c>
      <c r="F107" s="216" t="s">
        <v>246</v>
      </c>
      <c r="G107" s="217" t="s">
        <v>205</v>
      </c>
      <c r="H107" s="218">
        <v>566.92600000000004</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247</v>
      </c>
    </row>
    <row r="108" s="1" customFormat="1">
      <c r="B108" s="48"/>
      <c r="D108" s="226" t="s">
        <v>209</v>
      </c>
      <c r="F108" s="227" t="s">
        <v>248</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249</v>
      </c>
      <c r="H109" s="233">
        <v>566.92600000000004</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250</v>
      </c>
      <c r="D110" s="214" t="s">
        <v>202</v>
      </c>
      <c r="E110" s="215" t="s">
        <v>251</v>
      </c>
      <c r="F110" s="216" t="s">
        <v>252</v>
      </c>
      <c r="G110" s="217" t="s">
        <v>205</v>
      </c>
      <c r="H110" s="218">
        <v>602.78800000000001</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253</v>
      </c>
    </row>
    <row r="111" s="1" customFormat="1">
      <c r="B111" s="48"/>
      <c r="D111" s="226" t="s">
        <v>209</v>
      </c>
      <c r="F111" s="227" t="s">
        <v>254</v>
      </c>
      <c r="I111" s="228"/>
      <c r="L111" s="48"/>
      <c r="M111" s="229"/>
      <c r="N111" s="49"/>
      <c r="O111" s="49"/>
      <c r="P111" s="49"/>
      <c r="Q111" s="49"/>
      <c r="R111" s="49"/>
      <c r="S111" s="49"/>
      <c r="T111" s="87"/>
      <c r="AT111" s="26" t="s">
        <v>209</v>
      </c>
      <c r="AU111" s="26" t="s">
        <v>83</v>
      </c>
    </row>
    <row r="112" s="12" customFormat="1">
      <c r="B112" s="230"/>
      <c r="D112" s="226" t="s">
        <v>211</v>
      </c>
      <c r="E112" s="231" t="s">
        <v>5</v>
      </c>
      <c r="F112" s="232" t="s">
        <v>255</v>
      </c>
      <c r="H112" s="233">
        <v>30.670999999999999</v>
      </c>
      <c r="I112" s="234"/>
      <c r="L112" s="230"/>
      <c r="M112" s="235"/>
      <c r="N112" s="236"/>
      <c r="O112" s="236"/>
      <c r="P112" s="236"/>
      <c r="Q112" s="236"/>
      <c r="R112" s="236"/>
      <c r="S112" s="236"/>
      <c r="T112" s="237"/>
      <c r="AT112" s="231" t="s">
        <v>211</v>
      </c>
      <c r="AU112" s="231" t="s">
        <v>83</v>
      </c>
      <c r="AV112" s="12" t="s">
        <v>83</v>
      </c>
      <c r="AW112" s="12" t="s">
        <v>37</v>
      </c>
      <c r="AX112" s="12" t="s">
        <v>73</v>
      </c>
      <c r="AY112" s="231" t="s">
        <v>200</v>
      </c>
    </row>
    <row r="113" s="12" customFormat="1">
      <c r="B113" s="230"/>
      <c r="D113" s="226" t="s">
        <v>211</v>
      </c>
      <c r="E113" s="231" t="s">
        <v>5</v>
      </c>
      <c r="F113" s="232" t="s">
        <v>256</v>
      </c>
      <c r="H113" s="233">
        <v>502.83300000000003</v>
      </c>
      <c r="I113" s="234"/>
      <c r="L113" s="230"/>
      <c r="M113" s="235"/>
      <c r="N113" s="236"/>
      <c r="O113" s="236"/>
      <c r="P113" s="236"/>
      <c r="Q113" s="236"/>
      <c r="R113" s="236"/>
      <c r="S113" s="236"/>
      <c r="T113" s="237"/>
      <c r="AT113" s="231" t="s">
        <v>211</v>
      </c>
      <c r="AU113" s="231" t="s">
        <v>83</v>
      </c>
      <c r="AV113" s="12" t="s">
        <v>83</v>
      </c>
      <c r="AW113" s="12" t="s">
        <v>37</v>
      </c>
      <c r="AX113" s="12" t="s">
        <v>73</v>
      </c>
      <c r="AY113" s="231" t="s">
        <v>200</v>
      </c>
    </row>
    <row r="114" s="12" customFormat="1">
      <c r="B114" s="230"/>
      <c r="D114" s="226" t="s">
        <v>211</v>
      </c>
      <c r="E114" s="231" t="s">
        <v>5</v>
      </c>
      <c r="F114" s="232" t="s">
        <v>257</v>
      </c>
      <c r="H114" s="233">
        <v>69.284000000000006</v>
      </c>
      <c r="I114" s="234"/>
      <c r="L114" s="230"/>
      <c r="M114" s="235"/>
      <c r="N114" s="236"/>
      <c r="O114" s="236"/>
      <c r="P114" s="236"/>
      <c r="Q114" s="236"/>
      <c r="R114" s="236"/>
      <c r="S114" s="236"/>
      <c r="T114" s="237"/>
      <c r="AT114" s="231" t="s">
        <v>211</v>
      </c>
      <c r="AU114" s="231" t="s">
        <v>83</v>
      </c>
      <c r="AV114" s="12" t="s">
        <v>83</v>
      </c>
      <c r="AW114" s="12" t="s">
        <v>37</v>
      </c>
      <c r="AX114" s="12" t="s">
        <v>73</v>
      </c>
      <c r="AY114" s="231" t="s">
        <v>200</v>
      </c>
    </row>
    <row r="115" s="13" customFormat="1">
      <c r="B115" s="238"/>
      <c r="D115" s="226" t="s">
        <v>211</v>
      </c>
      <c r="E115" s="239" t="s">
        <v>5</v>
      </c>
      <c r="F115" s="240" t="s">
        <v>219</v>
      </c>
      <c r="H115" s="241">
        <v>602.78800000000001</v>
      </c>
      <c r="I115" s="242"/>
      <c r="L115" s="238"/>
      <c r="M115" s="243"/>
      <c r="N115" s="244"/>
      <c r="O115" s="244"/>
      <c r="P115" s="244"/>
      <c r="Q115" s="244"/>
      <c r="R115" s="244"/>
      <c r="S115" s="244"/>
      <c r="T115" s="245"/>
      <c r="AT115" s="239" t="s">
        <v>211</v>
      </c>
      <c r="AU115" s="239" t="s">
        <v>83</v>
      </c>
      <c r="AV115" s="13" t="s">
        <v>207</v>
      </c>
      <c r="AW115" s="13" t="s">
        <v>37</v>
      </c>
      <c r="AX115" s="13" t="s">
        <v>81</v>
      </c>
      <c r="AY115" s="239" t="s">
        <v>200</v>
      </c>
    </row>
    <row r="116" s="1" customFormat="1" ht="16.5" customHeight="1">
      <c r="B116" s="213"/>
      <c r="C116" s="214" t="s">
        <v>258</v>
      </c>
      <c r="D116" s="214" t="s">
        <v>202</v>
      </c>
      <c r="E116" s="215" t="s">
        <v>259</v>
      </c>
      <c r="F116" s="216" t="s">
        <v>260</v>
      </c>
      <c r="G116" s="217" t="s">
        <v>205</v>
      </c>
      <c r="H116" s="218">
        <v>83.138000000000005</v>
      </c>
      <c r="I116" s="219"/>
      <c r="J116" s="220">
        <f>ROUND(I116*H116,2)</f>
        <v>0</v>
      </c>
      <c r="K116" s="216" t="s">
        <v>206</v>
      </c>
      <c r="L116" s="48"/>
      <c r="M116" s="221" t="s">
        <v>5</v>
      </c>
      <c r="N116" s="222" t="s">
        <v>44</v>
      </c>
      <c r="O116" s="49"/>
      <c r="P116" s="223">
        <f>O116*H116</f>
        <v>0</v>
      </c>
      <c r="Q116" s="223">
        <v>0</v>
      </c>
      <c r="R116" s="223">
        <f>Q116*H116</f>
        <v>0</v>
      </c>
      <c r="S116" s="223">
        <v>0</v>
      </c>
      <c r="T116" s="224">
        <f>S116*H116</f>
        <v>0</v>
      </c>
      <c r="AR116" s="26" t="s">
        <v>207</v>
      </c>
      <c r="AT116" s="26" t="s">
        <v>202</v>
      </c>
      <c r="AU116" s="26" t="s">
        <v>83</v>
      </c>
      <c r="AY116" s="26" t="s">
        <v>200</v>
      </c>
      <c r="BE116" s="225">
        <f>IF(N116="základní",J116,0)</f>
        <v>0</v>
      </c>
      <c r="BF116" s="225">
        <f>IF(N116="snížená",J116,0)</f>
        <v>0</v>
      </c>
      <c r="BG116" s="225">
        <f>IF(N116="zákl. přenesená",J116,0)</f>
        <v>0</v>
      </c>
      <c r="BH116" s="225">
        <f>IF(N116="sníž. přenesená",J116,0)</f>
        <v>0</v>
      </c>
      <c r="BI116" s="225">
        <f>IF(N116="nulová",J116,0)</f>
        <v>0</v>
      </c>
      <c r="BJ116" s="26" t="s">
        <v>81</v>
      </c>
      <c r="BK116" s="225">
        <f>ROUND(I116*H116,2)</f>
        <v>0</v>
      </c>
      <c r="BL116" s="26" t="s">
        <v>207</v>
      </c>
      <c r="BM116" s="26" t="s">
        <v>261</v>
      </c>
    </row>
    <row r="117" s="1" customFormat="1">
      <c r="B117" s="48"/>
      <c r="D117" s="226" t="s">
        <v>209</v>
      </c>
      <c r="F117" s="227" t="s">
        <v>262</v>
      </c>
      <c r="I117" s="228"/>
      <c r="L117" s="48"/>
      <c r="M117" s="229"/>
      <c r="N117" s="49"/>
      <c r="O117" s="49"/>
      <c r="P117" s="49"/>
      <c r="Q117" s="49"/>
      <c r="R117" s="49"/>
      <c r="S117" s="49"/>
      <c r="T117" s="87"/>
      <c r="AT117" s="26" t="s">
        <v>209</v>
      </c>
      <c r="AU117" s="26" t="s">
        <v>83</v>
      </c>
    </row>
    <row r="118" s="12" customFormat="1">
      <c r="B118" s="230"/>
      <c r="D118" s="226" t="s">
        <v>211</v>
      </c>
      <c r="E118" s="231" t="s">
        <v>5</v>
      </c>
      <c r="F118" s="232" t="s">
        <v>263</v>
      </c>
      <c r="H118" s="233">
        <v>83.138000000000005</v>
      </c>
      <c r="I118" s="234"/>
      <c r="L118" s="230"/>
      <c r="M118" s="235"/>
      <c r="N118" s="236"/>
      <c r="O118" s="236"/>
      <c r="P118" s="236"/>
      <c r="Q118" s="236"/>
      <c r="R118" s="236"/>
      <c r="S118" s="236"/>
      <c r="T118" s="237"/>
      <c r="AT118" s="231" t="s">
        <v>211</v>
      </c>
      <c r="AU118" s="231" t="s">
        <v>83</v>
      </c>
      <c r="AV118" s="12" t="s">
        <v>83</v>
      </c>
      <c r="AW118" s="12" t="s">
        <v>37</v>
      </c>
      <c r="AX118" s="12" t="s">
        <v>81</v>
      </c>
      <c r="AY118" s="231" t="s">
        <v>200</v>
      </c>
    </row>
    <row r="119" s="1" customFormat="1" ht="25.5" customHeight="1">
      <c r="B119" s="213"/>
      <c r="C119" s="214" t="s">
        <v>264</v>
      </c>
      <c r="D119" s="214" t="s">
        <v>202</v>
      </c>
      <c r="E119" s="215" t="s">
        <v>265</v>
      </c>
      <c r="F119" s="216" t="s">
        <v>266</v>
      </c>
      <c r="G119" s="217" t="s">
        <v>205</v>
      </c>
      <c r="H119" s="218">
        <v>144.791</v>
      </c>
      <c r="I119" s="219"/>
      <c r="J119" s="220">
        <f>ROUND(I119*H119,2)</f>
        <v>0</v>
      </c>
      <c r="K119" s="216" t="s">
        <v>206</v>
      </c>
      <c r="L119" s="48"/>
      <c r="M119" s="221" t="s">
        <v>5</v>
      </c>
      <c r="N119" s="222" t="s">
        <v>44</v>
      </c>
      <c r="O119" s="49"/>
      <c r="P119" s="223">
        <f>O119*H119</f>
        <v>0</v>
      </c>
      <c r="Q119" s="223">
        <v>0</v>
      </c>
      <c r="R119" s="223">
        <f>Q119*H119</f>
        <v>0</v>
      </c>
      <c r="S119" s="223">
        <v>0</v>
      </c>
      <c r="T119" s="224">
        <f>S119*H119</f>
        <v>0</v>
      </c>
      <c r="AR119" s="26" t="s">
        <v>207</v>
      </c>
      <c r="AT119" s="26" t="s">
        <v>202</v>
      </c>
      <c r="AU119" s="26" t="s">
        <v>83</v>
      </c>
      <c r="AY119" s="26" t="s">
        <v>200</v>
      </c>
      <c r="BE119" s="225">
        <f>IF(N119="základní",J119,0)</f>
        <v>0</v>
      </c>
      <c r="BF119" s="225">
        <f>IF(N119="snížená",J119,0)</f>
        <v>0</v>
      </c>
      <c r="BG119" s="225">
        <f>IF(N119="zákl. přenesená",J119,0)</f>
        <v>0</v>
      </c>
      <c r="BH119" s="225">
        <f>IF(N119="sníž. přenesená",J119,0)</f>
        <v>0</v>
      </c>
      <c r="BI119" s="225">
        <f>IF(N119="nulová",J119,0)</f>
        <v>0</v>
      </c>
      <c r="BJ119" s="26" t="s">
        <v>81</v>
      </c>
      <c r="BK119" s="225">
        <f>ROUND(I119*H119,2)</f>
        <v>0</v>
      </c>
      <c r="BL119" s="26" t="s">
        <v>207</v>
      </c>
      <c r="BM119" s="26" t="s">
        <v>267</v>
      </c>
    </row>
    <row r="120" s="1" customFormat="1">
      <c r="B120" s="48"/>
      <c r="D120" s="226" t="s">
        <v>209</v>
      </c>
      <c r="F120" s="227" t="s">
        <v>268</v>
      </c>
      <c r="I120" s="228"/>
      <c r="L120" s="48"/>
      <c r="M120" s="229"/>
      <c r="N120" s="49"/>
      <c r="O120" s="49"/>
      <c r="P120" s="49"/>
      <c r="Q120" s="49"/>
      <c r="R120" s="49"/>
      <c r="S120" s="49"/>
      <c r="T120" s="87"/>
      <c r="AT120" s="26" t="s">
        <v>209</v>
      </c>
      <c r="AU120" s="26" t="s">
        <v>83</v>
      </c>
    </row>
    <row r="121" s="12" customFormat="1">
      <c r="B121" s="230"/>
      <c r="D121" s="226" t="s">
        <v>211</v>
      </c>
      <c r="E121" s="231" t="s">
        <v>5</v>
      </c>
      <c r="F121" s="232" t="s">
        <v>269</v>
      </c>
      <c r="H121" s="233">
        <v>144.791</v>
      </c>
      <c r="I121" s="234"/>
      <c r="L121" s="230"/>
      <c r="M121" s="235"/>
      <c r="N121" s="236"/>
      <c r="O121" s="236"/>
      <c r="P121" s="236"/>
      <c r="Q121" s="236"/>
      <c r="R121" s="236"/>
      <c r="S121" s="236"/>
      <c r="T121" s="237"/>
      <c r="AT121" s="231" t="s">
        <v>211</v>
      </c>
      <c r="AU121" s="231" t="s">
        <v>83</v>
      </c>
      <c r="AV121" s="12" t="s">
        <v>83</v>
      </c>
      <c r="AW121" s="12" t="s">
        <v>37</v>
      </c>
      <c r="AX121" s="12" t="s">
        <v>81</v>
      </c>
      <c r="AY121" s="231" t="s">
        <v>200</v>
      </c>
    </row>
    <row r="122" s="1" customFormat="1" ht="16.5" customHeight="1">
      <c r="B122" s="213"/>
      <c r="C122" s="247" t="s">
        <v>270</v>
      </c>
      <c r="D122" s="247" t="s">
        <v>271</v>
      </c>
      <c r="E122" s="248" t="s">
        <v>272</v>
      </c>
      <c r="F122" s="249" t="s">
        <v>273</v>
      </c>
      <c r="G122" s="250" t="s">
        <v>274</v>
      </c>
      <c r="H122" s="251">
        <v>231.666</v>
      </c>
      <c r="I122" s="252"/>
      <c r="J122" s="253">
        <f>ROUND(I122*H122,2)</f>
        <v>0</v>
      </c>
      <c r="K122" s="249" t="s">
        <v>206</v>
      </c>
      <c r="L122" s="254"/>
      <c r="M122" s="255" t="s">
        <v>5</v>
      </c>
      <c r="N122" s="256" t="s">
        <v>44</v>
      </c>
      <c r="O122" s="49"/>
      <c r="P122" s="223">
        <f>O122*H122</f>
        <v>0</v>
      </c>
      <c r="Q122" s="223">
        <v>1</v>
      </c>
      <c r="R122" s="223">
        <f>Q122*H122</f>
        <v>231.666</v>
      </c>
      <c r="S122" s="223">
        <v>0</v>
      </c>
      <c r="T122" s="224">
        <f>S122*H122</f>
        <v>0</v>
      </c>
      <c r="AR122" s="26" t="s">
        <v>250</v>
      </c>
      <c r="AT122" s="26" t="s">
        <v>271</v>
      </c>
      <c r="AU122" s="26" t="s">
        <v>83</v>
      </c>
      <c r="AY122" s="26" t="s">
        <v>200</v>
      </c>
      <c r="BE122" s="225">
        <f>IF(N122="základní",J122,0)</f>
        <v>0</v>
      </c>
      <c r="BF122" s="225">
        <f>IF(N122="snížená",J122,0)</f>
        <v>0</v>
      </c>
      <c r="BG122" s="225">
        <f>IF(N122="zákl. přenesená",J122,0)</f>
        <v>0</v>
      </c>
      <c r="BH122" s="225">
        <f>IF(N122="sníž. přenesená",J122,0)</f>
        <v>0</v>
      </c>
      <c r="BI122" s="225">
        <f>IF(N122="nulová",J122,0)</f>
        <v>0</v>
      </c>
      <c r="BJ122" s="26" t="s">
        <v>81</v>
      </c>
      <c r="BK122" s="225">
        <f>ROUND(I122*H122,2)</f>
        <v>0</v>
      </c>
      <c r="BL122" s="26" t="s">
        <v>207</v>
      </c>
      <c r="BM122" s="26" t="s">
        <v>275</v>
      </c>
    </row>
    <row r="123" s="1" customFormat="1">
      <c r="B123" s="48"/>
      <c r="D123" s="226" t="s">
        <v>209</v>
      </c>
      <c r="F123" s="227" t="s">
        <v>273</v>
      </c>
      <c r="I123" s="228"/>
      <c r="L123" s="48"/>
      <c r="M123" s="229"/>
      <c r="N123" s="49"/>
      <c r="O123" s="49"/>
      <c r="P123" s="49"/>
      <c r="Q123" s="49"/>
      <c r="R123" s="49"/>
      <c r="S123" s="49"/>
      <c r="T123" s="87"/>
      <c r="AT123" s="26" t="s">
        <v>209</v>
      </c>
      <c r="AU123" s="26" t="s">
        <v>83</v>
      </c>
    </row>
    <row r="124" s="12" customFormat="1">
      <c r="B124" s="230"/>
      <c r="D124" s="226" t="s">
        <v>211</v>
      </c>
      <c r="F124" s="232" t="s">
        <v>276</v>
      </c>
      <c r="H124" s="233">
        <v>231.666</v>
      </c>
      <c r="I124" s="234"/>
      <c r="L124" s="230"/>
      <c r="M124" s="235"/>
      <c r="N124" s="236"/>
      <c r="O124" s="236"/>
      <c r="P124" s="236"/>
      <c r="Q124" s="236"/>
      <c r="R124" s="236"/>
      <c r="S124" s="236"/>
      <c r="T124" s="237"/>
      <c r="AT124" s="231" t="s">
        <v>211</v>
      </c>
      <c r="AU124" s="231" t="s">
        <v>83</v>
      </c>
      <c r="AV124" s="12" t="s">
        <v>83</v>
      </c>
      <c r="AW124" s="12" t="s">
        <v>6</v>
      </c>
      <c r="AX124" s="12" t="s">
        <v>81</v>
      </c>
      <c r="AY124" s="231" t="s">
        <v>200</v>
      </c>
    </row>
    <row r="125" s="1" customFormat="1" ht="16.5" customHeight="1">
      <c r="B125" s="213"/>
      <c r="C125" s="214" t="s">
        <v>277</v>
      </c>
      <c r="D125" s="214" t="s">
        <v>202</v>
      </c>
      <c r="E125" s="215" t="s">
        <v>278</v>
      </c>
      <c r="F125" s="216" t="s">
        <v>279</v>
      </c>
      <c r="G125" s="217" t="s">
        <v>205</v>
      </c>
      <c r="H125" s="218">
        <v>602.78800000000001</v>
      </c>
      <c r="I125" s="219"/>
      <c r="J125" s="220">
        <f>ROUND(I125*H125,2)</f>
        <v>0</v>
      </c>
      <c r="K125" s="216" t="s">
        <v>206</v>
      </c>
      <c r="L125" s="48"/>
      <c r="M125" s="221" t="s">
        <v>5</v>
      </c>
      <c r="N125" s="222" t="s">
        <v>44</v>
      </c>
      <c r="O125" s="49"/>
      <c r="P125" s="223">
        <f>O125*H125</f>
        <v>0</v>
      </c>
      <c r="Q125" s="223">
        <v>0</v>
      </c>
      <c r="R125" s="223">
        <f>Q125*H125</f>
        <v>0</v>
      </c>
      <c r="S125" s="223">
        <v>0</v>
      </c>
      <c r="T125" s="224">
        <f>S125*H125</f>
        <v>0</v>
      </c>
      <c r="AR125" s="26" t="s">
        <v>207</v>
      </c>
      <c r="AT125" s="26" t="s">
        <v>202</v>
      </c>
      <c r="AU125" s="26" t="s">
        <v>83</v>
      </c>
      <c r="AY125" s="26" t="s">
        <v>200</v>
      </c>
      <c r="BE125" s="225">
        <f>IF(N125="základní",J125,0)</f>
        <v>0</v>
      </c>
      <c r="BF125" s="225">
        <f>IF(N125="snížená",J125,0)</f>
        <v>0</v>
      </c>
      <c r="BG125" s="225">
        <f>IF(N125="zákl. přenesená",J125,0)</f>
        <v>0</v>
      </c>
      <c r="BH125" s="225">
        <f>IF(N125="sníž. přenesená",J125,0)</f>
        <v>0</v>
      </c>
      <c r="BI125" s="225">
        <f>IF(N125="nulová",J125,0)</f>
        <v>0</v>
      </c>
      <c r="BJ125" s="26" t="s">
        <v>81</v>
      </c>
      <c r="BK125" s="225">
        <f>ROUND(I125*H125,2)</f>
        <v>0</v>
      </c>
      <c r="BL125" s="26" t="s">
        <v>207</v>
      </c>
      <c r="BM125" s="26" t="s">
        <v>280</v>
      </c>
    </row>
    <row r="126" s="1" customFormat="1">
      <c r="B126" s="48"/>
      <c r="D126" s="226" t="s">
        <v>209</v>
      </c>
      <c r="F126" s="227" t="s">
        <v>281</v>
      </c>
      <c r="I126" s="228"/>
      <c r="L126" s="48"/>
      <c r="M126" s="229"/>
      <c r="N126" s="49"/>
      <c r="O126" s="49"/>
      <c r="P126" s="49"/>
      <c r="Q126" s="49"/>
      <c r="R126" s="49"/>
      <c r="S126" s="49"/>
      <c r="T126" s="87"/>
      <c r="AT126" s="26" t="s">
        <v>209</v>
      </c>
      <c r="AU126" s="26" t="s">
        <v>83</v>
      </c>
    </row>
    <row r="127" s="12" customFormat="1">
      <c r="B127" s="230"/>
      <c r="D127" s="226" t="s">
        <v>211</v>
      </c>
      <c r="E127" s="231" t="s">
        <v>5</v>
      </c>
      <c r="F127" s="232" t="s">
        <v>255</v>
      </c>
      <c r="H127" s="233">
        <v>30.670999999999999</v>
      </c>
      <c r="I127" s="234"/>
      <c r="L127" s="230"/>
      <c r="M127" s="235"/>
      <c r="N127" s="236"/>
      <c r="O127" s="236"/>
      <c r="P127" s="236"/>
      <c r="Q127" s="236"/>
      <c r="R127" s="236"/>
      <c r="S127" s="236"/>
      <c r="T127" s="237"/>
      <c r="AT127" s="231" t="s">
        <v>211</v>
      </c>
      <c r="AU127" s="231" t="s">
        <v>83</v>
      </c>
      <c r="AV127" s="12" t="s">
        <v>83</v>
      </c>
      <c r="AW127" s="12" t="s">
        <v>37</v>
      </c>
      <c r="AX127" s="12" t="s">
        <v>73</v>
      </c>
      <c r="AY127" s="231" t="s">
        <v>200</v>
      </c>
    </row>
    <row r="128" s="12" customFormat="1">
      <c r="B128" s="230"/>
      <c r="D128" s="226" t="s">
        <v>211</v>
      </c>
      <c r="E128" s="231" t="s">
        <v>5</v>
      </c>
      <c r="F128" s="232" t="s">
        <v>256</v>
      </c>
      <c r="H128" s="233">
        <v>502.83300000000003</v>
      </c>
      <c r="I128" s="234"/>
      <c r="L128" s="230"/>
      <c r="M128" s="235"/>
      <c r="N128" s="236"/>
      <c r="O128" s="236"/>
      <c r="P128" s="236"/>
      <c r="Q128" s="236"/>
      <c r="R128" s="236"/>
      <c r="S128" s="236"/>
      <c r="T128" s="237"/>
      <c r="AT128" s="231" t="s">
        <v>211</v>
      </c>
      <c r="AU128" s="231" t="s">
        <v>83</v>
      </c>
      <c r="AV128" s="12" t="s">
        <v>83</v>
      </c>
      <c r="AW128" s="12" t="s">
        <v>37</v>
      </c>
      <c r="AX128" s="12" t="s">
        <v>73</v>
      </c>
      <c r="AY128" s="231" t="s">
        <v>200</v>
      </c>
    </row>
    <row r="129" s="12" customFormat="1">
      <c r="B129" s="230"/>
      <c r="D129" s="226" t="s">
        <v>211</v>
      </c>
      <c r="E129" s="231" t="s">
        <v>5</v>
      </c>
      <c r="F129" s="232" t="s">
        <v>257</v>
      </c>
      <c r="H129" s="233">
        <v>69.284000000000006</v>
      </c>
      <c r="I129" s="234"/>
      <c r="L129" s="230"/>
      <c r="M129" s="235"/>
      <c r="N129" s="236"/>
      <c r="O129" s="236"/>
      <c r="P129" s="236"/>
      <c r="Q129" s="236"/>
      <c r="R129" s="236"/>
      <c r="S129" s="236"/>
      <c r="T129" s="237"/>
      <c r="AT129" s="231" t="s">
        <v>211</v>
      </c>
      <c r="AU129" s="231" t="s">
        <v>83</v>
      </c>
      <c r="AV129" s="12" t="s">
        <v>83</v>
      </c>
      <c r="AW129" s="12" t="s">
        <v>37</v>
      </c>
      <c r="AX129" s="12" t="s">
        <v>73</v>
      </c>
      <c r="AY129" s="231" t="s">
        <v>200</v>
      </c>
    </row>
    <row r="130" s="13" customFormat="1">
      <c r="B130" s="238"/>
      <c r="D130" s="226" t="s">
        <v>211</v>
      </c>
      <c r="E130" s="239" t="s">
        <v>5</v>
      </c>
      <c r="F130" s="240" t="s">
        <v>219</v>
      </c>
      <c r="H130" s="241">
        <v>602.78800000000001</v>
      </c>
      <c r="I130" s="242"/>
      <c r="L130" s="238"/>
      <c r="M130" s="243"/>
      <c r="N130" s="244"/>
      <c r="O130" s="244"/>
      <c r="P130" s="244"/>
      <c r="Q130" s="244"/>
      <c r="R130" s="244"/>
      <c r="S130" s="244"/>
      <c r="T130" s="245"/>
      <c r="AT130" s="239" t="s">
        <v>211</v>
      </c>
      <c r="AU130" s="239" t="s">
        <v>83</v>
      </c>
      <c r="AV130" s="13" t="s">
        <v>207</v>
      </c>
      <c r="AW130" s="13" t="s">
        <v>37</v>
      </c>
      <c r="AX130" s="13" t="s">
        <v>81</v>
      </c>
      <c r="AY130" s="239" t="s">
        <v>200</v>
      </c>
    </row>
    <row r="131" s="1" customFormat="1" ht="16.5" customHeight="1">
      <c r="B131" s="213"/>
      <c r="C131" s="214" t="s">
        <v>282</v>
      </c>
      <c r="D131" s="214" t="s">
        <v>202</v>
      </c>
      <c r="E131" s="215" t="s">
        <v>283</v>
      </c>
      <c r="F131" s="216" t="s">
        <v>284</v>
      </c>
      <c r="G131" s="217" t="s">
        <v>274</v>
      </c>
      <c r="H131" s="218">
        <v>1145.297</v>
      </c>
      <c r="I131" s="219"/>
      <c r="J131" s="220">
        <f>ROUND(I131*H131,2)</f>
        <v>0</v>
      </c>
      <c r="K131" s="216" t="s">
        <v>206</v>
      </c>
      <c r="L131" s="48"/>
      <c r="M131" s="221" t="s">
        <v>5</v>
      </c>
      <c r="N131" s="222" t="s">
        <v>44</v>
      </c>
      <c r="O131" s="49"/>
      <c r="P131" s="223">
        <f>O131*H131</f>
        <v>0</v>
      </c>
      <c r="Q131" s="223">
        <v>0</v>
      </c>
      <c r="R131" s="223">
        <f>Q131*H131</f>
        <v>0</v>
      </c>
      <c r="S131" s="223">
        <v>0</v>
      </c>
      <c r="T131" s="224">
        <f>S131*H131</f>
        <v>0</v>
      </c>
      <c r="AR131" s="26" t="s">
        <v>207</v>
      </c>
      <c r="AT131" s="26" t="s">
        <v>202</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207</v>
      </c>
      <c r="BM131" s="26" t="s">
        <v>285</v>
      </c>
    </row>
    <row r="132" s="1" customFormat="1">
      <c r="B132" s="48"/>
      <c r="D132" s="226" t="s">
        <v>209</v>
      </c>
      <c r="F132" s="227" t="s">
        <v>286</v>
      </c>
      <c r="I132" s="228"/>
      <c r="L132" s="48"/>
      <c r="M132" s="229"/>
      <c r="N132" s="49"/>
      <c r="O132" s="49"/>
      <c r="P132" s="49"/>
      <c r="Q132" s="49"/>
      <c r="R132" s="49"/>
      <c r="S132" s="49"/>
      <c r="T132" s="87"/>
      <c r="AT132" s="26" t="s">
        <v>209</v>
      </c>
      <c r="AU132" s="26" t="s">
        <v>83</v>
      </c>
    </row>
    <row r="133" s="12" customFormat="1">
      <c r="B133" s="230"/>
      <c r="D133" s="226" t="s">
        <v>211</v>
      </c>
      <c r="E133" s="231" t="s">
        <v>5</v>
      </c>
      <c r="F133" s="232" t="s">
        <v>287</v>
      </c>
      <c r="H133" s="233">
        <v>1145.297</v>
      </c>
      <c r="I133" s="234"/>
      <c r="L133" s="230"/>
      <c r="M133" s="235"/>
      <c r="N133" s="236"/>
      <c r="O133" s="236"/>
      <c r="P133" s="236"/>
      <c r="Q133" s="236"/>
      <c r="R133" s="236"/>
      <c r="S133" s="236"/>
      <c r="T133" s="237"/>
      <c r="AT133" s="231" t="s">
        <v>211</v>
      </c>
      <c r="AU133" s="231" t="s">
        <v>83</v>
      </c>
      <c r="AV133" s="12" t="s">
        <v>83</v>
      </c>
      <c r="AW133" s="12" t="s">
        <v>37</v>
      </c>
      <c r="AX133" s="12" t="s">
        <v>81</v>
      </c>
      <c r="AY133" s="231" t="s">
        <v>200</v>
      </c>
    </row>
    <row r="134" s="1" customFormat="1" ht="25.5" customHeight="1">
      <c r="B134" s="213"/>
      <c r="C134" s="214" t="s">
        <v>288</v>
      </c>
      <c r="D134" s="214" t="s">
        <v>202</v>
      </c>
      <c r="E134" s="215" t="s">
        <v>289</v>
      </c>
      <c r="F134" s="216" t="s">
        <v>290</v>
      </c>
      <c r="G134" s="217" t="s">
        <v>291</v>
      </c>
      <c r="H134" s="218">
        <v>554.255</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292</v>
      </c>
    </row>
    <row r="135" s="1" customFormat="1">
      <c r="B135" s="48"/>
      <c r="D135" s="226" t="s">
        <v>209</v>
      </c>
      <c r="F135" s="227" t="s">
        <v>293</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294</v>
      </c>
      <c r="H136" s="233">
        <v>191.85499999999999</v>
      </c>
      <c r="I136" s="234"/>
      <c r="L136" s="230"/>
      <c r="M136" s="235"/>
      <c r="N136" s="236"/>
      <c r="O136" s="236"/>
      <c r="P136" s="236"/>
      <c r="Q136" s="236"/>
      <c r="R136" s="236"/>
      <c r="S136" s="236"/>
      <c r="T136" s="237"/>
      <c r="AT136" s="231" t="s">
        <v>211</v>
      </c>
      <c r="AU136" s="231" t="s">
        <v>83</v>
      </c>
      <c r="AV136" s="12" t="s">
        <v>83</v>
      </c>
      <c r="AW136" s="12" t="s">
        <v>37</v>
      </c>
      <c r="AX136" s="12" t="s">
        <v>73</v>
      </c>
      <c r="AY136" s="231" t="s">
        <v>200</v>
      </c>
    </row>
    <row r="137" s="12" customFormat="1">
      <c r="B137" s="230"/>
      <c r="D137" s="226" t="s">
        <v>211</v>
      </c>
      <c r="E137" s="231" t="s">
        <v>5</v>
      </c>
      <c r="F137" s="232" t="s">
        <v>295</v>
      </c>
      <c r="H137" s="233">
        <v>362.39999999999998</v>
      </c>
      <c r="I137" s="234"/>
      <c r="L137" s="230"/>
      <c r="M137" s="235"/>
      <c r="N137" s="236"/>
      <c r="O137" s="236"/>
      <c r="P137" s="236"/>
      <c r="Q137" s="236"/>
      <c r="R137" s="236"/>
      <c r="S137" s="236"/>
      <c r="T137" s="237"/>
      <c r="AT137" s="231" t="s">
        <v>211</v>
      </c>
      <c r="AU137" s="231" t="s">
        <v>83</v>
      </c>
      <c r="AV137" s="12" t="s">
        <v>83</v>
      </c>
      <c r="AW137" s="12" t="s">
        <v>37</v>
      </c>
      <c r="AX137" s="12" t="s">
        <v>73</v>
      </c>
      <c r="AY137" s="231" t="s">
        <v>200</v>
      </c>
    </row>
    <row r="138" s="13" customFormat="1">
      <c r="B138" s="238"/>
      <c r="D138" s="226" t="s">
        <v>211</v>
      </c>
      <c r="E138" s="239" t="s">
        <v>5</v>
      </c>
      <c r="F138" s="240" t="s">
        <v>219</v>
      </c>
      <c r="H138" s="241">
        <v>554.255</v>
      </c>
      <c r="I138" s="242"/>
      <c r="L138" s="238"/>
      <c r="M138" s="243"/>
      <c r="N138" s="244"/>
      <c r="O138" s="244"/>
      <c r="P138" s="244"/>
      <c r="Q138" s="244"/>
      <c r="R138" s="244"/>
      <c r="S138" s="244"/>
      <c r="T138" s="245"/>
      <c r="AT138" s="239" t="s">
        <v>211</v>
      </c>
      <c r="AU138" s="239" t="s">
        <v>83</v>
      </c>
      <c r="AV138" s="13" t="s">
        <v>207</v>
      </c>
      <c r="AW138" s="13" t="s">
        <v>37</v>
      </c>
      <c r="AX138" s="13" t="s">
        <v>81</v>
      </c>
      <c r="AY138" s="239" t="s">
        <v>200</v>
      </c>
    </row>
    <row r="139" s="1" customFormat="1" ht="25.5" customHeight="1">
      <c r="B139" s="213"/>
      <c r="C139" s="214" t="s">
        <v>11</v>
      </c>
      <c r="D139" s="214" t="s">
        <v>202</v>
      </c>
      <c r="E139" s="215" t="s">
        <v>296</v>
      </c>
      <c r="F139" s="216" t="s">
        <v>297</v>
      </c>
      <c r="G139" s="217" t="s">
        <v>291</v>
      </c>
      <c r="H139" s="218">
        <v>2267.703</v>
      </c>
      <c r="I139" s="219"/>
      <c r="J139" s="220">
        <f>ROUND(I139*H139,2)</f>
        <v>0</v>
      </c>
      <c r="K139" s="216" t="s">
        <v>206</v>
      </c>
      <c r="L139" s="48"/>
      <c r="M139" s="221" t="s">
        <v>5</v>
      </c>
      <c r="N139" s="222" t="s">
        <v>44</v>
      </c>
      <c r="O139" s="49"/>
      <c r="P139" s="223">
        <f>O139*H139</f>
        <v>0</v>
      </c>
      <c r="Q139" s="223">
        <v>0</v>
      </c>
      <c r="R139" s="223">
        <f>Q139*H139</f>
        <v>0</v>
      </c>
      <c r="S139" s="223">
        <v>0</v>
      </c>
      <c r="T139" s="224">
        <f>S139*H139</f>
        <v>0</v>
      </c>
      <c r="AR139" s="26" t="s">
        <v>207</v>
      </c>
      <c r="AT139" s="26" t="s">
        <v>202</v>
      </c>
      <c r="AU139" s="26" t="s">
        <v>83</v>
      </c>
      <c r="AY139" s="26" t="s">
        <v>200</v>
      </c>
      <c r="BE139" s="225">
        <f>IF(N139="základní",J139,0)</f>
        <v>0</v>
      </c>
      <c r="BF139" s="225">
        <f>IF(N139="snížená",J139,0)</f>
        <v>0</v>
      </c>
      <c r="BG139" s="225">
        <f>IF(N139="zákl. přenesená",J139,0)</f>
        <v>0</v>
      </c>
      <c r="BH139" s="225">
        <f>IF(N139="sníž. přenesená",J139,0)</f>
        <v>0</v>
      </c>
      <c r="BI139" s="225">
        <f>IF(N139="nulová",J139,0)</f>
        <v>0</v>
      </c>
      <c r="BJ139" s="26" t="s">
        <v>81</v>
      </c>
      <c r="BK139" s="225">
        <f>ROUND(I139*H139,2)</f>
        <v>0</v>
      </c>
      <c r="BL139" s="26" t="s">
        <v>207</v>
      </c>
      <c r="BM139" s="26" t="s">
        <v>298</v>
      </c>
    </row>
    <row r="140" s="1" customFormat="1">
      <c r="B140" s="48"/>
      <c r="D140" s="226" t="s">
        <v>209</v>
      </c>
      <c r="F140" s="227" t="s">
        <v>299</v>
      </c>
      <c r="I140" s="228"/>
      <c r="L140" s="48"/>
      <c r="M140" s="229"/>
      <c r="N140" s="49"/>
      <c r="O140" s="49"/>
      <c r="P140" s="49"/>
      <c r="Q140" s="49"/>
      <c r="R140" s="49"/>
      <c r="S140" s="49"/>
      <c r="T140" s="87"/>
      <c r="AT140" s="26" t="s">
        <v>209</v>
      </c>
      <c r="AU140" s="26" t="s">
        <v>83</v>
      </c>
    </row>
    <row r="141" s="12" customFormat="1">
      <c r="B141" s="230"/>
      <c r="D141" s="226" t="s">
        <v>211</v>
      </c>
      <c r="E141" s="231" t="s">
        <v>5</v>
      </c>
      <c r="F141" s="232" t="s">
        <v>300</v>
      </c>
      <c r="H141" s="233">
        <v>2267.703</v>
      </c>
      <c r="I141" s="234"/>
      <c r="L141" s="230"/>
      <c r="M141" s="235"/>
      <c r="N141" s="236"/>
      <c r="O141" s="236"/>
      <c r="P141" s="236"/>
      <c r="Q141" s="236"/>
      <c r="R141" s="236"/>
      <c r="S141" s="236"/>
      <c r="T141" s="237"/>
      <c r="AT141" s="231" t="s">
        <v>211</v>
      </c>
      <c r="AU141" s="231" t="s">
        <v>83</v>
      </c>
      <c r="AV141" s="12" t="s">
        <v>83</v>
      </c>
      <c r="AW141" s="12" t="s">
        <v>37</v>
      </c>
      <c r="AX141" s="12" t="s">
        <v>81</v>
      </c>
      <c r="AY141" s="231" t="s">
        <v>200</v>
      </c>
    </row>
    <row r="142" s="1" customFormat="1" ht="25.5" customHeight="1">
      <c r="B142" s="213"/>
      <c r="C142" s="214" t="s">
        <v>301</v>
      </c>
      <c r="D142" s="214" t="s">
        <v>202</v>
      </c>
      <c r="E142" s="215" t="s">
        <v>302</v>
      </c>
      <c r="F142" s="216" t="s">
        <v>303</v>
      </c>
      <c r="G142" s="217" t="s">
        <v>291</v>
      </c>
      <c r="H142" s="218">
        <v>554.255</v>
      </c>
      <c r="I142" s="219"/>
      <c r="J142" s="220">
        <f>ROUND(I142*H142,2)</f>
        <v>0</v>
      </c>
      <c r="K142" s="216" t="s">
        <v>206</v>
      </c>
      <c r="L142" s="48"/>
      <c r="M142" s="221" t="s">
        <v>5</v>
      </c>
      <c r="N142" s="222" t="s">
        <v>44</v>
      </c>
      <c r="O142" s="49"/>
      <c r="P142" s="223">
        <f>O142*H142</f>
        <v>0</v>
      </c>
      <c r="Q142" s="223">
        <v>0</v>
      </c>
      <c r="R142" s="223">
        <f>Q142*H142</f>
        <v>0</v>
      </c>
      <c r="S142" s="223">
        <v>0</v>
      </c>
      <c r="T142" s="224">
        <f>S142*H142</f>
        <v>0</v>
      </c>
      <c r="AR142" s="26" t="s">
        <v>207</v>
      </c>
      <c r="AT142" s="26" t="s">
        <v>202</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207</v>
      </c>
      <c r="BM142" s="26" t="s">
        <v>304</v>
      </c>
    </row>
    <row r="143" s="1" customFormat="1">
      <c r="B143" s="48"/>
      <c r="D143" s="226" t="s">
        <v>209</v>
      </c>
      <c r="F143" s="227" t="s">
        <v>305</v>
      </c>
      <c r="I143" s="228"/>
      <c r="L143" s="48"/>
      <c r="M143" s="229"/>
      <c r="N143" s="49"/>
      <c r="O143" s="49"/>
      <c r="P143" s="49"/>
      <c r="Q143" s="49"/>
      <c r="R143" s="49"/>
      <c r="S143" s="49"/>
      <c r="T143" s="87"/>
      <c r="AT143" s="26" t="s">
        <v>209</v>
      </c>
      <c r="AU143" s="26" t="s">
        <v>83</v>
      </c>
    </row>
    <row r="144" s="12" customFormat="1">
      <c r="B144" s="230"/>
      <c r="D144" s="226" t="s">
        <v>211</v>
      </c>
      <c r="E144" s="231" t="s">
        <v>5</v>
      </c>
      <c r="F144" s="232" t="s">
        <v>306</v>
      </c>
      <c r="H144" s="233">
        <v>554.255</v>
      </c>
      <c r="I144" s="234"/>
      <c r="L144" s="230"/>
      <c r="M144" s="235"/>
      <c r="N144" s="236"/>
      <c r="O144" s="236"/>
      <c r="P144" s="236"/>
      <c r="Q144" s="236"/>
      <c r="R144" s="236"/>
      <c r="S144" s="236"/>
      <c r="T144" s="237"/>
      <c r="AT144" s="231" t="s">
        <v>211</v>
      </c>
      <c r="AU144" s="231" t="s">
        <v>83</v>
      </c>
      <c r="AV144" s="12" t="s">
        <v>83</v>
      </c>
      <c r="AW144" s="12" t="s">
        <v>37</v>
      </c>
      <c r="AX144" s="12" t="s">
        <v>81</v>
      </c>
      <c r="AY144" s="231" t="s">
        <v>200</v>
      </c>
    </row>
    <row r="145" s="1" customFormat="1" ht="16.5" customHeight="1">
      <c r="B145" s="213"/>
      <c r="C145" s="247" t="s">
        <v>307</v>
      </c>
      <c r="D145" s="247" t="s">
        <v>271</v>
      </c>
      <c r="E145" s="248" t="s">
        <v>308</v>
      </c>
      <c r="F145" s="249" t="s">
        <v>309</v>
      </c>
      <c r="G145" s="250" t="s">
        <v>310</v>
      </c>
      <c r="H145" s="251">
        <v>8.3140000000000001</v>
      </c>
      <c r="I145" s="252"/>
      <c r="J145" s="253">
        <f>ROUND(I145*H145,2)</f>
        <v>0</v>
      </c>
      <c r="K145" s="249" t="s">
        <v>206</v>
      </c>
      <c r="L145" s="254"/>
      <c r="M145" s="255" t="s">
        <v>5</v>
      </c>
      <c r="N145" s="256" t="s">
        <v>44</v>
      </c>
      <c r="O145" s="49"/>
      <c r="P145" s="223">
        <f>O145*H145</f>
        <v>0</v>
      </c>
      <c r="Q145" s="223">
        <v>0.001</v>
      </c>
      <c r="R145" s="223">
        <f>Q145*H145</f>
        <v>0.0083140000000000002</v>
      </c>
      <c r="S145" s="223">
        <v>0</v>
      </c>
      <c r="T145" s="224">
        <f>S145*H145</f>
        <v>0</v>
      </c>
      <c r="AR145" s="26" t="s">
        <v>250</v>
      </c>
      <c r="AT145" s="26" t="s">
        <v>271</v>
      </c>
      <c r="AU145" s="26" t="s">
        <v>83</v>
      </c>
      <c r="AY145" s="26" t="s">
        <v>200</v>
      </c>
      <c r="BE145" s="225">
        <f>IF(N145="základní",J145,0)</f>
        <v>0</v>
      </c>
      <c r="BF145" s="225">
        <f>IF(N145="snížená",J145,0)</f>
        <v>0</v>
      </c>
      <c r="BG145" s="225">
        <f>IF(N145="zákl. přenesená",J145,0)</f>
        <v>0</v>
      </c>
      <c r="BH145" s="225">
        <f>IF(N145="sníž. přenesená",J145,0)</f>
        <v>0</v>
      </c>
      <c r="BI145" s="225">
        <f>IF(N145="nulová",J145,0)</f>
        <v>0</v>
      </c>
      <c r="BJ145" s="26" t="s">
        <v>81</v>
      </c>
      <c r="BK145" s="225">
        <f>ROUND(I145*H145,2)</f>
        <v>0</v>
      </c>
      <c r="BL145" s="26" t="s">
        <v>207</v>
      </c>
      <c r="BM145" s="26" t="s">
        <v>311</v>
      </c>
    </row>
    <row r="146" s="1" customFormat="1">
      <c r="B146" s="48"/>
      <c r="D146" s="226" t="s">
        <v>209</v>
      </c>
      <c r="F146" s="227" t="s">
        <v>309</v>
      </c>
      <c r="I146" s="228"/>
      <c r="L146" s="48"/>
      <c r="M146" s="229"/>
      <c r="N146" s="49"/>
      <c r="O146" s="49"/>
      <c r="P146" s="49"/>
      <c r="Q146" s="49"/>
      <c r="R146" s="49"/>
      <c r="S146" s="49"/>
      <c r="T146" s="87"/>
      <c r="AT146" s="26" t="s">
        <v>209</v>
      </c>
      <c r="AU146" s="26" t="s">
        <v>83</v>
      </c>
    </row>
    <row r="147" s="12" customFormat="1">
      <c r="B147" s="230"/>
      <c r="D147" s="226" t="s">
        <v>211</v>
      </c>
      <c r="F147" s="232" t="s">
        <v>312</v>
      </c>
      <c r="H147" s="233">
        <v>8.3140000000000001</v>
      </c>
      <c r="I147" s="234"/>
      <c r="L147" s="230"/>
      <c r="M147" s="235"/>
      <c r="N147" s="236"/>
      <c r="O147" s="236"/>
      <c r="P147" s="236"/>
      <c r="Q147" s="236"/>
      <c r="R147" s="236"/>
      <c r="S147" s="236"/>
      <c r="T147" s="237"/>
      <c r="AT147" s="231" t="s">
        <v>211</v>
      </c>
      <c r="AU147" s="231" t="s">
        <v>83</v>
      </c>
      <c r="AV147" s="12" t="s">
        <v>83</v>
      </c>
      <c r="AW147" s="12" t="s">
        <v>6</v>
      </c>
      <c r="AX147" s="12" t="s">
        <v>81</v>
      </c>
      <c r="AY147" s="231" t="s">
        <v>200</v>
      </c>
    </row>
    <row r="148" s="1" customFormat="1" ht="16.5" customHeight="1">
      <c r="B148" s="213"/>
      <c r="C148" s="214" t="s">
        <v>313</v>
      </c>
      <c r="D148" s="214" t="s">
        <v>202</v>
      </c>
      <c r="E148" s="215" t="s">
        <v>314</v>
      </c>
      <c r="F148" s="216" t="s">
        <v>315</v>
      </c>
      <c r="G148" s="217" t="s">
        <v>291</v>
      </c>
      <c r="H148" s="218">
        <v>2629.6300000000001</v>
      </c>
      <c r="I148" s="219"/>
      <c r="J148" s="220">
        <f>ROUND(I148*H148,2)</f>
        <v>0</v>
      </c>
      <c r="K148" s="216" t="s">
        <v>206</v>
      </c>
      <c r="L148" s="48"/>
      <c r="M148" s="221" t="s">
        <v>5</v>
      </c>
      <c r="N148" s="222" t="s">
        <v>44</v>
      </c>
      <c r="O148" s="49"/>
      <c r="P148" s="223">
        <f>O148*H148</f>
        <v>0</v>
      </c>
      <c r="Q148" s="223">
        <v>0</v>
      </c>
      <c r="R148" s="223">
        <f>Q148*H148</f>
        <v>0</v>
      </c>
      <c r="S148" s="223">
        <v>0</v>
      </c>
      <c r="T148" s="224">
        <f>S148*H148</f>
        <v>0</v>
      </c>
      <c r="AR148" s="26" t="s">
        <v>207</v>
      </c>
      <c r="AT148" s="26" t="s">
        <v>202</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207</v>
      </c>
      <c r="BM148" s="26" t="s">
        <v>316</v>
      </c>
    </row>
    <row r="149" s="1" customFormat="1">
      <c r="B149" s="48"/>
      <c r="D149" s="226" t="s">
        <v>209</v>
      </c>
      <c r="F149" s="227" t="s">
        <v>317</v>
      </c>
      <c r="I149" s="228"/>
      <c r="L149" s="48"/>
      <c r="M149" s="229"/>
      <c r="N149" s="49"/>
      <c r="O149" s="49"/>
      <c r="P149" s="49"/>
      <c r="Q149" s="49"/>
      <c r="R149" s="49"/>
      <c r="S149" s="49"/>
      <c r="T149" s="87"/>
      <c r="AT149" s="26" t="s">
        <v>209</v>
      </c>
      <c r="AU149" s="26" t="s">
        <v>83</v>
      </c>
    </row>
    <row r="150" s="12" customFormat="1">
      <c r="B150" s="230"/>
      <c r="D150" s="226" t="s">
        <v>211</v>
      </c>
      <c r="E150" s="231" t="s">
        <v>5</v>
      </c>
      <c r="F150" s="232" t="s">
        <v>318</v>
      </c>
      <c r="H150" s="233">
        <v>1785.8</v>
      </c>
      <c r="I150" s="234"/>
      <c r="L150" s="230"/>
      <c r="M150" s="235"/>
      <c r="N150" s="236"/>
      <c r="O150" s="236"/>
      <c r="P150" s="236"/>
      <c r="Q150" s="236"/>
      <c r="R150" s="236"/>
      <c r="S150" s="236"/>
      <c r="T150" s="237"/>
      <c r="AT150" s="231" t="s">
        <v>211</v>
      </c>
      <c r="AU150" s="231" t="s">
        <v>83</v>
      </c>
      <c r="AV150" s="12" t="s">
        <v>83</v>
      </c>
      <c r="AW150" s="12" t="s">
        <v>37</v>
      </c>
      <c r="AX150" s="12" t="s">
        <v>73</v>
      </c>
      <c r="AY150" s="231" t="s">
        <v>200</v>
      </c>
    </row>
    <row r="151" s="12" customFormat="1">
      <c r="B151" s="230"/>
      <c r="D151" s="226" t="s">
        <v>211</v>
      </c>
      <c r="E151" s="231" t="s">
        <v>5</v>
      </c>
      <c r="F151" s="232" t="s">
        <v>319</v>
      </c>
      <c r="H151" s="233">
        <v>843.83000000000004</v>
      </c>
      <c r="I151" s="234"/>
      <c r="L151" s="230"/>
      <c r="M151" s="235"/>
      <c r="N151" s="236"/>
      <c r="O151" s="236"/>
      <c r="P151" s="236"/>
      <c r="Q151" s="236"/>
      <c r="R151" s="236"/>
      <c r="S151" s="236"/>
      <c r="T151" s="237"/>
      <c r="AT151" s="231" t="s">
        <v>211</v>
      </c>
      <c r="AU151" s="231" t="s">
        <v>83</v>
      </c>
      <c r="AV151" s="12" t="s">
        <v>83</v>
      </c>
      <c r="AW151" s="12" t="s">
        <v>37</v>
      </c>
      <c r="AX151" s="12" t="s">
        <v>73</v>
      </c>
      <c r="AY151" s="231" t="s">
        <v>200</v>
      </c>
    </row>
    <row r="152" s="13" customFormat="1">
      <c r="B152" s="238"/>
      <c r="D152" s="226" t="s">
        <v>211</v>
      </c>
      <c r="E152" s="239" t="s">
        <v>5</v>
      </c>
      <c r="F152" s="240" t="s">
        <v>219</v>
      </c>
      <c r="H152" s="241">
        <v>2629.6300000000001</v>
      </c>
      <c r="I152" s="242"/>
      <c r="L152" s="238"/>
      <c r="M152" s="243"/>
      <c r="N152" s="244"/>
      <c r="O152" s="244"/>
      <c r="P152" s="244"/>
      <c r="Q152" s="244"/>
      <c r="R152" s="244"/>
      <c r="S152" s="244"/>
      <c r="T152" s="245"/>
      <c r="AT152" s="239" t="s">
        <v>211</v>
      </c>
      <c r="AU152" s="239" t="s">
        <v>83</v>
      </c>
      <c r="AV152" s="13" t="s">
        <v>207</v>
      </c>
      <c r="AW152" s="13" t="s">
        <v>37</v>
      </c>
      <c r="AX152" s="13" t="s">
        <v>81</v>
      </c>
      <c r="AY152" s="239" t="s">
        <v>200</v>
      </c>
    </row>
    <row r="153" s="11" customFormat="1" ht="29.88" customHeight="1">
      <c r="B153" s="200"/>
      <c r="D153" s="201" t="s">
        <v>72</v>
      </c>
      <c r="E153" s="211" t="s">
        <v>83</v>
      </c>
      <c r="F153" s="211" t="s">
        <v>320</v>
      </c>
      <c r="I153" s="203"/>
      <c r="J153" s="212">
        <f>BK153</f>
        <v>0</v>
      </c>
      <c r="L153" s="200"/>
      <c r="M153" s="205"/>
      <c r="N153" s="206"/>
      <c r="O153" s="206"/>
      <c r="P153" s="207">
        <f>SUM(P154:P163)</f>
        <v>0</v>
      </c>
      <c r="Q153" s="206"/>
      <c r="R153" s="207">
        <f>SUM(R154:R163)</f>
        <v>123.41763003000003</v>
      </c>
      <c r="S153" s="206"/>
      <c r="T153" s="208">
        <f>SUM(T154:T163)</f>
        <v>0</v>
      </c>
      <c r="AR153" s="201" t="s">
        <v>81</v>
      </c>
      <c r="AT153" s="209" t="s">
        <v>72</v>
      </c>
      <c r="AU153" s="209" t="s">
        <v>81</v>
      </c>
      <c r="AY153" s="201" t="s">
        <v>200</v>
      </c>
      <c r="BK153" s="210">
        <f>SUM(BK154:BK163)</f>
        <v>0</v>
      </c>
    </row>
    <row r="154" s="1" customFormat="1" ht="25.5" customHeight="1">
      <c r="B154" s="213"/>
      <c r="C154" s="214" t="s">
        <v>321</v>
      </c>
      <c r="D154" s="214" t="s">
        <v>202</v>
      </c>
      <c r="E154" s="215" t="s">
        <v>322</v>
      </c>
      <c r="F154" s="216" t="s">
        <v>323</v>
      </c>
      <c r="G154" s="217" t="s">
        <v>291</v>
      </c>
      <c r="H154" s="218">
        <v>1039.2529999999999</v>
      </c>
      <c r="I154" s="219"/>
      <c r="J154" s="220">
        <f>ROUND(I154*H154,2)</f>
        <v>0</v>
      </c>
      <c r="K154" s="216" t="s">
        <v>206</v>
      </c>
      <c r="L154" s="48"/>
      <c r="M154" s="221" t="s">
        <v>5</v>
      </c>
      <c r="N154" s="222" t="s">
        <v>44</v>
      </c>
      <c r="O154" s="49"/>
      <c r="P154" s="223">
        <f>O154*H154</f>
        <v>0</v>
      </c>
      <c r="Q154" s="223">
        <v>0.00031</v>
      </c>
      <c r="R154" s="223">
        <f>Q154*H154</f>
        <v>0.32216843000000001</v>
      </c>
      <c r="S154" s="223">
        <v>0</v>
      </c>
      <c r="T154" s="224">
        <f>S154*H154</f>
        <v>0</v>
      </c>
      <c r="AR154" s="26" t="s">
        <v>207</v>
      </c>
      <c r="AT154" s="26" t="s">
        <v>202</v>
      </c>
      <c r="AU154" s="26" t="s">
        <v>83</v>
      </c>
      <c r="AY154" s="26" t="s">
        <v>200</v>
      </c>
      <c r="BE154" s="225">
        <f>IF(N154="základní",J154,0)</f>
        <v>0</v>
      </c>
      <c r="BF154" s="225">
        <f>IF(N154="snížená",J154,0)</f>
        <v>0</v>
      </c>
      <c r="BG154" s="225">
        <f>IF(N154="zákl. přenesená",J154,0)</f>
        <v>0</v>
      </c>
      <c r="BH154" s="225">
        <f>IF(N154="sníž. přenesená",J154,0)</f>
        <v>0</v>
      </c>
      <c r="BI154" s="225">
        <f>IF(N154="nulová",J154,0)</f>
        <v>0</v>
      </c>
      <c r="BJ154" s="26" t="s">
        <v>81</v>
      </c>
      <c r="BK154" s="225">
        <f>ROUND(I154*H154,2)</f>
        <v>0</v>
      </c>
      <c r="BL154" s="26" t="s">
        <v>207</v>
      </c>
      <c r="BM154" s="26" t="s">
        <v>324</v>
      </c>
    </row>
    <row r="155" s="1" customFormat="1">
      <c r="B155" s="48"/>
      <c r="D155" s="226" t="s">
        <v>209</v>
      </c>
      <c r="F155" s="227" t="s">
        <v>325</v>
      </c>
      <c r="I155" s="228"/>
      <c r="L155" s="48"/>
      <c r="M155" s="229"/>
      <c r="N155" s="49"/>
      <c r="O155" s="49"/>
      <c r="P155" s="49"/>
      <c r="Q155" s="49"/>
      <c r="R155" s="49"/>
      <c r="S155" s="49"/>
      <c r="T155" s="87"/>
      <c r="AT155" s="26" t="s">
        <v>209</v>
      </c>
      <c r="AU155" s="26" t="s">
        <v>83</v>
      </c>
    </row>
    <row r="156" s="1" customFormat="1" ht="16.5" customHeight="1">
      <c r="B156" s="213"/>
      <c r="C156" s="247" t="s">
        <v>326</v>
      </c>
      <c r="D156" s="247" t="s">
        <v>271</v>
      </c>
      <c r="E156" s="248" t="s">
        <v>327</v>
      </c>
      <c r="F156" s="249" t="s">
        <v>328</v>
      </c>
      <c r="G156" s="250" t="s">
        <v>291</v>
      </c>
      <c r="H156" s="251">
        <v>1039.2529999999999</v>
      </c>
      <c r="I156" s="252"/>
      <c r="J156" s="253">
        <f>ROUND(I156*H156,2)</f>
        <v>0</v>
      </c>
      <c r="K156" s="249" t="s">
        <v>206</v>
      </c>
      <c r="L156" s="254"/>
      <c r="M156" s="255" t="s">
        <v>5</v>
      </c>
      <c r="N156" s="256" t="s">
        <v>44</v>
      </c>
      <c r="O156" s="49"/>
      <c r="P156" s="223">
        <f>O156*H156</f>
        <v>0</v>
      </c>
      <c r="Q156" s="223">
        <v>0.00020000000000000001</v>
      </c>
      <c r="R156" s="223">
        <f>Q156*H156</f>
        <v>0.2078506</v>
      </c>
      <c r="S156" s="223">
        <v>0</v>
      </c>
      <c r="T156" s="224">
        <f>S156*H156</f>
        <v>0</v>
      </c>
      <c r="AR156" s="26" t="s">
        <v>250</v>
      </c>
      <c r="AT156" s="26" t="s">
        <v>271</v>
      </c>
      <c r="AU156" s="26" t="s">
        <v>83</v>
      </c>
      <c r="AY156" s="26" t="s">
        <v>200</v>
      </c>
      <c r="BE156" s="225">
        <f>IF(N156="základní",J156,0)</f>
        <v>0</v>
      </c>
      <c r="BF156" s="225">
        <f>IF(N156="snížená",J156,0)</f>
        <v>0</v>
      </c>
      <c r="BG156" s="225">
        <f>IF(N156="zákl. přenesená",J156,0)</f>
        <v>0</v>
      </c>
      <c r="BH156" s="225">
        <f>IF(N156="sníž. přenesená",J156,0)</f>
        <v>0</v>
      </c>
      <c r="BI156" s="225">
        <f>IF(N156="nulová",J156,0)</f>
        <v>0</v>
      </c>
      <c r="BJ156" s="26" t="s">
        <v>81</v>
      </c>
      <c r="BK156" s="225">
        <f>ROUND(I156*H156,2)</f>
        <v>0</v>
      </c>
      <c r="BL156" s="26" t="s">
        <v>207</v>
      </c>
      <c r="BM156" s="26" t="s">
        <v>329</v>
      </c>
    </row>
    <row r="157" s="1" customFormat="1">
      <c r="B157" s="48"/>
      <c r="D157" s="226" t="s">
        <v>209</v>
      </c>
      <c r="F157" s="227" t="s">
        <v>328</v>
      </c>
      <c r="I157" s="228"/>
      <c r="L157" s="48"/>
      <c r="M157" s="229"/>
      <c r="N157" s="49"/>
      <c r="O157" s="49"/>
      <c r="P157" s="49"/>
      <c r="Q157" s="49"/>
      <c r="R157" s="49"/>
      <c r="S157" s="49"/>
      <c r="T157" s="87"/>
      <c r="AT157" s="26" t="s">
        <v>209</v>
      </c>
      <c r="AU157" s="26" t="s">
        <v>83</v>
      </c>
    </row>
    <row r="158" s="12" customFormat="1">
      <c r="B158" s="230"/>
      <c r="D158" s="226" t="s">
        <v>211</v>
      </c>
      <c r="E158" s="231" t="s">
        <v>5</v>
      </c>
      <c r="F158" s="232" t="s">
        <v>330</v>
      </c>
      <c r="H158" s="233">
        <v>1039.2529999999999</v>
      </c>
      <c r="I158" s="234"/>
      <c r="L158" s="230"/>
      <c r="M158" s="235"/>
      <c r="N158" s="236"/>
      <c r="O158" s="236"/>
      <c r="P158" s="236"/>
      <c r="Q158" s="236"/>
      <c r="R158" s="236"/>
      <c r="S158" s="236"/>
      <c r="T158" s="237"/>
      <c r="AT158" s="231" t="s">
        <v>211</v>
      </c>
      <c r="AU158" s="231" t="s">
        <v>83</v>
      </c>
      <c r="AV158" s="12" t="s">
        <v>83</v>
      </c>
      <c r="AW158" s="12" t="s">
        <v>37</v>
      </c>
      <c r="AX158" s="12" t="s">
        <v>81</v>
      </c>
      <c r="AY158" s="231" t="s">
        <v>200</v>
      </c>
    </row>
    <row r="159" s="1" customFormat="1" ht="25.5" customHeight="1">
      <c r="B159" s="213"/>
      <c r="C159" s="214" t="s">
        <v>10</v>
      </c>
      <c r="D159" s="214" t="s">
        <v>202</v>
      </c>
      <c r="E159" s="215" t="s">
        <v>331</v>
      </c>
      <c r="F159" s="216" t="s">
        <v>332</v>
      </c>
      <c r="G159" s="217" t="s">
        <v>333</v>
      </c>
      <c r="H159" s="218">
        <v>532.95000000000005</v>
      </c>
      <c r="I159" s="219"/>
      <c r="J159" s="220">
        <f>ROUND(I159*H159,2)</f>
        <v>0</v>
      </c>
      <c r="K159" s="216" t="s">
        <v>206</v>
      </c>
      <c r="L159" s="48"/>
      <c r="M159" s="221" t="s">
        <v>5</v>
      </c>
      <c r="N159" s="222" t="s">
        <v>44</v>
      </c>
      <c r="O159" s="49"/>
      <c r="P159" s="223">
        <f>O159*H159</f>
        <v>0</v>
      </c>
      <c r="Q159" s="223">
        <v>0.23058000000000001</v>
      </c>
      <c r="R159" s="223">
        <f>Q159*H159</f>
        <v>122.88761100000002</v>
      </c>
      <c r="S159" s="223">
        <v>0</v>
      </c>
      <c r="T159" s="224">
        <f>S159*H159</f>
        <v>0</v>
      </c>
      <c r="AR159" s="26" t="s">
        <v>207</v>
      </c>
      <c r="AT159" s="26" t="s">
        <v>202</v>
      </c>
      <c r="AU159" s="26" t="s">
        <v>83</v>
      </c>
      <c r="AY159" s="26" t="s">
        <v>200</v>
      </c>
      <c r="BE159" s="225">
        <f>IF(N159="základní",J159,0)</f>
        <v>0</v>
      </c>
      <c r="BF159" s="225">
        <f>IF(N159="snížená",J159,0)</f>
        <v>0</v>
      </c>
      <c r="BG159" s="225">
        <f>IF(N159="zákl. přenesená",J159,0)</f>
        <v>0</v>
      </c>
      <c r="BH159" s="225">
        <f>IF(N159="sníž. přenesená",J159,0)</f>
        <v>0</v>
      </c>
      <c r="BI159" s="225">
        <f>IF(N159="nulová",J159,0)</f>
        <v>0</v>
      </c>
      <c r="BJ159" s="26" t="s">
        <v>81</v>
      </c>
      <c r="BK159" s="225">
        <f>ROUND(I159*H159,2)</f>
        <v>0</v>
      </c>
      <c r="BL159" s="26" t="s">
        <v>207</v>
      </c>
      <c r="BM159" s="26" t="s">
        <v>334</v>
      </c>
    </row>
    <row r="160" s="1" customFormat="1">
      <c r="B160" s="48"/>
      <c r="D160" s="226" t="s">
        <v>209</v>
      </c>
      <c r="F160" s="227" t="s">
        <v>335</v>
      </c>
      <c r="I160" s="228"/>
      <c r="L160" s="48"/>
      <c r="M160" s="229"/>
      <c r="N160" s="49"/>
      <c r="O160" s="49"/>
      <c r="P160" s="49"/>
      <c r="Q160" s="49"/>
      <c r="R160" s="49"/>
      <c r="S160" s="49"/>
      <c r="T160" s="87"/>
      <c r="AT160" s="26" t="s">
        <v>209</v>
      </c>
      <c r="AU160" s="26" t="s">
        <v>83</v>
      </c>
    </row>
    <row r="161" s="12" customFormat="1">
      <c r="B161" s="230"/>
      <c r="D161" s="226" t="s">
        <v>211</v>
      </c>
      <c r="E161" s="231" t="s">
        <v>5</v>
      </c>
      <c r="F161" s="232" t="s">
        <v>336</v>
      </c>
      <c r="H161" s="233">
        <v>268.00999999999999</v>
      </c>
      <c r="I161" s="234"/>
      <c r="L161" s="230"/>
      <c r="M161" s="235"/>
      <c r="N161" s="236"/>
      <c r="O161" s="236"/>
      <c r="P161" s="236"/>
      <c r="Q161" s="236"/>
      <c r="R161" s="236"/>
      <c r="S161" s="236"/>
      <c r="T161" s="237"/>
      <c r="AT161" s="231" t="s">
        <v>211</v>
      </c>
      <c r="AU161" s="231" t="s">
        <v>83</v>
      </c>
      <c r="AV161" s="12" t="s">
        <v>83</v>
      </c>
      <c r="AW161" s="12" t="s">
        <v>37</v>
      </c>
      <c r="AX161" s="12" t="s">
        <v>73</v>
      </c>
      <c r="AY161" s="231" t="s">
        <v>200</v>
      </c>
    </row>
    <row r="162" s="12" customFormat="1">
      <c r="B162" s="230"/>
      <c r="D162" s="226" t="s">
        <v>211</v>
      </c>
      <c r="E162" s="231" t="s">
        <v>5</v>
      </c>
      <c r="F162" s="232" t="s">
        <v>337</v>
      </c>
      <c r="H162" s="233">
        <v>264.94</v>
      </c>
      <c r="I162" s="234"/>
      <c r="L162" s="230"/>
      <c r="M162" s="235"/>
      <c r="N162" s="236"/>
      <c r="O162" s="236"/>
      <c r="P162" s="236"/>
      <c r="Q162" s="236"/>
      <c r="R162" s="236"/>
      <c r="S162" s="236"/>
      <c r="T162" s="237"/>
      <c r="AT162" s="231" t="s">
        <v>211</v>
      </c>
      <c r="AU162" s="231" t="s">
        <v>83</v>
      </c>
      <c r="AV162" s="12" t="s">
        <v>83</v>
      </c>
      <c r="AW162" s="12" t="s">
        <v>37</v>
      </c>
      <c r="AX162" s="12" t="s">
        <v>73</v>
      </c>
      <c r="AY162" s="231" t="s">
        <v>200</v>
      </c>
    </row>
    <row r="163" s="13" customFormat="1">
      <c r="B163" s="238"/>
      <c r="D163" s="226" t="s">
        <v>211</v>
      </c>
      <c r="E163" s="239" t="s">
        <v>5</v>
      </c>
      <c r="F163" s="240" t="s">
        <v>219</v>
      </c>
      <c r="H163" s="241">
        <v>532.95000000000005</v>
      </c>
      <c r="I163" s="242"/>
      <c r="L163" s="238"/>
      <c r="M163" s="243"/>
      <c r="N163" s="244"/>
      <c r="O163" s="244"/>
      <c r="P163" s="244"/>
      <c r="Q163" s="244"/>
      <c r="R163" s="244"/>
      <c r="S163" s="244"/>
      <c r="T163" s="245"/>
      <c r="AT163" s="239" t="s">
        <v>211</v>
      </c>
      <c r="AU163" s="239" t="s">
        <v>83</v>
      </c>
      <c r="AV163" s="13" t="s">
        <v>207</v>
      </c>
      <c r="AW163" s="13" t="s">
        <v>37</v>
      </c>
      <c r="AX163" s="13" t="s">
        <v>81</v>
      </c>
      <c r="AY163" s="239" t="s">
        <v>200</v>
      </c>
    </row>
    <row r="164" s="11" customFormat="1" ht="29.88" customHeight="1">
      <c r="B164" s="200"/>
      <c r="D164" s="201" t="s">
        <v>72</v>
      </c>
      <c r="E164" s="211" t="s">
        <v>230</v>
      </c>
      <c r="F164" s="211" t="s">
        <v>338</v>
      </c>
      <c r="I164" s="203"/>
      <c r="J164" s="212">
        <f>BK164</f>
        <v>0</v>
      </c>
      <c r="L164" s="200"/>
      <c r="M164" s="205"/>
      <c r="N164" s="206"/>
      <c r="O164" s="206"/>
      <c r="P164" s="207">
        <f>SUM(P165:P221)</f>
        <v>0</v>
      </c>
      <c r="Q164" s="206"/>
      <c r="R164" s="207">
        <f>SUM(R165:R221)</f>
        <v>1067.0186857000001</v>
      </c>
      <c r="S164" s="206"/>
      <c r="T164" s="208">
        <f>SUM(T165:T221)</f>
        <v>0</v>
      </c>
      <c r="AR164" s="201" t="s">
        <v>81</v>
      </c>
      <c r="AT164" s="209" t="s">
        <v>72</v>
      </c>
      <c r="AU164" s="209" t="s">
        <v>81</v>
      </c>
      <c r="AY164" s="201" t="s">
        <v>200</v>
      </c>
      <c r="BK164" s="210">
        <f>SUM(BK165:BK221)</f>
        <v>0</v>
      </c>
    </row>
    <row r="165" s="1" customFormat="1" ht="25.5" customHeight="1">
      <c r="B165" s="213"/>
      <c r="C165" s="214" t="s">
        <v>339</v>
      </c>
      <c r="D165" s="214" t="s">
        <v>202</v>
      </c>
      <c r="E165" s="215" t="s">
        <v>340</v>
      </c>
      <c r="F165" s="216" t="s">
        <v>341</v>
      </c>
      <c r="G165" s="217" t="s">
        <v>291</v>
      </c>
      <c r="H165" s="218">
        <v>714.32000000000005</v>
      </c>
      <c r="I165" s="219"/>
      <c r="J165" s="220">
        <f>ROUND(I165*H165,2)</f>
        <v>0</v>
      </c>
      <c r="K165" s="216" t="s">
        <v>206</v>
      </c>
      <c r="L165" s="48"/>
      <c r="M165" s="221" t="s">
        <v>5</v>
      </c>
      <c r="N165" s="222" t="s">
        <v>44</v>
      </c>
      <c r="O165" s="49"/>
      <c r="P165" s="223">
        <f>O165*H165</f>
        <v>0</v>
      </c>
      <c r="Q165" s="223">
        <v>0</v>
      </c>
      <c r="R165" s="223">
        <f>Q165*H165</f>
        <v>0</v>
      </c>
      <c r="S165" s="223">
        <v>0</v>
      </c>
      <c r="T165" s="224">
        <f>S165*H165</f>
        <v>0</v>
      </c>
      <c r="AR165" s="26" t="s">
        <v>207</v>
      </c>
      <c r="AT165" s="26" t="s">
        <v>202</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342</v>
      </c>
    </row>
    <row r="166" s="1" customFormat="1">
      <c r="B166" s="48"/>
      <c r="D166" s="226" t="s">
        <v>209</v>
      </c>
      <c r="F166" s="227" t="s">
        <v>343</v>
      </c>
      <c r="I166" s="228"/>
      <c r="L166" s="48"/>
      <c r="M166" s="229"/>
      <c r="N166" s="49"/>
      <c r="O166" s="49"/>
      <c r="P166" s="49"/>
      <c r="Q166" s="49"/>
      <c r="R166" s="49"/>
      <c r="S166" s="49"/>
      <c r="T166" s="87"/>
      <c r="AT166" s="26" t="s">
        <v>209</v>
      </c>
      <c r="AU166" s="26" t="s">
        <v>83</v>
      </c>
    </row>
    <row r="167" s="12" customFormat="1">
      <c r="B167" s="230"/>
      <c r="D167" s="226" t="s">
        <v>211</v>
      </c>
      <c r="E167" s="231" t="s">
        <v>5</v>
      </c>
      <c r="F167" s="232" t="s">
        <v>344</v>
      </c>
      <c r="H167" s="233">
        <v>714.32000000000005</v>
      </c>
      <c r="I167" s="234"/>
      <c r="L167" s="230"/>
      <c r="M167" s="235"/>
      <c r="N167" s="236"/>
      <c r="O167" s="236"/>
      <c r="P167" s="236"/>
      <c r="Q167" s="236"/>
      <c r="R167" s="236"/>
      <c r="S167" s="236"/>
      <c r="T167" s="237"/>
      <c r="AT167" s="231" t="s">
        <v>211</v>
      </c>
      <c r="AU167" s="231" t="s">
        <v>83</v>
      </c>
      <c r="AV167" s="12" t="s">
        <v>83</v>
      </c>
      <c r="AW167" s="12" t="s">
        <v>37</v>
      </c>
      <c r="AX167" s="12" t="s">
        <v>81</v>
      </c>
      <c r="AY167" s="231" t="s">
        <v>200</v>
      </c>
    </row>
    <row r="168" s="1" customFormat="1" ht="16.5" customHeight="1">
      <c r="B168" s="213"/>
      <c r="C168" s="247" t="s">
        <v>345</v>
      </c>
      <c r="D168" s="247" t="s">
        <v>271</v>
      </c>
      <c r="E168" s="248" t="s">
        <v>346</v>
      </c>
      <c r="F168" s="249" t="s">
        <v>347</v>
      </c>
      <c r="G168" s="250" t="s">
        <v>274</v>
      </c>
      <c r="H168" s="251">
        <v>7.7149999999999999</v>
      </c>
      <c r="I168" s="252"/>
      <c r="J168" s="253">
        <f>ROUND(I168*H168,2)</f>
        <v>0</v>
      </c>
      <c r="K168" s="249" t="s">
        <v>206</v>
      </c>
      <c r="L168" s="254"/>
      <c r="M168" s="255" t="s">
        <v>5</v>
      </c>
      <c r="N168" s="256" t="s">
        <v>44</v>
      </c>
      <c r="O168" s="49"/>
      <c r="P168" s="223">
        <f>O168*H168</f>
        <v>0</v>
      </c>
      <c r="Q168" s="223">
        <v>1</v>
      </c>
      <c r="R168" s="223">
        <f>Q168*H168</f>
        <v>7.7149999999999999</v>
      </c>
      <c r="S168" s="223">
        <v>0</v>
      </c>
      <c r="T168" s="224">
        <f>S168*H168</f>
        <v>0</v>
      </c>
      <c r="AR168" s="26" t="s">
        <v>250</v>
      </c>
      <c r="AT168" s="26" t="s">
        <v>271</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348</v>
      </c>
    </row>
    <row r="169" s="1" customFormat="1">
      <c r="B169" s="48"/>
      <c r="D169" s="226" t="s">
        <v>209</v>
      </c>
      <c r="F169" s="227" t="s">
        <v>347</v>
      </c>
      <c r="I169" s="228"/>
      <c r="L169" s="48"/>
      <c r="M169" s="229"/>
      <c r="N169" s="49"/>
      <c r="O169" s="49"/>
      <c r="P169" s="49"/>
      <c r="Q169" s="49"/>
      <c r="R169" s="49"/>
      <c r="S169" s="49"/>
      <c r="T169" s="87"/>
      <c r="AT169" s="26" t="s">
        <v>209</v>
      </c>
      <c r="AU169" s="26" t="s">
        <v>83</v>
      </c>
    </row>
    <row r="170" s="12" customFormat="1">
      <c r="B170" s="230"/>
      <c r="D170" s="226" t="s">
        <v>211</v>
      </c>
      <c r="E170" s="231" t="s">
        <v>5</v>
      </c>
      <c r="F170" s="232" t="s">
        <v>349</v>
      </c>
      <c r="H170" s="233">
        <v>7.7149999999999999</v>
      </c>
      <c r="I170" s="234"/>
      <c r="L170" s="230"/>
      <c r="M170" s="235"/>
      <c r="N170" s="236"/>
      <c r="O170" s="236"/>
      <c r="P170" s="236"/>
      <c r="Q170" s="236"/>
      <c r="R170" s="236"/>
      <c r="S170" s="236"/>
      <c r="T170" s="237"/>
      <c r="AT170" s="231" t="s">
        <v>211</v>
      </c>
      <c r="AU170" s="231" t="s">
        <v>83</v>
      </c>
      <c r="AV170" s="12" t="s">
        <v>83</v>
      </c>
      <c r="AW170" s="12" t="s">
        <v>37</v>
      </c>
      <c r="AX170" s="12" t="s">
        <v>81</v>
      </c>
      <c r="AY170" s="231" t="s">
        <v>200</v>
      </c>
    </row>
    <row r="171" s="1" customFormat="1" ht="16.5" customHeight="1">
      <c r="B171" s="213"/>
      <c r="C171" s="214" t="s">
        <v>350</v>
      </c>
      <c r="D171" s="214" t="s">
        <v>202</v>
      </c>
      <c r="E171" s="215" t="s">
        <v>351</v>
      </c>
      <c r="F171" s="216" t="s">
        <v>352</v>
      </c>
      <c r="G171" s="217" t="s">
        <v>291</v>
      </c>
      <c r="H171" s="218">
        <v>782.98000000000002</v>
      </c>
      <c r="I171" s="219"/>
      <c r="J171" s="220">
        <f>ROUND(I171*H171,2)</f>
        <v>0</v>
      </c>
      <c r="K171" s="216" t="s">
        <v>206</v>
      </c>
      <c r="L171" s="48"/>
      <c r="M171" s="221" t="s">
        <v>5</v>
      </c>
      <c r="N171" s="222" t="s">
        <v>44</v>
      </c>
      <c r="O171" s="49"/>
      <c r="P171" s="223">
        <f>O171*H171</f>
        <v>0</v>
      </c>
      <c r="Q171" s="223">
        <v>0.27994000000000002</v>
      </c>
      <c r="R171" s="223">
        <f>Q171*H171</f>
        <v>219.18742120000002</v>
      </c>
      <c r="S171" s="223">
        <v>0</v>
      </c>
      <c r="T171" s="224">
        <f>S171*H171</f>
        <v>0</v>
      </c>
      <c r="AR171" s="26" t="s">
        <v>207</v>
      </c>
      <c r="AT171" s="26" t="s">
        <v>202</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353</v>
      </c>
    </row>
    <row r="172" s="1" customFormat="1">
      <c r="B172" s="48"/>
      <c r="D172" s="226" t="s">
        <v>209</v>
      </c>
      <c r="F172" s="227" t="s">
        <v>354</v>
      </c>
      <c r="I172" s="228"/>
      <c r="L172" s="48"/>
      <c r="M172" s="229"/>
      <c r="N172" s="49"/>
      <c r="O172" s="49"/>
      <c r="P172" s="49"/>
      <c r="Q172" s="49"/>
      <c r="R172" s="49"/>
      <c r="S172" s="49"/>
      <c r="T172" s="87"/>
      <c r="AT172" s="26" t="s">
        <v>209</v>
      </c>
      <c r="AU172" s="26" t="s">
        <v>83</v>
      </c>
    </row>
    <row r="173" s="12" customFormat="1">
      <c r="B173" s="230"/>
      <c r="D173" s="226" t="s">
        <v>211</v>
      </c>
      <c r="E173" s="231" t="s">
        <v>5</v>
      </c>
      <c r="F173" s="232" t="s">
        <v>355</v>
      </c>
      <c r="H173" s="233">
        <v>782.98000000000002</v>
      </c>
      <c r="I173" s="234"/>
      <c r="L173" s="230"/>
      <c r="M173" s="235"/>
      <c r="N173" s="236"/>
      <c r="O173" s="236"/>
      <c r="P173" s="236"/>
      <c r="Q173" s="236"/>
      <c r="R173" s="236"/>
      <c r="S173" s="236"/>
      <c r="T173" s="237"/>
      <c r="AT173" s="231" t="s">
        <v>211</v>
      </c>
      <c r="AU173" s="231" t="s">
        <v>83</v>
      </c>
      <c r="AV173" s="12" t="s">
        <v>83</v>
      </c>
      <c r="AW173" s="12" t="s">
        <v>37</v>
      </c>
      <c r="AX173" s="12" t="s">
        <v>81</v>
      </c>
      <c r="AY173" s="231" t="s">
        <v>200</v>
      </c>
    </row>
    <row r="174" s="1" customFormat="1" ht="16.5" customHeight="1">
      <c r="B174" s="213"/>
      <c r="C174" s="214" t="s">
        <v>356</v>
      </c>
      <c r="D174" s="214" t="s">
        <v>202</v>
      </c>
      <c r="E174" s="215" t="s">
        <v>357</v>
      </c>
      <c r="F174" s="216" t="s">
        <v>358</v>
      </c>
      <c r="G174" s="217" t="s">
        <v>291</v>
      </c>
      <c r="H174" s="218">
        <v>1655.7000000000001</v>
      </c>
      <c r="I174" s="219"/>
      <c r="J174" s="220">
        <f>ROUND(I174*H174,2)</f>
        <v>0</v>
      </c>
      <c r="K174" s="216" t="s">
        <v>206</v>
      </c>
      <c r="L174" s="48"/>
      <c r="M174" s="221" t="s">
        <v>5</v>
      </c>
      <c r="N174" s="222" t="s">
        <v>44</v>
      </c>
      <c r="O174" s="49"/>
      <c r="P174" s="223">
        <f>O174*H174</f>
        <v>0</v>
      </c>
      <c r="Q174" s="223">
        <v>0.378</v>
      </c>
      <c r="R174" s="223">
        <f>Q174*H174</f>
        <v>625.8546</v>
      </c>
      <c r="S174" s="223">
        <v>0</v>
      </c>
      <c r="T174" s="224">
        <f>S174*H174</f>
        <v>0</v>
      </c>
      <c r="AR174" s="26" t="s">
        <v>207</v>
      </c>
      <c r="AT174" s="26" t="s">
        <v>202</v>
      </c>
      <c r="AU174" s="26" t="s">
        <v>83</v>
      </c>
      <c r="AY174" s="26" t="s">
        <v>200</v>
      </c>
      <c r="BE174" s="225">
        <f>IF(N174="základní",J174,0)</f>
        <v>0</v>
      </c>
      <c r="BF174" s="225">
        <f>IF(N174="snížená",J174,0)</f>
        <v>0</v>
      </c>
      <c r="BG174" s="225">
        <f>IF(N174="zákl. přenesená",J174,0)</f>
        <v>0</v>
      </c>
      <c r="BH174" s="225">
        <f>IF(N174="sníž. přenesená",J174,0)</f>
        <v>0</v>
      </c>
      <c r="BI174" s="225">
        <f>IF(N174="nulová",J174,0)</f>
        <v>0</v>
      </c>
      <c r="BJ174" s="26" t="s">
        <v>81</v>
      </c>
      <c r="BK174" s="225">
        <f>ROUND(I174*H174,2)</f>
        <v>0</v>
      </c>
      <c r="BL174" s="26" t="s">
        <v>207</v>
      </c>
      <c r="BM174" s="26" t="s">
        <v>359</v>
      </c>
    </row>
    <row r="175" s="1" customFormat="1">
      <c r="B175" s="48"/>
      <c r="D175" s="226" t="s">
        <v>209</v>
      </c>
      <c r="F175" s="227" t="s">
        <v>360</v>
      </c>
      <c r="I175" s="228"/>
      <c r="L175" s="48"/>
      <c r="M175" s="229"/>
      <c r="N175" s="49"/>
      <c r="O175" s="49"/>
      <c r="P175" s="49"/>
      <c r="Q175" s="49"/>
      <c r="R175" s="49"/>
      <c r="S175" s="49"/>
      <c r="T175" s="87"/>
      <c r="AT175" s="26" t="s">
        <v>209</v>
      </c>
      <c r="AU175" s="26" t="s">
        <v>83</v>
      </c>
    </row>
    <row r="176" s="12" customFormat="1">
      <c r="B176" s="230"/>
      <c r="D176" s="226" t="s">
        <v>211</v>
      </c>
      <c r="E176" s="231" t="s">
        <v>5</v>
      </c>
      <c r="F176" s="232" t="s">
        <v>361</v>
      </c>
      <c r="H176" s="233">
        <v>1655.7000000000001</v>
      </c>
      <c r="I176" s="234"/>
      <c r="L176" s="230"/>
      <c r="M176" s="235"/>
      <c r="N176" s="236"/>
      <c r="O176" s="236"/>
      <c r="P176" s="236"/>
      <c r="Q176" s="236"/>
      <c r="R176" s="236"/>
      <c r="S176" s="236"/>
      <c r="T176" s="237"/>
      <c r="AT176" s="231" t="s">
        <v>211</v>
      </c>
      <c r="AU176" s="231" t="s">
        <v>83</v>
      </c>
      <c r="AV176" s="12" t="s">
        <v>83</v>
      </c>
      <c r="AW176" s="12" t="s">
        <v>37</v>
      </c>
      <c r="AX176" s="12" t="s">
        <v>81</v>
      </c>
      <c r="AY176" s="231" t="s">
        <v>200</v>
      </c>
    </row>
    <row r="177" s="1" customFormat="1" ht="16.5" customHeight="1">
      <c r="B177" s="213"/>
      <c r="C177" s="214" t="s">
        <v>362</v>
      </c>
      <c r="D177" s="214" t="s">
        <v>202</v>
      </c>
      <c r="E177" s="215" t="s">
        <v>363</v>
      </c>
      <c r="F177" s="216" t="s">
        <v>364</v>
      </c>
      <c r="G177" s="217" t="s">
        <v>291</v>
      </c>
      <c r="H177" s="218">
        <v>60.850000000000001</v>
      </c>
      <c r="I177" s="219"/>
      <c r="J177" s="220">
        <f>ROUND(I177*H177,2)</f>
        <v>0</v>
      </c>
      <c r="K177" s="216" t="s">
        <v>206</v>
      </c>
      <c r="L177" s="48"/>
      <c r="M177" s="221" t="s">
        <v>5</v>
      </c>
      <c r="N177" s="222" t="s">
        <v>44</v>
      </c>
      <c r="O177" s="49"/>
      <c r="P177" s="223">
        <f>O177*H177</f>
        <v>0</v>
      </c>
      <c r="Q177" s="223">
        <v>0.47260000000000002</v>
      </c>
      <c r="R177" s="223">
        <f>Q177*H177</f>
        <v>28.757710000000003</v>
      </c>
      <c r="S177" s="223">
        <v>0</v>
      </c>
      <c r="T177" s="224">
        <f>S177*H177</f>
        <v>0</v>
      </c>
      <c r="AR177" s="26" t="s">
        <v>207</v>
      </c>
      <c r="AT177" s="26" t="s">
        <v>202</v>
      </c>
      <c r="AU177" s="26" t="s">
        <v>83</v>
      </c>
      <c r="AY177" s="26" t="s">
        <v>200</v>
      </c>
      <c r="BE177" s="225">
        <f>IF(N177="základní",J177,0)</f>
        <v>0</v>
      </c>
      <c r="BF177" s="225">
        <f>IF(N177="snížená",J177,0)</f>
        <v>0</v>
      </c>
      <c r="BG177" s="225">
        <f>IF(N177="zákl. přenesená",J177,0)</f>
        <v>0</v>
      </c>
      <c r="BH177" s="225">
        <f>IF(N177="sníž. přenesená",J177,0)</f>
        <v>0</v>
      </c>
      <c r="BI177" s="225">
        <f>IF(N177="nulová",J177,0)</f>
        <v>0</v>
      </c>
      <c r="BJ177" s="26" t="s">
        <v>81</v>
      </c>
      <c r="BK177" s="225">
        <f>ROUND(I177*H177,2)</f>
        <v>0</v>
      </c>
      <c r="BL177" s="26" t="s">
        <v>207</v>
      </c>
      <c r="BM177" s="26" t="s">
        <v>365</v>
      </c>
    </row>
    <row r="178" s="1" customFormat="1">
      <c r="B178" s="48"/>
      <c r="D178" s="226" t="s">
        <v>209</v>
      </c>
      <c r="F178" s="227" t="s">
        <v>366</v>
      </c>
      <c r="I178" s="228"/>
      <c r="L178" s="48"/>
      <c r="M178" s="229"/>
      <c r="N178" s="49"/>
      <c r="O178" s="49"/>
      <c r="P178" s="49"/>
      <c r="Q178" s="49"/>
      <c r="R178" s="49"/>
      <c r="S178" s="49"/>
      <c r="T178" s="87"/>
      <c r="AT178" s="26" t="s">
        <v>209</v>
      </c>
      <c r="AU178" s="26" t="s">
        <v>83</v>
      </c>
    </row>
    <row r="179" s="12" customFormat="1">
      <c r="B179" s="230"/>
      <c r="D179" s="226" t="s">
        <v>211</v>
      </c>
      <c r="E179" s="231" t="s">
        <v>5</v>
      </c>
      <c r="F179" s="232" t="s">
        <v>367</v>
      </c>
      <c r="H179" s="233">
        <v>60.850000000000001</v>
      </c>
      <c r="I179" s="234"/>
      <c r="L179" s="230"/>
      <c r="M179" s="235"/>
      <c r="N179" s="236"/>
      <c r="O179" s="236"/>
      <c r="P179" s="236"/>
      <c r="Q179" s="236"/>
      <c r="R179" s="236"/>
      <c r="S179" s="236"/>
      <c r="T179" s="237"/>
      <c r="AT179" s="231" t="s">
        <v>211</v>
      </c>
      <c r="AU179" s="231" t="s">
        <v>83</v>
      </c>
      <c r="AV179" s="12" t="s">
        <v>83</v>
      </c>
      <c r="AW179" s="12" t="s">
        <v>37</v>
      </c>
      <c r="AX179" s="12" t="s">
        <v>81</v>
      </c>
      <c r="AY179" s="231" t="s">
        <v>200</v>
      </c>
    </row>
    <row r="180" s="1" customFormat="1" ht="25.5" customHeight="1">
      <c r="B180" s="213"/>
      <c r="C180" s="214" t="s">
        <v>368</v>
      </c>
      <c r="D180" s="214" t="s">
        <v>202</v>
      </c>
      <c r="E180" s="215" t="s">
        <v>369</v>
      </c>
      <c r="F180" s="216" t="s">
        <v>370</v>
      </c>
      <c r="G180" s="217" t="s">
        <v>291</v>
      </c>
      <c r="H180" s="218">
        <v>1655.7000000000001</v>
      </c>
      <c r="I180" s="219"/>
      <c r="J180" s="220">
        <f>ROUND(I180*H180,2)</f>
        <v>0</v>
      </c>
      <c r="K180" s="216" t="s">
        <v>206</v>
      </c>
      <c r="L180" s="48"/>
      <c r="M180" s="221" t="s">
        <v>5</v>
      </c>
      <c r="N180" s="222" t="s">
        <v>44</v>
      </c>
      <c r="O180" s="49"/>
      <c r="P180" s="223">
        <f>O180*H180</f>
        <v>0</v>
      </c>
      <c r="Q180" s="223">
        <v>0</v>
      </c>
      <c r="R180" s="223">
        <f>Q180*H180</f>
        <v>0</v>
      </c>
      <c r="S180" s="223">
        <v>0</v>
      </c>
      <c r="T180" s="224">
        <f>S180*H180</f>
        <v>0</v>
      </c>
      <c r="AR180" s="26" t="s">
        <v>207</v>
      </c>
      <c r="AT180" s="26" t="s">
        <v>202</v>
      </c>
      <c r="AU180" s="26" t="s">
        <v>83</v>
      </c>
      <c r="AY180" s="26" t="s">
        <v>200</v>
      </c>
      <c r="BE180" s="225">
        <f>IF(N180="základní",J180,0)</f>
        <v>0</v>
      </c>
      <c r="BF180" s="225">
        <f>IF(N180="snížená",J180,0)</f>
        <v>0</v>
      </c>
      <c r="BG180" s="225">
        <f>IF(N180="zákl. přenesená",J180,0)</f>
        <v>0</v>
      </c>
      <c r="BH180" s="225">
        <f>IF(N180="sníž. přenesená",J180,0)</f>
        <v>0</v>
      </c>
      <c r="BI180" s="225">
        <f>IF(N180="nulová",J180,0)</f>
        <v>0</v>
      </c>
      <c r="BJ180" s="26" t="s">
        <v>81</v>
      </c>
      <c r="BK180" s="225">
        <f>ROUND(I180*H180,2)</f>
        <v>0</v>
      </c>
      <c r="BL180" s="26" t="s">
        <v>207</v>
      </c>
      <c r="BM180" s="26" t="s">
        <v>371</v>
      </c>
    </row>
    <row r="181" s="1" customFormat="1">
      <c r="B181" s="48"/>
      <c r="D181" s="226" t="s">
        <v>209</v>
      </c>
      <c r="F181" s="227" t="s">
        <v>372</v>
      </c>
      <c r="I181" s="228"/>
      <c r="L181" s="48"/>
      <c r="M181" s="229"/>
      <c r="N181" s="49"/>
      <c r="O181" s="49"/>
      <c r="P181" s="49"/>
      <c r="Q181" s="49"/>
      <c r="R181" s="49"/>
      <c r="S181" s="49"/>
      <c r="T181" s="87"/>
      <c r="AT181" s="26" t="s">
        <v>209</v>
      </c>
      <c r="AU181" s="26" t="s">
        <v>83</v>
      </c>
    </row>
    <row r="182" s="12" customFormat="1">
      <c r="B182" s="230"/>
      <c r="D182" s="226" t="s">
        <v>211</v>
      </c>
      <c r="E182" s="231" t="s">
        <v>5</v>
      </c>
      <c r="F182" s="232" t="s">
        <v>361</v>
      </c>
      <c r="H182" s="233">
        <v>1655.7000000000001</v>
      </c>
      <c r="I182" s="234"/>
      <c r="L182" s="230"/>
      <c r="M182" s="235"/>
      <c r="N182" s="236"/>
      <c r="O182" s="236"/>
      <c r="P182" s="236"/>
      <c r="Q182" s="236"/>
      <c r="R182" s="236"/>
      <c r="S182" s="236"/>
      <c r="T182" s="237"/>
      <c r="AT182" s="231" t="s">
        <v>211</v>
      </c>
      <c r="AU182" s="231" t="s">
        <v>83</v>
      </c>
      <c r="AV182" s="12" t="s">
        <v>83</v>
      </c>
      <c r="AW182" s="12" t="s">
        <v>37</v>
      </c>
      <c r="AX182" s="12" t="s">
        <v>81</v>
      </c>
      <c r="AY182" s="231" t="s">
        <v>200</v>
      </c>
    </row>
    <row r="183" s="1" customFormat="1" ht="16.5" customHeight="1">
      <c r="B183" s="213"/>
      <c r="C183" s="214" t="s">
        <v>373</v>
      </c>
      <c r="D183" s="214" t="s">
        <v>202</v>
      </c>
      <c r="E183" s="215" t="s">
        <v>374</v>
      </c>
      <c r="F183" s="216" t="s">
        <v>375</v>
      </c>
      <c r="G183" s="217" t="s">
        <v>291</v>
      </c>
      <c r="H183" s="218">
        <v>1655.7000000000001</v>
      </c>
      <c r="I183" s="219"/>
      <c r="J183" s="220">
        <f>ROUND(I183*H183,2)</f>
        <v>0</v>
      </c>
      <c r="K183" s="216" t="s">
        <v>206</v>
      </c>
      <c r="L183" s="48"/>
      <c r="M183" s="221" t="s">
        <v>5</v>
      </c>
      <c r="N183" s="222" t="s">
        <v>44</v>
      </c>
      <c r="O183" s="49"/>
      <c r="P183" s="223">
        <f>O183*H183</f>
        <v>0</v>
      </c>
      <c r="Q183" s="223">
        <v>0</v>
      </c>
      <c r="R183" s="223">
        <f>Q183*H183</f>
        <v>0</v>
      </c>
      <c r="S183" s="223">
        <v>0</v>
      </c>
      <c r="T183" s="224">
        <f>S183*H183</f>
        <v>0</v>
      </c>
      <c r="AR183" s="26" t="s">
        <v>207</v>
      </c>
      <c r="AT183" s="26" t="s">
        <v>202</v>
      </c>
      <c r="AU183" s="26" t="s">
        <v>83</v>
      </c>
      <c r="AY183" s="26" t="s">
        <v>200</v>
      </c>
      <c r="BE183" s="225">
        <f>IF(N183="základní",J183,0)</f>
        <v>0</v>
      </c>
      <c r="BF183" s="225">
        <f>IF(N183="snížená",J183,0)</f>
        <v>0</v>
      </c>
      <c r="BG183" s="225">
        <f>IF(N183="zákl. přenesená",J183,0)</f>
        <v>0</v>
      </c>
      <c r="BH183" s="225">
        <f>IF(N183="sníž. přenesená",J183,0)</f>
        <v>0</v>
      </c>
      <c r="BI183" s="225">
        <f>IF(N183="nulová",J183,0)</f>
        <v>0</v>
      </c>
      <c r="BJ183" s="26" t="s">
        <v>81</v>
      </c>
      <c r="BK183" s="225">
        <f>ROUND(I183*H183,2)</f>
        <v>0</v>
      </c>
      <c r="BL183" s="26" t="s">
        <v>207</v>
      </c>
      <c r="BM183" s="26" t="s">
        <v>376</v>
      </c>
    </row>
    <row r="184" s="1" customFormat="1">
      <c r="B184" s="48"/>
      <c r="D184" s="226" t="s">
        <v>209</v>
      </c>
      <c r="F184" s="227" t="s">
        <v>377</v>
      </c>
      <c r="I184" s="228"/>
      <c r="L184" s="48"/>
      <c r="M184" s="229"/>
      <c r="N184" s="49"/>
      <c r="O184" s="49"/>
      <c r="P184" s="49"/>
      <c r="Q184" s="49"/>
      <c r="R184" s="49"/>
      <c r="S184" s="49"/>
      <c r="T184" s="87"/>
      <c r="AT184" s="26" t="s">
        <v>209</v>
      </c>
      <c r="AU184" s="26" t="s">
        <v>83</v>
      </c>
    </row>
    <row r="185" s="12" customFormat="1">
      <c r="B185" s="230"/>
      <c r="D185" s="226" t="s">
        <v>211</v>
      </c>
      <c r="E185" s="231" t="s">
        <v>5</v>
      </c>
      <c r="F185" s="232" t="s">
        <v>361</v>
      </c>
      <c r="H185" s="233">
        <v>1655.7000000000001</v>
      </c>
      <c r="I185" s="234"/>
      <c r="L185" s="230"/>
      <c r="M185" s="235"/>
      <c r="N185" s="236"/>
      <c r="O185" s="236"/>
      <c r="P185" s="236"/>
      <c r="Q185" s="236"/>
      <c r="R185" s="236"/>
      <c r="S185" s="236"/>
      <c r="T185" s="237"/>
      <c r="AT185" s="231" t="s">
        <v>211</v>
      </c>
      <c r="AU185" s="231" t="s">
        <v>83</v>
      </c>
      <c r="AV185" s="12" t="s">
        <v>83</v>
      </c>
      <c r="AW185" s="12" t="s">
        <v>37</v>
      </c>
      <c r="AX185" s="12" t="s">
        <v>81</v>
      </c>
      <c r="AY185" s="231" t="s">
        <v>200</v>
      </c>
    </row>
    <row r="186" s="1" customFormat="1" ht="16.5" customHeight="1">
      <c r="B186" s="213"/>
      <c r="C186" s="214" t="s">
        <v>378</v>
      </c>
      <c r="D186" s="214" t="s">
        <v>202</v>
      </c>
      <c r="E186" s="215" t="s">
        <v>379</v>
      </c>
      <c r="F186" s="216" t="s">
        <v>380</v>
      </c>
      <c r="G186" s="217" t="s">
        <v>291</v>
      </c>
      <c r="H186" s="218">
        <v>1655.7000000000001</v>
      </c>
      <c r="I186" s="219"/>
      <c r="J186" s="220">
        <f>ROUND(I186*H186,2)</f>
        <v>0</v>
      </c>
      <c r="K186" s="216" t="s">
        <v>206</v>
      </c>
      <c r="L186" s="48"/>
      <c r="M186" s="221" t="s">
        <v>5</v>
      </c>
      <c r="N186" s="222" t="s">
        <v>44</v>
      </c>
      <c r="O186" s="49"/>
      <c r="P186" s="223">
        <f>O186*H186</f>
        <v>0</v>
      </c>
      <c r="Q186" s="223">
        <v>0</v>
      </c>
      <c r="R186" s="223">
        <f>Q186*H186</f>
        <v>0</v>
      </c>
      <c r="S186" s="223">
        <v>0</v>
      </c>
      <c r="T186" s="224">
        <f>S186*H186</f>
        <v>0</v>
      </c>
      <c r="AR186" s="26" t="s">
        <v>207</v>
      </c>
      <c r="AT186" s="26" t="s">
        <v>202</v>
      </c>
      <c r="AU186" s="26" t="s">
        <v>83</v>
      </c>
      <c r="AY186" s="26" t="s">
        <v>200</v>
      </c>
      <c r="BE186" s="225">
        <f>IF(N186="základní",J186,0)</f>
        <v>0</v>
      </c>
      <c r="BF186" s="225">
        <f>IF(N186="snížená",J186,0)</f>
        <v>0</v>
      </c>
      <c r="BG186" s="225">
        <f>IF(N186="zákl. přenesená",J186,0)</f>
        <v>0</v>
      </c>
      <c r="BH186" s="225">
        <f>IF(N186="sníž. přenesená",J186,0)</f>
        <v>0</v>
      </c>
      <c r="BI186" s="225">
        <f>IF(N186="nulová",J186,0)</f>
        <v>0</v>
      </c>
      <c r="BJ186" s="26" t="s">
        <v>81</v>
      </c>
      <c r="BK186" s="225">
        <f>ROUND(I186*H186,2)</f>
        <v>0</v>
      </c>
      <c r="BL186" s="26" t="s">
        <v>207</v>
      </c>
      <c r="BM186" s="26" t="s">
        <v>381</v>
      </c>
    </row>
    <row r="187" s="1" customFormat="1">
      <c r="B187" s="48"/>
      <c r="D187" s="226" t="s">
        <v>209</v>
      </c>
      <c r="F187" s="227" t="s">
        <v>382</v>
      </c>
      <c r="I187" s="228"/>
      <c r="L187" s="48"/>
      <c r="M187" s="229"/>
      <c r="N187" s="49"/>
      <c r="O187" s="49"/>
      <c r="P187" s="49"/>
      <c r="Q187" s="49"/>
      <c r="R187" s="49"/>
      <c r="S187" s="49"/>
      <c r="T187" s="87"/>
      <c r="AT187" s="26" t="s">
        <v>209</v>
      </c>
      <c r="AU187" s="26" t="s">
        <v>83</v>
      </c>
    </row>
    <row r="188" s="12" customFormat="1">
      <c r="B188" s="230"/>
      <c r="D188" s="226" t="s">
        <v>211</v>
      </c>
      <c r="E188" s="231" t="s">
        <v>5</v>
      </c>
      <c r="F188" s="232" t="s">
        <v>361</v>
      </c>
      <c r="H188" s="233">
        <v>1655.7000000000001</v>
      </c>
      <c r="I188" s="234"/>
      <c r="L188" s="230"/>
      <c r="M188" s="235"/>
      <c r="N188" s="236"/>
      <c r="O188" s="236"/>
      <c r="P188" s="236"/>
      <c r="Q188" s="236"/>
      <c r="R188" s="236"/>
      <c r="S188" s="236"/>
      <c r="T188" s="237"/>
      <c r="AT188" s="231" t="s">
        <v>211</v>
      </c>
      <c r="AU188" s="231" t="s">
        <v>83</v>
      </c>
      <c r="AV188" s="12" t="s">
        <v>83</v>
      </c>
      <c r="AW188" s="12" t="s">
        <v>37</v>
      </c>
      <c r="AX188" s="12" t="s">
        <v>81</v>
      </c>
      <c r="AY188" s="231" t="s">
        <v>200</v>
      </c>
    </row>
    <row r="189" s="1" customFormat="1" ht="16.5" customHeight="1">
      <c r="B189" s="213"/>
      <c r="C189" s="214" t="s">
        <v>383</v>
      </c>
      <c r="D189" s="214" t="s">
        <v>202</v>
      </c>
      <c r="E189" s="215" t="s">
        <v>384</v>
      </c>
      <c r="F189" s="216" t="s">
        <v>385</v>
      </c>
      <c r="G189" s="217" t="s">
        <v>291</v>
      </c>
      <c r="H189" s="218">
        <v>3311.4000000000001</v>
      </c>
      <c r="I189" s="219"/>
      <c r="J189" s="220">
        <f>ROUND(I189*H189,2)</f>
        <v>0</v>
      </c>
      <c r="K189" s="216" t="s">
        <v>206</v>
      </c>
      <c r="L189" s="48"/>
      <c r="M189" s="221" t="s">
        <v>5</v>
      </c>
      <c r="N189" s="222" t="s">
        <v>44</v>
      </c>
      <c r="O189" s="49"/>
      <c r="P189" s="223">
        <f>O189*H189</f>
        <v>0</v>
      </c>
      <c r="Q189" s="223">
        <v>0</v>
      </c>
      <c r="R189" s="223">
        <f>Q189*H189</f>
        <v>0</v>
      </c>
      <c r="S189" s="223">
        <v>0</v>
      </c>
      <c r="T189" s="224">
        <f>S189*H189</f>
        <v>0</v>
      </c>
      <c r="AR189" s="26" t="s">
        <v>207</v>
      </c>
      <c r="AT189" s="26" t="s">
        <v>202</v>
      </c>
      <c r="AU189" s="26" t="s">
        <v>83</v>
      </c>
      <c r="AY189" s="26" t="s">
        <v>200</v>
      </c>
      <c r="BE189" s="225">
        <f>IF(N189="základní",J189,0)</f>
        <v>0</v>
      </c>
      <c r="BF189" s="225">
        <f>IF(N189="snížená",J189,0)</f>
        <v>0</v>
      </c>
      <c r="BG189" s="225">
        <f>IF(N189="zákl. přenesená",J189,0)</f>
        <v>0</v>
      </c>
      <c r="BH189" s="225">
        <f>IF(N189="sníž. přenesená",J189,0)</f>
        <v>0</v>
      </c>
      <c r="BI189" s="225">
        <f>IF(N189="nulová",J189,0)</f>
        <v>0</v>
      </c>
      <c r="BJ189" s="26" t="s">
        <v>81</v>
      </c>
      <c r="BK189" s="225">
        <f>ROUND(I189*H189,2)</f>
        <v>0</v>
      </c>
      <c r="BL189" s="26" t="s">
        <v>207</v>
      </c>
      <c r="BM189" s="26" t="s">
        <v>386</v>
      </c>
    </row>
    <row r="190" s="1" customFormat="1">
      <c r="B190" s="48"/>
      <c r="D190" s="226" t="s">
        <v>209</v>
      </c>
      <c r="F190" s="227" t="s">
        <v>387</v>
      </c>
      <c r="I190" s="228"/>
      <c r="L190" s="48"/>
      <c r="M190" s="229"/>
      <c r="N190" s="49"/>
      <c r="O190" s="49"/>
      <c r="P190" s="49"/>
      <c r="Q190" s="49"/>
      <c r="R190" s="49"/>
      <c r="S190" s="49"/>
      <c r="T190" s="87"/>
      <c r="AT190" s="26" t="s">
        <v>209</v>
      </c>
      <c r="AU190" s="26" t="s">
        <v>83</v>
      </c>
    </row>
    <row r="191" s="12" customFormat="1">
      <c r="B191" s="230"/>
      <c r="D191" s="226" t="s">
        <v>211</v>
      </c>
      <c r="E191" s="231" t="s">
        <v>5</v>
      </c>
      <c r="F191" s="232" t="s">
        <v>388</v>
      </c>
      <c r="H191" s="233">
        <v>3311.4000000000001</v>
      </c>
      <c r="I191" s="234"/>
      <c r="L191" s="230"/>
      <c r="M191" s="235"/>
      <c r="N191" s="236"/>
      <c r="O191" s="236"/>
      <c r="P191" s="236"/>
      <c r="Q191" s="236"/>
      <c r="R191" s="236"/>
      <c r="S191" s="236"/>
      <c r="T191" s="237"/>
      <c r="AT191" s="231" t="s">
        <v>211</v>
      </c>
      <c r="AU191" s="231" t="s">
        <v>83</v>
      </c>
      <c r="AV191" s="12" t="s">
        <v>83</v>
      </c>
      <c r="AW191" s="12" t="s">
        <v>37</v>
      </c>
      <c r="AX191" s="12" t="s">
        <v>81</v>
      </c>
      <c r="AY191" s="231" t="s">
        <v>200</v>
      </c>
    </row>
    <row r="192" s="1" customFormat="1" ht="25.5" customHeight="1">
      <c r="B192" s="213"/>
      <c r="C192" s="214" t="s">
        <v>389</v>
      </c>
      <c r="D192" s="214" t="s">
        <v>202</v>
      </c>
      <c r="E192" s="215" t="s">
        <v>390</v>
      </c>
      <c r="F192" s="216" t="s">
        <v>391</v>
      </c>
      <c r="G192" s="217" t="s">
        <v>291</v>
      </c>
      <c r="H192" s="218">
        <v>1655.7000000000001</v>
      </c>
      <c r="I192" s="219"/>
      <c r="J192" s="220">
        <f>ROUND(I192*H192,2)</f>
        <v>0</v>
      </c>
      <c r="K192" s="216" t="s">
        <v>206</v>
      </c>
      <c r="L192" s="48"/>
      <c r="M192" s="221" t="s">
        <v>5</v>
      </c>
      <c r="N192" s="222" t="s">
        <v>44</v>
      </c>
      <c r="O192" s="49"/>
      <c r="P192" s="223">
        <f>O192*H192</f>
        <v>0</v>
      </c>
      <c r="Q192" s="223">
        <v>0</v>
      </c>
      <c r="R192" s="223">
        <f>Q192*H192</f>
        <v>0</v>
      </c>
      <c r="S192" s="223">
        <v>0</v>
      </c>
      <c r="T192" s="224">
        <f>S192*H192</f>
        <v>0</v>
      </c>
      <c r="AR192" s="26" t="s">
        <v>207</v>
      </c>
      <c r="AT192" s="26" t="s">
        <v>202</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392</v>
      </c>
    </row>
    <row r="193" s="1" customFormat="1">
      <c r="B193" s="48"/>
      <c r="D193" s="226" t="s">
        <v>209</v>
      </c>
      <c r="F193" s="227" t="s">
        <v>393</v>
      </c>
      <c r="I193" s="228"/>
      <c r="L193" s="48"/>
      <c r="M193" s="229"/>
      <c r="N193" s="49"/>
      <c r="O193" s="49"/>
      <c r="P193" s="49"/>
      <c r="Q193" s="49"/>
      <c r="R193" s="49"/>
      <c r="S193" s="49"/>
      <c r="T193" s="87"/>
      <c r="AT193" s="26" t="s">
        <v>209</v>
      </c>
      <c r="AU193" s="26" t="s">
        <v>83</v>
      </c>
    </row>
    <row r="194" s="12" customFormat="1">
      <c r="B194" s="230"/>
      <c r="D194" s="226" t="s">
        <v>211</v>
      </c>
      <c r="E194" s="231" t="s">
        <v>5</v>
      </c>
      <c r="F194" s="232" t="s">
        <v>361</v>
      </c>
      <c r="H194" s="233">
        <v>1655.7000000000001</v>
      </c>
      <c r="I194" s="234"/>
      <c r="L194" s="230"/>
      <c r="M194" s="235"/>
      <c r="N194" s="236"/>
      <c r="O194" s="236"/>
      <c r="P194" s="236"/>
      <c r="Q194" s="236"/>
      <c r="R194" s="236"/>
      <c r="S194" s="236"/>
      <c r="T194" s="237"/>
      <c r="AT194" s="231" t="s">
        <v>211</v>
      </c>
      <c r="AU194" s="231" t="s">
        <v>83</v>
      </c>
      <c r="AV194" s="12" t="s">
        <v>83</v>
      </c>
      <c r="AW194" s="12" t="s">
        <v>37</v>
      </c>
      <c r="AX194" s="12" t="s">
        <v>81</v>
      </c>
      <c r="AY194" s="231" t="s">
        <v>200</v>
      </c>
    </row>
    <row r="195" s="1" customFormat="1" ht="25.5" customHeight="1">
      <c r="B195" s="213"/>
      <c r="C195" s="214" t="s">
        <v>394</v>
      </c>
      <c r="D195" s="214" t="s">
        <v>202</v>
      </c>
      <c r="E195" s="215" t="s">
        <v>395</v>
      </c>
      <c r="F195" s="216" t="s">
        <v>396</v>
      </c>
      <c r="G195" s="217" t="s">
        <v>291</v>
      </c>
      <c r="H195" s="218">
        <v>806.00999999999999</v>
      </c>
      <c r="I195" s="219"/>
      <c r="J195" s="220">
        <f>ROUND(I195*H195,2)</f>
        <v>0</v>
      </c>
      <c r="K195" s="216" t="s">
        <v>206</v>
      </c>
      <c r="L195" s="48"/>
      <c r="M195" s="221" t="s">
        <v>5</v>
      </c>
      <c r="N195" s="222" t="s">
        <v>44</v>
      </c>
      <c r="O195" s="49"/>
      <c r="P195" s="223">
        <f>O195*H195</f>
        <v>0</v>
      </c>
      <c r="Q195" s="223">
        <v>0.084250000000000005</v>
      </c>
      <c r="R195" s="223">
        <f>Q195*H195</f>
        <v>67.906342500000008</v>
      </c>
      <c r="S195" s="223">
        <v>0</v>
      </c>
      <c r="T195" s="224">
        <f>S195*H195</f>
        <v>0</v>
      </c>
      <c r="AR195" s="26" t="s">
        <v>207</v>
      </c>
      <c r="AT195" s="26" t="s">
        <v>202</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207</v>
      </c>
      <c r="BM195" s="26" t="s">
        <v>397</v>
      </c>
    </row>
    <row r="196" s="1" customFormat="1">
      <c r="B196" s="48"/>
      <c r="D196" s="226" t="s">
        <v>209</v>
      </c>
      <c r="F196" s="227" t="s">
        <v>398</v>
      </c>
      <c r="I196" s="228"/>
      <c r="L196" s="48"/>
      <c r="M196" s="229"/>
      <c r="N196" s="49"/>
      <c r="O196" s="49"/>
      <c r="P196" s="49"/>
      <c r="Q196" s="49"/>
      <c r="R196" s="49"/>
      <c r="S196" s="49"/>
      <c r="T196" s="87"/>
      <c r="AT196" s="26" t="s">
        <v>209</v>
      </c>
      <c r="AU196" s="26" t="s">
        <v>83</v>
      </c>
    </row>
    <row r="197" s="12" customFormat="1">
      <c r="B197" s="230"/>
      <c r="D197" s="226" t="s">
        <v>211</v>
      </c>
      <c r="E197" s="231" t="s">
        <v>5</v>
      </c>
      <c r="F197" s="232" t="s">
        <v>399</v>
      </c>
      <c r="H197" s="233">
        <v>806.00999999999999</v>
      </c>
      <c r="I197" s="234"/>
      <c r="L197" s="230"/>
      <c r="M197" s="235"/>
      <c r="N197" s="236"/>
      <c r="O197" s="236"/>
      <c r="P197" s="236"/>
      <c r="Q197" s="236"/>
      <c r="R197" s="236"/>
      <c r="S197" s="236"/>
      <c r="T197" s="237"/>
      <c r="AT197" s="231" t="s">
        <v>211</v>
      </c>
      <c r="AU197" s="231" t="s">
        <v>83</v>
      </c>
      <c r="AV197" s="12" t="s">
        <v>83</v>
      </c>
      <c r="AW197" s="12" t="s">
        <v>37</v>
      </c>
      <c r="AX197" s="12" t="s">
        <v>81</v>
      </c>
      <c r="AY197" s="231" t="s">
        <v>200</v>
      </c>
    </row>
    <row r="198" s="1" customFormat="1" ht="25.5" customHeight="1">
      <c r="B198" s="213"/>
      <c r="C198" s="247" t="s">
        <v>400</v>
      </c>
      <c r="D198" s="247" t="s">
        <v>271</v>
      </c>
      <c r="E198" s="248" t="s">
        <v>401</v>
      </c>
      <c r="F198" s="249" t="s">
        <v>402</v>
      </c>
      <c r="G198" s="250" t="s">
        <v>403</v>
      </c>
      <c r="H198" s="251">
        <v>19</v>
      </c>
      <c r="I198" s="252"/>
      <c r="J198" s="253">
        <f>ROUND(I198*H198,2)</f>
        <v>0</v>
      </c>
      <c r="K198" s="249" t="s">
        <v>206</v>
      </c>
      <c r="L198" s="254"/>
      <c r="M198" s="255" t="s">
        <v>5</v>
      </c>
      <c r="N198" s="256" t="s">
        <v>44</v>
      </c>
      <c r="O198" s="49"/>
      <c r="P198" s="223">
        <f>O198*H198</f>
        <v>0</v>
      </c>
      <c r="Q198" s="223">
        <v>0.025999999999999999</v>
      </c>
      <c r="R198" s="223">
        <f>Q198*H198</f>
        <v>0.49399999999999999</v>
      </c>
      <c r="S198" s="223">
        <v>0</v>
      </c>
      <c r="T198" s="224">
        <f>S198*H198</f>
        <v>0</v>
      </c>
      <c r="AR198" s="26" t="s">
        <v>250</v>
      </c>
      <c r="AT198" s="26" t="s">
        <v>271</v>
      </c>
      <c r="AU198" s="26" t="s">
        <v>83</v>
      </c>
      <c r="AY198" s="26" t="s">
        <v>200</v>
      </c>
      <c r="BE198" s="225">
        <f>IF(N198="základní",J198,0)</f>
        <v>0</v>
      </c>
      <c r="BF198" s="225">
        <f>IF(N198="snížená",J198,0)</f>
        <v>0</v>
      </c>
      <c r="BG198" s="225">
        <f>IF(N198="zákl. přenesená",J198,0)</f>
        <v>0</v>
      </c>
      <c r="BH198" s="225">
        <f>IF(N198="sníž. přenesená",J198,0)</f>
        <v>0</v>
      </c>
      <c r="BI198" s="225">
        <f>IF(N198="nulová",J198,0)</f>
        <v>0</v>
      </c>
      <c r="BJ198" s="26" t="s">
        <v>81</v>
      </c>
      <c r="BK198" s="225">
        <f>ROUND(I198*H198,2)</f>
        <v>0</v>
      </c>
      <c r="BL198" s="26" t="s">
        <v>207</v>
      </c>
      <c r="BM198" s="26" t="s">
        <v>404</v>
      </c>
    </row>
    <row r="199" s="1" customFormat="1">
      <c r="B199" s="48"/>
      <c r="D199" s="226" t="s">
        <v>209</v>
      </c>
      <c r="F199" s="227" t="s">
        <v>405</v>
      </c>
      <c r="I199" s="228"/>
      <c r="L199" s="48"/>
      <c r="M199" s="229"/>
      <c r="N199" s="49"/>
      <c r="O199" s="49"/>
      <c r="P199" s="49"/>
      <c r="Q199" s="49"/>
      <c r="R199" s="49"/>
      <c r="S199" s="49"/>
      <c r="T199" s="87"/>
      <c r="AT199" s="26" t="s">
        <v>209</v>
      </c>
      <c r="AU199" s="26" t="s">
        <v>83</v>
      </c>
    </row>
    <row r="200" s="12" customFormat="1">
      <c r="B200" s="230"/>
      <c r="D200" s="226" t="s">
        <v>211</v>
      </c>
      <c r="E200" s="231" t="s">
        <v>5</v>
      </c>
      <c r="F200" s="232" t="s">
        <v>406</v>
      </c>
      <c r="H200" s="233">
        <v>19</v>
      </c>
      <c r="I200" s="234"/>
      <c r="L200" s="230"/>
      <c r="M200" s="235"/>
      <c r="N200" s="236"/>
      <c r="O200" s="236"/>
      <c r="P200" s="236"/>
      <c r="Q200" s="236"/>
      <c r="R200" s="236"/>
      <c r="S200" s="236"/>
      <c r="T200" s="237"/>
      <c r="AT200" s="231" t="s">
        <v>211</v>
      </c>
      <c r="AU200" s="231" t="s">
        <v>83</v>
      </c>
      <c r="AV200" s="12" t="s">
        <v>83</v>
      </c>
      <c r="AW200" s="12" t="s">
        <v>37</v>
      </c>
      <c r="AX200" s="12" t="s">
        <v>81</v>
      </c>
      <c r="AY200" s="231" t="s">
        <v>200</v>
      </c>
    </row>
    <row r="201" s="1" customFormat="1" ht="16.5" customHeight="1">
      <c r="B201" s="213"/>
      <c r="C201" s="247" t="s">
        <v>407</v>
      </c>
      <c r="D201" s="247" t="s">
        <v>271</v>
      </c>
      <c r="E201" s="248" t="s">
        <v>408</v>
      </c>
      <c r="F201" s="249" t="s">
        <v>409</v>
      </c>
      <c r="G201" s="250" t="s">
        <v>291</v>
      </c>
      <c r="H201" s="251">
        <v>760.89400000000001</v>
      </c>
      <c r="I201" s="252"/>
      <c r="J201" s="253">
        <f>ROUND(I201*H201,2)</f>
        <v>0</v>
      </c>
      <c r="K201" s="249" t="s">
        <v>206</v>
      </c>
      <c r="L201" s="254"/>
      <c r="M201" s="255" t="s">
        <v>5</v>
      </c>
      <c r="N201" s="256" t="s">
        <v>44</v>
      </c>
      <c r="O201" s="49"/>
      <c r="P201" s="223">
        <f>O201*H201</f>
        <v>0</v>
      </c>
      <c r="Q201" s="223">
        <v>0.13100000000000001</v>
      </c>
      <c r="R201" s="223">
        <f>Q201*H201</f>
        <v>99.677114000000003</v>
      </c>
      <c r="S201" s="223">
        <v>0</v>
      </c>
      <c r="T201" s="224">
        <f>S201*H201</f>
        <v>0</v>
      </c>
      <c r="AR201" s="26" t="s">
        <v>250</v>
      </c>
      <c r="AT201" s="26" t="s">
        <v>271</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410</v>
      </c>
    </row>
    <row r="202" s="1" customFormat="1">
      <c r="B202" s="48"/>
      <c r="D202" s="226" t="s">
        <v>209</v>
      </c>
      <c r="F202" s="227" t="s">
        <v>409</v>
      </c>
      <c r="I202" s="228"/>
      <c r="L202" s="48"/>
      <c r="M202" s="229"/>
      <c r="N202" s="49"/>
      <c r="O202" s="49"/>
      <c r="P202" s="49"/>
      <c r="Q202" s="49"/>
      <c r="R202" s="49"/>
      <c r="S202" s="49"/>
      <c r="T202" s="87"/>
      <c r="AT202" s="26" t="s">
        <v>209</v>
      </c>
      <c r="AU202" s="26" t="s">
        <v>83</v>
      </c>
    </row>
    <row r="203" s="12" customFormat="1">
      <c r="B203" s="230"/>
      <c r="D203" s="226" t="s">
        <v>211</v>
      </c>
      <c r="E203" s="231" t="s">
        <v>5</v>
      </c>
      <c r="F203" s="232" t="s">
        <v>411</v>
      </c>
      <c r="H203" s="233">
        <v>753.36000000000001</v>
      </c>
      <c r="I203" s="234"/>
      <c r="L203" s="230"/>
      <c r="M203" s="235"/>
      <c r="N203" s="236"/>
      <c r="O203" s="236"/>
      <c r="P203" s="236"/>
      <c r="Q203" s="236"/>
      <c r="R203" s="236"/>
      <c r="S203" s="236"/>
      <c r="T203" s="237"/>
      <c r="AT203" s="231" t="s">
        <v>211</v>
      </c>
      <c r="AU203" s="231" t="s">
        <v>83</v>
      </c>
      <c r="AV203" s="12" t="s">
        <v>83</v>
      </c>
      <c r="AW203" s="12" t="s">
        <v>37</v>
      </c>
      <c r="AX203" s="12" t="s">
        <v>73</v>
      </c>
      <c r="AY203" s="231" t="s">
        <v>200</v>
      </c>
    </row>
    <row r="204" s="12" customFormat="1">
      <c r="B204" s="230"/>
      <c r="D204" s="226" t="s">
        <v>211</v>
      </c>
      <c r="E204" s="231" t="s">
        <v>5</v>
      </c>
      <c r="F204" s="232" t="s">
        <v>412</v>
      </c>
      <c r="H204" s="233">
        <v>7.5339999999999998</v>
      </c>
      <c r="I204" s="234"/>
      <c r="L204" s="230"/>
      <c r="M204" s="235"/>
      <c r="N204" s="236"/>
      <c r="O204" s="236"/>
      <c r="P204" s="236"/>
      <c r="Q204" s="236"/>
      <c r="R204" s="236"/>
      <c r="S204" s="236"/>
      <c r="T204" s="237"/>
      <c r="AT204" s="231" t="s">
        <v>211</v>
      </c>
      <c r="AU204" s="231" t="s">
        <v>83</v>
      </c>
      <c r="AV204" s="12" t="s">
        <v>83</v>
      </c>
      <c r="AW204" s="12" t="s">
        <v>37</v>
      </c>
      <c r="AX204" s="12" t="s">
        <v>73</v>
      </c>
      <c r="AY204" s="231" t="s">
        <v>200</v>
      </c>
    </row>
    <row r="205" s="13" customFormat="1">
      <c r="B205" s="238"/>
      <c r="D205" s="226" t="s">
        <v>211</v>
      </c>
      <c r="E205" s="239" t="s">
        <v>5</v>
      </c>
      <c r="F205" s="240" t="s">
        <v>219</v>
      </c>
      <c r="H205" s="241">
        <v>760.89400000000001</v>
      </c>
      <c r="I205" s="242"/>
      <c r="L205" s="238"/>
      <c r="M205" s="243"/>
      <c r="N205" s="244"/>
      <c r="O205" s="244"/>
      <c r="P205" s="244"/>
      <c r="Q205" s="244"/>
      <c r="R205" s="244"/>
      <c r="S205" s="244"/>
      <c r="T205" s="245"/>
      <c r="AT205" s="239" t="s">
        <v>211</v>
      </c>
      <c r="AU205" s="239" t="s">
        <v>83</v>
      </c>
      <c r="AV205" s="13" t="s">
        <v>207</v>
      </c>
      <c r="AW205" s="13" t="s">
        <v>37</v>
      </c>
      <c r="AX205" s="13" t="s">
        <v>81</v>
      </c>
      <c r="AY205" s="239" t="s">
        <v>200</v>
      </c>
    </row>
    <row r="206" s="1" customFormat="1" ht="16.5" customHeight="1">
      <c r="B206" s="213"/>
      <c r="C206" s="247" t="s">
        <v>413</v>
      </c>
      <c r="D206" s="247" t="s">
        <v>271</v>
      </c>
      <c r="E206" s="248" t="s">
        <v>414</v>
      </c>
      <c r="F206" s="249" t="s">
        <v>415</v>
      </c>
      <c r="G206" s="250" t="s">
        <v>291</v>
      </c>
      <c r="H206" s="251">
        <v>49.338999999999999</v>
      </c>
      <c r="I206" s="252"/>
      <c r="J206" s="253">
        <f>ROUND(I206*H206,2)</f>
        <v>0</v>
      </c>
      <c r="K206" s="249" t="s">
        <v>206</v>
      </c>
      <c r="L206" s="254"/>
      <c r="M206" s="255" t="s">
        <v>5</v>
      </c>
      <c r="N206" s="256" t="s">
        <v>44</v>
      </c>
      <c r="O206" s="49"/>
      <c r="P206" s="223">
        <f>O206*H206</f>
        <v>0</v>
      </c>
      <c r="Q206" s="223">
        <v>0.13100000000000001</v>
      </c>
      <c r="R206" s="223">
        <f>Q206*H206</f>
        <v>6.4634090000000004</v>
      </c>
      <c r="S206" s="223">
        <v>0</v>
      </c>
      <c r="T206" s="224">
        <f>S206*H206</f>
        <v>0</v>
      </c>
      <c r="AR206" s="26" t="s">
        <v>250</v>
      </c>
      <c r="AT206" s="26" t="s">
        <v>271</v>
      </c>
      <c r="AU206" s="26" t="s">
        <v>83</v>
      </c>
      <c r="AY206" s="26" t="s">
        <v>200</v>
      </c>
      <c r="BE206" s="225">
        <f>IF(N206="základní",J206,0)</f>
        <v>0</v>
      </c>
      <c r="BF206" s="225">
        <f>IF(N206="snížená",J206,0)</f>
        <v>0</v>
      </c>
      <c r="BG206" s="225">
        <f>IF(N206="zákl. přenesená",J206,0)</f>
        <v>0</v>
      </c>
      <c r="BH206" s="225">
        <f>IF(N206="sníž. přenesená",J206,0)</f>
        <v>0</v>
      </c>
      <c r="BI206" s="225">
        <f>IF(N206="nulová",J206,0)</f>
        <v>0</v>
      </c>
      <c r="BJ206" s="26" t="s">
        <v>81</v>
      </c>
      <c r="BK206" s="225">
        <f>ROUND(I206*H206,2)</f>
        <v>0</v>
      </c>
      <c r="BL206" s="26" t="s">
        <v>207</v>
      </c>
      <c r="BM206" s="26" t="s">
        <v>416</v>
      </c>
    </row>
    <row r="207" s="1" customFormat="1">
      <c r="B207" s="48"/>
      <c r="D207" s="226" t="s">
        <v>209</v>
      </c>
      <c r="F207" s="227" t="s">
        <v>415</v>
      </c>
      <c r="I207" s="228"/>
      <c r="L207" s="48"/>
      <c r="M207" s="229"/>
      <c r="N207" s="49"/>
      <c r="O207" s="49"/>
      <c r="P207" s="49"/>
      <c r="Q207" s="49"/>
      <c r="R207" s="49"/>
      <c r="S207" s="49"/>
      <c r="T207" s="87"/>
      <c r="AT207" s="26" t="s">
        <v>209</v>
      </c>
      <c r="AU207" s="26" t="s">
        <v>83</v>
      </c>
    </row>
    <row r="208" s="12" customFormat="1">
      <c r="B208" s="230"/>
      <c r="D208" s="226" t="s">
        <v>211</v>
      </c>
      <c r="E208" s="231" t="s">
        <v>5</v>
      </c>
      <c r="F208" s="232" t="s">
        <v>417</v>
      </c>
      <c r="H208" s="233">
        <v>48.850000000000001</v>
      </c>
      <c r="I208" s="234"/>
      <c r="L208" s="230"/>
      <c r="M208" s="235"/>
      <c r="N208" s="236"/>
      <c r="O208" s="236"/>
      <c r="P208" s="236"/>
      <c r="Q208" s="236"/>
      <c r="R208" s="236"/>
      <c r="S208" s="236"/>
      <c r="T208" s="237"/>
      <c r="AT208" s="231" t="s">
        <v>211</v>
      </c>
      <c r="AU208" s="231" t="s">
        <v>83</v>
      </c>
      <c r="AV208" s="12" t="s">
        <v>83</v>
      </c>
      <c r="AW208" s="12" t="s">
        <v>37</v>
      </c>
      <c r="AX208" s="12" t="s">
        <v>73</v>
      </c>
      <c r="AY208" s="231" t="s">
        <v>200</v>
      </c>
    </row>
    <row r="209" s="12" customFormat="1">
      <c r="B209" s="230"/>
      <c r="D209" s="226" t="s">
        <v>211</v>
      </c>
      <c r="E209" s="231" t="s">
        <v>5</v>
      </c>
      <c r="F209" s="232" t="s">
        <v>418</v>
      </c>
      <c r="H209" s="233">
        <v>0.48899999999999999</v>
      </c>
      <c r="I209" s="234"/>
      <c r="L209" s="230"/>
      <c r="M209" s="235"/>
      <c r="N209" s="236"/>
      <c r="O209" s="236"/>
      <c r="P209" s="236"/>
      <c r="Q209" s="236"/>
      <c r="R209" s="236"/>
      <c r="S209" s="236"/>
      <c r="T209" s="237"/>
      <c r="AT209" s="231" t="s">
        <v>211</v>
      </c>
      <c r="AU209" s="231" t="s">
        <v>83</v>
      </c>
      <c r="AV209" s="12" t="s">
        <v>83</v>
      </c>
      <c r="AW209" s="12" t="s">
        <v>37</v>
      </c>
      <c r="AX209" s="12" t="s">
        <v>73</v>
      </c>
      <c r="AY209" s="231" t="s">
        <v>200</v>
      </c>
    </row>
    <row r="210" s="13" customFormat="1">
      <c r="B210" s="238"/>
      <c r="D210" s="226" t="s">
        <v>211</v>
      </c>
      <c r="E210" s="239" t="s">
        <v>5</v>
      </c>
      <c r="F210" s="240" t="s">
        <v>219</v>
      </c>
      <c r="H210" s="241">
        <v>49.338999999999999</v>
      </c>
      <c r="I210" s="242"/>
      <c r="L210" s="238"/>
      <c r="M210" s="243"/>
      <c r="N210" s="244"/>
      <c r="O210" s="244"/>
      <c r="P210" s="244"/>
      <c r="Q210" s="244"/>
      <c r="R210" s="244"/>
      <c r="S210" s="244"/>
      <c r="T210" s="245"/>
      <c r="AT210" s="239" t="s">
        <v>211</v>
      </c>
      <c r="AU210" s="239" t="s">
        <v>83</v>
      </c>
      <c r="AV210" s="13" t="s">
        <v>207</v>
      </c>
      <c r="AW210" s="13" t="s">
        <v>37</v>
      </c>
      <c r="AX210" s="13" t="s">
        <v>81</v>
      </c>
      <c r="AY210" s="239" t="s">
        <v>200</v>
      </c>
    </row>
    <row r="211" s="1" customFormat="1" ht="25.5" customHeight="1">
      <c r="B211" s="213"/>
      <c r="C211" s="214" t="s">
        <v>419</v>
      </c>
      <c r="D211" s="214" t="s">
        <v>202</v>
      </c>
      <c r="E211" s="215" t="s">
        <v>420</v>
      </c>
      <c r="F211" s="216" t="s">
        <v>421</v>
      </c>
      <c r="G211" s="217" t="s">
        <v>291</v>
      </c>
      <c r="H211" s="218">
        <v>41.619999999999997</v>
      </c>
      <c r="I211" s="219"/>
      <c r="J211" s="220">
        <f>ROUND(I211*H211,2)</f>
        <v>0</v>
      </c>
      <c r="K211" s="216" t="s">
        <v>206</v>
      </c>
      <c r="L211" s="48"/>
      <c r="M211" s="221" t="s">
        <v>5</v>
      </c>
      <c r="N211" s="222" t="s">
        <v>44</v>
      </c>
      <c r="O211" s="49"/>
      <c r="P211" s="223">
        <f>O211*H211</f>
        <v>0</v>
      </c>
      <c r="Q211" s="223">
        <v>0.085650000000000004</v>
      </c>
      <c r="R211" s="223">
        <f>Q211*H211</f>
        <v>3.5647530000000001</v>
      </c>
      <c r="S211" s="223">
        <v>0</v>
      </c>
      <c r="T211" s="224">
        <f>S211*H211</f>
        <v>0</v>
      </c>
      <c r="AR211" s="26" t="s">
        <v>207</v>
      </c>
      <c r="AT211" s="26" t="s">
        <v>202</v>
      </c>
      <c r="AU211" s="26" t="s">
        <v>83</v>
      </c>
      <c r="AY211" s="26" t="s">
        <v>200</v>
      </c>
      <c r="BE211" s="225">
        <f>IF(N211="základní",J211,0)</f>
        <v>0</v>
      </c>
      <c r="BF211" s="225">
        <f>IF(N211="snížená",J211,0)</f>
        <v>0</v>
      </c>
      <c r="BG211" s="225">
        <f>IF(N211="zákl. přenesená",J211,0)</f>
        <v>0</v>
      </c>
      <c r="BH211" s="225">
        <f>IF(N211="sníž. přenesená",J211,0)</f>
        <v>0</v>
      </c>
      <c r="BI211" s="225">
        <f>IF(N211="nulová",J211,0)</f>
        <v>0</v>
      </c>
      <c r="BJ211" s="26" t="s">
        <v>81</v>
      </c>
      <c r="BK211" s="225">
        <f>ROUND(I211*H211,2)</f>
        <v>0</v>
      </c>
      <c r="BL211" s="26" t="s">
        <v>207</v>
      </c>
      <c r="BM211" s="26" t="s">
        <v>422</v>
      </c>
    </row>
    <row r="212" s="1" customFormat="1">
      <c r="B212" s="48"/>
      <c r="D212" s="226" t="s">
        <v>209</v>
      </c>
      <c r="F212" s="227" t="s">
        <v>423</v>
      </c>
      <c r="I212" s="228"/>
      <c r="L212" s="48"/>
      <c r="M212" s="229"/>
      <c r="N212" s="49"/>
      <c r="O212" s="49"/>
      <c r="P212" s="49"/>
      <c r="Q212" s="49"/>
      <c r="R212" s="49"/>
      <c r="S212" s="49"/>
      <c r="T212" s="87"/>
      <c r="AT212" s="26" t="s">
        <v>209</v>
      </c>
      <c r="AU212" s="26" t="s">
        <v>83</v>
      </c>
    </row>
    <row r="213" s="12" customFormat="1">
      <c r="B213" s="230"/>
      <c r="D213" s="226" t="s">
        <v>211</v>
      </c>
      <c r="E213" s="231" t="s">
        <v>5</v>
      </c>
      <c r="F213" s="232" t="s">
        <v>424</v>
      </c>
      <c r="H213" s="233">
        <v>41.619999999999997</v>
      </c>
      <c r="I213" s="234"/>
      <c r="L213" s="230"/>
      <c r="M213" s="235"/>
      <c r="N213" s="236"/>
      <c r="O213" s="236"/>
      <c r="P213" s="236"/>
      <c r="Q213" s="236"/>
      <c r="R213" s="236"/>
      <c r="S213" s="236"/>
      <c r="T213" s="237"/>
      <c r="AT213" s="231" t="s">
        <v>211</v>
      </c>
      <c r="AU213" s="231" t="s">
        <v>83</v>
      </c>
      <c r="AV213" s="12" t="s">
        <v>83</v>
      </c>
      <c r="AW213" s="12" t="s">
        <v>37</v>
      </c>
      <c r="AX213" s="12" t="s">
        <v>81</v>
      </c>
      <c r="AY213" s="231" t="s">
        <v>200</v>
      </c>
    </row>
    <row r="214" s="1" customFormat="1" ht="16.5" customHeight="1">
      <c r="B214" s="213"/>
      <c r="C214" s="247" t="s">
        <v>425</v>
      </c>
      <c r="D214" s="247" t="s">
        <v>271</v>
      </c>
      <c r="E214" s="248" t="s">
        <v>426</v>
      </c>
      <c r="F214" s="249" t="s">
        <v>427</v>
      </c>
      <c r="G214" s="250" t="s">
        <v>291</v>
      </c>
      <c r="H214" s="251">
        <v>42.036000000000001</v>
      </c>
      <c r="I214" s="252"/>
      <c r="J214" s="253">
        <f>ROUND(I214*H214,2)</f>
        <v>0</v>
      </c>
      <c r="K214" s="249" t="s">
        <v>206</v>
      </c>
      <c r="L214" s="254"/>
      <c r="M214" s="255" t="s">
        <v>5</v>
      </c>
      <c r="N214" s="256" t="s">
        <v>44</v>
      </c>
      <c r="O214" s="49"/>
      <c r="P214" s="223">
        <f>O214*H214</f>
        <v>0</v>
      </c>
      <c r="Q214" s="223">
        <v>0.17599999999999999</v>
      </c>
      <c r="R214" s="223">
        <f>Q214*H214</f>
        <v>7.3983359999999996</v>
      </c>
      <c r="S214" s="223">
        <v>0</v>
      </c>
      <c r="T214" s="224">
        <f>S214*H214</f>
        <v>0</v>
      </c>
      <c r="AR214" s="26" t="s">
        <v>250</v>
      </c>
      <c r="AT214" s="26" t="s">
        <v>271</v>
      </c>
      <c r="AU214" s="26" t="s">
        <v>83</v>
      </c>
      <c r="AY214" s="26" t="s">
        <v>200</v>
      </c>
      <c r="BE214" s="225">
        <f>IF(N214="základní",J214,0)</f>
        <v>0</v>
      </c>
      <c r="BF214" s="225">
        <f>IF(N214="snížená",J214,0)</f>
        <v>0</v>
      </c>
      <c r="BG214" s="225">
        <f>IF(N214="zákl. přenesená",J214,0)</f>
        <v>0</v>
      </c>
      <c r="BH214" s="225">
        <f>IF(N214="sníž. přenesená",J214,0)</f>
        <v>0</v>
      </c>
      <c r="BI214" s="225">
        <f>IF(N214="nulová",J214,0)</f>
        <v>0</v>
      </c>
      <c r="BJ214" s="26" t="s">
        <v>81</v>
      </c>
      <c r="BK214" s="225">
        <f>ROUND(I214*H214,2)</f>
        <v>0</v>
      </c>
      <c r="BL214" s="26" t="s">
        <v>207</v>
      </c>
      <c r="BM214" s="26" t="s">
        <v>428</v>
      </c>
    </row>
    <row r="215" s="1" customFormat="1">
      <c r="B215" s="48"/>
      <c r="D215" s="226" t="s">
        <v>209</v>
      </c>
      <c r="F215" s="227" t="s">
        <v>427</v>
      </c>
      <c r="I215" s="228"/>
      <c r="L215" s="48"/>
      <c r="M215" s="229"/>
      <c r="N215" s="49"/>
      <c r="O215" s="49"/>
      <c r="P215" s="49"/>
      <c r="Q215" s="49"/>
      <c r="R215" s="49"/>
      <c r="S215" s="49"/>
      <c r="T215" s="87"/>
      <c r="AT215" s="26" t="s">
        <v>209</v>
      </c>
      <c r="AU215" s="26" t="s">
        <v>83</v>
      </c>
    </row>
    <row r="216" s="12" customFormat="1">
      <c r="B216" s="230"/>
      <c r="D216" s="226" t="s">
        <v>211</v>
      </c>
      <c r="E216" s="231" t="s">
        <v>5</v>
      </c>
      <c r="F216" s="232" t="s">
        <v>429</v>
      </c>
      <c r="H216" s="233">
        <v>41.619999999999997</v>
      </c>
      <c r="I216" s="234"/>
      <c r="L216" s="230"/>
      <c r="M216" s="235"/>
      <c r="N216" s="236"/>
      <c r="O216" s="236"/>
      <c r="P216" s="236"/>
      <c r="Q216" s="236"/>
      <c r="R216" s="236"/>
      <c r="S216" s="236"/>
      <c r="T216" s="237"/>
      <c r="AT216" s="231" t="s">
        <v>211</v>
      </c>
      <c r="AU216" s="231" t="s">
        <v>83</v>
      </c>
      <c r="AV216" s="12" t="s">
        <v>83</v>
      </c>
      <c r="AW216" s="12" t="s">
        <v>37</v>
      </c>
      <c r="AX216" s="12" t="s">
        <v>73</v>
      </c>
      <c r="AY216" s="231" t="s">
        <v>200</v>
      </c>
    </row>
    <row r="217" s="12" customFormat="1">
      <c r="B217" s="230"/>
      <c r="D217" s="226" t="s">
        <v>211</v>
      </c>
      <c r="E217" s="231" t="s">
        <v>5</v>
      </c>
      <c r="F217" s="232" t="s">
        <v>430</v>
      </c>
      <c r="H217" s="233">
        <v>0.41599999999999998</v>
      </c>
      <c r="I217" s="234"/>
      <c r="L217" s="230"/>
      <c r="M217" s="235"/>
      <c r="N217" s="236"/>
      <c r="O217" s="236"/>
      <c r="P217" s="236"/>
      <c r="Q217" s="236"/>
      <c r="R217" s="236"/>
      <c r="S217" s="236"/>
      <c r="T217" s="237"/>
      <c r="AT217" s="231" t="s">
        <v>211</v>
      </c>
      <c r="AU217" s="231" t="s">
        <v>83</v>
      </c>
      <c r="AV217" s="12" t="s">
        <v>83</v>
      </c>
      <c r="AW217" s="12" t="s">
        <v>37</v>
      </c>
      <c r="AX217" s="12" t="s">
        <v>73</v>
      </c>
      <c r="AY217" s="231" t="s">
        <v>200</v>
      </c>
    </row>
    <row r="218" s="13" customFormat="1">
      <c r="B218" s="238"/>
      <c r="D218" s="226" t="s">
        <v>211</v>
      </c>
      <c r="E218" s="239" t="s">
        <v>5</v>
      </c>
      <c r="F218" s="240" t="s">
        <v>219</v>
      </c>
      <c r="H218" s="241">
        <v>42.036000000000001</v>
      </c>
      <c r="I218" s="242"/>
      <c r="L218" s="238"/>
      <c r="M218" s="243"/>
      <c r="N218" s="244"/>
      <c r="O218" s="244"/>
      <c r="P218" s="244"/>
      <c r="Q218" s="244"/>
      <c r="R218" s="244"/>
      <c r="S218" s="244"/>
      <c r="T218" s="245"/>
      <c r="AT218" s="239" t="s">
        <v>211</v>
      </c>
      <c r="AU218" s="239" t="s">
        <v>83</v>
      </c>
      <c r="AV218" s="13" t="s">
        <v>207</v>
      </c>
      <c r="AW218" s="13" t="s">
        <v>37</v>
      </c>
      <c r="AX218" s="13" t="s">
        <v>81</v>
      </c>
      <c r="AY218" s="239" t="s">
        <v>200</v>
      </c>
    </row>
    <row r="219" s="1" customFormat="1" ht="16.5" customHeight="1">
      <c r="B219" s="213"/>
      <c r="C219" s="214" t="s">
        <v>431</v>
      </c>
      <c r="D219" s="214" t="s">
        <v>202</v>
      </c>
      <c r="E219" s="215" t="s">
        <v>432</v>
      </c>
      <c r="F219" s="216" t="s">
        <v>433</v>
      </c>
      <c r="G219" s="217" t="s">
        <v>333</v>
      </c>
      <c r="H219" s="218">
        <v>45</v>
      </c>
      <c r="I219" s="219"/>
      <c r="J219" s="220">
        <f>ROUND(I219*H219,2)</f>
        <v>0</v>
      </c>
      <c r="K219" s="216" t="s">
        <v>5</v>
      </c>
      <c r="L219" s="48"/>
      <c r="M219" s="221" t="s">
        <v>5</v>
      </c>
      <c r="N219" s="222" t="s">
        <v>44</v>
      </c>
      <c r="O219" s="49"/>
      <c r="P219" s="223">
        <f>O219*H219</f>
        <v>0</v>
      </c>
      <c r="Q219" s="223">
        <v>0</v>
      </c>
      <c r="R219" s="223">
        <f>Q219*H219</f>
        <v>0</v>
      </c>
      <c r="S219" s="223">
        <v>0</v>
      </c>
      <c r="T219" s="224">
        <f>S219*H219</f>
        <v>0</v>
      </c>
      <c r="AR219" s="26" t="s">
        <v>207</v>
      </c>
      <c r="AT219" s="26" t="s">
        <v>202</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434</v>
      </c>
    </row>
    <row r="220" s="1" customFormat="1">
      <c r="B220" s="48"/>
      <c r="D220" s="226" t="s">
        <v>209</v>
      </c>
      <c r="F220" s="227" t="s">
        <v>435</v>
      </c>
      <c r="I220" s="228"/>
      <c r="L220" s="48"/>
      <c r="M220" s="229"/>
      <c r="N220" s="49"/>
      <c r="O220" s="49"/>
      <c r="P220" s="49"/>
      <c r="Q220" s="49"/>
      <c r="R220" s="49"/>
      <c r="S220" s="49"/>
      <c r="T220" s="87"/>
      <c r="AT220" s="26" t="s">
        <v>209</v>
      </c>
      <c r="AU220" s="26" t="s">
        <v>83</v>
      </c>
    </row>
    <row r="221" s="12" customFormat="1">
      <c r="B221" s="230"/>
      <c r="D221" s="226" t="s">
        <v>211</v>
      </c>
      <c r="E221" s="231" t="s">
        <v>5</v>
      </c>
      <c r="F221" s="232" t="s">
        <v>436</v>
      </c>
      <c r="H221" s="233">
        <v>45</v>
      </c>
      <c r="I221" s="234"/>
      <c r="L221" s="230"/>
      <c r="M221" s="235"/>
      <c r="N221" s="236"/>
      <c r="O221" s="236"/>
      <c r="P221" s="236"/>
      <c r="Q221" s="236"/>
      <c r="R221" s="236"/>
      <c r="S221" s="236"/>
      <c r="T221" s="237"/>
      <c r="AT221" s="231" t="s">
        <v>211</v>
      </c>
      <c r="AU221" s="231" t="s">
        <v>83</v>
      </c>
      <c r="AV221" s="12" t="s">
        <v>83</v>
      </c>
      <c r="AW221" s="12" t="s">
        <v>37</v>
      </c>
      <c r="AX221" s="12" t="s">
        <v>81</v>
      </c>
      <c r="AY221" s="231" t="s">
        <v>200</v>
      </c>
    </row>
    <row r="222" s="11" customFormat="1" ht="29.88" customHeight="1">
      <c r="B222" s="200"/>
      <c r="D222" s="201" t="s">
        <v>72</v>
      </c>
      <c r="E222" s="211" t="s">
        <v>250</v>
      </c>
      <c r="F222" s="211" t="s">
        <v>437</v>
      </c>
      <c r="I222" s="203"/>
      <c r="J222" s="212">
        <f>BK222</f>
        <v>0</v>
      </c>
      <c r="L222" s="200"/>
      <c r="M222" s="205"/>
      <c r="N222" s="206"/>
      <c r="O222" s="206"/>
      <c r="P222" s="207">
        <f>SUM(P223:P240)</f>
        <v>0</v>
      </c>
      <c r="Q222" s="206"/>
      <c r="R222" s="207">
        <f>SUM(R223:R240)</f>
        <v>14.509439999999998</v>
      </c>
      <c r="S222" s="206"/>
      <c r="T222" s="208">
        <f>SUM(T223:T240)</f>
        <v>0</v>
      </c>
      <c r="AR222" s="201" t="s">
        <v>81</v>
      </c>
      <c r="AT222" s="209" t="s">
        <v>72</v>
      </c>
      <c r="AU222" s="209" t="s">
        <v>81</v>
      </c>
      <c r="AY222" s="201" t="s">
        <v>200</v>
      </c>
      <c r="BK222" s="210">
        <f>SUM(BK223:BK240)</f>
        <v>0</v>
      </c>
    </row>
    <row r="223" s="1" customFormat="1" ht="16.5" customHeight="1">
      <c r="B223" s="213"/>
      <c r="C223" s="214" t="s">
        <v>438</v>
      </c>
      <c r="D223" s="214" t="s">
        <v>202</v>
      </c>
      <c r="E223" s="215" t="s">
        <v>439</v>
      </c>
      <c r="F223" s="216" t="s">
        <v>440</v>
      </c>
      <c r="G223" s="217" t="s">
        <v>403</v>
      </c>
      <c r="H223" s="218">
        <v>16</v>
      </c>
      <c r="I223" s="219"/>
      <c r="J223" s="220">
        <f>ROUND(I223*H223,2)</f>
        <v>0</v>
      </c>
      <c r="K223" s="216" t="s">
        <v>206</v>
      </c>
      <c r="L223" s="48"/>
      <c r="M223" s="221" t="s">
        <v>5</v>
      </c>
      <c r="N223" s="222" t="s">
        <v>44</v>
      </c>
      <c r="O223" s="49"/>
      <c r="P223" s="223">
        <f>O223*H223</f>
        <v>0</v>
      </c>
      <c r="Q223" s="223">
        <v>0.34089999999999998</v>
      </c>
      <c r="R223" s="223">
        <f>Q223*H223</f>
        <v>5.4543999999999997</v>
      </c>
      <c r="S223" s="223">
        <v>0</v>
      </c>
      <c r="T223" s="224">
        <f>S223*H223</f>
        <v>0</v>
      </c>
      <c r="AR223" s="26" t="s">
        <v>207</v>
      </c>
      <c r="AT223" s="26" t="s">
        <v>202</v>
      </c>
      <c r="AU223" s="26" t="s">
        <v>83</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441</v>
      </c>
    </row>
    <row r="224" s="1" customFormat="1">
      <c r="B224" s="48"/>
      <c r="D224" s="226" t="s">
        <v>209</v>
      </c>
      <c r="F224" s="227" t="s">
        <v>442</v>
      </c>
      <c r="I224" s="228"/>
      <c r="L224" s="48"/>
      <c r="M224" s="229"/>
      <c r="N224" s="49"/>
      <c r="O224" s="49"/>
      <c r="P224" s="49"/>
      <c r="Q224" s="49"/>
      <c r="R224" s="49"/>
      <c r="S224" s="49"/>
      <c r="T224" s="87"/>
      <c r="AT224" s="26" t="s">
        <v>209</v>
      </c>
      <c r="AU224" s="26" t="s">
        <v>83</v>
      </c>
    </row>
    <row r="225" s="1" customFormat="1" ht="16.5" customHeight="1">
      <c r="B225" s="213"/>
      <c r="C225" s="247" t="s">
        <v>443</v>
      </c>
      <c r="D225" s="247" t="s">
        <v>271</v>
      </c>
      <c r="E225" s="248" t="s">
        <v>444</v>
      </c>
      <c r="F225" s="249" t="s">
        <v>445</v>
      </c>
      <c r="G225" s="250" t="s">
        <v>403</v>
      </c>
      <c r="H225" s="251">
        <v>16</v>
      </c>
      <c r="I225" s="252"/>
      <c r="J225" s="253">
        <f>ROUND(I225*H225,2)</f>
        <v>0</v>
      </c>
      <c r="K225" s="249" t="s">
        <v>206</v>
      </c>
      <c r="L225" s="254"/>
      <c r="M225" s="255" t="s">
        <v>5</v>
      </c>
      <c r="N225" s="256" t="s">
        <v>44</v>
      </c>
      <c r="O225" s="49"/>
      <c r="P225" s="223">
        <f>O225*H225</f>
        <v>0</v>
      </c>
      <c r="Q225" s="223">
        <v>0.058000000000000003</v>
      </c>
      <c r="R225" s="223">
        <f>Q225*H225</f>
        <v>0.92800000000000005</v>
      </c>
      <c r="S225" s="223">
        <v>0</v>
      </c>
      <c r="T225" s="224">
        <f>S225*H225</f>
        <v>0</v>
      </c>
      <c r="AR225" s="26" t="s">
        <v>250</v>
      </c>
      <c r="AT225" s="26" t="s">
        <v>271</v>
      </c>
      <c r="AU225" s="26" t="s">
        <v>83</v>
      </c>
      <c r="AY225" s="26" t="s">
        <v>200</v>
      </c>
      <c r="BE225" s="225">
        <f>IF(N225="základní",J225,0)</f>
        <v>0</v>
      </c>
      <c r="BF225" s="225">
        <f>IF(N225="snížená",J225,0)</f>
        <v>0</v>
      </c>
      <c r="BG225" s="225">
        <f>IF(N225="zákl. přenesená",J225,0)</f>
        <v>0</v>
      </c>
      <c r="BH225" s="225">
        <f>IF(N225="sníž. přenesená",J225,0)</f>
        <v>0</v>
      </c>
      <c r="BI225" s="225">
        <f>IF(N225="nulová",J225,0)</f>
        <v>0</v>
      </c>
      <c r="BJ225" s="26" t="s">
        <v>81</v>
      </c>
      <c r="BK225" s="225">
        <f>ROUND(I225*H225,2)</f>
        <v>0</v>
      </c>
      <c r="BL225" s="26" t="s">
        <v>207</v>
      </c>
      <c r="BM225" s="26" t="s">
        <v>446</v>
      </c>
    </row>
    <row r="226" s="1" customFormat="1">
      <c r="B226" s="48"/>
      <c r="D226" s="226" t="s">
        <v>209</v>
      </c>
      <c r="F226" s="227" t="s">
        <v>445</v>
      </c>
      <c r="I226" s="228"/>
      <c r="L226" s="48"/>
      <c r="M226" s="229"/>
      <c r="N226" s="49"/>
      <c r="O226" s="49"/>
      <c r="P226" s="49"/>
      <c r="Q226" s="49"/>
      <c r="R226" s="49"/>
      <c r="S226" s="49"/>
      <c r="T226" s="87"/>
      <c r="AT226" s="26" t="s">
        <v>209</v>
      </c>
      <c r="AU226" s="26" t="s">
        <v>83</v>
      </c>
    </row>
    <row r="227" s="1" customFormat="1" ht="16.5" customHeight="1">
      <c r="B227" s="213"/>
      <c r="C227" s="247" t="s">
        <v>447</v>
      </c>
      <c r="D227" s="247" t="s">
        <v>271</v>
      </c>
      <c r="E227" s="248" t="s">
        <v>448</v>
      </c>
      <c r="F227" s="249" t="s">
        <v>449</v>
      </c>
      <c r="G227" s="250" t="s">
        <v>403</v>
      </c>
      <c r="H227" s="251">
        <v>16</v>
      </c>
      <c r="I227" s="252"/>
      <c r="J227" s="253">
        <f>ROUND(I227*H227,2)</f>
        <v>0</v>
      </c>
      <c r="K227" s="249" t="s">
        <v>206</v>
      </c>
      <c r="L227" s="254"/>
      <c r="M227" s="255" t="s">
        <v>5</v>
      </c>
      <c r="N227" s="256" t="s">
        <v>44</v>
      </c>
      <c r="O227" s="49"/>
      <c r="P227" s="223">
        <f>O227*H227</f>
        <v>0</v>
      </c>
      <c r="Q227" s="223">
        <v>0.057000000000000002</v>
      </c>
      <c r="R227" s="223">
        <f>Q227*H227</f>
        <v>0.91200000000000003</v>
      </c>
      <c r="S227" s="223">
        <v>0</v>
      </c>
      <c r="T227" s="224">
        <f>S227*H227</f>
        <v>0</v>
      </c>
      <c r="AR227" s="26" t="s">
        <v>250</v>
      </c>
      <c r="AT227" s="26" t="s">
        <v>271</v>
      </c>
      <c r="AU227" s="26" t="s">
        <v>83</v>
      </c>
      <c r="AY227" s="26" t="s">
        <v>200</v>
      </c>
      <c r="BE227" s="225">
        <f>IF(N227="základní",J227,0)</f>
        <v>0</v>
      </c>
      <c r="BF227" s="225">
        <f>IF(N227="snížená",J227,0)</f>
        <v>0</v>
      </c>
      <c r="BG227" s="225">
        <f>IF(N227="zákl. přenesená",J227,0)</f>
        <v>0</v>
      </c>
      <c r="BH227" s="225">
        <f>IF(N227="sníž. přenesená",J227,0)</f>
        <v>0</v>
      </c>
      <c r="BI227" s="225">
        <f>IF(N227="nulová",J227,0)</f>
        <v>0</v>
      </c>
      <c r="BJ227" s="26" t="s">
        <v>81</v>
      </c>
      <c r="BK227" s="225">
        <f>ROUND(I227*H227,2)</f>
        <v>0</v>
      </c>
      <c r="BL227" s="26" t="s">
        <v>207</v>
      </c>
      <c r="BM227" s="26" t="s">
        <v>450</v>
      </c>
    </row>
    <row r="228" s="1" customFormat="1">
      <c r="B228" s="48"/>
      <c r="D228" s="226" t="s">
        <v>209</v>
      </c>
      <c r="F228" s="227" t="s">
        <v>449</v>
      </c>
      <c r="I228" s="228"/>
      <c r="L228" s="48"/>
      <c r="M228" s="229"/>
      <c r="N228" s="49"/>
      <c r="O228" s="49"/>
      <c r="P228" s="49"/>
      <c r="Q228" s="49"/>
      <c r="R228" s="49"/>
      <c r="S228" s="49"/>
      <c r="T228" s="87"/>
      <c r="AT228" s="26" t="s">
        <v>209</v>
      </c>
      <c r="AU228" s="26" t="s">
        <v>83</v>
      </c>
    </row>
    <row r="229" s="1" customFormat="1" ht="16.5" customHeight="1">
      <c r="B229" s="213"/>
      <c r="C229" s="247" t="s">
        <v>451</v>
      </c>
      <c r="D229" s="247" t="s">
        <v>271</v>
      </c>
      <c r="E229" s="248" t="s">
        <v>452</v>
      </c>
      <c r="F229" s="249" t="s">
        <v>453</v>
      </c>
      <c r="G229" s="250" t="s">
        <v>403</v>
      </c>
      <c r="H229" s="251">
        <v>16</v>
      </c>
      <c r="I229" s="252"/>
      <c r="J229" s="253">
        <f>ROUND(I229*H229,2)</f>
        <v>0</v>
      </c>
      <c r="K229" s="249" t="s">
        <v>206</v>
      </c>
      <c r="L229" s="254"/>
      <c r="M229" s="255" t="s">
        <v>5</v>
      </c>
      <c r="N229" s="256" t="s">
        <v>44</v>
      </c>
      <c r="O229" s="49"/>
      <c r="P229" s="223">
        <f>O229*H229</f>
        <v>0</v>
      </c>
      <c r="Q229" s="223">
        <v>0.080000000000000002</v>
      </c>
      <c r="R229" s="223">
        <f>Q229*H229</f>
        <v>1.28</v>
      </c>
      <c r="S229" s="223">
        <v>0</v>
      </c>
      <c r="T229" s="224">
        <f>S229*H229</f>
        <v>0</v>
      </c>
      <c r="AR229" s="26" t="s">
        <v>250</v>
      </c>
      <c r="AT229" s="26" t="s">
        <v>271</v>
      </c>
      <c r="AU229" s="26" t="s">
        <v>83</v>
      </c>
      <c r="AY229" s="26" t="s">
        <v>200</v>
      </c>
      <c r="BE229" s="225">
        <f>IF(N229="základní",J229,0)</f>
        <v>0</v>
      </c>
      <c r="BF229" s="225">
        <f>IF(N229="snížená",J229,0)</f>
        <v>0</v>
      </c>
      <c r="BG229" s="225">
        <f>IF(N229="zákl. přenesená",J229,0)</f>
        <v>0</v>
      </c>
      <c r="BH229" s="225">
        <f>IF(N229="sníž. přenesená",J229,0)</f>
        <v>0</v>
      </c>
      <c r="BI229" s="225">
        <f>IF(N229="nulová",J229,0)</f>
        <v>0</v>
      </c>
      <c r="BJ229" s="26" t="s">
        <v>81</v>
      </c>
      <c r="BK229" s="225">
        <f>ROUND(I229*H229,2)</f>
        <v>0</v>
      </c>
      <c r="BL229" s="26" t="s">
        <v>207</v>
      </c>
      <c r="BM229" s="26" t="s">
        <v>454</v>
      </c>
    </row>
    <row r="230" s="1" customFormat="1">
      <c r="B230" s="48"/>
      <c r="D230" s="226" t="s">
        <v>209</v>
      </c>
      <c r="F230" s="227" t="s">
        <v>453</v>
      </c>
      <c r="I230" s="228"/>
      <c r="L230" s="48"/>
      <c r="M230" s="229"/>
      <c r="N230" s="49"/>
      <c r="O230" s="49"/>
      <c r="P230" s="49"/>
      <c r="Q230" s="49"/>
      <c r="R230" s="49"/>
      <c r="S230" s="49"/>
      <c r="T230" s="87"/>
      <c r="AT230" s="26" t="s">
        <v>209</v>
      </c>
      <c r="AU230" s="26" t="s">
        <v>83</v>
      </c>
    </row>
    <row r="231" s="1" customFormat="1" ht="16.5" customHeight="1">
      <c r="B231" s="213"/>
      <c r="C231" s="247" t="s">
        <v>455</v>
      </c>
      <c r="D231" s="247" t="s">
        <v>271</v>
      </c>
      <c r="E231" s="248" t="s">
        <v>456</v>
      </c>
      <c r="F231" s="249" t="s">
        <v>457</v>
      </c>
      <c r="G231" s="250" t="s">
        <v>403</v>
      </c>
      <c r="H231" s="251">
        <v>16</v>
      </c>
      <c r="I231" s="252"/>
      <c r="J231" s="253">
        <f>ROUND(I231*H231,2)</f>
        <v>0</v>
      </c>
      <c r="K231" s="249" t="s">
        <v>206</v>
      </c>
      <c r="L231" s="254"/>
      <c r="M231" s="255" t="s">
        <v>5</v>
      </c>
      <c r="N231" s="256" t="s">
        <v>44</v>
      </c>
      <c r="O231" s="49"/>
      <c r="P231" s="223">
        <f>O231*H231</f>
        <v>0</v>
      </c>
      <c r="Q231" s="223">
        <v>0.071999999999999995</v>
      </c>
      <c r="R231" s="223">
        <f>Q231*H231</f>
        <v>1.1519999999999999</v>
      </c>
      <c r="S231" s="223">
        <v>0</v>
      </c>
      <c r="T231" s="224">
        <f>S231*H231</f>
        <v>0</v>
      </c>
      <c r="AR231" s="26" t="s">
        <v>250</v>
      </c>
      <c r="AT231" s="26" t="s">
        <v>271</v>
      </c>
      <c r="AU231" s="26" t="s">
        <v>83</v>
      </c>
      <c r="AY231" s="26" t="s">
        <v>200</v>
      </c>
      <c r="BE231" s="225">
        <f>IF(N231="základní",J231,0)</f>
        <v>0</v>
      </c>
      <c r="BF231" s="225">
        <f>IF(N231="snížená",J231,0)</f>
        <v>0</v>
      </c>
      <c r="BG231" s="225">
        <f>IF(N231="zákl. přenesená",J231,0)</f>
        <v>0</v>
      </c>
      <c r="BH231" s="225">
        <f>IF(N231="sníž. přenesená",J231,0)</f>
        <v>0</v>
      </c>
      <c r="BI231" s="225">
        <f>IF(N231="nulová",J231,0)</f>
        <v>0</v>
      </c>
      <c r="BJ231" s="26" t="s">
        <v>81</v>
      </c>
      <c r="BK231" s="225">
        <f>ROUND(I231*H231,2)</f>
        <v>0</v>
      </c>
      <c r="BL231" s="26" t="s">
        <v>207</v>
      </c>
      <c r="BM231" s="26" t="s">
        <v>458</v>
      </c>
    </row>
    <row r="232" s="1" customFormat="1">
      <c r="B232" s="48"/>
      <c r="D232" s="226" t="s">
        <v>209</v>
      </c>
      <c r="F232" s="227" t="s">
        <v>457</v>
      </c>
      <c r="I232" s="228"/>
      <c r="L232" s="48"/>
      <c r="M232" s="229"/>
      <c r="N232" s="49"/>
      <c r="O232" s="49"/>
      <c r="P232" s="49"/>
      <c r="Q232" s="49"/>
      <c r="R232" s="49"/>
      <c r="S232" s="49"/>
      <c r="T232" s="87"/>
      <c r="AT232" s="26" t="s">
        <v>209</v>
      </c>
      <c r="AU232" s="26" t="s">
        <v>83</v>
      </c>
    </row>
    <row r="233" s="1" customFormat="1" ht="16.5" customHeight="1">
      <c r="B233" s="213"/>
      <c r="C233" s="247" t="s">
        <v>459</v>
      </c>
      <c r="D233" s="247" t="s">
        <v>271</v>
      </c>
      <c r="E233" s="248" t="s">
        <v>460</v>
      </c>
      <c r="F233" s="249" t="s">
        <v>461</v>
      </c>
      <c r="G233" s="250" t="s">
        <v>403</v>
      </c>
      <c r="H233" s="251">
        <v>16</v>
      </c>
      <c r="I233" s="252"/>
      <c r="J233" s="253">
        <f>ROUND(I233*H233,2)</f>
        <v>0</v>
      </c>
      <c r="K233" s="249" t="s">
        <v>206</v>
      </c>
      <c r="L233" s="254"/>
      <c r="M233" s="255" t="s">
        <v>5</v>
      </c>
      <c r="N233" s="256" t="s">
        <v>44</v>
      </c>
      <c r="O233" s="49"/>
      <c r="P233" s="223">
        <f>O233*H233</f>
        <v>0</v>
      </c>
      <c r="Q233" s="223">
        <v>0.027</v>
      </c>
      <c r="R233" s="223">
        <f>Q233*H233</f>
        <v>0.432</v>
      </c>
      <c r="S233" s="223">
        <v>0</v>
      </c>
      <c r="T233" s="224">
        <f>S233*H233</f>
        <v>0</v>
      </c>
      <c r="AR233" s="26" t="s">
        <v>250</v>
      </c>
      <c r="AT233" s="26" t="s">
        <v>271</v>
      </c>
      <c r="AU233" s="26" t="s">
        <v>83</v>
      </c>
      <c r="AY233" s="26" t="s">
        <v>200</v>
      </c>
      <c r="BE233" s="225">
        <f>IF(N233="základní",J233,0)</f>
        <v>0</v>
      </c>
      <c r="BF233" s="225">
        <f>IF(N233="snížená",J233,0)</f>
        <v>0</v>
      </c>
      <c r="BG233" s="225">
        <f>IF(N233="zákl. přenesená",J233,0)</f>
        <v>0</v>
      </c>
      <c r="BH233" s="225">
        <f>IF(N233="sníž. přenesená",J233,0)</f>
        <v>0</v>
      </c>
      <c r="BI233" s="225">
        <f>IF(N233="nulová",J233,0)</f>
        <v>0</v>
      </c>
      <c r="BJ233" s="26" t="s">
        <v>81</v>
      </c>
      <c r="BK233" s="225">
        <f>ROUND(I233*H233,2)</f>
        <v>0</v>
      </c>
      <c r="BL233" s="26" t="s">
        <v>207</v>
      </c>
      <c r="BM233" s="26" t="s">
        <v>462</v>
      </c>
    </row>
    <row r="234" s="1" customFormat="1">
      <c r="B234" s="48"/>
      <c r="D234" s="226" t="s">
        <v>209</v>
      </c>
      <c r="F234" s="227" t="s">
        <v>461</v>
      </c>
      <c r="I234" s="228"/>
      <c r="L234" s="48"/>
      <c r="M234" s="229"/>
      <c r="N234" s="49"/>
      <c r="O234" s="49"/>
      <c r="P234" s="49"/>
      <c r="Q234" s="49"/>
      <c r="R234" s="49"/>
      <c r="S234" s="49"/>
      <c r="T234" s="87"/>
      <c r="AT234" s="26" t="s">
        <v>209</v>
      </c>
      <c r="AU234" s="26" t="s">
        <v>83</v>
      </c>
    </row>
    <row r="235" s="1" customFormat="1" ht="25.5" customHeight="1">
      <c r="B235" s="213"/>
      <c r="C235" s="214" t="s">
        <v>436</v>
      </c>
      <c r="D235" s="214" t="s">
        <v>202</v>
      </c>
      <c r="E235" s="215" t="s">
        <v>463</v>
      </c>
      <c r="F235" s="216" t="s">
        <v>464</v>
      </c>
      <c r="G235" s="217" t="s">
        <v>403</v>
      </c>
      <c r="H235" s="218">
        <v>16</v>
      </c>
      <c r="I235" s="219"/>
      <c r="J235" s="220">
        <f>ROUND(I235*H235,2)</f>
        <v>0</v>
      </c>
      <c r="K235" s="216" t="s">
        <v>206</v>
      </c>
      <c r="L235" s="48"/>
      <c r="M235" s="221" t="s">
        <v>5</v>
      </c>
      <c r="N235" s="222" t="s">
        <v>44</v>
      </c>
      <c r="O235" s="49"/>
      <c r="P235" s="223">
        <f>O235*H235</f>
        <v>0</v>
      </c>
      <c r="Q235" s="223">
        <v>0.21734000000000001</v>
      </c>
      <c r="R235" s="223">
        <f>Q235*H235</f>
        <v>3.4774400000000001</v>
      </c>
      <c r="S235" s="223">
        <v>0</v>
      </c>
      <c r="T235" s="224">
        <f>S235*H235</f>
        <v>0</v>
      </c>
      <c r="AR235" s="26" t="s">
        <v>207</v>
      </c>
      <c r="AT235" s="26" t="s">
        <v>202</v>
      </c>
      <c r="AU235" s="26" t="s">
        <v>83</v>
      </c>
      <c r="AY235" s="26" t="s">
        <v>200</v>
      </c>
      <c r="BE235" s="225">
        <f>IF(N235="základní",J235,0)</f>
        <v>0</v>
      </c>
      <c r="BF235" s="225">
        <f>IF(N235="snížená",J235,0)</f>
        <v>0</v>
      </c>
      <c r="BG235" s="225">
        <f>IF(N235="zákl. přenesená",J235,0)</f>
        <v>0</v>
      </c>
      <c r="BH235" s="225">
        <f>IF(N235="sníž. přenesená",J235,0)</f>
        <v>0</v>
      </c>
      <c r="BI235" s="225">
        <f>IF(N235="nulová",J235,0)</f>
        <v>0</v>
      </c>
      <c r="BJ235" s="26" t="s">
        <v>81</v>
      </c>
      <c r="BK235" s="225">
        <f>ROUND(I235*H235,2)</f>
        <v>0</v>
      </c>
      <c r="BL235" s="26" t="s">
        <v>207</v>
      </c>
      <c r="BM235" s="26" t="s">
        <v>465</v>
      </c>
    </row>
    <row r="236" s="1" customFormat="1">
      <c r="B236" s="48"/>
      <c r="D236" s="226" t="s">
        <v>209</v>
      </c>
      <c r="F236" s="227" t="s">
        <v>464</v>
      </c>
      <c r="I236" s="228"/>
      <c r="L236" s="48"/>
      <c r="M236" s="229"/>
      <c r="N236" s="49"/>
      <c r="O236" s="49"/>
      <c r="P236" s="49"/>
      <c r="Q236" s="49"/>
      <c r="R236" s="49"/>
      <c r="S236" s="49"/>
      <c r="T236" s="87"/>
      <c r="AT236" s="26" t="s">
        <v>209</v>
      </c>
      <c r="AU236" s="26" t="s">
        <v>83</v>
      </c>
    </row>
    <row r="237" s="1" customFormat="1" ht="16.5" customHeight="1">
      <c r="B237" s="213"/>
      <c r="C237" s="247" t="s">
        <v>466</v>
      </c>
      <c r="D237" s="247" t="s">
        <v>271</v>
      </c>
      <c r="E237" s="248" t="s">
        <v>467</v>
      </c>
      <c r="F237" s="249" t="s">
        <v>468</v>
      </c>
      <c r="G237" s="250" t="s">
        <v>403</v>
      </c>
      <c r="H237" s="251">
        <v>16</v>
      </c>
      <c r="I237" s="252"/>
      <c r="J237" s="253">
        <f>ROUND(I237*H237,2)</f>
        <v>0</v>
      </c>
      <c r="K237" s="249" t="s">
        <v>206</v>
      </c>
      <c r="L237" s="254"/>
      <c r="M237" s="255" t="s">
        <v>5</v>
      </c>
      <c r="N237" s="256" t="s">
        <v>44</v>
      </c>
      <c r="O237" s="49"/>
      <c r="P237" s="223">
        <f>O237*H237</f>
        <v>0</v>
      </c>
      <c r="Q237" s="223">
        <v>0.0040000000000000001</v>
      </c>
      <c r="R237" s="223">
        <f>Q237*H237</f>
        <v>0.064000000000000001</v>
      </c>
      <c r="S237" s="223">
        <v>0</v>
      </c>
      <c r="T237" s="224">
        <f>S237*H237</f>
        <v>0</v>
      </c>
      <c r="AR237" s="26" t="s">
        <v>250</v>
      </c>
      <c r="AT237" s="26" t="s">
        <v>271</v>
      </c>
      <c r="AU237" s="26" t="s">
        <v>83</v>
      </c>
      <c r="AY237" s="26" t="s">
        <v>200</v>
      </c>
      <c r="BE237" s="225">
        <f>IF(N237="základní",J237,0)</f>
        <v>0</v>
      </c>
      <c r="BF237" s="225">
        <f>IF(N237="snížená",J237,0)</f>
        <v>0</v>
      </c>
      <c r="BG237" s="225">
        <f>IF(N237="zákl. přenesená",J237,0)</f>
        <v>0</v>
      </c>
      <c r="BH237" s="225">
        <f>IF(N237="sníž. přenesená",J237,0)</f>
        <v>0</v>
      </c>
      <c r="BI237" s="225">
        <f>IF(N237="nulová",J237,0)</f>
        <v>0</v>
      </c>
      <c r="BJ237" s="26" t="s">
        <v>81</v>
      </c>
      <c r="BK237" s="225">
        <f>ROUND(I237*H237,2)</f>
        <v>0</v>
      </c>
      <c r="BL237" s="26" t="s">
        <v>207</v>
      </c>
      <c r="BM237" s="26" t="s">
        <v>469</v>
      </c>
    </row>
    <row r="238" s="1" customFormat="1">
      <c r="B238" s="48"/>
      <c r="D238" s="226" t="s">
        <v>209</v>
      </c>
      <c r="F238" s="227" t="s">
        <v>468</v>
      </c>
      <c r="I238" s="228"/>
      <c r="L238" s="48"/>
      <c r="M238" s="229"/>
      <c r="N238" s="49"/>
      <c r="O238" s="49"/>
      <c r="P238" s="49"/>
      <c r="Q238" s="49"/>
      <c r="R238" s="49"/>
      <c r="S238" s="49"/>
      <c r="T238" s="87"/>
      <c r="AT238" s="26" t="s">
        <v>209</v>
      </c>
      <c r="AU238" s="26" t="s">
        <v>83</v>
      </c>
    </row>
    <row r="239" s="1" customFormat="1" ht="16.5" customHeight="1">
      <c r="B239" s="213"/>
      <c r="C239" s="247" t="s">
        <v>470</v>
      </c>
      <c r="D239" s="247" t="s">
        <v>271</v>
      </c>
      <c r="E239" s="248" t="s">
        <v>471</v>
      </c>
      <c r="F239" s="249" t="s">
        <v>472</v>
      </c>
      <c r="G239" s="250" t="s">
        <v>403</v>
      </c>
      <c r="H239" s="251">
        <v>16</v>
      </c>
      <c r="I239" s="252"/>
      <c r="J239" s="253">
        <f>ROUND(I239*H239,2)</f>
        <v>0</v>
      </c>
      <c r="K239" s="249" t="s">
        <v>206</v>
      </c>
      <c r="L239" s="254"/>
      <c r="M239" s="255" t="s">
        <v>5</v>
      </c>
      <c r="N239" s="256" t="s">
        <v>44</v>
      </c>
      <c r="O239" s="49"/>
      <c r="P239" s="223">
        <f>O239*H239</f>
        <v>0</v>
      </c>
      <c r="Q239" s="223">
        <v>0.050599999999999999</v>
      </c>
      <c r="R239" s="223">
        <f>Q239*H239</f>
        <v>0.80959999999999999</v>
      </c>
      <c r="S239" s="223">
        <v>0</v>
      </c>
      <c r="T239" s="224">
        <f>S239*H239</f>
        <v>0</v>
      </c>
      <c r="AR239" s="26" t="s">
        <v>250</v>
      </c>
      <c r="AT239" s="26" t="s">
        <v>271</v>
      </c>
      <c r="AU239" s="26" t="s">
        <v>83</v>
      </c>
      <c r="AY239" s="26" t="s">
        <v>200</v>
      </c>
      <c r="BE239" s="225">
        <f>IF(N239="základní",J239,0)</f>
        <v>0</v>
      </c>
      <c r="BF239" s="225">
        <f>IF(N239="snížená",J239,0)</f>
        <v>0</v>
      </c>
      <c r="BG239" s="225">
        <f>IF(N239="zákl. přenesená",J239,0)</f>
        <v>0</v>
      </c>
      <c r="BH239" s="225">
        <f>IF(N239="sníž. přenesená",J239,0)</f>
        <v>0</v>
      </c>
      <c r="BI239" s="225">
        <f>IF(N239="nulová",J239,0)</f>
        <v>0</v>
      </c>
      <c r="BJ239" s="26" t="s">
        <v>81</v>
      </c>
      <c r="BK239" s="225">
        <f>ROUND(I239*H239,2)</f>
        <v>0</v>
      </c>
      <c r="BL239" s="26" t="s">
        <v>207</v>
      </c>
      <c r="BM239" s="26" t="s">
        <v>473</v>
      </c>
    </row>
    <row r="240" s="1" customFormat="1">
      <c r="B240" s="48"/>
      <c r="D240" s="226" t="s">
        <v>209</v>
      </c>
      <c r="F240" s="227" t="s">
        <v>472</v>
      </c>
      <c r="I240" s="228"/>
      <c r="L240" s="48"/>
      <c r="M240" s="229"/>
      <c r="N240" s="49"/>
      <c r="O240" s="49"/>
      <c r="P240" s="49"/>
      <c r="Q240" s="49"/>
      <c r="R240" s="49"/>
      <c r="S240" s="49"/>
      <c r="T240" s="87"/>
      <c r="AT240" s="26" t="s">
        <v>209</v>
      </c>
      <c r="AU240" s="26" t="s">
        <v>83</v>
      </c>
    </row>
    <row r="241" s="11" customFormat="1" ht="29.88" customHeight="1">
      <c r="B241" s="200"/>
      <c r="D241" s="201" t="s">
        <v>72</v>
      </c>
      <c r="E241" s="211" t="s">
        <v>258</v>
      </c>
      <c r="F241" s="211" t="s">
        <v>474</v>
      </c>
      <c r="I241" s="203"/>
      <c r="J241" s="212">
        <f>BK241</f>
        <v>0</v>
      </c>
      <c r="L241" s="200"/>
      <c r="M241" s="205"/>
      <c r="N241" s="206"/>
      <c r="O241" s="206"/>
      <c r="P241" s="207">
        <f>SUM(P242:P307)</f>
        <v>0</v>
      </c>
      <c r="Q241" s="206"/>
      <c r="R241" s="207">
        <f>SUM(R242:R307)</f>
        <v>272.03237980000006</v>
      </c>
      <c r="S241" s="206"/>
      <c r="T241" s="208">
        <f>SUM(T242:T307)</f>
        <v>0.22625040000000002</v>
      </c>
      <c r="AR241" s="201" t="s">
        <v>81</v>
      </c>
      <c r="AT241" s="209" t="s">
        <v>72</v>
      </c>
      <c r="AU241" s="209" t="s">
        <v>81</v>
      </c>
      <c r="AY241" s="201" t="s">
        <v>200</v>
      </c>
      <c r="BK241" s="210">
        <f>SUM(BK242:BK307)</f>
        <v>0</v>
      </c>
    </row>
    <row r="242" s="1" customFormat="1" ht="25.5" customHeight="1">
      <c r="B242" s="213"/>
      <c r="C242" s="214" t="s">
        <v>475</v>
      </c>
      <c r="D242" s="214" t="s">
        <v>202</v>
      </c>
      <c r="E242" s="215" t="s">
        <v>476</v>
      </c>
      <c r="F242" s="216" t="s">
        <v>477</v>
      </c>
      <c r="G242" s="217" t="s">
        <v>403</v>
      </c>
      <c r="H242" s="218">
        <v>2</v>
      </c>
      <c r="I242" s="219"/>
      <c r="J242" s="220">
        <f>ROUND(I242*H242,2)</f>
        <v>0</v>
      </c>
      <c r="K242" s="216" t="s">
        <v>206</v>
      </c>
      <c r="L242" s="48"/>
      <c r="M242" s="221" t="s">
        <v>5</v>
      </c>
      <c r="N242" s="222" t="s">
        <v>44</v>
      </c>
      <c r="O242" s="49"/>
      <c r="P242" s="223">
        <f>O242*H242</f>
        <v>0</v>
      </c>
      <c r="Q242" s="223">
        <v>0.00069999999999999999</v>
      </c>
      <c r="R242" s="223">
        <f>Q242*H242</f>
        <v>0.0014</v>
      </c>
      <c r="S242" s="223">
        <v>0</v>
      </c>
      <c r="T242" s="224">
        <f>S242*H242</f>
        <v>0</v>
      </c>
      <c r="AR242" s="26" t="s">
        <v>207</v>
      </c>
      <c r="AT242" s="26" t="s">
        <v>202</v>
      </c>
      <c r="AU242" s="26" t="s">
        <v>83</v>
      </c>
      <c r="AY242" s="26" t="s">
        <v>200</v>
      </c>
      <c r="BE242" s="225">
        <f>IF(N242="základní",J242,0)</f>
        <v>0</v>
      </c>
      <c r="BF242" s="225">
        <f>IF(N242="snížená",J242,0)</f>
        <v>0</v>
      </c>
      <c r="BG242" s="225">
        <f>IF(N242="zákl. přenesená",J242,0)</f>
        <v>0</v>
      </c>
      <c r="BH242" s="225">
        <f>IF(N242="sníž. přenesená",J242,0)</f>
        <v>0</v>
      </c>
      <c r="BI242" s="225">
        <f>IF(N242="nulová",J242,0)</f>
        <v>0</v>
      </c>
      <c r="BJ242" s="26" t="s">
        <v>81</v>
      </c>
      <c r="BK242" s="225">
        <f>ROUND(I242*H242,2)</f>
        <v>0</v>
      </c>
      <c r="BL242" s="26" t="s">
        <v>207</v>
      </c>
      <c r="BM242" s="26" t="s">
        <v>478</v>
      </c>
    </row>
    <row r="243" s="1" customFormat="1">
      <c r="B243" s="48"/>
      <c r="D243" s="226" t="s">
        <v>209</v>
      </c>
      <c r="F243" s="227" t="s">
        <v>479</v>
      </c>
      <c r="I243" s="228"/>
      <c r="L243" s="48"/>
      <c r="M243" s="229"/>
      <c r="N243" s="49"/>
      <c r="O243" s="49"/>
      <c r="P243" s="49"/>
      <c r="Q243" s="49"/>
      <c r="R243" s="49"/>
      <c r="S243" s="49"/>
      <c r="T243" s="87"/>
      <c r="AT243" s="26" t="s">
        <v>209</v>
      </c>
      <c r="AU243" s="26" t="s">
        <v>83</v>
      </c>
    </row>
    <row r="244" s="12" customFormat="1">
      <c r="B244" s="230"/>
      <c r="D244" s="226" t="s">
        <v>211</v>
      </c>
      <c r="E244" s="231" t="s">
        <v>5</v>
      </c>
      <c r="F244" s="232" t="s">
        <v>83</v>
      </c>
      <c r="H244" s="233">
        <v>2</v>
      </c>
      <c r="I244" s="234"/>
      <c r="L244" s="230"/>
      <c r="M244" s="235"/>
      <c r="N244" s="236"/>
      <c r="O244" s="236"/>
      <c r="P244" s="236"/>
      <c r="Q244" s="236"/>
      <c r="R244" s="236"/>
      <c r="S244" s="236"/>
      <c r="T244" s="237"/>
      <c r="AT244" s="231" t="s">
        <v>211</v>
      </c>
      <c r="AU244" s="231" t="s">
        <v>83</v>
      </c>
      <c r="AV244" s="12" t="s">
        <v>83</v>
      </c>
      <c r="AW244" s="12" t="s">
        <v>37</v>
      </c>
      <c r="AX244" s="12" t="s">
        <v>81</v>
      </c>
      <c r="AY244" s="231" t="s">
        <v>200</v>
      </c>
    </row>
    <row r="245" s="1" customFormat="1" ht="16.5" customHeight="1">
      <c r="B245" s="213"/>
      <c r="C245" s="247" t="s">
        <v>480</v>
      </c>
      <c r="D245" s="247" t="s">
        <v>271</v>
      </c>
      <c r="E245" s="248" t="s">
        <v>481</v>
      </c>
      <c r="F245" s="249" t="s">
        <v>482</v>
      </c>
      <c r="G245" s="250" t="s">
        <v>403</v>
      </c>
      <c r="H245" s="251">
        <v>2</v>
      </c>
      <c r="I245" s="252"/>
      <c r="J245" s="253">
        <f>ROUND(I245*H245,2)</f>
        <v>0</v>
      </c>
      <c r="K245" s="249" t="s">
        <v>206</v>
      </c>
      <c r="L245" s="254"/>
      <c r="M245" s="255" t="s">
        <v>5</v>
      </c>
      <c r="N245" s="256" t="s">
        <v>44</v>
      </c>
      <c r="O245" s="49"/>
      <c r="P245" s="223">
        <f>O245*H245</f>
        <v>0</v>
      </c>
      <c r="Q245" s="223">
        <v>0.0040000000000000001</v>
      </c>
      <c r="R245" s="223">
        <f>Q245*H245</f>
        <v>0.0080000000000000002</v>
      </c>
      <c r="S245" s="223">
        <v>0</v>
      </c>
      <c r="T245" s="224">
        <f>S245*H245</f>
        <v>0</v>
      </c>
      <c r="AR245" s="26" t="s">
        <v>250</v>
      </c>
      <c r="AT245" s="26" t="s">
        <v>271</v>
      </c>
      <c r="AU245" s="26" t="s">
        <v>83</v>
      </c>
      <c r="AY245" s="26" t="s">
        <v>200</v>
      </c>
      <c r="BE245" s="225">
        <f>IF(N245="základní",J245,0)</f>
        <v>0</v>
      </c>
      <c r="BF245" s="225">
        <f>IF(N245="snížená",J245,0)</f>
        <v>0</v>
      </c>
      <c r="BG245" s="225">
        <f>IF(N245="zákl. přenesená",J245,0)</f>
        <v>0</v>
      </c>
      <c r="BH245" s="225">
        <f>IF(N245="sníž. přenesená",J245,0)</f>
        <v>0</v>
      </c>
      <c r="BI245" s="225">
        <f>IF(N245="nulová",J245,0)</f>
        <v>0</v>
      </c>
      <c r="BJ245" s="26" t="s">
        <v>81</v>
      </c>
      <c r="BK245" s="225">
        <f>ROUND(I245*H245,2)</f>
        <v>0</v>
      </c>
      <c r="BL245" s="26" t="s">
        <v>207</v>
      </c>
      <c r="BM245" s="26" t="s">
        <v>483</v>
      </c>
    </row>
    <row r="246" s="1" customFormat="1">
      <c r="B246" s="48"/>
      <c r="D246" s="226" t="s">
        <v>209</v>
      </c>
      <c r="F246" s="227" t="s">
        <v>482</v>
      </c>
      <c r="I246" s="228"/>
      <c r="L246" s="48"/>
      <c r="M246" s="229"/>
      <c r="N246" s="49"/>
      <c r="O246" s="49"/>
      <c r="P246" s="49"/>
      <c r="Q246" s="49"/>
      <c r="R246" s="49"/>
      <c r="S246" s="49"/>
      <c r="T246" s="87"/>
      <c r="AT246" s="26" t="s">
        <v>209</v>
      </c>
      <c r="AU246" s="26" t="s">
        <v>83</v>
      </c>
    </row>
    <row r="247" s="12" customFormat="1">
      <c r="B247" s="230"/>
      <c r="D247" s="226" t="s">
        <v>211</v>
      </c>
      <c r="E247" s="231" t="s">
        <v>5</v>
      </c>
      <c r="F247" s="232" t="s">
        <v>83</v>
      </c>
      <c r="H247" s="233">
        <v>2</v>
      </c>
      <c r="I247" s="234"/>
      <c r="L247" s="230"/>
      <c r="M247" s="235"/>
      <c r="N247" s="236"/>
      <c r="O247" s="236"/>
      <c r="P247" s="236"/>
      <c r="Q247" s="236"/>
      <c r="R247" s="236"/>
      <c r="S247" s="236"/>
      <c r="T247" s="237"/>
      <c r="AT247" s="231" t="s">
        <v>211</v>
      </c>
      <c r="AU247" s="231" t="s">
        <v>83</v>
      </c>
      <c r="AV247" s="12" t="s">
        <v>83</v>
      </c>
      <c r="AW247" s="12" t="s">
        <v>37</v>
      </c>
      <c r="AX247" s="12" t="s">
        <v>81</v>
      </c>
      <c r="AY247" s="231" t="s">
        <v>200</v>
      </c>
    </row>
    <row r="248" s="1" customFormat="1" ht="25.5" customHeight="1">
      <c r="B248" s="213"/>
      <c r="C248" s="214" t="s">
        <v>484</v>
      </c>
      <c r="D248" s="214" t="s">
        <v>202</v>
      </c>
      <c r="E248" s="215" t="s">
        <v>485</v>
      </c>
      <c r="F248" s="216" t="s">
        <v>486</v>
      </c>
      <c r="G248" s="217" t="s">
        <v>403</v>
      </c>
      <c r="H248" s="218">
        <v>2</v>
      </c>
      <c r="I248" s="219"/>
      <c r="J248" s="220">
        <f>ROUND(I248*H248,2)</f>
        <v>0</v>
      </c>
      <c r="K248" s="216" t="s">
        <v>206</v>
      </c>
      <c r="L248" s="48"/>
      <c r="M248" s="221" t="s">
        <v>5</v>
      </c>
      <c r="N248" s="222" t="s">
        <v>44</v>
      </c>
      <c r="O248" s="49"/>
      <c r="P248" s="223">
        <f>O248*H248</f>
        <v>0</v>
      </c>
      <c r="Q248" s="223">
        <v>0.11241</v>
      </c>
      <c r="R248" s="223">
        <f>Q248*H248</f>
        <v>0.22481999999999999</v>
      </c>
      <c r="S248" s="223">
        <v>0</v>
      </c>
      <c r="T248" s="224">
        <f>S248*H248</f>
        <v>0</v>
      </c>
      <c r="AR248" s="26" t="s">
        <v>207</v>
      </c>
      <c r="AT248" s="26" t="s">
        <v>202</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487</v>
      </c>
    </row>
    <row r="249" s="1" customFormat="1">
      <c r="B249" s="48"/>
      <c r="D249" s="226" t="s">
        <v>209</v>
      </c>
      <c r="F249" s="227" t="s">
        <v>488</v>
      </c>
      <c r="I249" s="228"/>
      <c r="L249" s="48"/>
      <c r="M249" s="229"/>
      <c r="N249" s="49"/>
      <c r="O249" s="49"/>
      <c r="P249" s="49"/>
      <c r="Q249" s="49"/>
      <c r="R249" s="49"/>
      <c r="S249" s="49"/>
      <c r="T249" s="87"/>
      <c r="AT249" s="26" t="s">
        <v>209</v>
      </c>
      <c r="AU249" s="26" t="s">
        <v>83</v>
      </c>
    </row>
    <row r="250" s="1" customFormat="1">
      <c r="B250" s="48"/>
      <c r="D250" s="226" t="s">
        <v>235</v>
      </c>
      <c r="F250" s="246" t="s">
        <v>489</v>
      </c>
      <c r="I250" s="228"/>
      <c r="L250" s="48"/>
      <c r="M250" s="229"/>
      <c r="N250" s="49"/>
      <c r="O250" s="49"/>
      <c r="P250" s="49"/>
      <c r="Q250" s="49"/>
      <c r="R250" s="49"/>
      <c r="S250" s="49"/>
      <c r="T250" s="87"/>
      <c r="AT250" s="26" t="s">
        <v>235</v>
      </c>
      <c r="AU250" s="26" t="s">
        <v>83</v>
      </c>
    </row>
    <row r="251" s="12" customFormat="1">
      <c r="B251" s="230"/>
      <c r="D251" s="226" t="s">
        <v>211</v>
      </c>
      <c r="E251" s="231" t="s">
        <v>5</v>
      </c>
      <c r="F251" s="232" t="s">
        <v>83</v>
      </c>
      <c r="H251" s="233">
        <v>2</v>
      </c>
      <c r="I251" s="234"/>
      <c r="L251" s="230"/>
      <c r="M251" s="235"/>
      <c r="N251" s="236"/>
      <c r="O251" s="236"/>
      <c r="P251" s="236"/>
      <c r="Q251" s="236"/>
      <c r="R251" s="236"/>
      <c r="S251" s="236"/>
      <c r="T251" s="237"/>
      <c r="AT251" s="231" t="s">
        <v>211</v>
      </c>
      <c r="AU251" s="231" t="s">
        <v>83</v>
      </c>
      <c r="AV251" s="12" t="s">
        <v>83</v>
      </c>
      <c r="AW251" s="12" t="s">
        <v>37</v>
      </c>
      <c r="AX251" s="12" t="s">
        <v>81</v>
      </c>
      <c r="AY251" s="231" t="s">
        <v>200</v>
      </c>
    </row>
    <row r="252" s="1" customFormat="1" ht="16.5" customHeight="1">
      <c r="B252" s="213"/>
      <c r="C252" s="247" t="s">
        <v>490</v>
      </c>
      <c r="D252" s="247" t="s">
        <v>271</v>
      </c>
      <c r="E252" s="248" t="s">
        <v>491</v>
      </c>
      <c r="F252" s="249" t="s">
        <v>492</v>
      </c>
      <c r="G252" s="250" t="s">
        <v>403</v>
      </c>
      <c r="H252" s="251">
        <v>2</v>
      </c>
      <c r="I252" s="252"/>
      <c r="J252" s="253">
        <f>ROUND(I252*H252,2)</f>
        <v>0</v>
      </c>
      <c r="K252" s="249" t="s">
        <v>206</v>
      </c>
      <c r="L252" s="254"/>
      <c r="M252" s="255" t="s">
        <v>5</v>
      </c>
      <c r="N252" s="256" t="s">
        <v>44</v>
      </c>
      <c r="O252" s="49"/>
      <c r="P252" s="223">
        <f>O252*H252</f>
        <v>0</v>
      </c>
      <c r="Q252" s="223">
        <v>0.0061000000000000004</v>
      </c>
      <c r="R252" s="223">
        <f>Q252*H252</f>
        <v>0.012200000000000001</v>
      </c>
      <c r="S252" s="223">
        <v>0</v>
      </c>
      <c r="T252" s="224">
        <f>S252*H252</f>
        <v>0</v>
      </c>
      <c r="AR252" s="26" t="s">
        <v>250</v>
      </c>
      <c r="AT252" s="26" t="s">
        <v>271</v>
      </c>
      <c r="AU252" s="26" t="s">
        <v>83</v>
      </c>
      <c r="AY252" s="26" t="s">
        <v>200</v>
      </c>
      <c r="BE252" s="225">
        <f>IF(N252="základní",J252,0)</f>
        <v>0</v>
      </c>
      <c r="BF252" s="225">
        <f>IF(N252="snížená",J252,0)</f>
        <v>0</v>
      </c>
      <c r="BG252" s="225">
        <f>IF(N252="zákl. přenesená",J252,0)</f>
        <v>0</v>
      </c>
      <c r="BH252" s="225">
        <f>IF(N252="sníž. přenesená",J252,0)</f>
        <v>0</v>
      </c>
      <c r="BI252" s="225">
        <f>IF(N252="nulová",J252,0)</f>
        <v>0</v>
      </c>
      <c r="BJ252" s="26" t="s">
        <v>81</v>
      </c>
      <c r="BK252" s="225">
        <f>ROUND(I252*H252,2)</f>
        <v>0</v>
      </c>
      <c r="BL252" s="26" t="s">
        <v>207</v>
      </c>
      <c r="BM252" s="26" t="s">
        <v>493</v>
      </c>
    </row>
    <row r="253" s="1" customFormat="1">
      <c r="B253" s="48"/>
      <c r="D253" s="226" t="s">
        <v>209</v>
      </c>
      <c r="F253" s="227" t="s">
        <v>492</v>
      </c>
      <c r="I253" s="228"/>
      <c r="L253" s="48"/>
      <c r="M253" s="229"/>
      <c r="N253" s="49"/>
      <c r="O253" s="49"/>
      <c r="P253" s="49"/>
      <c r="Q253" s="49"/>
      <c r="R253" s="49"/>
      <c r="S253" s="49"/>
      <c r="T253" s="87"/>
      <c r="AT253" s="26" t="s">
        <v>209</v>
      </c>
      <c r="AU253" s="26" t="s">
        <v>83</v>
      </c>
    </row>
    <row r="254" s="12" customFormat="1">
      <c r="B254" s="230"/>
      <c r="D254" s="226" t="s">
        <v>211</v>
      </c>
      <c r="E254" s="231" t="s">
        <v>5</v>
      </c>
      <c r="F254" s="232" t="s">
        <v>83</v>
      </c>
      <c r="H254" s="233">
        <v>2</v>
      </c>
      <c r="I254" s="234"/>
      <c r="L254" s="230"/>
      <c r="M254" s="235"/>
      <c r="N254" s="236"/>
      <c r="O254" s="236"/>
      <c r="P254" s="236"/>
      <c r="Q254" s="236"/>
      <c r="R254" s="236"/>
      <c r="S254" s="236"/>
      <c r="T254" s="237"/>
      <c r="AT254" s="231" t="s">
        <v>211</v>
      </c>
      <c r="AU254" s="231" t="s">
        <v>83</v>
      </c>
      <c r="AV254" s="12" t="s">
        <v>83</v>
      </c>
      <c r="AW254" s="12" t="s">
        <v>37</v>
      </c>
      <c r="AX254" s="12" t="s">
        <v>81</v>
      </c>
      <c r="AY254" s="231" t="s">
        <v>200</v>
      </c>
    </row>
    <row r="255" s="1" customFormat="1" ht="16.5" customHeight="1">
      <c r="B255" s="213"/>
      <c r="C255" s="247" t="s">
        <v>494</v>
      </c>
      <c r="D255" s="247" t="s">
        <v>271</v>
      </c>
      <c r="E255" s="248" t="s">
        <v>495</v>
      </c>
      <c r="F255" s="249" t="s">
        <v>496</v>
      </c>
      <c r="G255" s="250" t="s">
        <v>403</v>
      </c>
      <c r="H255" s="251">
        <v>2</v>
      </c>
      <c r="I255" s="252"/>
      <c r="J255" s="253">
        <f>ROUND(I255*H255,2)</f>
        <v>0</v>
      </c>
      <c r="K255" s="249" t="s">
        <v>206</v>
      </c>
      <c r="L255" s="254"/>
      <c r="M255" s="255" t="s">
        <v>5</v>
      </c>
      <c r="N255" s="256" t="s">
        <v>44</v>
      </c>
      <c r="O255" s="49"/>
      <c r="P255" s="223">
        <f>O255*H255</f>
        <v>0</v>
      </c>
      <c r="Q255" s="223">
        <v>0.0030000000000000001</v>
      </c>
      <c r="R255" s="223">
        <f>Q255*H255</f>
        <v>0.0060000000000000001</v>
      </c>
      <c r="S255" s="223">
        <v>0</v>
      </c>
      <c r="T255" s="224">
        <f>S255*H255</f>
        <v>0</v>
      </c>
      <c r="AR255" s="26" t="s">
        <v>250</v>
      </c>
      <c r="AT255" s="26" t="s">
        <v>271</v>
      </c>
      <c r="AU255" s="26" t="s">
        <v>83</v>
      </c>
      <c r="AY255" s="26" t="s">
        <v>200</v>
      </c>
      <c r="BE255" s="225">
        <f>IF(N255="základní",J255,0)</f>
        <v>0</v>
      </c>
      <c r="BF255" s="225">
        <f>IF(N255="snížená",J255,0)</f>
        <v>0</v>
      </c>
      <c r="BG255" s="225">
        <f>IF(N255="zákl. přenesená",J255,0)</f>
        <v>0</v>
      </c>
      <c r="BH255" s="225">
        <f>IF(N255="sníž. přenesená",J255,0)</f>
        <v>0</v>
      </c>
      <c r="BI255" s="225">
        <f>IF(N255="nulová",J255,0)</f>
        <v>0</v>
      </c>
      <c r="BJ255" s="26" t="s">
        <v>81</v>
      </c>
      <c r="BK255" s="225">
        <f>ROUND(I255*H255,2)</f>
        <v>0</v>
      </c>
      <c r="BL255" s="26" t="s">
        <v>207</v>
      </c>
      <c r="BM255" s="26" t="s">
        <v>497</v>
      </c>
    </row>
    <row r="256" s="1" customFormat="1">
      <c r="B256" s="48"/>
      <c r="D256" s="226" t="s">
        <v>209</v>
      </c>
      <c r="F256" s="227" t="s">
        <v>496</v>
      </c>
      <c r="I256" s="228"/>
      <c r="L256" s="48"/>
      <c r="M256" s="229"/>
      <c r="N256" s="49"/>
      <c r="O256" s="49"/>
      <c r="P256" s="49"/>
      <c r="Q256" s="49"/>
      <c r="R256" s="49"/>
      <c r="S256" s="49"/>
      <c r="T256" s="87"/>
      <c r="AT256" s="26" t="s">
        <v>209</v>
      </c>
      <c r="AU256" s="26" t="s">
        <v>83</v>
      </c>
    </row>
    <row r="257" s="12" customFormat="1">
      <c r="B257" s="230"/>
      <c r="D257" s="226" t="s">
        <v>211</v>
      </c>
      <c r="E257" s="231" t="s">
        <v>5</v>
      </c>
      <c r="F257" s="232" t="s">
        <v>83</v>
      </c>
      <c r="H257" s="233">
        <v>2</v>
      </c>
      <c r="I257" s="234"/>
      <c r="L257" s="230"/>
      <c r="M257" s="235"/>
      <c r="N257" s="236"/>
      <c r="O257" s="236"/>
      <c r="P257" s="236"/>
      <c r="Q257" s="236"/>
      <c r="R257" s="236"/>
      <c r="S257" s="236"/>
      <c r="T257" s="237"/>
      <c r="AT257" s="231" t="s">
        <v>211</v>
      </c>
      <c r="AU257" s="231" t="s">
        <v>83</v>
      </c>
      <c r="AV257" s="12" t="s">
        <v>83</v>
      </c>
      <c r="AW257" s="12" t="s">
        <v>37</v>
      </c>
      <c r="AX257" s="12" t="s">
        <v>81</v>
      </c>
      <c r="AY257" s="231" t="s">
        <v>200</v>
      </c>
    </row>
    <row r="258" s="1" customFormat="1" ht="16.5" customHeight="1">
      <c r="B258" s="213"/>
      <c r="C258" s="247" t="s">
        <v>498</v>
      </c>
      <c r="D258" s="247" t="s">
        <v>271</v>
      </c>
      <c r="E258" s="248" t="s">
        <v>499</v>
      </c>
      <c r="F258" s="249" t="s">
        <v>500</v>
      </c>
      <c r="G258" s="250" t="s">
        <v>403</v>
      </c>
      <c r="H258" s="251">
        <v>2</v>
      </c>
      <c r="I258" s="252"/>
      <c r="J258" s="253">
        <f>ROUND(I258*H258,2)</f>
        <v>0</v>
      </c>
      <c r="K258" s="249" t="s">
        <v>206</v>
      </c>
      <c r="L258" s="254"/>
      <c r="M258" s="255" t="s">
        <v>5</v>
      </c>
      <c r="N258" s="256" t="s">
        <v>44</v>
      </c>
      <c r="O258" s="49"/>
      <c r="P258" s="223">
        <f>O258*H258</f>
        <v>0</v>
      </c>
      <c r="Q258" s="223">
        <v>0.00010000000000000001</v>
      </c>
      <c r="R258" s="223">
        <f>Q258*H258</f>
        <v>0.00020000000000000001</v>
      </c>
      <c r="S258" s="223">
        <v>0</v>
      </c>
      <c r="T258" s="224">
        <f>S258*H258</f>
        <v>0</v>
      </c>
      <c r="AR258" s="26" t="s">
        <v>250</v>
      </c>
      <c r="AT258" s="26" t="s">
        <v>271</v>
      </c>
      <c r="AU258" s="26" t="s">
        <v>83</v>
      </c>
      <c r="AY258" s="26" t="s">
        <v>200</v>
      </c>
      <c r="BE258" s="225">
        <f>IF(N258="základní",J258,0)</f>
        <v>0</v>
      </c>
      <c r="BF258" s="225">
        <f>IF(N258="snížená",J258,0)</f>
        <v>0</v>
      </c>
      <c r="BG258" s="225">
        <f>IF(N258="zákl. přenesená",J258,0)</f>
        <v>0</v>
      </c>
      <c r="BH258" s="225">
        <f>IF(N258="sníž. přenesená",J258,0)</f>
        <v>0</v>
      </c>
      <c r="BI258" s="225">
        <f>IF(N258="nulová",J258,0)</f>
        <v>0</v>
      </c>
      <c r="BJ258" s="26" t="s">
        <v>81</v>
      </c>
      <c r="BK258" s="225">
        <f>ROUND(I258*H258,2)</f>
        <v>0</v>
      </c>
      <c r="BL258" s="26" t="s">
        <v>207</v>
      </c>
      <c r="BM258" s="26" t="s">
        <v>501</v>
      </c>
    </row>
    <row r="259" s="1" customFormat="1">
      <c r="B259" s="48"/>
      <c r="D259" s="226" t="s">
        <v>209</v>
      </c>
      <c r="F259" s="227" t="s">
        <v>500</v>
      </c>
      <c r="I259" s="228"/>
      <c r="L259" s="48"/>
      <c r="M259" s="229"/>
      <c r="N259" s="49"/>
      <c r="O259" s="49"/>
      <c r="P259" s="49"/>
      <c r="Q259" s="49"/>
      <c r="R259" s="49"/>
      <c r="S259" s="49"/>
      <c r="T259" s="87"/>
      <c r="AT259" s="26" t="s">
        <v>209</v>
      </c>
      <c r="AU259" s="26" t="s">
        <v>83</v>
      </c>
    </row>
    <row r="260" s="12" customFormat="1">
      <c r="B260" s="230"/>
      <c r="D260" s="226" t="s">
        <v>211</v>
      </c>
      <c r="E260" s="231" t="s">
        <v>5</v>
      </c>
      <c r="F260" s="232" t="s">
        <v>83</v>
      </c>
      <c r="H260" s="233">
        <v>2</v>
      </c>
      <c r="I260" s="234"/>
      <c r="L260" s="230"/>
      <c r="M260" s="235"/>
      <c r="N260" s="236"/>
      <c r="O260" s="236"/>
      <c r="P260" s="236"/>
      <c r="Q260" s="236"/>
      <c r="R260" s="236"/>
      <c r="S260" s="236"/>
      <c r="T260" s="237"/>
      <c r="AT260" s="231" t="s">
        <v>211</v>
      </c>
      <c r="AU260" s="231" t="s">
        <v>83</v>
      </c>
      <c r="AV260" s="12" t="s">
        <v>83</v>
      </c>
      <c r="AW260" s="12" t="s">
        <v>37</v>
      </c>
      <c r="AX260" s="12" t="s">
        <v>81</v>
      </c>
      <c r="AY260" s="231" t="s">
        <v>200</v>
      </c>
    </row>
    <row r="261" s="1" customFormat="1" ht="25.5" customHeight="1">
      <c r="B261" s="213"/>
      <c r="C261" s="214" t="s">
        <v>502</v>
      </c>
      <c r="D261" s="214" t="s">
        <v>202</v>
      </c>
      <c r="E261" s="215" t="s">
        <v>503</v>
      </c>
      <c r="F261" s="216" t="s">
        <v>504</v>
      </c>
      <c r="G261" s="217" t="s">
        <v>403</v>
      </c>
      <c r="H261" s="218">
        <v>2</v>
      </c>
      <c r="I261" s="219"/>
      <c r="J261" s="220">
        <f>ROUND(I261*H261,2)</f>
        <v>0</v>
      </c>
      <c r="K261" s="216" t="s">
        <v>206</v>
      </c>
      <c r="L261" s="48"/>
      <c r="M261" s="221" t="s">
        <v>5</v>
      </c>
      <c r="N261" s="222" t="s">
        <v>44</v>
      </c>
      <c r="O261" s="49"/>
      <c r="P261" s="223">
        <f>O261*H261</f>
        <v>0</v>
      </c>
      <c r="Q261" s="223">
        <v>0</v>
      </c>
      <c r="R261" s="223">
        <f>Q261*H261</f>
        <v>0</v>
      </c>
      <c r="S261" s="223">
        <v>0</v>
      </c>
      <c r="T261" s="224">
        <f>S261*H261</f>
        <v>0</v>
      </c>
      <c r="AR261" s="26" t="s">
        <v>207</v>
      </c>
      <c r="AT261" s="26" t="s">
        <v>202</v>
      </c>
      <c r="AU261" s="26" t="s">
        <v>83</v>
      </c>
      <c r="AY261" s="26" t="s">
        <v>200</v>
      </c>
      <c r="BE261" s="225">
        <f>IF(N261="základní",J261,0)</f>
        <v>0</v>
      </c>
      <c r="BF261" s="225">
        <f>IF(N261="snížená",J261,0)</f>
        <v>0</v>
      </c>
      <c r="BG261" s="225">
        <f>IF(N261="zákl. přenesená",J261,0)</f>
        <v>0</v>
      </c>
      <c r="BH261" s="225">
        <f>IF(N261="sníž. přenesená",J261,0)</f>
        <v>0</v>
      </c>
      <c r="BI261" s="225">
        <f>IF(N261="nulová",J261,0)</f>
        <v>0</v>
      </c>
      <c r="BJ261" s="26" t="s">
        <v>81</v>
      </c>
      <c r="BK261" s="225">
        <f>ROUND(I261*H261,2)</f>
        <v>0</v>
      </c>
      <c r="BL261" s="26" t="s">
        <v>207</v>
      </c>
      <c r="BM261" s="26" t="s">
        <v>505</v>
      </c>
    </row>
    <row r="262" s="1" customFormat="1">
      <c r="B262" s="48"/>
      <c r="D262" s="226" t="s">
        <v>209</v>
      </c>
      <c r="F262" s="227" t="s">
        <v>506</v>
      </c>
      <c r="I262" s="228"/>
      <c r="L262" s="48"/>
      <c r="M262" s="229"/>
      <c r="N262" s="49"/>
      <c r="O262" s="49"/>
      <c r="P262" s="49"/>
      <c r="Q262" s="49"/>
      <c r="R262" s="49"/>
      <c r="S262" s="49"/>
      <c r="T262" s="87"/>
      <c r="AT262" s="26" t="s">
        <v>209</v>
      </c>
      <c r="AU262" s="26" t="s">
        <v>83</v>
      </c>
    </row>
    <row r="263" s="12" customFormat="1">
      <c r="B263" s="230"/>
      <c r="D263" s="226" t="s">
        <v>211</v>
      </c>
      <c r="E263" s="231" t="s">
        <v>5</v>
      </c>
      <c r="F263" s="232" t="s">
        <v>83</v>
      </c>
      <c r="H263" s="233">
        <v>2</v>
      </c>
      <c r="I263" s="234"/>
      <c r="L263" s="230"/>
      <c r="M263" s="235"/>
      <c r="N263" s="236"/>
      <c r="O263" s="236"/>
      <c r="P263" s="236"/>
      <c r="Q263" s="236"/>
      <c r="R263" s="236"/>
      <c r="S263" s="236"/>
      <c r="T263" s="237"/>
      <c r="AT263" s="231" t="s">
        <v>211</v>
      </c>
      <c r="AU263" s="231" t="s">
        <v>83</v>
      </c>
      <c r="AV263" s="12" t="s">
        <v>83</v>
      </c>
      <c r="AW263" s="12" t="s">
        <v>37</v>
      </c>
      <c r="AX263" s="12" t="s">
        <v>81</v>
      </c>
      <c r="AY263" s="231" t="s">
        <v>200</v>
      </c>
    </row>
    <row r="264" s="1" customFormat="1" ht="16.5" customHeight="1">
      <c r="B264" s="213"/>
      <c r="C264" s="247" t="s">
        <v>507</v>
      </c>
      <c r="D264" s="247" t="s">
        <v>271</v>
      </c>
      <c r="E264" s="248" t="s">
        <v>508</v>
      </c>
      <c r="F264" s="249" t="s">
        <v>509</v>
      </c>
      <c r="G264" s="250" t="s">
        <v>403</v>
      </c>
      <c r="H264" s="251">
        <v>2</v>
      </c>
      <c r="I264" s="252"/>
      <c r="J264" s="253">
        <f>ROUND(I264*H264,2)</f>
        <v>0</v>
      </c>
      <c r="K264" s="249" t="s">
        <v>206</v>
      </c>
      <c r="L264" s="254"/>
      <c r="M264" s="255" t="s">
        <v>5</v>
      </c>
      <c r="N264" s="256" t="s">
        <v>44</v>
      </c>
      <c r="O264" s="49"/>
      <c r="P264" s="223">
        <f>O264*H264</f>
        <v>0</v>
      </c>
      <c r="Q264" s="223">
        <v>0.00035</v>
      </c>
      <c r="R264" s="223">
        <f>Q264*H264</f>
        <v>0.00069999999999999999</v>
      </c>
      <c r="S264" s="223">
        <v>0</v>
      </c>
      <c r="T264" s="224">
        <f>S264*H264</f>
        <v>0</v>
      </c>
      <c r="AR264" s="26" t="s">
        <v>250</v>
      </c>
      <c r="AT264" s="26" t="s">
        <v>271</v>
      </c>
      <c r="AU264" s="26" t="s">
        <v>83</v>
      </c>
      <c r="AY264" s="26" t="s">
        <v>200</v>
      </c>
      <c r="BE264" s="225">
        <f>IF(N264="základní",J264,0)</f>
        <v>0</v>
      </c>
      <c r="BF264" s="225">
        <f>IF(N264="snížená",J264,0)</f>
        <v>0</v>
      </c>
      <c r="BG264" s="225">
        <f>IF(N264="zákl. přenesená",J264,0)</f>
        <v>0</v>
      </c>
      <c r="BH264" s="225">
        <f>IF(N264="sníž. přenesená",J264,0)</f>
        <v>0</v>
      </c>
      <c r="BI264" s="225">
        <f>IF(N264="nulová",J264,0)</f>
        <v>0</v>
      </c>
      <c r="BJ264" s="26" t="s">
        <v>81</v>
      </c>
      <c r="BK264" s="225">
        <f>ROUND(I264*H264,2)</f>
        <v>0</v>
      </c>
      <c r="BL264" s="26" t="s">
        <v>207</v>
      </c>
      <c r="BM264" s="26" t="s">
        <v>510</v>
      </c>
    </row>
    <row r="265" s="1" customFormat="1">
      <c r="B265" s="48"/>
      <c r="D265" s="226" t="s">
        <v>209</v>
      </c>
      <c r="F265" s="227" t="s">
        <v>509</v>
      </c>
      <c r="I265" s="228"/>
      <c r="L265" s="48"/>
      <c r="M265" s="229"/>
      <c r="N265" s="49"/>
      <c r="O265" s="49"/>
      <c r="P265" s="49"/>
      <c r="Q265" s="49"/>
      <c r="R265" s="49"/>
      <c r="S265" s="49"/>
      <c r="T265" s="87"/>
      <c r="AT265" s="26" t="s">
        <v>209</v>
      </c>
      <c r="AU265" s="26" t="s">
        <v>83</v>
      </c>
    </row>
    <row r="266" s="12" customFormat="1">
      <c r="B266" s="230"/>
      <c r="D266" s="226" t="s">
        <v>211</v>
      </c>
      <c r="E266" s="231" t="s">
        <v>5</v>
      </c>
      <c r="F266" s="232" t="s">
        <v>83</v>
      </c>
      <c r="H266" s="233">
        <v>2</v>
      </c>
      <c r="I266" s="234"/>
      <c r="L266" s="230"/>
      <c r="M266" s="235"/>
      <c r="N266" s="236"/>
      <c r="O266" s="236"/>
      <c r="P266" s="236"/>
      <c r="Q266" s="236"/>
      <c r="R266" s="236"/>
      <c r="S266" s="236"/>
      <c r="T266" s="237"/>
      <c r="AT266" s="231" t="s">
        <v>211</v>
      </c>
      <c r="AU266" s="231" t="s">
        <v>83</v>
      </c>
      <c r="AV266" s="12" t="s">
        <v>83</v>
      </c>
      <c r="AW266" s="12" t="s">
        <v>37</v>
      </c>
      <c r="AX266" s="12" t="s">
        <v>81</v>
      </c>
      <c r="AY266" s="231" t="s">
        <v>200</v>
      </c>
    </row>
    <row r="267" s="1" customFormat="1" ht="25.5" customHeight="1">
      <c r="B267" s="213"/>
      <c r="C267" s="214" t="s">
        <v>511</v>
      </c>
      <c r="D267" s="214" t="s">
        <v>202</v>
      </c>
      <c r="E267" s="215" t="s">
        <v>512</v>
      </c>
      <c r="F267" s="216" t="s">
        <v>513</v>
      </c>
      <c r="G267" s="217" t="s">
        <v>333</v>
      </c>
      <c r="H267" s="218">
        <v>752.90999999999997</v>
      </c>
      <c r="I267" s="219"/>
      <c r="J267" s="220">
        <f>ROUND(I267*H267,2)</f>
        <v>0</v>
      </c>
      <c r="K267" s="216" t="s">
        <v>206</v>
      </c>
      <c r="L267" s="48"/>
      <c r="M267" s="221" t="s">
        <v>5</v>
      </c>
      <c r="N267" s="222" t="s">
        <v>44</v>
      </c>
      <c r="O267" s="49"/>
      <c r="P267" s="223">
        <f>O267*H267</f>
        <v>0</v>
      </c>
      <c r="Q267" s="223">
        <v>0.080879999999999994</v>
      </c>
      <c r="R267" s="223">
        <f>Q267*H267</f>
        <v>60.895360799999992</v>
      </c>
      <c r="S267" s="223">
        <v>0</v>
      </c>
      <c r="T267" s="224">
        <f>S267*H267</f>
        <v>0</v>
      </c>
      <c r="AR267" s="26" t="s">
        <v>207</v>
      </c>
      <c r="AT267" s="26" t="s">
        <v>202</v>
      </c>
      <c r="AU267" s="26" t="s">
        <v>83</v>
      </c>
      <c r="AY267" s="26" t="s">
        <v>200</v>
      </c>
      <c r="BE267" s="225">
        <f>IF(N267="základní",J267,0)</f>
        <v>0</v>
      </c>
      <c r="BF267" s="225">
        <f>IF(N267="snížená",J267,0)</f>
        <v>0</v>
      </c>
      <c r="BG267" s="225">
        <f>IF(N267="zákl. přenesená",J267,0)</f>
        <v>0</v>
      </c>
      <c r="BH267" s="225">
        <f>IF(N267="sníž. přenesená",J267,0)</f>
        <v>0</v>
      </c>
      <c r="BI267" s="225">
        <f>IF(N267="nulová",J267,0)</f>
        <v>0</v>
      </c>
      <c r="BJ267" s="26" t="s">
        <v>81</v>
      </c>
      <c r="BK267" s="225">
        <f>ROUND(I267*H267,2)</f>
        <v>0</v>
      </c>
      <c r="BL267" s="26" t="s">
        <v>207</v>
      </c>
      <c r="BM267" s="26" t="s">
        <v>514</v>
      </c>
    </row>
    <row r="268" s="1" customFormat="1">
      <c r="B268" s="48"/>
      <c r="D268" s="226" t="s">
        <v>209</v>
      </c>
      <c r="F268" s="227" t="s">
        <v>515</v>
      </c>
      <c r="I268" s="228"/>
      <c r="L268" s="48"/>
      <c r="M268" s="229"/>
      <c r="N268" s="49"/>
      <c r="O268" s="49"/>
      <c r="P268" s="49"/>
      <c r="Q268" s="49"/>
      <c r="R268" s="49"/>
      <c r="S268" s="49"/>
      <c r="T268" s="87"/>
      <c r="AT268" s="26" t="s">
        <v>209</v>
      </c>
      <c r="AU268" s="26" t="s">
        <v>83</v>
      </c>
    </row>
    <row r="269" s="1" customFormat="1" ht="16.5" customHeight="1">
      <c r="B269" s="213"/>
      <c r="C269" s="247" t="s">
        <v>516</v>
      </c>
      <c r="D269" s="247" t="s">
        <v>271</v>
      </c>
      <c r="E269" s="248" t="s">
        <v>517</v>
      </c>
      <c r="F269" s="249" t="s">
        <v>518</v>
      </c>
      <c r="G269" s="250" t="s">
        <v>333</v>
      </c>
      <c r="H269" s="251">
        <v>752.90999999999997</v>
      </c>
      <c r="I269" s="252"/>
      <c r="J269" s="253">
        <f>ROUND(I269*H269,2)</f>
        <v>0</v>
      </c>
      <c r="K269" s="249" t="s">
        <v>206</v>
      </c>
      <c r="L269" s="254"/>
      <c r="M269" s="255" t="s">
        <v>5</v>
      </c>
      <c r="N269" s="256" t="s">
        <v>44</v>
      </c>
      <c r="O269" s="49"/>
      <c r="P269" s="223">
        <f>O269*H269</f>
        <v>0</v>
      </c>
      <c r="Q269" s="223">
        <v>0.045999999999999999</v>
      </c>
      <c r="R269" s="223">
        <f>Q269*H269</f>
        <v>34.633859999999999</v>
      </c>
      <c r="S269" s="223">
        <v>0</v>
      </c>
      <c r="T269" s="224">
        <f>S269*H269</f>
        <v>0</v>
      </c>
      <c r="AR269" s="26" t="s">
        <v>250</v>
      </c>
      <c r="AT269" s="26" t="s">
        <v>271</v>
      </c>
      <c r="AU269" s="26" t="s">
        <v>83</v>
      </c>
      <c r="AY269" s="26" t="s">
        <v>200</v>
      </c>
      <c r="BE269" s="225">
        <f>IF(N269="základní",J269,0)</f>
        <v>0</v>
      </c>
      <c r="BF269" s="225">
        <f>IF(N269="snížená",J269,0)</f>
        <v>0</v>
      </c>
      <c r="BG269" s="225">
        <f>IF(N269="zákl. přenesená",J269,0)</f>
        <v>0</v>
      </c>
      <c r="BH269" s="225">
        <f>IF(N269="sníž. přenesená",J269,0)</f>
        <v>0</v>
      </c>
      <c r="BI269" s="225">
        <f>IF(N269="nulová",J269,0)</f>
        <v>0</v>
      </c>
      <c r="BJ269" s="26" t="s">
        <v>81</v>
      </c>
      <c r="BK269" s="225">
        <f>ROUND(I269*H269,2)</f>
        <v>0</v>
      </c>
      <c r="BL269" s="26" t="s">
        <v>207</v>
      </c>
      <c r="BM269" s="26" t="s">
        <v>519</v>
      </c>
    </row>
    <row r="270" s="1" customFormat="1">
      <c r="B270" s="48"/>
      <c r="D270" s="226" t="s">
        <v>209</v>
      </c>
      <c r="F270" s="227" t="s">
        <v>518</v>
      </c>
      <c r="I270" s="228"/>
      <c r="L270" s="48"/>
      <c r="M270" s="229"/>
      <c r="N270" s="49"/>
      <c r="O270" s="49"/>
      <c r="P270" s="49"/>
      <c r="Q270" s="49"/>
      <c r="R270" s="49"/>
      <c r="S270" s="49"/>
      <c r="T270" s="87"/>
      <c r="AT270" s="26" t="s">
        <v>209</v>
      </c>
      <c r="AU270" s="26" t="s">
        <v>83</v>
      </c>
    </row>
    <row r="271" s="12" customFormat="1">
      <c r="B271" s="230"/>
      <c r="D271" s="226" t="s">
        <v>211</v>
      </c>
      <c r="E271" s="231" t="s">
        <v>5</v>
      </c>
      <c r="F271" s="232" t="s">
        <v>520</v>
      </c>
      <c r="H271" s="233">
        <v>266.75</v>
      </c>
      <c r="I271" s="234"/>
      <c r="L271" s="230"/>
      <c r="M271" s="235"/>
      <c r="N271" s="236"/>
      <c r="O271" s="236"/>
      <c r="P271" s="236"/>
      <c r="Q271" s="236"/>
      <c r="R271" s="236"/>
      <c r="S271" s="236"/>
      <c r="T271" s="237"/>
      <c r="AT271" s="231" t="s">
        <v>211</v>
      </c>
      <c r="AU271" s="231" t="s">
        <v>83</v>
      </c>
      <c r="AV271" s="12" t="s">
        <v>83</v>
      </c>
      <c r="AW271" s="12" t="s">
        <v>37</v>
      </c>
      <c r="AX271" s="12" t="s">
        <v>73</v>
      </c>
      <c r="AY271" s="231" t="s">
        <v>200</v>
      </c>
    </row>
    <row r="272" s="12" customFormat="1">
      <c r="B272" s="230"/>
      <c r="D272" s="226" t="s">
        <v>211</v>
      </c>
      <c r="E272" s="231" t="s">
        <v>5</v>
      </c>
      <c r="F272" s="232" t="s">
        <v>521</v>
      </c>
      <c r="H272" s="233">
        <v>262.10000000000002</v>
      </c>
      <c r="I272" s="234"/>
      <c r="L272" s="230"/>
      <c r="M272" s="235"/>
      <c r="N272" s="236"/>
      <c r="O272" s="236"/>
      <c r="P272" s="236"/>
      <c r="Q272" s="236"/>
      <c r="R272" s="236"/>
      <c r="S272" s="236"/>
      <c r="T272" s="237"/>
      <c r="AT272" s="231" t="s">
        <v>211</v>
      </c>
      <c r="AU272" s="231" t="s">
        <v>83</v>
      </c>
      <c r="AV272" s="12" t="s">
        <v>83</v>
      </c>
      <c r="AW272" s="12" t="s">
        <v>37</v>
      </c>
      <c r="AX272" s="12" t="s">
        <v>73</v>
      </c>
      <c r="AY272" s="231" t="s">
        <v>200</v>
      </c>
    </row>
    <row r="273" s="12" customFormat="1">
      <c r="B273" s="230"/>
      <c r="D273" s="226" t="s">
        <v>211</v>
      </c>
      <c r="E273" s="231" t="s">
        <v>5</v>
      </c>
      <c r="F273" s="232" t="s">
        <v>522</v>
      </c>
      <c r="H273" s="233">
        <v>224.06</v>
      </c>
      <c r="I273" s="234"/>
      <c r="L273" s="230"/>
      <c r="M273" s="235"/>
      <c r="N273" s="236"/>
      <c r="O273" s="236"/>
      <c r="P273" s="236"/>
      <c r="Q273" s="236"/>
      <c r="R273" s="236"/>
      <c r="S273" s="236"/>
      <c r="T273" s="237"/>
      <c r="AT273" s="231" t="s">
        <v>211</v>
      </c>
      <c r="AU273" s="231" t="s">
        <v>83</v>
      </c>
      <c r="AV273" s="12" t="s">
        <v>83</v>
      </c>
      <c r="AW273" s="12" t="s">
        <v>37</v>
      </c>
      <c r="AX273" s="12" t="s">
        <v>73</v>
      </c>
      <c r="AY273" s="231" t="s">
        <v>200</v>
      </c>
    </row>
    <row r="274" s="13" customFormat="1">
      <c r="B274" s="238"/>
      <c r="D274" s="226" t="s">
        <v>211</v>
      </c>
      <c r="E274" s="239" t="s">
        <v>5</v>
      </c>
      <c r="F274" s="240" t="s">
        <v>219</v>
      </c>
      <c r="H274" s="241">
        <v>752.90999999999997</v>
      </c>
      <c r="I274" s="242"/>
      <c r="L274" s="238"/>
      <c r="M274" s="243"/>
      <c r="N274" s="244"/>
      <c r="O274" s="244"/>
      <c r="P274" s="244"/>
      <c r="Q274" s="244"/>
      <c r="R274" s="244"/>
      <c r="S274" s="244"/>
      <c r="T274" s="245"/>
      <c r="AT274" s="239" t="s">
        <v>211</v>
      </c>
      <c r="AU274" s="239" t="s">
        <v>83</v>
      </c>
      <c r="AV274" s="13" t="s">
        <v>207</v>
      </c>
      <c r="AW274" s="13" t="s">
        <v>37</v>
      </c>
      <c r="AX274" s="13" t="s">
        <v>81</v>
      </c>
      <c r="AY274" s="239" t="s">
        <v>200</v>
      </c>
    </row>
    <row r="275" s="1" customFormat="1" ht="25.5" customHeight="1">
      <c r="B275" s="213"/>
      <c r="C275" s="214" t="s">
        <v>523</v>
      </c>
      <c r="D275" s="214" t="s">
        <v>202</v>
      </c>
      <c r="E275" s="215" t="s">
        <v>524</v>
      </c>
      <c r="F275" s="216" t="s">
        <v>525</v>
      </c>
      <c r="G275" s="217" t="s">
        <v>333</v>
      </c>
      <c r="H275" s="218">
        <v>321.48000000000002</v>
      </c>
      <c r="I275" s="219"/>
      <c r="J275" s="220">
        <f>ROUND(I275*H275,2)</f>
        <v>0</v>
      </c>
      <c r="K275" s="216" t="s">
        <v>206</v>
      </c>
      <c r="L275" s="48"/>
      <c r="M275" s="221" t="s">
        <v>5</v>
      </c>
      <c r="N275" s="222" t="s">
        <v>44</v>
      </c>
      <c r="O275" s="49"/>
      <c r="P275" s="223">
        <f>O275*H275</f>
        <v>0</v>
      </c>
      <c r="Q275" s="223">
        <v>0.15540000000000001</v>
      </c>
      <c r="R275" s="223">
        <f>Q275*H275</f>
        <v>49.957992000000004</v>
      </c>
      <c r="S275" s="223">
        <v>0</v>
      </c>
      <c r="T275" s="224">
        <f>S275*H275</f>
        <v>0</v>
      </c>
      <c r="AR275" s="26" t="s">
        <v>207</v>
      </c>
      <c r="AT275" s="26" t="s">
        <v>202</v>
      </c>
      <c r="AU275" s="26" t="s">
        <v>83</v>
      </c>
      <c r="AY275" s="26" t="s">
        <v>200</v>
      </c>
      <c r="BE275" s="225">
        <f>IF(N275="základní",J275,0)</f>
        <v>0</v>
      </c>
      <c r="BF275" s="225">
        <f>IF(N275="snížená",J275,0)</f>
        <v>0</v>
      </c>
      <c r="BG275" s="225">
        <f>IF(N275="zákl. přenesená",J275,0)</f>
        <v>0</v>
      </c>
      <c r="BH275" s="225">
        <f>IF(N275="sníž. přenesená",J275,0)</f>
        <v>0</v>
      </c>
      <c r="BI275" s="225">
        <f>IF(N275="nulová",J275,0)</f>
        <v>0</v>
      </c>
      <c r="BJ275" s="26" t="s">
        <v>81</v>
      </c>
      <c r="BK275" s="225">
        <f>ROUND(I275*H275,2)</f>
        <v>0</v>
      </c>
      <c r="BL275" s="26" t="s">
        <v>207</v>
      </c>
      <c r="BM275" s="26" t="s">
        <v>526</v>
      </c>
    </row>
    <row r="276" s="1" customFormat="1">
      <c r="B276" s="48"/>
      <c r="D276" s="226" t="s">
        <v>209</v>
      </c>
      <c r="F276" s="227" t="s">
        <v>527</v>
      </c>
      <c r="I276" s="228"/>
      <c r="L276" s="48"/>
      <c r="M276" s="229"/>
      <c r="N276" s="49"/>
      <c r="O276" s="49"/>
      <c r="P276" s="49"/>
      <c r="Q276" s="49"/>
      <c r="R276" s="49"/>
      <c r="S276" s="49"/>
      <c r="T276" s="87"/>
      <c r="AT276" s="26" t="s">
        <v>209</v>
      </c>
      <c r="AU276" s="26" t="s">
        <v>83</v>
      </c>
    </row>
    <row r="277" s="1" customFormat="1" ht="16.5" customHeight="1">
      <c r="B277" s="213"/>
      <c r="C277" s="247" t="s">
        <v>528</v>
      </c>
      <c r="D277" s="247" t="s">
        <v>271</v>
      </c>
      <c r="E277" s="248" t="s">
        <v>529</v>
      </c>
      <c r="F277" s="249" t="s">
        <v>530</v>
      </c>
      <c r="G277" s="250" t="s">
        <v>333</v>
      </c>
      <c r="H277" s="251">
        <v>69.840000000000003</v>
      </c>
      <c r="I277" s="252"/>
      <c r="J277" s="253">
        <f>ROUND(I277*H277,2)</f>
        <v>0</v>
      </c>
      <c r="K277" s="249" t="s">
        <v>206</v>
      </c>
      <c r="L277" s="254"/>
      <c r="M277" s="255" t="s">
        <v>5</v>
      </c>
      <c r="N277" s="256" t="s">
        <v>44</v>
      </c>
      <c r="O277" s="49"/>
      <c r="P277" s="223">
        <f>O277*H277</f>
        <v>0</v>
      </c>
      <c r="Q277" s="223">
        <v>0.048300000000000003</v>
      </c>
      <c r="R277" s="223">
        <f>Q277*H277</f>
        <v>3.3732720000000005</v>
      </c>
      <c r="S277" s="223">
        <v>0</v>
      </c>
      <c r="T277" s="224">
        <f>S277*H277</f>
        <v>0</v>
      </c>
      <c r="AR277" s="26" t="s">
        <v>250</v>
      </c>
      <c r="AT277" s="26" t="s">
        <v>271</v>
      </c>
      <c r="AU277" s="26" t="s">
        <v>83</v>
      </c>
      <c r="AY277" s="26" t="s">
        <v>200</v>
      </c>
      <c r="BE277" s="225">
        <f>IF(N277="základní",J277,0)</f>
        <v>0</v>
      </c>
      <c r="BF277" s="225">
        <f>IF(N277="snížená",J277,0)</f>
        <v>0</v>
      </c>
      <c r="BG277" s="225">
        <f>IF(N277="zákl. přenesená",J277,0)</f>
        <v>0</v>
      </c>
      <c r="BH277" s="225">
        <f>IF(N277="sníž. přenesená",J277,0)</f>
        <v>0</v>
      </c>
      <c r="BI277" s="225">
        <f>IF(N277="nulová",J277,0)</f>
        <v>0</v>
      </c>
      <c r="BJ277" s="26" t="s">
        <v>81</v>
      </c>
      <c r="BK277" s="225">
        <f>ROUND(I277*H277,2)</f>
        <v>0</v>
      </c>
      <c r="BL277" s="26" t="s">
        <v>207</v>
      </c>
      <c r="BM277" s="26" t="s">
        <v>531</v>
      </c>
    </row>
    <row r="278" s="1" customFormat="1">
      <c r="B278" s="48"/>
      <c r="D278" s="226" t="s">
        <v>209</v>
      </c>
      <c r="F278" s="227" t="s">
        <v>530</v>
      </c>
      <c r="I278" s="228"/>
      <c r="L278" s="48"/>
      <c r="M278" s="229"/>
      <c r="N278" s="49"/>
      <c r="O278" s="49"/>
      <c r="P278" s="49"/>
      <c r="Q278" s="49"/>
      <c r="R278" s="49"/>
      <c r="S278" s="49"/>
      <c r="T278" s="87"/>
      <c r="AT278" s="26" t="s">
        <v>209</v>
      </c>
      <c r="AU278" s="26" t="s">
        <v>83</v>
      </c>
    </row>
    <row r="279" s="12" customFormat="1">
      <c r="B279" s="230"/>
      <c r="D279" s="226" t="s">
        <v>211</v>
      </c>
      <c r="E279" s="231" t="s">
        <v>5</v>
      </c>
      <c r="F279" s="232" t="s">
        <v>532</v>
      </c>
      <c r="H279" s="233">
        <v>55.840000000000003</v>
      </c>
      <c r="I279" s="234"/>
      <c r="L279" s="230"/>
      <c r="M279" s="235"/>
      <c r="N279" s="236"/>
      <c r="O279" s="236"/>
      <c r="P279" s="236"/>
      <c r="Q279" s="236"/>
      <c r="R279" s="236"/>
      <c r="S279" s="236"/>
      <c r="T279" s="237"/>
      <c r="AT279" s="231" t="s">
        <v>211</v>
      </c>
      <c r="AU279" s="231" t="s">
        <v>83</v>
      </c>
      <c r="AV279" s="12" t="s">
        <v>83</v>
      </c>
      <c r="AW279" s="12" t="s">
        <v>37</v>
      </c>
      <c r="AX279" s="12" t="s">
        <v>73</v>
      </c>
      <c r="AY279" s="231" t="s">
        <v>200</v>
      </c>
    </row>
    <row r="280" s="12" customFormat="1">
      <c r="B280" s="230"/>
      <c r="D280" s="226" t="s">
        <v>211</v>
      </c>
      <c r="E280" s="231" t="s">
        <v>5</v>
      </c>
      <c r="F280" s="232" t="s">
        <v>533</v>
      </c>
      <c r="H280" s="233">
        <v>14</v>
      </c>
      <c r="I280" s="234"/>
      <c r="L280" s="230"/>
      <c r="M280" s="235"/>
      <c r="N280" s="236"/>
      <c r="O280" s="236"/>
      <c r="P280" s="236"/>
      <c r="Q280" s="236"/>
      <c r="R280" s="236"/>
      <c r="S280" s="236"/>
      <c r="T280" s="237"/>
      <c r="AT280" s="231" t="s">
        <v>211</v>
      </c>
      <c r="AU280" s="231" t="s">
        <v>83</v>
      </c>
      <c r="AV280" s="12" t="s">
        <v>83</v>
      </c>
      <c r="AW280" s="12" t="s">
        <v>37</v>
      </c>
      <c r="AX280" s="12" t="s">
        <v>73</v>
      </c>
      <c r="AY280" s="231" t="s">
        <v>200</v>
      </c>
    </row>
    <row r="281" s="13" customFormat="1">
      <c r="B281" s="238"/>
      <c r="D281" s="226" t="s">
        <v>211</v>
      </c>
      <c r="E281" s="239" t="s">
        <v>5</v>
      </c>
      <c r="F281" s="240" t="s">
        <v>219</v>
      </c>
      <c r="H281" s="241">
        <v>69.840000000000003</v>
      </c>
      <c r="I281" s="242"/>
      <c r="L281" s="238"/>
      <c r="M281" s="243"/>
      <c r="N281" s="244"/>
      <c r="O281" s="244"/>
      <c r="P281" s="244"/>
      <c r="Q281" s="244"/>
      <c r="R281" s="244"/>
      <c r="S281" s="244"/>
      <c r="T281" s="245"/>
      <c r="AT281" s="239" t="s">
        <v>211</v>
      </c>
      <c r="AU281" s="239" t="s">
        <v>83</v>
      </c>
      <c r="AV281" s="13" t="s">
        <v>207</v>
      </c>
      <c r="AW281" s="13" t="s">
        <v>37</v>
      </c>
      <c r="AX281" s="13" t="s">
        <v>81</v>
      </c>
      <c r="AY281" s="239" t="s">
        <v>200</v>
      </c>
    </row>
    <row r="282" s="1" customFormat="1" ht="16.5" customHeight="1">
      <c r="B282" s="213"/>
      <c r="C282" s="247" t="s">
        <v>534</v>
      </c>
      <c r="D282" s="247" t="s">
        <v>271</v>
      </c>
      <c r="E282" s="248" t="s">
        <v>535</v>
      </c>
      <c r="F282" s="249" t="s">
        <v>536</v>
      </c>
      <c r="G282" s="250" t="s">
        <v>333</v>
      </c>
      <c r="H282" s="251">
        <v>28</v>
      </c>
      <c r="I282" s="252"/>
      <c r="J282" s="253">
        <f>ROUND(I282*H282,2)</f>
        <v>0</v>
      </c>
      <c r="K282" s="249" t="s">
        <v>206</v>
      </c>
      <c r="L282" s="254"/>
      <c r="M282" s="255" t="s">
        <v>5</v>
      </c>
      <c r="N282" s="256" t="s">
        <v>44</v>
      </c>
      <c r="O282" s="49"/>
      <c r="P282" s="223">
        <f>O282*H282</f>
        <v>0</v>
      </c>
      <c r="Q282" s="223">
        <v>0.064000000000000001</v>
      </c>
      <c r="R282" s="223">
        <f>Q282*H282</f>
        <v>1.792</v>
      </c>
      <c r="S282" s="223">
        <v>0</v>
      </c>
      <c r="T282" s="224">
        <f>S282*H282</f>
        <v>0</v>
      </c>
      <c r="AR282" s="26" t="s">
        <v>250</v>
      </c>
      <c r="AT282" s="26" t="s">
        <v>271</v>
      </c>
      <c r="AU282" s="26" t="s">
        <v>83</v>
      </c>
      <c r="AY282" s="26" t="s">
        <v>200</v>
      </c>
      <c r="BE282" s="225">
        <f>IF(N282="základní",J282,0)</f>
        <v>0</v>
      </c>
      <c r="BF282" s="225">
        <f>IF(N282="snížená",J282,0)</f>
        <v>0</v>
      </c>
      <c r="BG282" s="225">
        <f>IF(N282="zákl. přenesená",J282,0)</f>
        <v>0</v>
      </c>
      <c r="BH282" s="225">
        <f>IF(N282="sníž. přenesená",J282,0)</f>
        <v>0</v>
      </c>
      <c r="BI282" s="225">
        <f>IF(N282="nulová",J282,0)</f>
        <v>0</v>
      </c>
      <c r="BJ282" s="26" t="s">
        <v>81</v>
      </c>
      <c r="BK282" s="225">
        <f>ROUND(I282*H282,2)</f>
        <v>0</v>
      </c>
      <c r="BL282" s="26" t="s">
        <v>207</v>
      </c>
      <c r="BM282" s="26" t="s">
        <v>537</v>
      </c>
    </row>
    <row r="283" s="1" customFormat="1">
      <c r="B283" s="48"/>
      <c r="D283" s="226" t="s">
        <v>209</v>
      </c>
      <c r="F283" s="227" t="s">
        <v>536</v>
      </c>
      <c r="I283" s="228"/>
      <c r="L283" s="48"/>
      <c r="M283" s="229"/>
      <c r="N283" s="49"/>
      <c r="O283" s="49"/>
      <c r="P283" s="49"/>
      <c r="Q283" s="49"/>
      <c r="R283" s="49"/>
      <c r="S283" s="49"/>
      <c r="T283" s="87"/>
      <c r="AT283" s="26" t="s">
        <v>209</v>
      </c>
      <c r="AU283" s="26" t="s">
        <v>83</v>
      </c>
    </row>
    <row r="284" s="12" customFormat="1">
      <c r="B284" s="230"/>
      <c r="D284" s="226" t="s">
        <v>211</v>
      </c>
      <c r="E284" s="231" t="s">
        <v>5</v>
      </c>
      <c r="F284" s="232" t="s">
        <v>538</v>
      </c>
      <c r="H284" s="233">
        <v>18</v>
      </c>
      <c r="I284" s="234"/>
      <c r="L284" s="230"/>
      <c r="M284" s="235"/>
      <c r="N284" s="236"/>
      <c r="O284" s="236"/>
      <c r="P284" s="236"/>
      <c r="Q284" s="236"/>
      <c r="R284" s="236"/>
      <c r="S284" s="236"/>
      <c r="T284" s="237"/>
      <c r="AT284" s="231" t="s">
        <v>211</v>
      </c>
      <c r="AU284" s="231" t="s">
        <v>83</v>
      </c>
      <c r="AV284" s="12" t="s">
        <v>83</v>
      </c>
      <c r="AW284" s="12" t="s">
        <v>37</v>
      </c>
      <c r="AX284" s="12" t="s">
        <v>73</v>
      </c>
      <c r="AY284" s="231" t="s">
        <v>200</v>
      </c>
    </row>
    <row r="285" s="12" customFormat="1">
      <c r="B285" s="230"/>
      <c r="D285" s="226" t="s">
        <v>211</v>
      </c>
      <c r="E285" s="231" t="s">
        <v>5</v>
      </c>
      <c r="F285" s="232" t="s">
        <v>539</v>
      </c>
      <c r="H285" s="233">
        <v>10</v>
      </c>
      <c r="I285" s="234"/>
      <c r="L285" s="230"/>
      <c r="M285" s="235"/>
      <c r="N285" s="236"/>
      <c r="O285" s="236"/>
      <c r="P285" s="236"/>
      <c r="Q285" s="236"/>
      <c r="R285" s="236"/>
      <c r="S285" s="236"/>
      <c r="T285" s="237"/>
      <c r="AT285" s="231" t="s">
        <v>211</v>
      </c>
      <c r="AU285" s="231" t="s">
        <v>83</v>
      </c>
      <c r="AV285" s="12" t="s">
        <v>83</v>
      </c>
      <c r="AW285" s="12" t="s">
        <v>37</v>
      </c>
      <c r="AX285" s="12" t="s">
        <v>73</v>
      </c>
      <c r="AY285" s="231" t="s">
        <v>200</v>
      </c>
    </row>
    <row r="286" s="13" customFormat="1">
      <c r="B286" s="238"/>
      <c r="D286" s="226" t="s">
        <v>211</v>
      </c>
      <c r="E286" s="239" t="s">
        <v>5</v>
      </c>
      <c r="F286" s="240" t="s">
        <v>219</v>
      </c>
      <c r="H286" s="241">
        <v>28</v>
      </c>
      <c r="I286" s="242"/>
      <c r="L286" s="238"/>
      <c r="M286" s="243"/>
      <c r="N286" s="244"/>
      <c r="O286" s="244"/>
      <c r="P286" s="244"/>
      <c r="Q286" s="244"/>
      <c r="R286" s="244"/>
      <c r="S286" s="244"/>
      <c r="T286" s="245"/>
      <c r="AT286" s="239" t="s">
        <v>211</v>
      </c>
      <c r="AU286" s="239" t="s">
        <v>83</v>
      </c>
      <c r="AV286" s="13" t="s">
        <v>207</v>
      </c>
      <c r="AW286" s="13" t="s">
        <v>37</v>
      </c>
      <c r="AX286" s="13" t="s">
        <v>81</v>
      </c>
      <c r="AY286" s="239" t="s">
        <v>200</v>
      </c>
    </row>
    <row r="287" s="1" customFormat="1" ht="16.5" customHeight="1">
      <c r="B287" s="213"/>
      <c r="C287" s="247" t="s">
        <v>540</v>
      </c>
      <c r="D287" s="247" t="s">
        <v>271</v>
      </c>
      <c r="E287" s="248" t="s">
        <v>541</v>
      </c>
      <c r="F287" s="249" t="s">
        <v>542</v>
      </c>
      <c r="G287" s="250" t="s">
        <v>333</v>
      </c>
      <c r="H287" s="251">
        <v>223.63999999999999</v>
      </c>
      <c r="I287" s="252"/>
      <c r="J287" s="253">
        <f>ROUND(I287*H287,2)</f>
        <v>0</v>
      </c>
      <c r="K287" s="249" t="s">
        <v>206</v>
      </c>
      <c r="L287" s="254"/>
      <c r="M287" s="255" t="s">
        <v>5</v>
      </c>
      <c r="N287" s="256" t="s">
        <v>44</v>
      </c>
      <c r="O287" s="49"/>
      <c r="P287" s="223">
        <f>O287*H287</f>
        <v>0</v>
      </c>
      <c r="Q287" s="223">
        <v>0.081000000000000003</v>
      </c>
      <c r="R287" s="223">
        <f>Q287*H287</f>
        <v>18.114840000000001</v>
      </c>
      <c r="S287" s="223">
        <v>0</v>
      </c>
      <c r="T287" s="224">
        <f>S287*H287</f>
        <v>0</v>
      </c>
      <c r="AR287" s="26" t="s">
        <v>250</v>
      </c>
      <c r="AT287" s="26" t="s">
        <v>271</v>
      </c>
      <c r="AU287" s="26" t="s">
        <v>83</v>
      </c>
      <c r="AY287" s="26" t="s">
        <v>200</v>
      </c>
      <c r="BE287" s="225">
        <f>IF(N287="základní",J287,0)</f>
        <v>0</v>
      </c>
      <c r="BF287" s="225">
        <f>IF(N287="snížená",J287,0)</f>
        <v>0</v>
      </c>
      <c r="BG287" s="225">
        <f>IF(N287="zákl. přenesená",J287,0)</f>
        <v>0</v>
      </c>
      <c r="BH287" s="225">
        <f>IF(N287="sníž. přenesená",J287,0)</f>
        <v>0</v>
      </c>
      <c r="BI287" s="225">
        <f>IF(N287="nulová",J287,0)</f>
        <v>0</v>
      </c>
      <c r="BJ287" s="26" t="s">
        <v>81</v>
      </c>
      <c r="BK287" s="225">
        <f>ROUND(I287*H287,2)</f>
        <v>0</v>
      </c>
      <c r="BL287" s="26" t="s">
        <v>207</v>
      </c>
      <c r="BM287" s="26" t="s">
        <v>543</v>
      </c>
    </row>
    <row r="288" s="1" customFormat="1">
      <c r="B288" s="48"/>
      <c r="D288" s="226" t="s">
        <v>209</v>
      </c>
      <c r="F288" s="227" t="s">
        <v>542</v>
      </c>
      <c r="I288" s="228"/>
      <c r="L288" s="48"/>
      <c r="M288" s="229"/>
      <c r="N288" s="49"/>
      <c r="O288" s="49"/>
      <c r="P288" s="49"/>
      <c r="Q288" s="49"/>
      <c r="R288" s="49"/>
      <c r="S288" s="49"/>
      <c r="T288" s="87"/>
      <c r="AT288" s="26" t="s">
        <v>209</v>
      </c>
      <c r="AU288" s="26" t="s">
        <v>83</v>
      </c>
    </row>
    <row r="289" s="12" customFormat="1">
      <c r="B289" s="230"/>
      <c r="D289" s="226" t="s">
        <v>211</v>
      </c>
      <c r="E289" s="231" t="s">
        <v>5</v>
      </c>
      <c r="F289" s="232" t="s">
        <v>544</v>
      </c>
      <c r="H289" s="233">
        <v>190.22999999999999</v>
      </c>
      <c r="I289" s="234"/>
      <c r="L289" s="230"/>
      <c r="M289" s="235"/>
      <c r="N289" s="236"/>
      <c r="O289" s="236"/>
      <c r="P289" s="236"/>
      <c r="Q289" s="236"/>
      <c r="R289" s="236"/>
      <c r="S289" s="236"/>
      <c r="T289" s="237"/>
      <c r="AT289" s="231" t="s">
        <v>211</v>
      </c>
      <c r="AU289" s="231" t="s">
        <v>83</v>
      </c>
      <c r="AV289" s="12" t="s">
        <v>83</v>
      </c>
      <c r="AW289" s="12" t="s">
        <v>37</v>
      </c>
      <c r="AX289" s="12" t="s">
        <v>73</v>
      </c>
      <c r="AY289" s="231" t="s">
        <v>200</v>
      </c>
    </row>
    <row r="290" s="12" customFormat="1">
      <c r="B290" s="230"/>
      <c r="D290" s="226" t="s">
        <v>211</v>
      </c>
      <c r="E290" s="231" t="s">
        <v>5</v>
      </c>
      <c r="F290" s="232" t="s">
        <v>545</v>
      </c>
      <c r="H290" s="233">
        <v>33.409999999999997</v>
      </c>
      <c r="I290" s="234"/>
      <c r="L290" s="230"/>
      <c r="M290" s="235"/>
      <c r="N290" s="236"/>
      <c r="O290" s="236"/>
      <c r="P290" s="236"/>
      <c r="Q290" s="236"/>
      <c r="R290" s="236"/>
      <c r="S290" s="236"/>
      <c r="T290" s="237"/>
      <c r="AT290" s="231" t="s">
        <v>211</v>
      </c>
      <c r="AU290" s="231" t="s">
        <v>83</v>
      </c>
      <c r="AV290" s="12" t="s">
        <v>83</v>
      </c>
      <c r="AW290" s="12" t="s">
        <v>37</v>
      </c>
      <c r="AX290" s="12" t="s">
        <v>73</v>
      </c>
      <c r="AY290" s="231" t="s">
        <v>200</v>
      </c>
    </row>
    <row r="291" s="13" customFormat="1">
      <c r="B291" s="238"/>
      <c r="D291" s="226" t="s">
        <v>211</v>
      </c>
      <c r="E291" s="239" t="s">
        <v>5</v>
      </c>
      <c r="F291" s="240" t="s">
        <v>219</v>
      </c>
      <c r="H291" s="241">
        <v>223.63999999999999</v>
      </c>
      <c r="I291" s="242"/>
      <c r="L291" s="238"/>
      <c r="M291" s="243"/>
      <c r="N291" s="244"/>
      <c r="O291" s="244"/>
      <c r="P291" s="244"/>
      <c r="Q291" s="244"/>
      <c r="R291" s="244"/>
      <c r="S291" s="244"/>
      <c r="T291" s="245"/>
      <c r="AT291" s="239" t="s">
        <v>211</v>
      </c>
      <c r="AU291" s="239" t="s">
        <v>83</v>
      </c>
      <c r="AV291" s="13" t="s">
        <v>207</v>
      </c>
      <c r="AW291" s="13" t="s">
        <v>37</v>
      </c>
      <c r="AX291" s="13" t="s">
        <v>81</v>
      </c>
      <c r="AY291" s="239" t="s">
        <v>200</v>
      </c>
    </row>
    <row r="292" s="1" customFormat="1" ht="25.5" customHeight="1">
      <c r="B292" s="213"/>
      <c r="C292" s="214" t="s">
        <v>546</v>
      </c>
      <c r="D292" s="214" t="s">
        <v>202</v>
      </c>
      <c r="E292" s="215" t="s">
        <v>547</v>
      </c>
      <c r="F292" s="216" t="s">
        <v>548</v>
      </c>
      <c r="G292" s="217" t="s">
        <v>333</v>
      </c>
      <c r="H292" s="218">
        <v>610.76999999999998</v>
      </c>
      <c r="I292" s="219"/>
      <c r="J292" s="220">
        <f>ROUND(I292*H292,2)</f>
        <v>0</v>
      </c>
      <c r="K292" s="216" t="s">
        <v>206</v>
      </c>
      <c r="L292" s="48"/>
      <c r="M292" s="221" t="s">
        <v>5</v>
      </c>
      <c r="N292" s="222" t="s">
        <v>44</v>
      </c>
      <c r="O292" s="49"/>
      <c r="P292" s="223">
        <f>O292*H292</f>
        <v>0</v>
      </c>
      <c r="Q292" s="223">
        <v>0.1295</v>
      </c>
      <c r="R292" s="223">
        <f>Q292*H292</f>
        <v>79.094714999999994</v>
      </c>
      <c r="S292" s="223">
        <v>0</v>
      </c>
      <c r="T292" s="224">
        <f>S292*H292</f>
        <v>0</v>
      </c>
      <c r="AR292" s="26" t="s">
        <v>207</v>
      </c>
      <c r="AT292" s="26" t="s">
        <v>202</v>
      </c>
      <c r="AU292" s="26" t="s">
        <v>83</v>
      </c>
      <c r="AY292" s="26" t="s">
        <v>200</v>
      </c>
      <c r="BE292" s="225">
        <f>IF(N292="základní",J292,0)</f>
        <v>0</v>
      </c>
      <c r="BF292" s="225">
        <f>IF(N292="snížená",J292,0)</f>
        <v>0</v>
      </c>
      <c r="BG292" s="225">
        <f>IF(N292="zákl. přenesená",J292,0)</f>
        <v>0</v>
      </c>
      <c r="BH292" s="225">
        <f>IF(N292="sníž. přenesená",J292,0)</f>
        <v>0</v>
      </c>
      <c r="BI292" s="225">
        <f>IF(N292="nulová",J292,0)</f>
        <v>0</v>
      </c>
      <c r="BJ292" s="26" t="s">
        <v>81</v>
      </c>
      <c r="BK292" s="225">
        <f>ROUND(I292*H292,2)</f>
        <v>0</v>
      </c>
      <c r="BL292" s="26" t="s">
        <v>207</v>
      </c>
      <c r="BM292" s="26" t="s">
        <v>549</v>
      </c>
    </row>
    <row r="293" s="1" customFormat="1">
      <c r="B293" s="48"/>
      <c r="D293" s="226" t="s">
        <v>209</v>
      </c>
      <c r="F293" s="227" t="s">
        <v>550</v>
      </c>
      <c r="I293" s="228"/>
      <c r="L293" s="48"/>
      <c r="M293" s="229"/>
      <c r="N293" s="49"/>
      <c r="O293" s="49"/>
      <c r="P293" s="49"/>
      <c r="Q293" s="49"/>
      <c r="R293" s="49"/>
      <c r="S293" s="49"/>
      <c r="T293" s="87"/>
      <c r="AT293" s="26" t="s">
        <v>209</v>
      </c>
      <c r="AU293" s="26" t="s">
        <v>83</v>
      </c>
    </row>
    <row r="294" s="1" customFormat="1" ht="16.5" customHeight="1">
      <c r="B294" s="213"/>
      <c r="C294" s="247" t="s">
        <v>551</v>
      </c>
      <c r="D294" s="247" t="s">
        <v>271</v>
      </c>
      <c r="E294" s="248" t="s">
        <v>552</v>
      </c>
      <c r="F294" s="249" t="s">
        <v>553</v>
      </c>
      <c r="G294" s="250" t="s">
        <v>333</v>
      </c>
      <c r="H294" s="251">
        <v>383.70999999999998</v>
      </c>
      <c r="I294" s="252"/>
      <c r="J294" s="253">
        <f>ROUND(I294*H294,2)</f>
        <v>0</v>
      </c>
      <c r="K294" s="249" t="s">
        <v>206</v>
      </c>
      <c r="L294" s="254"/>
      <c r="M294" s="255" t="s">
        <v>5</v>
      </c>
      <c r="N294" s="256" t="s">
        <v>44</v>
      </c>
      <c r="O294" s="49"/>
      <c r="P294" s="223">
        <f>O294*H294</f>
        <v>0</v>
      </c>
      <c r="Q294" s="223">
        <v>0.028000000000000001</v>
      </c>
      <c r="R294" s="223">
        <f>Q294*H294</f>
        <v>10.743879999999999</v>
      </c>
      <c r="S294" s="223">
        <v>0</v>
      </c>
      <c r="T294" s="224">
        <f>S294*H294</f>
        <v>0</v>
      </c>
      <c r="AR294" s="26" t="s">
        <v>250</v>
      </c>
      <c r="AT294" s="26" t="s">
        <v>271</v>
      </c>
      <c r="AU294" s="26" t="s">
        <v>83</v>
      </c>
      <c r="AY294" s="26" t="s">
        <v>200</v>
      </c>
      <c r="BE294" s="225">
        <f>IF(N294="základní",J294,0)</f>
        <v>0</v>
      </c>
      <c r="BF294" s="225">
        <f>IF(N294="snížená",J294,0)</f>
        <v>0</v>
      </c>
      <c r="BG294" s="225">
        <f>IF(N294="zákl. přenesená",J294,0)</f>
        <v>0</v>
      </c>
      <c r="BH294" s="225">
        <f>IF(N294="sníž. přenesená",J294,0)</f>
        <v>0</v>
      </c>
      <c r="BI294" s="225">
        <f>IF(N294="nulová",J294,0)</f>
        <v>0</v>
      </c>
      <c r="BJ294" s="26" t="s">
        <v>81</v>
      </c>
      <c r="BK294" s="225">
        <f>ROUND(I294*H294,2)</f>
        <v>0</v>
      </c>
      <c r="BL294" s="26" t="s">
        <v>207</v>
      </c>
      <c r="BM294" s="26" t="s">
        <v>554</v>
      </c>
    </row>
    <row r="295" s="1" customFormat="1">
      <c r="B295" s="48"/>
      <c r="D295" s="226" t="s">
        <v>209</v>
      </c>
      <c r="F295" s="227" t="s">
        <v>553</v>
      </c>
      <c r="I295" s="228"/>
      <c r="L295" s="48"/>
      <c r="M295" s="229"/>
      <c r="N295" s="49"/>
      <c r="O295" s="49"/>
      <c r="P295" s="49"/>
      <c r="Q295" s="49"/>
      <c r="R295" s="49"/>
      <c r="S295" s="49"/>
      <c r="T295" s="87"/>
      <c r="AT295" s="26" t="s">
        <v>209</v>
      </c>
      <c r="AU295" s="26" t="s">
        <v>83</v>
      </c>
    </row>
    <row r="296" s="12" customFormat="1">
      <c r="B296" s="230"/>
      <c r="D296" s="226" t="s">
        <v>211</v>
      </c>
      <c r="E296" s="231" t="s">
        <v>5</v>
      </c>
      <c r="F296" s="232" t="s">
        <v>555</v>
      </c>
      <c r="H296" s="233">
        <v>160.62000000000001</v>
      </c>
      <c r="I296" s="234"/>
      <c r="L296" s="230"/>
      <c r="M296" s="235"/>
      <c r="N296" s="236"/>
      <c r="O296" s="236"/>
      <c r="P296" s="236"/>
      <c r="Q296" s="236"/>
      <c r="R296" s="236"/>
      <c r="S296" s="236"/>
      <c r="T296" s="237"/>
      <c r="AT296" s="231" t="s">
        <v>211</v>
      </c>
      <c r="AU296" s="231" t="s">
        <v>83</v>
      </c>
      <c r="AV296" s="12" t="s">
        <v>83</v>
      </c>
      <c r="AW296" s="12" t="s">
        <v>37</v>
      </c>
      <c r="AX296" s="12" t="s">
        <v>73</v>
      </c>
      <c r="AY296" s="231" t="s">
        <v>200</v>
      </c>
    </row>
    <row r="297" s="12" customFormat="1">
      <c r="B297" s="230"/>
      <c r="D297" s="226" t="s">
        <v>211</v>
      </c>
      <c r="E297" s="231" t="s">
        <v>5</v>
      </c>
      <c r="F297" s="232" t="s">
        <v>556</v>
      </c>
      <c r="H297" s="233">
        <v>223.09</v>
      </c>
      <c r="I297" s="234"/>
      <c r="L297" s="230"/>
      <c r="M297" s="235"/>
      <c r="N297" s="236"/>
      <c r="O297" s="236"/>
      <c r="P297" s="236"/>
      <c r="Q297" s="236"/>
      <c r="R297" s="236"/>
      <c r="S297" s="236"/>
      <c r="T297" s="237"/>
      <c r="AT297" s="231" t="s">
        <v>211</v>
      </c>
      <c r="AU297" s="231" t="s">
        <v>83</v>
      </c>
      <c r="AV297" s="12" t="s">
        <v>83</v>
      </c>
      <c r="AW297" s="12" t="s">
        <v>37</v>
      </c>
      <c r="AX297" s="12" t="s">
        <v>73</v>
      </c>
      <c r="AY297" s="231" t="s">
        <v>200</v>
      </c>
    </row>
    <row r="298" s="13" customFormat="1">
      <c r="B298" s="238"/>
      <c r="D298" s="226" t="s">
        <v>211</v>
      </c>
      <c r="E298" s="239" t="s">
        <v>5</v>
      </c>
      <c r="F298" s="240" t="s">
        <v>219</v>
      </c>
      <c r="H298" s="241">
        <v>383.70999999999998</v>
      </c>
      <c r="I298" s="242"/>
      <c r="L298" s="238"/>
      <c r="M298" s="243"/>
      <c r="N298" s="244"/>
      <c r="O298" s="244"/>
      <c r="P298" s="244"/>
      <c r="Q298" s="244"/>
      <c r="R298" s="244"/>
      <c r="S298" s="244"/>
      <c r="T298" s="245"/>
      <c r="AT298" s="239" t="s">
        <v>211</v>
      </c>
      <c r="AU298" s="239" t="s">
        <v>83</v>
      </c>
      <c r="AV298" s="13" t="s">
        <v>207</v>
      </c>
      <c r="AW298" s="13" t="s">
        <v>37</v>
      </c>
      <c r="AX298" s="13" t="s">
        <v>81</v>
      </c>
      <c r="AY298" s="239" t="s">
        <v>200</v>
      </c>
    </row>
    <row r="299" s="1" customFormat="1" ht="16.5" customHeight="1">
      <c r="B299" s="213"/>
      <c r="C299" s="247" t="s">
        <v>557</v>
      </c>
      <c r="D299" s="247" t="s">
        <v>271</v>
      </c>
      <c r="E299" s="248" t="s">
        <v>558</v>
      </c>
      <c r="F299" s="249" t="s">
        <v>559</v>
      </c>
      <c r="G299" s="250" t="s">
        <v>333</v>
      </c>
      <c r="H299" s="251">
        <v>227.06</v>
      </c>
      <c r="I299" s="252"/>
      <c r="J299" s="253">
        <f>ROUND(I299*H299,2)</f>
        <v>0</v>
      </c>
      <c r="K299" s="249" t="s">
        <v>206</v>
      </c>
      <c r="L299" s="254"/>
      <c r="M299" s="255" t="s">
        <v>5</v>
      </c>
      <c r="N299" s="256" t="s">
        <v>44</v>
      </c>
      <c r="O299" s="49"/>
      <c r="P299" s="223">
        <f>O299*H299</f>
        <v>0</v>
      </c>
      <c r="Q299" s="223">
        <v>0.058000000000000003</v>
      </c>
      <c r="R299" s="223">
        <f>Q299*H299</f>
        <v>13.16948</v>
      </c>
      <c r="S299" s="223">
        <v>0</v>
      </c>
      <c r="T299" s="224">
        <f>S299*H299</f>
        <v>0</v>
      </c>
      <c r="AR299" s="26" t="s">
        <v>250</v>
      </c>
      <c r="AT299" s="26" t="s">
        <v>271</v>
      </c>
      <c r="AU299" s="26" t="s">
        <v>83</v>
      </c>
      <c r="AY299" s="26" t="s">
        <v>200</v>
      </c>
      <c r="BE299" s="225">
        <f>IF(N299="základní",J299,0)</f>
        <v>0</v>
      </c>
      <c r="BF299" s="225">
        <f>IF(N299="snížená",J299,0)</f>
        <v>0</v>
      </c>
      <c r="BG299" s="225">
        <f>IF(N299="zákl. přenesená",J299,0)</f>
        <v>0</v>
      </c>
      <c r="BH299" s="225">
        <f>IF(N299="sníž. přenesená",J299,0)</f>
        <v>0</v>
      </c>
      <c r="BI299" s="225">
        <f>IF(N299="nulová",J299,0)</f>
        <v>0</v>
      </c>
      <c r="BJ299" s="26" t="s">
        <v>81</v>
      </c>
      <c r="BK299" s="225">
        <f>ROUND(I299*H299,2)</f>
        <v>0</v>
      </c>
      <c r="BL299" s="26" t="s">
        <v>207</v>
      </c>
      <c r="BM299" s="26" t="s">
        <v>560</v>
      </c>
    </row>
    <row r="300" s="1" customFormat="1">
      <c r="B300" s="48"/>
      <c r="D300" s="226" t="s">
        <v>209</v>
      </c>
      <c r="F300" s="227" t="s">
        <v>559</v>
      </c>
      <c r="I300" s="228"/>
      <c r="L300" s="48"/>
      <c r="M300" s="229"/>
      <c r="N300" s="49"/>
      <c r="O300" s="49"/>
      <c r="P300" s="49"/>
      <c r="Q300" s="49"/>
      <c r="R300" s="49"/>
      <c r="S300" s="49"/>
      <c r="T300" s="87"/>
      <c r="AT300" s="26" t="s">
        <v>209</v>
      </c>
      <c r="AU300" s="26" t="s">
        <v>83</v>
      </c>
    </row>
    <row r="301" s="12" customFormat="1">
      <c r="B301" s="230"/>
      <c r="D301" s="226" t="s">
        <v>211</v>
      </c>
      <c r="E301" s="231" t="s">
        <v>5</v>
      </c>
      <c r="F301" s="232" t="s">
        <v>561</v>
      </c>
      <c r="H301" s="233">
        <v>227.06</v>
      </c>
      <c r="I301" s="234"/>
      <c r="L301" s="230"/>
      <c r="M301" s="235"/>
      <c r="N301" s="236"/>
      <c r="O301" s="236"/>
      <c r="P301" s="236"/>
      <c r="Q301" s="236"/>
      <c r="R301" s="236"/>
      <c r="S301" s="236"/>
      <c r="T301" s="237"/>
      <c r="AT301" s="231" t="s">
        <v>211</v>
      </c>
      <c r="AU301" s="231" t="s">
        <v>83</v>
      </c>
      <c r="AV301" s="12" t="s">
        <v>83</v>
      </c>
      <c r="AW301" s="12" t="s">
        <v>37</v>
      </c>
      <c r="AX301" s="12" t="s">
        <v>81</v>
      </c>
      <c r="AY301" s="231" t="s">
        <v>200</v>
      </c>
    </row>
    <row r="302" s="1" customFormat="1" ht="25.5" customHeight="1">
      <c r="B302" s="213"/>
      <c r="C302" s="214" t="s">
        <v>562</v>
      </c>
      <c r="D302" s="214" t="s">
        <v>202</v>
      </c>
      <c r="E302" s="215" t="s">
        <v>563</v>
      </c>
      <c r="F302" s="216" t="s">
        <v>564</v>
      </c>
      <c r="G302" s="217" t="s">
        <v>333</v>
      </c>
      <c r="H302" s="218">
        <v>6</v>
      </c>
      <c r="I302" s="219"/>
      <c r="J302" s="220">
        <f>ROUND(I302*H302,2)</f>
        <v>0</v>
      </c>
      <c r="K302" s="216" t="s">
        <v>206</v>
      </c>
      <c r="L302" s="48"/>
      <c r="M302" s="221" t="s">
        <v>5</v>
      </c>
      <c r="N302" s="222" t="s">
        <v>44</v>
      </c>
      <c r="O302" s="49"/>
      <c r="P302" s="223">
        <f>O302*H302</f>
        <v>0</v>
      </c>
      <c r="Q302" s="223">
        <v>0.00060999999999999997</v>
      </c>
      <c r="R302" s="223">
        <f>Q302*H302</f>
        <v>0.0036600000000000001</v>
      </c>
      <c r="S302" s="223">
        <v>0</v>
      </c>
      <c r="T302" s="224">
        <f>S302*H302</f>
        <v>0</v>
      </c>
      <c r="AR302" s="26" t="s">
        <v>207</v>
      </c>
      <c r="AT302" s="26" t="s">
        <v>202</v>
      </c>
      <c r="AU302" s="26" t="s">
        <v>83</v>
      </c>
      <c r="AY302" s="26" t="s">
        <v>200</v>
      </c>
      <c r="BE302" s="225">
        <f>IF(N302="základní",J302,0)</f>
        <v>0</v>
      </c>
      <c r="BF302" s="225">
        <f>IF(N302="snížená",J302,0)</f>
        <v>0</v>
      </c>
      <c r="BG302" s="225">
        <f>IF(N302="zákl. přenesená",J302,0)</f>
        <v>0</v>
      </c>
      <c r="BH302" s="225">
        <f>IF(N302="sníž. přenesená",J302,0)</f>
        <v>0</v>
      </c>
      <c r="BI302" s="225">
        <f>IF(N302="nulová",J302,0)</f>
        <v>0</v>
      </c>
      <c r="BJ302" s="26" t="s">
        <v>81</v>
      </c>
      <c r="BK302" s="225">
        <f>ROUND(I302*H302,2)</f>
        <v>0</v>
      </c>
      <c r="BL302" s="26" t="s">
        <v>207</v>
      </c>
      <c r="BM302" s="26" t="s">
        <v>565</v>
      </c>
    </row>
    <row r="303" s="1" customFormat="1">
      <c r="B303" s="48"/>
      <c r="D303" s="226" t="s">
        <v>209</v>
      </c>
      <c r="F303" s="227" t="s">
        <v>566</v>
      </c>
      <c r="I303" s="228"/>
      <c r="L303" s="48"/>
      <c r="M303" s="229"/>
      <c r="N303" s="49"/>
      <c r="O303" s="49"/>
      <c r="P303" s="49"/>
      <c r="Q303" s="49"/>
      <c r="R303" s="49"/>
      <c r="S303" s="49"/>
      <c r="T303" s="87"/>
      <c r="AT303" s="26" t="s">
        <v>209</v>
      </c>
      <c r="AU303" s="26" t="s">
        <v>83</v>
      </c>
    </row>
    <row r="304" s="12" customFormat="1">
      <c r="B304" s="230"/>
      <c r="D304" s="226" t="s">
        <v>211</v>
      </c>
      <c r="E304" s="231" t="s">
        <v>5</v>
      </c>
      <c r="F304" s="232" t="s">
        <v>567</v>
      </c>
      <c r="H304" s="233">
        <v>6</v>
      </c>
      <c r="I304" s="234"/>
      <c r="L304" s="230"/>
      <c r="M304" s="235"/>
      <c r="N304" s="236"/>
      <c r="O304" s="236"/>
      <c r="P304" s="236"/>
      <c r="Q304" s="236"/>
      <c r="R304" s="236"/>
      <c r="S304" s="236"/>
      <c r="T304" s="237"/>
      <c r="AT304" s="231" t="s">
        <v>211</v>
      </c>
      <c r="AU304" s="231" t="s">
        <v>83</v>
      </c>
      <c r="AV304" s="12" t="s">
        <v>83</v>
      </c>
      <c r="AW304" s="12" t="s">
        <v>37</v>
      </c>
      <c r="AX304" s="12" t="s">
        <v>81</v>
      </c>
      <c r="AY304" s="231" t="s">
        <v>200</v>
      </c>
    </row>
    <row r="305" s="1" customFormat="1" ht="16.5" customHeight="1">
      <c r="B305" s="213"/>
      <c r="C305" s="214" t="s">
        <v>568</v>
      </c>
      <c r="D305" s="214" t="s">
        <v>202</v>
      </c>
      <c r="E305" s="215" t="s">
        <v>569</v>
      </c>
      <c r="F305" s="216" t="s">
        <v>570</v>
      </c>
      <c r="G305" s="217" t="s">
        <v>333</v>
      </c>
      <c r="H305" s="218">
        <v>91.230000000000004</v>
      </c>
      <c r="I305" s="219"/>
      <c r="J305" s="220">
        <f>ROUND(I305*H305,2)</f>
        <v>0</v>
      </c>
      <c r="K305" s="216" t="s">
        <v>206</v>
      </c>
      <c r="L305" s="48"/>
      <c r="M305" s="221" t="s">
        <v>5</v>
      </c>
      <c r="N305" s="222" t="s">
        <v>44</v>
      </c>
      <c r="O305" s="49"/>
      <c r="P305" s="223">
        <f>O305*H305</f>
        <v>0</v>
      </c>
      <c r="Q305" s="223">
        <v>0</v>
      </c>
      <c r="R305" s="223">
        <f>Q305*H305</f>
        <v>0</v>
      </c>
      <c r="S305" s="223">
        <v>0.00248</v>
      </c>
      <c r="T305" s="224">
        <f>S305*H305</f>
        <v>0.22625040000000002</v>
      </c>
      <c r="AR305" s="26" t="s">
        <v>207</v>
      </c>
      <c r="AT305" s="26" t="s">
        <v>202</v>
      </c>
      <c r="AU305" s="26" t="s">
        <v>83</v>
      </c>
      <c r="AY305" s="26" t="s">
        <v>200</v>
      </c>
      <c r="BE305" s="225">
        <f>IF(N305="základní",J305,0)</f>
        <v>0</v>
      </c>
      <c r="BF305" s="225">
        <f>IF(N305="snížená",J305,0)</f>
        <v>0</v>
      </c>
      <c r="BG305" s="225">
        <f>IF(N305="zákl. přenesená",J305,0)</f>
        <v>0</v>
      </c>
      <c r="BH305" s="225">
        <f>IF(N305="sníž. přenesená",J305,0)</f>
        <v>0</v>
      </c>
      <c r="BI305" s="225">
        <f>IF(N305="nulová",J305,0)</f>
        <v>0</v>
      </c>
      <c r="BJ305" s="26" t="s">
        <v>81</v>
      </c>
      <c r="BK305" s="225">
        <f>ROUND(I305*H305,2)</f>
        <v>0</v>
      </c>
      <c r="BL305" s="26" t="s">
        <v>207</v>
      </c>
      <c r="BM305" s="26" t="s">
        <v>571</v>
      </c>
    </row>
    <row r="306" s="1" customFormat="1">
      <c r="B306" s="48"/>
      <c r="D306" s="226" t="s">
        <v>209</v>
      </c>
      <c r="F306" s="227" t="s">
        <v>572</v>
      </c>
      <c r="I306" s="228"/>
      <c r="L306" s="48"/>
      <c r="M306" s="229"/>
      <c r="N306" s="49"/>
      <c r="O306" s="49"/>
      <c r="P306" s="49"/>
      <c r="Q306" s="49"/>
      <c r="R306" s="49"/>
      <c r="S306" s="49"/>
      <c r="T306" s="87"/>
      <c r="AT306" s="26" t="s">
        <v>209</v>
      </c>
      <c r="AU306" s="26" t="s">
        <v>83</v>
      </c>
    </row>
    <row r="307" s="12" customFormat="1">
      <c r="B307" s="230"/>
      <c r="D307" s="226" t="s">
        <v>211</v>
      </c>
      <c r="E307" s="231" t="s">
        <v>5</v>
      </c>
      <c r="F307" s="232" t="s">
        <v>573</v>
      </c>
      <c r="H307" s="233">
        <v>91.230000000000004</v>
      </c>
      <c r="I307" s="234"/>
      <c r="L307" s="230"/>
      <c r="M307" s="235"/>
      <c r="N307" s="236"/>
      <c r="O307" s="236"/>
      <c r="P307" s="236"/>
      <c r="Q307" s="236"/>
      <c r="R307" s="236"/>
      <c r="S307" s="236"/>
      <c r="T307" s="237"/>
      <c r="AT307" s="231" t="s">
        <v>211</v>
      </c>
      <c r="AU307" s="231" t="s">
        <v>83</v>
      </c>
      <c r="AV307" s="12" t="s">
        <v>83</v>
      </c>
      <c r="AW307" s="12" t="s">
        <v>37</v>
      </c>
      <c r="AX307" s="12" t="s">
        <v>81</v>
      </c>
      <c r="AY307" s="231" t="s">
        <v>200</v>
      </c>
    </row>
    <row r="308" s="11" customFormat="1" ht="29.88" customHeight="1">
      <c r="B308" s="200"/>
      <c r="D308" s="201" t="s">
        <v>72</v>
      </c>
      <c r="E308" s="211" t="s">
        <v>574</v>
      </c>
      <c r="F308" s="211" t="s">
        <v>575</v>
      </c>
      <c r="I308" s="203"/>
      <c r="J308" s="212">
        <f>BK308</f>
        <v>0</v>
      </c>
      <c r="L308" s="200"/>
      <c r="M308" s="205"/>
      <c r="N308" s="206"/>
      <c r="O308" s="206"/>
      <c r="P308" s="207">
        <f>SUM(P309:P310)</f>
        <v>0</v>
      </c>
      <c r="Q308" s="206"/>
      <c r="R308" s="207">
        <f>SUM(R309:R310)</f>
        <v>0</v>
      </c>
      <c r="S308" s="206"/>
      <c r="T308" s="208">
        <f>SUM(T309:T310)</f>
        <v>0</v>
      </c>
      <c r="AR308" s="201" t="s">
        <v>81</v>
      </c>
      <c r="AT308" s="209" t="s">
        <v>72</v>
      </c>
      <c r="AU308" s="209" t="s">
        <v>81</v>
      </c>
      <c r="AY308" s="201" t="s">
        <v>200</v>
      </c>
      <c r="BK308" s="210">
        <f>SUM(BK309:BK310)</f>
        <v>0</v>
      </c>
    </row>
    <row r="309" s="1" customFormat="1" ht="16.5" customHeight="1">
      <c r="B309" s="213"/>
      <c r="C309" s="214" t="s">
        <v>576</v>
      </c>
      <c r="D309" s="214" t="s">
        <v>202</v>
      </c>
      <c r="E309" s="215" t="s">
        <v>577</v>
      </c>
      <c r="F309" s="216" t="s">
        <v>578</v>
      </c>
      <c r="G309" s="217" t="s">
        <v>274</v>
      </c>
      <c r="H309" s="218">
        <v>1708.652</v>
      </c>
      <c r="I309" s="219"/>
      <c r="J309" s="220">
        <f>ROUND(I309*H309,2)</f>
        <v>0</v>
      </c>
      <c r="K309" s="216" t="s">
        <v>206</v>
      </c>
      <c r="L309" s="48"/>
      <c r="M309" s="221" t="s">
        <v>5</v>
      </c>
      <c r="N309" s="222" t="s">
        <v>44</v>
      </c>
      <c r="O309" s="49"/>
      <c r="P309" s="223">
        <f>O309*H309</f>
        <v>0</v>
      </c>
      <c r="Q309" s="223">
        <v>0</v>
      </c>
      <c r="R309" s="223">
        <f>Q309*H309</f>
        <v>0</v>
      </c>
      <c r="S309" s="223">
        <v>0</v>
      </c>
      <c r="T309" s="224">
        <f>S309*H309</f>
        <v>0</v>
      </c>
      <c r="AR309" s="26" t="s">
        <v>207</v>
      </c>
      <c r="AT309" s="26" t="s">
        <v>202</v>
      </c>
      <c r="AU309" s="26" t="s">
        <v>83</v>
      </c>
      <c r="AY309" s="26" t="s">
        <v>200</v>
      </c>
      <c r="BE309" s="225">
        <f>IF(N309="základní",J309,0)</f>
        <v>0</v>
      </c>
      <c r="BF309" s="225">
        <f>IF(N309="snížená",J309,0)</f>
        <v>0</v>
      </c>
      <c r="BG309" s="225">
        <f>IF(N309="zákl. přenesená",J309,0)</f>
        <v>0</v>
      </c>
      <c r="BH309" s="225">
        <f>IF(N309="sníž. přenesená",J309,0)</f>
        <v>0</v>
      </c>
      <c r="BI309" s="225">
        <f>IF(N309="nulová",J309,0)</f>
        <v>0</v>
      </c>
      <c r="BJ309" s="26" t="s">
        <v>81</v>
      </c>
      <c r="BK309" s="225">
        <f>ROUND(I309*H309,2)</f>
        <v>0</v>
      </c>
      <c r="BL309" s="26" t="s">
        <v>207</v>
      </c>
      <c r="BM309" s="26" t="s">
        <v>579</v>
      </c>
    </row>
    <row r="310" s="1" customFormat="1">
      <c r="B310" s="48"/>
      <c r="D310" s="226" t="s">
        <v>209</v>
      </c>
      <c r="F310" s="227" t="s">
        <v>580</v>
      </c>
      <c r="I310" s="228"/>
      <c r="L310" s="48"/>
      <c r="M310" s="257"/>
      <c r="N310" s="258"/>
      <c r="O310" s="258"/>
      <c r="P310" s="258"/>
      <c r="Q310" s="258"/>
      <c r="R310" s="258"/>
      <c r="S310" s="258"/>
      <c r="T310" s="259"/>
      <c r="AT310" s="26" t="s">
        <v>209</v>
      </c>
      <c r="AU310" s="26" t="s">
        <v>83</v>
      </c>
    </row>
    <row r="311" s="1" customFormat="1" ht="6.96" customHeight="1">
      <c r="B311" s="69"/>
      <c r="C311" s="70"/>
      <c r="D311" s="70"/>
      <c r="E311" s="70"/>
      <c r="F311" s="70"/>
      <c r="G311" s="70"/>
      <c r="H311" s="70"/>
      <c r="I311" s="165"/>
      <c r="J311" s="70"/>
      <c r="K311" s="70"/>
      <c r="L311" s="48"/>
    </row>
  </sheetData>
  <autoFilter ref="C82:K310"/>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153</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c r="B8" s="30"/>
      <c r="C8" s="31"/>
      <c r="D8" s="42" t="s">
        <v>169</v>
      </c>
      <c r="E8" s="31"/>
      <c r="F8" s="31"/>
      <c r="G8" s="31"/>
      <c r="H8" s="31"/>
      <c r="I8" s="141"/>
      <c r="J8" s="31"/>
      <c r="K8" s="33"/>
    </row>
    <row r="9" s="1" customFormat="1" ht="16.5" customHeight="1">
      <c r="B9" s="48"/>
      <c r="C9" s="49"/>
      <c r="D9" s="49"/>
      <c r="E9" s="142" t="s">
        <v>2341</v>
      </c>
      <c r="F9" s="49"/>
      <c r="G9" s="49"/>
      <c r="H9" s="49"/>
      <c r="I9" s="143"/>
      <c r="J9" s="49"/>
      <c r="K9" s="53"/>
    </row>
    <row r="10" s="1" customFormat="1">
      <c r="B10" s="48"/>
      <c r="C10" s="49"/>
      <c r="D10" s="42" t="s">
        <v>1337</v>
      </c>
      <c r="E10" s="49"/>
      <c r="F10" s="49"/>
      <c r="G10" s="49"/>
      <c r="H10" s="49"/>
      <c r="I10" s="143"/>
      <c r="J10" s="49"/>
      <c r="K10" s="53"/>
    </row>
    <row r="11" s="1" customFormat="1" ht="36.96" customHeight="1">
      <c r="B11" s="48"/>
      <c r="C11" s="49"/>
      <c r="D11" s="49"/>
      <c r="E11" s="144" t="s">
        <v>2488</v>
      </c>
      <c r="F11" s="49"/>
      <c r="G11" s="49"/>
      <c r="H11" s="49"/>
      <c r="I11" s="143"/>
      <c r="J11" s="49"/>
      <c r="K11" s="53"/>
    </row>
    <row r="12" s="1" customFormat="1">
      <c r="B12" s="48"/>
      <c r="C12" s="49"/>
      <c r="D12" s="49"/>
      <c r="E12" s="49"/>
      <c r="F12" s="49"/>
      <c r="G12" s="49"/>
      <c r="H12" s="49"/>
      <c r="I12" s="143"/>
      <c r="J12" s="49"/>
      <c r="K12" s="53"/>
    </row>
    <row r="13" s="1" customFormat="1" ht="14.4" customHeight="1">
      <c r="B13" s="48"/>
      <c r="C13" s="49"/>
      <c r="D13" s="42" t="s">
        <v>21</v>
      </c>
      <c r="E13" s="49"/>
      <c r="F13" s="37" t="s">
        <v>5</v>
      </c>
      <c r="G13" s="49"/>
      <c r="H13" s="49"/>
      <c r="I13" s="145" t="s">
        <v>22</v>
      </c>
      <c r="J13" s="37" t="s">
        <v>5</v>
      </c>
      <c r="K13" s="53"/>
    </row>
    <row r="14" s="1" customFormat="1" ht="14.4" customHeight="1">
      <c r="B14" s="48"/>
      <c r="C14" s="49"/>
      <c r="D14" s="42" t="s">
        <v>23</v>
      </c>
      <c r="E14" s="49"/>
      <c r="F14" s="37" t="s">
        <v>24</v>
      </c>
      <c r="G14" s="49"/>
      <c r="H14" s="49"/>
      <c r="I14" s="145" t="s">
        <v>25</v>
      </c>
      <c r="J14" s="146" t="str">
        <f>'Rekapitulace stavby'!AN8</f>
        <v>8. 1. 2019</v>
      </c>
      <c r="K14" s="53"/>
    </row>
    <row r="15" s="1" customFormat="1" ht="10.8" customHeight="1">
      <c r="B15" s="48"/>
      <c r="C15" s="49"/>
      <c r="D15" s="49"/>
      <c r="E15" s="49"/>
      <c r="F15" s="49"/>
      <c r="G15" s="49"/>
      <c r="H15" s="49"/>
      <c r="I15" s="143"/>
      <c r="J15" s="49"/>
      <c r="K15" s="53"/>
    </row>
    <row r="16" s="1" customFormat="1" ht="14.4" customHeight="1">
      <c r="B16" s="48"/>
      <c r="C16" s="49"/>
      <c r="D16" s="42" t="s">
        <v>27</v>
      </c>
      <c r="E16" s="49"/>
      <c r="F16" s="49"/>
      <c r="G16" s="49"/>
      <c r="H16" s="49"/>
      <c r="I16" s="145" t="s">
        <v>28</v>
      </c>
      <c r="J16" s="37" t="s">
        <v>29</v>
      </c>
      <c r="K16" s="53"/>
    </row>
    <row r="17" s="1" customFormat="1" ht="18" customHeight="1">
      <c r="B17" s="48"/>
      <c r="C17" s="49"/>
      <c r="D17" s="49"/>
      <c r="E17" s="37" t="s">
        <v>30</v>
      </c>
      <c r="F17" s="49"/>
      <c r="G17" s="49"/>
      <c r="H17" s="49"/>
      <c r="I17" s="145" t="s">
        <v>31</v>
      </c>
      <c r="J17" s="37" t="s">
        <v>171</v>
      </c>
      <c r="K17" s="53"/>
    </row>
    <row r="18" s="1" customFormat="1" ht="6.96" customHeight="1">
      <c r="B18" s="48"/>
      <c r="C18" s="49"/>
      <c r="D18" s="49"/>
      <c r="E18" s="49"/>
      <c r="F18" s="49"/>
      <c r="G18" s="49"/>
      <c r="H18" s="49"/>
      <c r="I18" s="143"/>
      <c r="J18" s="49"/>
      <c r="K18" s="53"/>
    </row>
    <row r="19" s="1" customFormat="1" ht="14.4" customHeight="1">
      <c r="B19" s="48"/>
      <c r="C19" s="49"/>
      <c r="D19" s="42" t="s">
        <v>32</v>
      </c>
      <c r="E19" s="49"/>
      <c r="F19" s="49"/>
      <c r="G19" s="49"/>
      <c r="H19" s="49"/>
      <c r="I19" s="145" t="s">
        <v>28</v>
      </c>
      <c r="J19" s="37" t="str">
        <f>IF('Rekapitulace stavby'!AN13="Vyplň údaj","",IF('Rekapitulace stavby'!AN13="","",'Rekapitulace stavby'!AN13))</f>
        <v/>
      </c>
      <c r="K19" s="53"/>
    </row>
    <row r="20" s="1" customFormat="1" ht="18" customHeight="1">
      <c r="B20" s="48"/>
      <c r="C20" s="49"/>
      <c r="D20" s="49"/>
      <c r="E20" s="37" t="str">
        <f>IF('Rekapitulace stavby'!E14="Vyplň údaj","",IF('Rekapitulace stavby'!E14="","",'Rekapitulace stavby'!E14))</f>
        <v/>
      </c>
      <c r="F20" s="49"/>
      <c r="G20" s="49"/>
      <c r="H20" s="49"/>
      <c r="I20" s="145" t="s">
        <v>31</v>
      </c>
      <c r="J20" s="37" t="str">
        <f>IF('Rekapitulace stavby'!AN14="Vyplň údaj","",IF('Rekapitulace stavby'!AN14="","",'Rekapitulace stavby'!AN14))</f>
        <v/>
      </c>
      <c r="K20" s="53"/>
    </row>
    <row r="21" s="1" customFormat="1" ht="6.96" customHeight="1">
      <c r="B21" s="48"/>
      <c r="C21" s="49"/>
      <c r="D21" s="49"/>
      <c r="E21" s="49"/>
      <c r="F21" s="49"/>
      <c r="G21" s="49"/>
      <c r="H21" s="49"/>
      <c r="I21" s="143"/>
      <c r="J21" s="49"/>
      <c r="K21" s="53"/>
    </row>
    <row r="22" s="1" customFormat="1" ht="14.4" customHeight="1">
      <c r="B22" s="48"/>
      <c r="C22" s="49"/>
      <c r="D22" s="42" t="s">
        <v>34</v>
      </c>
      <c r="E22" s="49"/>
      <c r="F22" s="49"/>
      <c r="G22" s="49"/>
      <c r="H22" s="49"/>
      <c r="I22" s="145" t="s">
        <v>28</v>
      </c>
      <c r="J22" s="37" t="s">
        <v>35</v>
      </c>
      <c r="K22" s="53"/>
    </row>
    <row r="23" s="1" customFormat="1" ht="18" customHeight="1">
      <c r="B23" s="48"/>
      <c r="C23" s="49"/>
      <c r="D23" s="49"/>
      <c r="E23" s="37" t="s">
        <v>36</v>
      </c>
      <c r="F23" s="49"/>
      <c r="G23" s="49"/>
      <c r="H23" s="49"/>
      <c r="I23" s="145" t="s">
        <v>31</v>
      </c>
      <c r="J23" s="37" t="s">
        <v>5</v>
      </c>
      <c r="K23" s="53"/>
    </row>
    <row r="24" s="1" customFormat="1" ht="6.96" customHeight="1">
      <c r="B24" s="48"/>
      <c r="C24" s="49"/>
      <c r="D24" s="49"/>
      <c r="E24" s="49"/>
      <c r="F24" s="49"/>
      <c r="G24" s="49"/>
      <c r="H24" s="49"/>
      <c r="I24" s="143"/>
      <c r="J24" s="49"/>
      <c r="K24" s="53"/>
    </row>
    <row r="25" s="1" customFormat="1" ht="14.4" customHeight="1">
      <c r="B25" s="48"/>
      <c r="C25" s="49"/>
      <c r="D25" s="42" t="s">
        <v>38</v>
      </c>
      <c r="E25" s="49"/>
      <c r="F25" s="49"/>
      <c r="G25" s="49"/>
      <c r="H25" s="49"/>
      <c r="I25" s="143"/>
      <c r="J25" s="49"/>
      <c r="K25" s="53"/>
    </row>
    <row r="26" s="7" customFormat="1" ht="16.5" customHeight="1">
      <c r="B26" s="147"/>
      <c r="C26" s="148"/>
      <c r="D26" s="148"/>
      <c r="E26" s="46" t="s">
        <v>5</v>
      </c>
      <c r="F26" s="46"/>
      <c r="G26" s="46"/>
      <c r="H26" s="46"/>
      <c r="I26" s="149"/>
      <c r="J26" s="148"/>
      <c r="K26" s="150"/>
    </row>
    <row r="27" s="1" customFormat="1" ht="6.96" customHeight="1">
      <c r="B27" s="48"/>
      <c r="C27" s="49"/>
      <c r="D27" s="49"/>
      <c r="E27" s="49"/>
      <c r="F27" s="49"/>
      <c r="G27" s="49"/>
      <c r="H27" s="49"/>
      <c r="I27" s="143"/>
      <c r="J27" s="49"/>
      <c r="K27" s="53"/>
    </row>
    <row r="28" s="1" customFormat="1" ht="6.96" customHeight="1">
      <c r="B28" s="48"/>
      <c r="C28" s="49"/>
      <c r="D28" s="84"/>
      <c r="E28" s="84"/>
      <c r="F28" s="84"/>
      <c r="G28" s="84"/>
      <c r="H28" s="84"/>
      <c r="I28" s="151"/>
      <c r="J28" s="84"/>
      <c r="K28" s="152"/>
    </row>
    <row r="29" s="1" customFormat="1" ht="25.44" customHeight="1">
      <c r="B29" s="48"/>
      <c r="C29" s="49"/>
      <c r="D29" s="153" t="s">
        <v>39</v>
      </c>
      <c r="E29" s="49"/>
      <c r="F29" s="49"/>
      <c r="G29" s="49"/>
      <c r="H29" s="49"/>
      <c r="I29" s="143"/>
      <c r="J29" s="154">
        <f>ROUND(J90,2)</f>
        <v>0</v>
      </c>
      <c r="K29" s="53"/>
    </row>
    <row r="30" s="1" customFormat="1" ht="6.96" customHeight="1">
      <c r="B30" s="48"/>
      <c r="C30" s="49"/>
      <c r="D30" s="84"/>
      <c r="E30" s="84"/>
      <c r="F30" s="84"/>
      <c r="G30" s="84"/>
      <c r="H30" s="84"/>
      <c r="I30" s="151"/>
      <c r="J30" s="84"/>
      <c r="K30" s="152"/>
    </row>
    <row r="31" s="1" customFormat="1" ht="14.4" customHeight="1">
      <c r="B31" s="48"/>
      <c r="C31" s="49"/>
      <c r="D31" s="49"/>
      <c r="E31" s="49"/>
      <c r="F31" s="54" t="s">
        <v>41</v>
      </c>
      <c r="G31" s="49"/>
      <c r="H31" s="49"/>
      <c r="I31" s="155" t="s">
        <v>40</v>
      </c>
      <c r="J31" s="54" t="s">
        <v>42</v>
      </c>
      <c r="K31" s="53"/>
    </row>
    <row r="32" s="1" customFormat="1" ht="14.4" customHeight="1">
      <c r="B32" s="48"/>
      <c r="C32" s="49"/>
      <c r="D32" s="57" t="s">
        <v>43</v>
      </c>
      <c r="E32" s="57" t="s">
        <v>44</v>
      </c>
      <c r="F32" s="156">
        <f>ROUND(SUM(BE90:BE189), 2)</f>
        <v>0</v>
      </c>
      <c r="G32" s="49"/>
      <c r="H32" s="49"/>
      <c r="I32" s="157">
        <v>0.20999999999999999</v>
      </c>
      <c r="J32" s="156">
        <f>ROUND(ROUND((SUM(BE90:BE189)), 2)*I32, 2)</f>
        <v>0</v>
      </c>
      <c r="K32" s="53"/>
    </row>
    <row r="33" s="1" customFormat="1" ht="14.4" customHeight="1">
      <c r="B33" s="48"/>
      <c r="C33" s="49"/>
      <c r="D33" s="49"/>
      <c r="E33" s="57" t="s">
        <v>45</v>
      </c>
      <c r="F33" s="156">
        <f>ROUND(SUM(BF90:BF189), 2)</f>
        <v>0</v>
      </c>
      <c r="G33" s="49"/>
      <c r="H33" s="49"/>
      <c r="I33" s="157">
        <v>0.14999999999999999</v>
      </c>
      <c r="J33" s="156">
        <f>ROUND(ROUND((SUM(BF90:BF189)), 2)*I33, 2)</f>
        <v>0</v>
      </c>
      <c r="K33" s="53"/>
    </row>
    <row r="34" hidden="1" s="1" customFormat="1" ht="14.4" customHeight="1">
      <c r="B34" s="48"/>
      <c r="C34" s="49"/>
      <c r="D34" s="49"/>
      <c r="E34" s="57" t="s">
        <v>46</v>
      </c>
      <c r="F34" s="156">
        <f>ROUND(SUM(BG90:BG189), 2)</f>
        <v>0</v>
      </c>
      <c r="G34" s="49"/>
      <c r="H34" s="49"/>
      <c r="I34" s="157">
        <v>0.20999999999999999</v>
      </c>
      <c r="J34" s="156">
        <v>0</v>
      </c>
      <c r="K34" s="53"/>
    </row>
    <row r="35" hidden="1" s="1" customFormat="1" ht="14.4" customHeight="1">
      <c r="B35" s="48"/>
      <c r="C35" s="49"/>
      <c r="D35" s="49"/>
      <c r="E35" s="57" t="s">
        <v>47</v>
      </c>
      <c r="F35" s="156">
        <f>ROUND(SUM(BH90:BH189), 2)</f>
        <v>0</v>
      </c>
      <c r="G35" s="49"/>
      <c r="H35" s="49"/>
      <c r="I35" s="157">
        <v>0.14999999999999999</v>
      </c>
      <c r="J35" s="156">
        <v>0</v>
      </c>
      <c r="K35" s="53"/>
    </row>
    <row r="36" hidden="1" s="1" customFormat="1" ht="14.4" customHeight="1">
      <c r="B36" s="48"/>
      <c r="C36" s="49"/>
      <c r="D36" s="49"/>
      <c r="E36" s="57" t="s">
        <v>48</v>
      </c>
      <c r="F36" s="156">
        <f>ROUND(SUM(BI90:BI189), 2)</f>
        <v>0</v>
      </c>
      <c r="G36" s="49"/>
      <c r="H36" s="49"/>
      <c r="I36" s="157">
        <v>0</v>
      </c>
      <c r="J36" s="156">
        <v>0</v>
      </c>
      <c r="K36" s="53"/>
    </row>
    <row r="37" s="1" customFormat="1" ht="6.96" customHeight="1">
      <c r="B37" s="48"/>
      <c r="C37" s="49"/>
      <c r="D37" s="49"/>
      <c r="E37" s="49"/>
      <c r="F37" s="49"/>
      <c r="G37" s="49"/>
      <c r="H37" s="49"/>
      <c r="I37" s="143"/>
      <c r="J37" s="49"/>
      <c r="K37" s="53"/>
    </row>
    <row r="38" s="1" customFormat="1" ht="25.44" customHeight="1">
      <c r="B38" s="48"/>
      <c r="C38" s="158"/>
      <c r="D38" s="159" t="s">
        <v>49</v>
      </c>
      <c r="E38" s="90"/>
      <c r="F38" s="90"/>
      <c r="G38" s="160" t="s">
        <v>50</v>
      </c>
      <c r="H38" s="161" t="s">
        <v>51</v>
      </c>
      <c r="I38" s="162"/>
      <c r="J38" s="163">
        <f>SUM(J29:J36)</f>
        <v>0</v>
      </c>
      <c r="K38" s="164"/>
    </row>
    <row r="39" s="1" customFormat="1" ht="14.4" customHeight="1">
      <c r="B39" s="69"/>
      <c r="C39" s="70"/>
      <c r="D39" s="70"/>
      <c r="E39" s="70"/>
      <c r="F39" s="70"/>
      <c r="G39" s="70"/>
      <c r="H39" s="70"/>
      <c r="I39" s="165"/>
      <c r="J39" s="70"/>
      <c r="K39" s="71"/>
    </row>
    <row r="43" s="1" customFormat="1" ht="6.96" customHeight="1">
      <c r="B43" s="72"/>
      <c r="C43" s="73"/>
      <c r="D43" s="73"/>
      <c r="E43" s="73"/>
      <c r="F43" s="73"/>
      <c r="G43" s="73"/>
      <c r="H43" s="73"/>
      <c r="I43" s="166"/>
      <c r="J43" s="73"/>
      <c r="K43" s="167"/>
    </row>
    <row r="44" s="1" customFormat="1" ht="36.96" customHeight="1">
      <c r="B44" s="48"/>
      <c r="C44" s="32" t="s">
        <v>172</v>
      </c>
      <c r="D44" s="49"/>
      <c r="E44" s="49"/>
      <c r="F44" s="49"/>
      <c r="G44" s="49"/>
      <c r="H44" s="49"/>
      <c r="I44" s="143"/>
      <c r="J44" s="49"/>
      <c r="K44" s="53"/>
    </row>
    <row r="45" s="1" customFormat="1" ht="6.96" customHeight="1">
      <c r="B45" s="48"/>
      <c r="C45" s="49"/>
      <c r="D45" s="49"/>
      <c r="E45" s="49"/>
      <c r="F45" s="49"/>
      <c r="G45" s="49"/>
      <c r="H45" s="49"/>
      <c r="I45" s="143"/>
      <c r="J45" s="49"/>
      <c r="K45" s="53"/>
    </row>
    <row r="46" s="1" customFormat="1" ht="14.4" customHeight="1">
      <c r="B46" s="48"/>
      <c r="C46" s="42" t="s">
        <v>19</v>
      </c>
      <c r="D46" s="49"/>
      <c r="E46" s="49"/>
      <c r="F46" s="49"/>
      <c r="G46" s="49"/>
      <c r="H46" s="49"/>
      <c r="I46" s="143"/>
      <c r="J46" s="49"/>
      <c r="K46" s="53"/>
    </row>
    <row r="47" s="1" customFormat="1" ht="16.5" customHeight="1">
      <c r="B47" s="48"/>
      <c r="C47" s="49"/>
      <c r="D47" s="49"/>
      <c r="E47" s="142" t="str">
        <f>E7</f>
        <v>Vostelčice 2017</v>
      </c>
      <c r="F47" s="42"/>
      <c r="G47" s="42"/>
      <c r="H47" s="42"/>
      <c r="I47" s="143"/>
      <c r="J47" s="49"/>
      <c r="K47" s="53"/>
    </row>
    <row r="48">
      <c r="B48" s="30"/>
      <c r="C48" s="42" t="s">
        <v>169</v>
      </c>
      <c r="D48" s="31"/>
      <c r="E48" s="31"/>
      <c r="F48" s="31"/>
      <c r="G48" s="31"/>
      <c r="H48" s="31"/>
      <c r="I48" s="141"/>
      <c r="J48" s="31"/>
      <c r="K48" s="33"/>
    </row>
    <row r="49" s="1" customFormat="1" ht="16.5" customHeight="1">
      <c r="B49" s="48"/>
      <c r="C49" s="49"/>
      <c r="D49" s="49"/>
      <c r="E49" s="142" t="s">
        <v>2341</v>
      </c>
      <c r="F49" s="49"/>
      <c r="G49" s="49"/>
      <c r="H49" s="49"/>
      <c r="I49" s="143"/>
      <c r="J49" s="49"/>
      <c r="K49" s="53"/>
    </row>
    <row r="50" s="1" customFormat="1" ht="14.4" customHeight="1">
      <c r="B50" s="48"/>
      <c r="C50" s="42" t="s">
        <v>1337</v>
      </c>
      <c r="D50" s="49"/>
      <c r="E50" s="49"/>
      <c r="F50" s="49"/>
      <c r="G50" s="49"/>
      <c r="H50" s="49"/>
      <c r="I50" s="143"/>
      <c r="J50" s="49"/>
      <c r="K50" s="53"/>
    </row>
    <row r="51" s="1" customFormat="1" ht="17.25" customHeight="1">
      <c r="B51" s="48"/>
      <c r="C51" s="49"/>
      <c r="D51" s="49"/>
      <c r="E51" s="144" t="str">
        <f>E11</f>
        <v>II - Etapa B</v>
      </c>
      <c r="F51" s="49"/>
      <c r="G51" s="49"/>
      <c r="H51" s="49"/>
      <c r="I51" s="143"/>
      <c r="J51" s="49"/>
      <c r="K51" s="53"/>
    </row>
    <row r="52" s="1" customFormat="1" ht="6.96" customHeight="1">
      <c r="B52" s="48"/>
      <c r="C52" s="49"/>
      <c r="D52" s="49"/>
      <c r="E52" s="49"/>
      <c r="F52" s="49"/>
      <c r="G52" s="49"/>
      <c r="H52" s="49"/>
      <c r="I52" s="143"/>
      <c r="J52" s="49"/>
      <c r="K52" s="53"/>
    </row>
    <row r="53" s="1" customFormat="1" ht="18" customHeight="1">
      <c r="B53" s="48"/>
      <c r="C53" s="42" t="s">
        <v>23</v>
      </c>
      <c r="D53" s="49"/>
      <c r="E53" s="49"/>
      <c r="F53" s="37" t="str">
        <f>F14</f>
        <v>Choceň</v>
      </c>
      <c r="G53" s="49"/>
      <c r="H53" s="49"/>
      <c r="I53" s="145" t="s">
        <v>25</v>
      </c>
      <c r="J53" s="146" t="str">
        <f>IF(J14="","",J14)</f>
        <v>8. 1. 2019</v>
      </c>
      <c r="K53" s="53"/>
    </row>
    <row r="54" s="1" customFormat="1" ht="6.96" customHeight="1">
      <c r="B54" s="48"/>
      <c r="C54" s="49"/>
      <c r="D54" s="49"/>
      <c r="E54" s="49"/>
      <c r="F54" s="49"/>
      <c r="G54" s="49"/>
      <c r="H54" s="49"/>
      <c r="I54" s="143"/>
      <c r="J54" s="49"/>
      <c r="K54" s="53"/>
    </row>
    <row r="55" s="1" customFormat="1">
      <c r="B55" s="48"/>
      <c r="C55" s="42" t="s">
        <v>27</v>
      </c>
      <c r="D55" s="49"/>
      <c r="E55" s="49"/>
      <c r="F55" s="37" t="str">
        <f>E17</f>
        <v>Město Choceň</v>
      </c>
      <c r="G55" s="49"/>
      <c r="H55" s="49"/>
      <c r="I55" s="145" t="s">
        <v>34</v>
      </c>
      <c r="J55" s="46" t="str">
        <f>E23</f>
        <v>Laboro ateliér s.r.o.</v>
      </c>
      <c r="K55" s="53"/>
    </row>
    <row r="56" s="1" customFormat="1" ht="14.4" customHeight="1">
      <c r="B56" s="48"/>
      <c r="C56" s="42" t="s">
        <v>32</v>
      </c>
      <c r="D56" s="49"/>
      <c r="E56" s="49"/>
      <c r="F56" s="37" t="str">
        <f>IF(E20="","",E20)</f>
        <v/>
      </c>
      <c r="G56" s="49"/>
      <c r="H56" s="49"/>
      <c r="I56" s="143"/>
      <c r="J56" s="168"/>
      <c r="K56" s="53"/>
    </row>
    <row r="57" s="1" customFormat="1" ht="10.32" customHeight="1">
      <c r="B57" s="48"/>
      <c r="C57" s="49"/>
      <c r="D57" s="49"/>
      <c r="E57" s="49"/>
      <c r="F57" s="49"/>
      <c r="G57" s="49"/>
      <c r="H57" s="49"/>
      <c r="I57" s="143"/>
      <c r="J57" s="49"/>
      <c r="K57" s="53"/>
    </row>
    <row r="58" s="1" customFormat="1" ht="29.28" customHeight="1">
      <c r="B58" s="48"/>
      <c r="C58" s="169" t="s">
        <v>173</v>
      </c>
      <c r="D58" s="158"/>
      <c r="E58" s="158"/>
      <c r="F58" s="158"/>
      <c r="G58" s="158"/>
      <c r="H58" s="158"/>
      <c r="I58" s="170"/>
      <c r="J58" s="171" t="s">
        <v>174</v>
      </c>
      <c r="K58" s="172"/>
    </row>
    <row r="59" s="1" customFormat="1" ht="10.32" customHeight="1">
      <c r="B59" s="48"/>
      <c r="C59" s="49"/>
      <c r="D59" s="49"/>
      <c r="E59" s="49"/>
      <c r="F59" s="49"/>
      <c r="G59" s="49"/>
      <c r="H59" s="49"/>
      <c r="I59" s="143"/>
      <c r="J59" s="49"/>
      <c r="K59" s="53"/>
    </row>
    <row r="60" s="1" customFormat="1" ht="29.28" customHeight="1">
      <c r="B60" s="48"/>
      <c r="C60" s="173" t="s">
        <v>175</v>
      </c>
      <c r="D60" s="49"/>
      <c r="E60" s="49"/>
      <c r="F60" s="49"/>
      <c r="G60" s="49"/>
      <c r="H60" s="49"/>
      <c r="I60" s="143"/>
      <c r="J60" s="154">
        <f>J90</f>
        <v>0</v>
      </c>
      <c r="K60" s="53"/>
      <c r="AU60" s="26" t="s">
        <v>176</v>
      </c>
    </row>
    <row r="61" s="8" customFormat="1" ht="24.96" customHeight="1">
      <c r="B61" s="174"/>
      <c r="C61" s="175"/>
      <c r="D61" s="176" t="s">
        <v>177</v>
      </c>
      <c r="E61" s="177"/>
      <c r="F61" s="177"/>
      <c r="G61" s="177"/>
      <c r="H61" s="177"/>
      <c r="I61" s="178"/>
      <c r="J61" s="179">
        <f>J91</f>
        <v>0</v>
      </c>
      <c r="K61" s="180"/>
    </row>
    <row r="62" s="9" customFormat="1" ht="19.92" customHeight="1">
      <c r="B62" s="181"/>
      <c r="C62" s="182"/>
      <c r="D62" s="183" t="s">
        <v>178</v>
      </c>
      <c r="E62" s="184"/>
      <c r="F62" s="184"/>
      <c r="G62" s="184"/>
      <c r="H62" s="184"/>
      <c r="I62" s="185"/>
      <c r="J62" s="186">
        <f>J92</f>
        <v>0</v>
      </c>
      <c r="K62" s="187"/>
    </row>
    <row r="63" s="9" customFormat="1" ht="19.92" customHeight="1">
      <c r="B63" s="181"/>
      <c r="C63" s="182"/>
      <c r="D63" s="183" t="s">
        <v>1343</v>
      </c>
      <c r="E63" s="184"/>
      <c r="F63" s="184"/>
      <c r="G63" s="184"/>
      <c r="H63" s="184"/>
      <c r="I63" s="185"/>
      <c r="J63" s="186">
        <f>J104</f>
        <v>0</v>
      </c>
      <c r="K63" s="187"/>
    </row>
    <row r="64" s="9" customFormat="1" ht="19.92" customHeight="1">
      <c r="B64" s="181"/>
      <c r="C64" s="182"/>
      <c r="D64" s="183" t="s">
        <v>181</v>
      </c>
      <c r="E64" s="184"/>
      <c r="F64" s="184"/>
      <c r="G64" s="184"/>
      <c r="H64" s="184"/>
      <c r="I64" s="185"/>
      <c r="J64" s="186">
        <f>J108</f>
        <v>0</v>
      </c>
      <c r="K64" s="187"/>
    </row>
    <row r="65" s="8" customFormat="1" ht="24.96" customHeight="1">
      <c r="B65" s="174"/>
      <c r="C65" s="175"/>
      <c r="D65" s="176" t="s">
        <v>2343</v>
      </c>
      <c r="E65" s="177"/>
      <c r="F65" s="177"/>
      <c r="G65" s="177"/>
      <c r="H65" s="177"/>
      <c r="I65" s="178"/>
      <c r="J65" s="179">
        <f>J112</f>
        <v>0</v>
      </c>
      <c r="K65" s="180"/>
    </row>
    <row r="66" s="9" customFormat="1" ht="19.92" customHeight="1">
      <c r="B66" s="181"/>
      <c r="C66" s="182"/>
      <c r="D66" s="183" t="s">
        <v>2344</v>
      </c>
      <c r="E66" s="184"/>
      <c r="F66" s="184"/>
      <c r="G66" s="184"/>
      <c r="H66" s="184"/>
      <c r="I66" s="185"/>
      <c r="J66" s="186">
        <f>J113</f>
        <v>0</v>
      </c>
      <c r="K66" s="187"/>
    </row>
    <row r="67" s="9" customFormat="1" ht="19.92" customHeight="1">
      <c r="B67" s="181"/>
      <c r="C67" s="182"/>
      <c r="D67" s="183" t="s">
        <v>2345</v>
      </c>
      <c r="E67" s="184"/>
      <c r="F67" s="184"/>
      <c r="G67" s="184"/>
      <c r="H67" s="184"/>
      <c r="I67" s="185"/>
      <c r="J67" s="186">
        <f>J174</f>
        <v>0</v>
      </c>
      <c r="K67" s="187"/>
    </row>
    <row r="68" s="8" customFormat="1" ht="24.96" customHeight="1">
      <c r="B68" s="174"/>
      <c r="C68" s="175"/>
      <c r="D68" s="176" t="s">
        <v>2346</v>
      </c>
      <c r="E68" s="177"/>
      <c r="F68" s="177"/>
      <c r="G68" s="177"/>
      <c r="H68" s="177"/>
      <c r="I68" s="178"/>
      <c r="J68" s="179">
        <f>J181</f>
        <v>0</v>
      </c>
      <c r="K68" s="180"/>
    </row>
    <row r="69" s="1" customFormat="1" ht="21.84" customHeight="1">
      <c r="B69" s="48"/>
      <c r="C69" s="49"/>
      <c r="D69" s="49"/>
      <c r="E69" s="49"/>
      <c r="F69" s="49"/>
      <c r="G69" s="49"/>
      <c r="H69" s="49"/>
      <c r="I69" s="143"/>
      <c r="J69" s="49"/>
      <c r="K69" s="53"/>
    </row>
    <row r="70" s="1" customFormat="1" ht="6.96" customHeight="1">
      <c r="B70" s="69"/>
      <c r="C70" s="70"/>
      <c r="D70" s="70"/>
      <c r="E70" s="70"/>
      <c r="F70" s="70"/>
      <c r="G70" s="70"/>
      <c r="H70" s="70"/>
      <c r="I70" s="165"/>
      <c r="J70" s="70"/>
      <c r="K70" s="71"/>
    </row>
    <row r="74" s="1" customFormat="1" ht="6.96" customHeight="1">
      <c r="B74" s="72"/>
      <c r="C74" s="73"/>
      <c r="D74" s="73"/>
      <c r="E74" s="73"/>
      <c r="F74" s="73"/>
      <c r="G74" s="73"/>
      <c r="H74" s="73"/>
      <c r="I74" s="166"/>
      <c r="J74" s="73"/>
      <c r="K74" s="73"/>
      <c r="L74" s="48"/>
    </row>
    <row r="75" s="1" customFormat="1" ht="36.96" customHeight="1">
      <c r="B75" s="48"/>
      <c r="C75" s="74" t="s">
        <v>184</v>
      </c>
      <c r="L75" s="48"/>
    </row>
    <row r="76" s="1" customFormat="1" ht="6.96" customHeight="1">
      <c r="B76" s="48"/>
      <c r="L76" s="48"/>
    </row>
    <row r="77" s="1" customFormat="1" ht="14.4" customHeight="1">
      <c r="B77" s="48"/>
      <c r="C77" s="76" t="s">
        <v>19</v>
      </c>
      <c r="L77" s="48"/>
    </row>
    <row r="78" s="1" customFormat="1" ht="16.5" customHeight="1">
      <c r="B78" s="48"/>
      <c r="E78" s="188" t="str">
        <f>E7</f>
        <v>Vostelčice 2017</v>
      </c>
      <c r="F78" s="76"/>
      <c r="G78" s="76"/>
      <c r="H78" s="76"/>
      <c r="L78" s="48"/>
    </row>
    <row r="79">
      <c r="B79" s="30"/>
      <c r="C79" s="76" t="s">
        <v>169</v>
      </c>
      <c r="L79" s="30"/>
    </row>
    <row r="80" s="1" customFormat="1" ht="16.5" customHeight="1">
      <c r="B80" s="48"/>
      <c r="E80" s="188" t="s">
        <v>2341</v>
      </c>
      <c r="F80" s="1"/>
      <c r="G80" s="1"/>
      <c r="H80" s="1"/>
      <c r="L80" s="48"/>
    </row>
    <row r="81" s="1" customFormat="1" ht="14.4" customHeight="1">
      <c r="B81" s="48"/>
      <c r="C81" s="76" t="s">
        <v>1337</v>
      </c>
      <c r="L81" s="48"/>
    </row>
    <row r="82" s="1" customFormat="1" ht="17.25" customHeight="1">
      <c r="B82" s="48"/>
      <c r="E82" s="79" t="str">
        <f>E11</f>
        <v>II - Etapa B</v>
      </c>
      <c r="F82" s="1"/>
      <c r="G82" s="1"/>
      <c r="H82" s="1"/>
      <c r="L82" s="48"/>
    </row>
    <row r="83" s="1" customFormat="1" ht="6.96" customHeight="1">
      <c r="B83" s="48"/>
      <c r="L83" s="48"/>
    </row>
    <row r="84" s="1" customFormat="1" ht="18" customHeight="1">
      <c r="B84" s="48"/>
      <c r="C84" s="76" t="s">
        <v>23</v>
      </c>
      <c r="F84" s="189" t="str">
        <f>F14</f>
        <v>Choceň</v>
      </c>
      <c r="I84" s="190" t="s">
        <v>25</v>
      </c>
      <c r="J84" s="81" t="str">
        <f>IF(J14="","",J14)</f>
        <v>8. 1. 2019</v>
      </c>
      <c r="L84" s="48"/>
    </row>
    <row r="85" s="1" customFormat="1" ht="6.96" customHeight="1">
      <c r="B85" s="48"/>
      <c r="L85" s="48"/>
    </row>
    <row r="86" s="1" customFormat="1">
      <c r="B86" s="48"/>
      <c r="C86" s="76" t="s">
        <v>27</v>
      </c>
      <c r="F86" s="189" t="str">
        <f>E17</f>
        <v>Město Choceň</v>
      </c>
      <c r="I86" s="190" t="s">
        <v>34</v>
      </c>
      <c r="J86" s="189" t="str">
        <f>E23</f>
        <v>Laboro ateliér s.r.o.</v>
      </c>
      <c r="L86" s="48"/>
    </row>
    <row r="87" s="1" customFormat="1" ht="14.4" customHeight="1">
      <c r="B87" s="48"/>
      <c r="C87" s="76" t="s">
        <v>32</v>
      </c>
      <c r="F87" s="189" t="str">
        <f>IF(E20="","",E20)</f>
        <v/>
      </c>
      <c r="L87" s="48"/>
    </row>
    <row r="88" s="1" customFormat="1" ht="10.32" customHeight="1">
      <c r="B88" s="48"/>
      <c r="L88" s="48"/>
    </row>
    <row r="89" s="10" customFormat="1" ht="29.28" customHeight="1">
      <c r="B89" s="191"/>
      <c r="C89" s="192" t="s">
        <v>185</v>
      </c>
      <c r="D89" s="193" t="s">
        <v>58</v>
      </c>
      <c r="E89" s="193" t="s">
        <v>54</v>
      </c>
      <c r="F89" s="193" t="s">
        <v>186</v>
      </c>
      <c r="G89" s="193" t="s">
        <v>187</v>
      </c>
      <c r="H89" s="193" t="s">
        <v>188</v>
      </c>
      <c r="I89" s="194" t="s">
        <v>189</v>
      </c>
      <c r="J89" s="193" t="s">
        <v>174</v>
      </c>
      <c r="K89" s="195" t="s">
        <v>190</v>
      </c>
      <c r="L89" s="191"/>
      <c r="M89" s="94" t="s">
        <v>191</v>
      </c>
      <c r="N89" s="95" t="s">
        <v>43</v>
      </c>
      <c r="O89" s="95" t="s">
        <v>192</v>
      </c>
      <c r="P89" s="95" t="s">
        <v>193</v>
      </c>
      <c r="Q89" s="95" t="s">
        <v>194</v>
      </c>
      <c r="R89" s="95" t="s">
        <v>195</v>
      </c>
      <c r="S89" s="95" t="s">
        <v>196</v>
      </c>
      <c r="T89" s="96" t="s">
        <v>197</v>
      </c>
    </row>
    <row r="90" s="1" customFormat="1" ht="29.28" customHeight="1">
      <c r="B90" s="48"/>
      <c r="C90" s="98" t="s">
        <v>175</v>
      </c>
      <c r="J90" s="196">
        <f>BK90</f>
        <v>0</v>
      </c>
      <c r="L90" s="48"/>
      <c r="M90" s="97"/>
      <c r="N90" s="84"/>
      <c r="O90" s="84"/>
      <c r="P90" s="197">
        <f>P91+P112+P181</f>
        <v>0</v>
      </c>
      <c r="Q90" s="84"/>
      <c r="R90" s="197">
        <f>R91+R112+R181</f>
        <v>1.0139366999999999</v>
      </c>
      <c r="S90" s="84"/>
      <c r="T90" s="198">
        <f>T91+T112+T181</f>
        <v>0</v>
      </c>
      <c r="AT90" s="26" t="s">
        <v>72</v>
      </c>
      <c r="AU90" s="26" t="s">
        <v>176</v>
      </c>
      <c r="BK90" s="199">
        <f>BK91+BK112+BK181</f>
        <v>0</v>
      </c>
    </row>
    <row r="91" s="11" customFormat="1" ht="37.44" customHeight="1">
      <c r="B91" s="200"/>
      <c r="D91" s="201" t="s">
        <v>72</v>
      </c>
      <c r="E91" s="202" t="s">
        <v>198</v>
      </c>
      <c r="F91" s="202" t="s">
        <v>199</v>
      </c>
      <c r="I91" s="203"/>
      <c r="J91" s="204">
        <f>BK91</f>
        <v>0</v>
      </c>
      <c r="L91" s="200"/>
      <c r="M91" s="205"/>
      <c r="N91" s="206"/>
      <c r="O91" s="206"/>
      <c r="P91" s="207">
        <f>P92+P104+P108</f>
        <v>0</v>
      </c>
      <c r="Q91" s="206"/>
      <c r="R91" s="207">
        <f>R92+R104+R108</f>
        <v>0.038400000000000004</v>
      </c>
      <c r="S91" s="206"/>
      <c r="T91" s="208">
        <f>T92+T104+T108</f>
        <v>0</v>
      </c>
      <c r="AR91" s="201" t="s">
        <v>81</v>
      </c>
      <c r="AT91" s="209" t="s">
        <v>72</v>
      </c>
      <c r="AU91" s="209" t="s">
        <v>73</v>
      </c>
      <c r="AY91" s="201" t="s">
        <v>200</v>
      </c>
      <c r="BK91" s="210">
        <f>BK92+BK104+BK108</f>
        <v>0</v>
      </c>
    </row>
    <row r="92" s="11" customFormat="1" ht="19.92" customHeight="1">
      <c r="B92" s="200"/>
      <c r="D92" s="201" t="s">
        <v>72</v>
      </c>
      <c r="E92" s="211" t="s">
        <v>81</v>
      </c>
      <c r="F92" s="211" t="s">
        <v>201</v>
      </c>
      <c r="I92" s="203"/>
      <c r="J92" s="212">
        <f>BK92</f>
        <v>0</v>
      </c>
      <c r="L92" s="200"/>
      <c r="M92" s="205"/>
      <c r="N92" s="206"/>
      <c r="O92" s="206"/>
      <c r="P92" s="207">
        <f>SUM(P93:P103)</f>
        <v>0</v>
      </c>
      <c r="Q92" s="206"/>
      <c r="R92" s="207">
        <f>SUM(R93:R103)</f>
        <v>0</v>
      </c>
      <c r="S92" s="206"/>
      <c r="T92" s="208">
        <f>SUM(T93:T103)</f>
        <v>0</v>
      </c>
      <c r="AR92" s="201" t="s">
        <v>81</v>
      </c>
      <c r="AT92" s="209" t="s">
        <v>72</v>
      </c>
      <c r="AU92" s="209" t="s">
        <v>81</v>
      </c>
      <c r="AY92" s="201" t="s">
        <v>200</v>
      </c>
      <c r="BK92" s="210">
        <f>SUM(BK93:BK103)</f>
        <v>0</v>
      </c>
    </row>
    <row r="93" s="1" customFormat="1" ht="16.5" customHeight="1">
      <c r="B93" s="213"/>
      <c r="C93" s="214" t="s">
        <v>81</v>
      </c>
      <c r="D93" s="214" t="s">
        <v>202</v>
      </c>
      <c r="E93" s="215" t="s">
        <v>231</v>
      </c>
      <c r="F93" s="216" t="s">
        <v>232</v>
      </c>
      <c r="G93" s="217" t="s">
        <v>205</v>
      </c>
      <c r="H93" s="218">
        <v>179.19999999999999</v>
      </c>
      <c r="I93" s="219"/>
      <c r="J93" s="220">
        <f>ROUND(I93*H93,2)</f>
        <v>0</v>
      </c>
      <c r="K93" s="216" t="s">
        <v>2347</v>
      </c>
      <c r="L93" s="48"/>
      <c r="M93" s="221" t="s">
        <v>5</v>
      </c>
      <c r="N93" s="222" t="s">
        <v>44</v>
      </c>
      <c r="O93" s="49"/>
      <c r="P93" s="223">
        <f>O93*H93</f>
        <v>0</v>
      </c>
      <c r="Q93" s="223">
        <v>0</v>
      </c>
      <c r="R93" s="223">
        <f>Q93*H93</f>
        <v>0</v>
      </c>
      <c r="S93" s="223">
        <v>0</v>
      </c>
      <c r="T93" s="224">
        <f>S93*H93</f>
        <v>0</v>
      </c>
      <c r="AR93" s="26" t="s">
        <v>207</v>
      </c>
      <c r="AT93" s="26" t="s">
        <v>202</v>
      </c>
      <c r="AU93" s="26" t="s">
        <v>83</v>
      </c>
      <c r="AY93" s="26" t="s">
        <v>200</v>
      </c>
      <c r="BE93" s="225">
        <f>IF(N93="základní",J93,0)</f>
        <v>0</v>
      </c>
      <c r="BF93" s="225">
        <f>IF(N93="snížená",J93,0)</f>
        <v>0</v>
      </c>
      <c r="BG93" s="225">
        <f>IF(N93="zákl. přenesená",J93,0)</f>
        <v>0</v>
      </c>
      <c r="BH93" s="225">
        <f>IF(N93="sníž. přenesená",J93,0)</f>
        <v>0</v>
      </c>
      <c r="BI93" s="225">
        <f>IF(N93="nulová",J93,0)</f>
        <v>0</v>
      </c>
      <c r="BJ93" s="26" t="s">
        <v>81</v>
      </c>
      <c r="BK93" s="225">
        <f>ROUND(I93*H93,2)</f>
        <v>0</v>
      </c>
      <c r="BL93" s="26" t="s">
        <v>207</v>
      </c>
      <c r="BM93" s="26" t="s">
        <v>2489</v>
      </c>
    </row>
    <row r="94" s="1" customFormat="1">
      <c r="B94" s="48"/>
      <c r="D94" s="226" t="s">
        <v>209</v>
      </c>
      <c r="F94" s="227" t="s">
        <v>2349</v>
      </c>
      <c r="I94" s="228"/>
      <c r="L94" s="48"/>
      <c r="M94" s="229"/>
      <c r="N94" s="49"/>
      <c r="O94" s="49"/>
      <c r="P94" s="49"/>
      <c r="Q94" s="49"/>
      <c r="R94" s="49"/>
      <c r="S94" s="49"/>
      <c r="T94" s="87"/>
      <c r="AT94" s="26" t="s">
        <v>209</v>
      </c>
      <c r="AU94" s="26" t="s">
        <v>83</v>
      </c>
    </row>
    <row r="95" s="12" customFormat="1">
      <c r="B95" s="230"/>
      <c r="D95" s="226" t="s">
        <v>211</v>
      </c>
      <c r="E95" s="231" t="s">
        <v>5</v>
      </c>
      <c r="F95" s="232" t="s">
        <v>2490</v>
      </c>
      <c r="H95" s="233">
        <v>179.19999999999999</v>
      </c>
      <c r="I95" s="234"/>
      <c r="L95" s="230"/>
      <c r="M95" s="235"/>
      <c r="N95" s="236"/>
      <c r="O95" s="236"/>
      <c r="P95" s="236"/>
      <c r="Q95" s="236"/>
      <c r="R95" s="236"/>
      <c r="S95" s="236"/>
      <c r="T95" s="237"/>
      <c r="AT95" s="231" t="s">
        <v>211</v>
      </c>
      <c r="AU95" s="231" t="s">
        <v>83</v>
      </c>
      <c r="AV95" s="12" t="s">
        <v>83</v>
      </c>
      <c r="AW95" s="12" t="s">
        <v>37</v>
      </c>
      <c r="AX95" s="12" t="s">
        <v>81</v>
      </c>
      <c r="AY95" s="231" t="s">
        <v>200</v>
      </c>
    </row>
    <row r="96" s="1" customFormat="1" ht="16.5" customHeight="1">
      <c r="B96" s="213"/>
      <c r="C96" s="214" t="s">
        <v>83</v>
      </c>
      <c r="D96" s="214" t="s">
        <v>202</v>
      </c>
      <c r="E96" s="215" t="s">
        <v>2351</v>
      </c>
      <c r="F96" s="216" t="s">
        <v>2352</v>
      </c>
      <c r="G96" s="217" t="s">
        <v>205</v>
      </c>
      <c r="H96" s="218">
        <v>179.19999999999999</v>
      </c>
      <c r="I96" s="219"/>
      <c r="J96" s="220">
        <f>ROUND(I96*H96,2)</f>
        <v>0</v>
      </c>
      <c r="K96" s="216" t="s">
        <v>2347</v>
      </c>
      <c r="L96" s="48"/>
      <c r="M96" s="221" t="s">
        <v>5</v>
      </c>
      <c r="N96" s="222" t="s">
        <v>44</v>
      </c>
      <c r="O96" s="49"/>
      <c r="P96" s="223">
        <f>O96*H96</f>
        <v>0</v>
      </c>
      <c r="Q96" s="223">
        <v>0</v>
      </c>
      <c r="R96" s="223">
        <f>Q96*H96</f>
        <v>0</v>
      </c>
      <c r="S96" s="223">
        <v>0</v>
      </c>
      <c r="T96" s="224">
        <f>S96*H96</f>
        <v>0</v>
      </c>
      <c r="AR96" s="26" t="s">
        <v>207</v>
      </c>
      <c r="AT96" s="26" t="s">
        <v>202</v>
      </c>
      <c r="AU96" s="26" t="s">
        <v>83</v>
      </c>
      <c r="AY96" s="26" t="s">
        <v>200</v>
      </c>
      <c r="BE96" s="225">
        <f>IF(N96="základní",J96,0)</f>
        <v>0</v>
      </c>
      <c r="BF96" s="225">
        <f>IF(N96="snížená",J96,0)</f>
        <v>0</v>
      </c>
      <c r="BG96" s="225">
        <f>IF(N96="zákl. přenesená",J96,0)</f>
        <v>0</v>
      </c>
      <c r="BH96" s="225">
        <f>IF(N96="sníž. přenesená",J96,0)</f>
        <v>0</v>
      </c>
      <c r="BI96" s="225">
        <f>IF(N96="nulová",J96,0)</f>
        <v>0</v>
      </c>
      <c r="BJ96" s="26" t="s">
        <v>81</v>
      </c>
      <c r="BK96" s="225">
        <f>ROUND(I96*H96,2)</f>
        <v>0</v>
      </c>
      <c r="BL96" s="26" t="s">
        <v>207</v>
      </c>
      <c r="BM96" s="26" t="s">
        <v>2491</v>
      </c>
    </row>
    <row r="97" s="1" customFormat="1">
      <c r="B97" s="48"/>
      <c r="D97" s="226" t="s">
        <v>209</v>
      </c>
      <c r="F97" s="227" t="s">
        <v>2354</v>
      </c>
      <c r="I97" s="228"/>
      <c r="L97" s="48"/>
      <c r="M97" s="229"/>
      <c r="N97" s="49"/>
      <c r="O97" s="49"/>
      <c r="P97" s="49"/>
      <c r="Q97" s="49"/>
      <c r="R97" s="49"/>
      <c r="S97" s="49"/>
      <c r="T97" s="87"/>
      <c r="AT97" s="26" t="s">
        <v>209</v>
      </c>
      <c r="AU97" s="26" t="s">
        <v>83</v>
      </c>
    </row>
    <row r="98" s="1" customFormat="1" ht="16.5" customHeight="1">
      <c r="B98" s="213"/>
      <c r="C98" s="214" t="s">
        <v>110</v>
      </c>
      <c r="D98" s="214" t="s">
        <v>202</v>
      </c>
      <c r="E98" s="215" t="s">
        <v>283</v>
      </c>
      <c r="F98" s="216" t="s">
        <v>2355</v>
      </c>
      <c r="G98" s="217" t="s">
        <v>274</v>
      </c>
      <c r="H98" s="218">
        <v>340.48000000000002</v>
      </c>
      <c r="I98" s="219"/>
      <c r="J98" s="220">
        <f>ROUND(I98*H98,2)</f>
        <v>0</v>
      </c>
      <c r="K98" s="216" t="s">
        <v>2347</v>
      </c>
      <c r="L98" s="48"/>
      <c r="M98" s="221" t="s">
        <v>5</v>
      </c>
      <c r="N98" s="222" t="s">
        <v>44</v>
      </c>
      <c r="O98" s="49"/>
      <c r="P98" s="223">
        <f>O98*H98</f>
        <v>0</v>
      </c>
      <c r="Q98" s="223">
        <v>0</v>
      </c>
      <c r="R98" s="223">
        <f>Q98*H98</f>
        <v>0</v>
      </c>
      <c r="S98" s="223">
        <v>0</v>
      </c>
      <c r="T98" s="224">
        <f>S98*H98</f>
        <v>0</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2492</v>
      </c>
    </row>
    <row r="99" s="1" customFormat="1">
      <c r="B99" s="48"/>
      <c r="D99" s="226" t="s">
        <v>209</v>
      </c>
      <c r="F99" s="227" t="s">
        <v>2357</v>
      </c>
      <c r="I99" s="228"/>
      <c r="L99" s="48"/>
      <c r="M99" s="229"/>
      <c r="N99" s="49"/>
      <c r="O99" s="49"/>
      <c r="P99" s="49"/>
      <c r="Q99" s="49"/>
      <c r="R99" s="49"/>
      <c r="S99" s="49"/>
      <c r="T99" s="87"/>
      <c r="AT99" s="26" t="s">
        <v>209</v>
      </c>
      <c r="AU99" s="26" t="s">
        <v>83</v>
      </c>
    </row>
    <row r="100" s="12" customFormat="1">
      <c r="B100" s="230"/>
      <c r="D100" s="226" t="s">
        <v>211</v>
      </c>
      <c r="F100" s="232" t="s">
        <v>2493</v>
      </c>
      <c r="H100" s="233">
        <v>340.48000000000002</v>
      </c>
      <c r="I100" s="234"/>
      <c r="L100" s="230"/>
      <c r="M100" s="235"/>
      <c r="N100" s="236"/>
      <c r="O100" s="236"/>
      <c r="P100" s="236"/>
      <c r="Q100" s="236"/>
      <c r="R100" s="236"/>
      <c r="S100" s="236"/>
      <c r="T100" s="237"/>
      <c r="AT100" s="231" t="s">
        <v>211</v>
      </c>
      <c r="AU100" s="231" t="s">
        <v>83</v>
      </c>
      <c r="AV100" s="12" t="s">
        <v>83</v>
      </c>
      <c r="AW100" s="12" t="s">
        <v>6</v>
      </c>
      <c r="AX100" s="12" t="s">
        <v>81</v>
      </c>
      <c r="AY100" s="231" t="s">
        <v>200</v>
      </c>
    </row>
    <row r="101" s="1" customFormat="1" ht="16.5" customHeight="1">
      <c r="B101" s="213"/>
      <c r="C101" s="214" t="s">
        <v>207</v>
      </c>
      <c r="D101" s="214" t="s">
        <v>202</v>
      </c>
      <c r="E101" s="215" t="s">
        <v>1428</v>
      </c>
      <c r="F101" s="216" t="s">
        <v>1429</v>
      </c>
      <c r="G101" s="217" t="s">
        <v>205</v>
      </c>
      <c r="H101" s="218">
        <v>156.80000000000001</v>
      </c>
      <c r="I101" s="219"/>
      <c r="J101" s="220">
        <f>ROUND(I101*H101,2)</f>
        <v>0</v>
      </c>
      <c r="K101" s="216" t="s">
        <v>2347</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2494</v>
      </c>
    </row>
    <row r="102" s="1" customFormat="1">
      <c r="B102" s="48"/>
      <c r="D102" s="226" t="s">
        <v>209</v>
      </c>
      <c r="F102" s="227" t="s">
        <v>2360</v>
      </c>
      <c r="I102" s="228"/>
      <c r="L102" s="48"/>
      <c r="M102" s="229"/>
      <c r="N102" s="49"/>
      <c r="O102" s="49"/>
      <c r="P102" s="49"/>
      <c r="Q102" s="49"/>
      <c r="R102" s="49"/>
      <c r="S102" s="49"/>
      <c r="T102" s="87"/>
      <c r="AT102" s="26" t="s">
        <v>209</v>
      </c>
      <c r="AU102" s="26" t="s">
        <v>83</v>
      </c>
    </row>
    <row r="103" s="12" customFormat="1">
      <c r="B103" s="230"/>
      <c r="D103" s="226" t="s">
        <v>211</v>
      </c>
      <c r="E103" s="231" t="s">
        <v>5</v>
      </c>
      <c r="F103" s="232" t="s">
        <v>2495</v>
      </c>
      <c r="H103" s="233">
        <v>156.80000000000001</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1" customFormat="1" ht="29.88" customHeight="1">
      <c r="B104" s="200"/>
      <c r="D104" s="201" t="s">
        <v>72</v>
      </c>
      <c r="E104" s="211" t="s">
        <v>207</v>
      </c>
      <c r="F104" s="211" t="s">
        <v>1443</v>
      </c>
      <c r="I104" s="203"/>
      <c r="J104" s="212">
        <f>BK104</f>
        <v>0</v>
      </c>
      <c r="L104" s="200"/>
      <c r="M104" s="205"/>
      <c r="N104" s="206"/>
      <c r="O104" s="206"/>
      <c r="P104" s="207">
        <f>SUM(P105:P107)</f>
        <v>0</v>
      </c>
      <c r="Q104" s="206"/>
      <c r="R104" s="207">
        <f>SUM(R105:R107)</f>
        <v>0</v>
      </c>
      <c r="S104" s="206"/>
      <c r="T104" s="208">
        <f>SUM(T105:T107)</f>
        <v>0</v>
      </c>
      <c r="AR104" s="201" t="s">
        <v>81</v>
      </c>
      <c r="AT104" s="209" t="s">
        <v>72</v>
      </c>
      <c r="AU104" s="209" t="s">
        <v>81</v>
      </c>
      <c r="AY104" s="201" t="s">
        <v>200</v>
      </c>
      <c r="BK104" s="210">
        <f>SUM(BK105:BK107)</f>
        <v>0</v>
      </c>
    </row>
    <row r="105" s="1" customFormat="1" ht="16.5" customHeight="1">
      <c r="B105" s="213"/>
      <c r="C105" s="214" t="s">
        <v>230</v>
      </c>
      <c r="D105" s="214" t="s">
        <v>202</v>
      </c>
      <c r="E105" s="215" t="s">
        <v>2362</v>
      </c>
      <c r="F105" s="216" t="s">
        <v>2363</v>
      </c>
      <c r="G105" s="217" t="s">
        <v>205</v>
      </c>
      <c r="H105" s="218">
        <v>22.399999999999999</v>
      </c>
      <c r="I105" s="219"/>
      <c r="J105" s="220">
        <f>ROUND(I105*H105,2)</f>
        <v>0</v>
      </c>
      <c r="K105" s="216" t="s">
        <v>2347</v>
      </c>
      <c r="L105" s="48"/>
      <c r="M105" s="221" t="s">
        <v>5</v>
      </c>
      <c r="N105" s="222" t="s">
        <v>44</v>
      </c>
      <c r="O105" s="49"/>
      <c r="P105" s="223">
        <f>O105*H105</f>
        <v>0</v>
      </c>
      <c r="Q105" s="223">
        <v>0</v>
      </c>
      <c r="R105" s="223">
        <f>Q105*H105</f>
        <v>0</v>
      </c>
      <c r="S105" s="223">
        <v>0</v>
      </c>
      <c r="T105" s="224">
        <f>S105*H105</f>
        <v>0</v>
      </c>
      <c r="AR105" s="26" t="s">
        <v>207</v>
      </c>
      <c r="AT105" s="26" t="s">
        <v>202</v>
      </c>
      <c r="AU105" s="26" t="s">
        <v>83</v>
      </c>
      <c r="AY105" s="26" t="s">
        <v>200</v>
      </c>
      <c r="BE105" s="225">
        <f>IF(N105="základní",J105,0)</f>
        <v>0</v>
      </c>
      <c r="BF105" s="225">
        <f>IF(N105="snížená",J105,0)</f>
        <v>0</v>
      </c>
      <c r="BG105" s="225">
        <f>IF(N105="zákl. přenesená",J105,0)</f>
        <v>0</v>
      </c>
      <c r="BH105" s="225">
        <f>IF(N105="sníž. přenesená",J105,0)</f>
        <v>0</v>
      </c>
      <c r="BI105" s="225">
        <f>IF(N105="nulová",J105,0)</f>
        <v>0</v>
      </c>
      <c r="BJ105" s="26" t="s">
        <v>81</v>
      </c>
      <c r="BK105" s="225">
        <f>ROUND(I105*H105,2)</f>
        <v>0</v>
      </c>
      <c r="BL105" s="26" t="s">
        <v>207</v>
      </c>
      <c r="BM105" s="26" t="s">
        <v>2496</v>
      </c>
    </row>
    <row r="106" s="1" customFormat="1">
      <c r="B106" s="48"/>
      <c r="D106" s="226" t="s">
        <v>209</v>
      </c>
      <c r="F106" s="227" t="s">
        <v>2365</v>
      </c>
      <c r="I106" s="228"/>
      <c r="L106" s="48"/>
      <c r="M106" s="229"/>
      <c r="N106" s="49"/>
      <c r="O106" s="49"/>
      <c r="P106" s="49"/>
      <c r="Q106" s="49"/>
      <c r="R106" s="49"/>
      <c r="S106" s="49"/>
      <c r="T106" s="87"/>
      <c r="AT106" s="26" t="s">
        <v>209</v>
      </c>
      <c r="AU106" s="26" t="s">
        <v>83</v>
      </c>
    </row>
    <row r="107" s="12" customFormat="1">
      <c r="B107" s="230"/>
      <c r="D107" s="226" t="s">
        <v>211</v>
      </c>
      <c r="E107" s="231" t="s">
        <v>5</v>
      </c>
      <c r="F107" s="232" t="s">
        <v>2497</v>
      </c>
      <c r="H107" s="233">
        <v>22.399999999999999</v>
      </c>
      <c r="I107" s="234"/>
      <c r="L107" s="230"/>
      <c r="M107" s="235"/>
      <c r="N107" s="236"/>
      <c r="O107" s="236"/>
      <c r="P107" s="236"/>
      <c r="Q107" s="236"/>
      <c r="R107" s="236"/>
      <c r="S107" s="236"/>
      <c r="T107" s="237"/>
      <c r="AT107" s="231" t="s">
        <v>211</v>
      </c>
      <c r="AU107" s="231" t="s">
        <v>83</v>
      </c>
      <c r="AV107" s="12" t="s">
        <v>83</v>
      </c>
      <c r="AW107" s="12" t="s">
        <v>37</v>
      </c>
      <c r="AX107" s="12" t="s">
        <v>81</v>
      </c>
      <c r="AY107" s="231" t="s">
        <v>200</v>
      </c>
    </row>
    <row r="108" s="11" customFormat="1" ht="29.88" customHeight="1">
      <c r="B108" s="200"/>
      <c r="D108" s="201" t="s">
        <v>72</v>
      </c>
      <c r="E108" s="211" t="s">
        <v>250</v>
      </c>
      <c r="F108" s="211" t="s">
        <v>437</v>
      </c>
      <c r="I108" s="203"/>
      <c r="J108" s="212">
        <f>BK108</f>
        <v>0</v>
      </c>
      <c r="L108" s="200"/>
      <c r="M108" s="205"/>
      <c r="N108" s="206"/>
      <c r="O108" s="206"/>
      <c r="P108" s="207">
        <f>SUM(P109:P111)</f>
        <v>0</v>
      </c>
      <c r="Q108" s="206"/>
      <c r="R108" s="207">
        <f>SUM(R109:R111)</f>
        <v>0.038400000000000004</v>
      </c>
      <c r="S108" s="206"/>
      <c r="T108" s="208">
        <f>SUM(T109:T111)</f>
        <v>0</v>
      </c>
      <c r="AR108" s="201" t="s">
        <v>81</v>
      </c>
      <c r="AT108" s="209" t="s">
        <v>72</v>
      </c>
      <c r="AU108" s="209" t="s">
        <v>81</v>
      </c>
      <c r="AY108" s="201" t="s">
        <v>200</v>
      </c>
      <c r="BK108" s="210">
        <f>SUM(BK109:BK111)</f>
        <v>0</v>
      </c>
    </row>
    <row r="109" s="1" customFormat="1" ht="16.5" customHeight="1">
      <c r="B109" s="213"/>
      <c r="C109" s="214" t="s">
        <v>238</v>
      </c>
      <c r="D109" s="214" t="s">
        <v>202</v>
      </c>
      <c r="E109" s="215" t="s">
        <v>1623</v>
      </c>
      <c r="F109" s="216" t="s">
        <v>1624</v>
      </c>
      <c r="G109" s="217" t="s">
        <v>333</v>
      </c>
      <c r="H109" s="218">
        <v>640</v>
      </c>
      <c r="I109" s="219"/>
      <c r="J109" s="220">
        <f>ROUND(I109*H109,2)</f>
        <v>0</v>
      </c>
      <c r="K109" s="216" t="s">
        <v>2347</v>
      </c>
      <c r="L109" s="48"/>
      <c r="M109" s="221" t="s">
        <v>5</v>
      </c>
      <c r="N109" s="222" t="s">
        <v>44</v>
      </c>
      <c r="O109" s="49"/>
      <c r="P109" s="223">
        <f>O109*H109</f>
        <v>0</v>
      </c>
      <c r="Q109" s="223">
        <v>6.0000000000000002E-05</v>
      </c>
      <c r="R109" s="223">
        <f>Q109*H109</f>
        <v>0.038400000000000004</v>
      </c>
      <c r="S109" s="223">
        <v>0</v>
      </c>
      <c r="T109" s="224">
        <f>S109*H109</f>
        <v>0</v>
      </c>
      <c r="AR109" s="26" t="s">
        <v>207</v>
      </c>
      <c r="AT109" s="26" t="s">
        <v>202</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207</v>
      </c>
      <c r="BM109" s="26" t="s">
        <v>2498</v>
      </c>
    </row>
    <row r="110" s="1" customFormat="1">
      <c r="B110" s="48"/>
      <c r="D110" s="226" t="s">
        <v>209</v>
      </c>
      <c r="F110" s="227" t="s">
        <v>1626</v>
      </c>
      <c r="I110" s="228"/>
      <c r="L110" s="48"/>
      <c r="M110" s="229"/>
      <c r="N110" s="49"/>
      <c r="O110" s="49"/>
      <c r="P110" s="49"/>
      <c r="Q110" s="49"/>
      <c r="R110" s="49"/>
      <c r="S110" s="49"/>
      <c r="T110" s="87"/>
      <c r="AT110" s="26" t="s">
        <v>209</v>
      </c>
      <c r="AU110" s="26" t="s">
        <v>83</v>
      </c>
    </row>
    <row r="111" s="12" customFormat="1">
      <c r="B111" s="230"/>
      <c r="D111" s="226" t="s">
        <v>211</v>
      </c>
      <c r="E111" s="231" t="s">
        <v>5</v>
      </c>
      <c r="F111" s="232" t="s">
        <v>2499</v>
      </c>
      <c r="H111" s="233">
        <v>640</v>
      </c>
      <c r="I111" s="234"/>
      <c r="L111" s="230"/>
      <c r="M111" s="235"/>
      <c r="N111" s="236"/>
      <c r="O111" s="236"/>
      <c r="P111" s="236"/>
      <c r="Q111" s="236"/>
      <c r="R111" s="236"/>
      <c r="S111" s="236"/>
      <c r="T111" s="237"/>
      <c r="AT111" s="231" t="s">
        <v>211</v>
      </c>
      <c r="AU111" s="231" t="s">
        <v>83</v>
      </c>
      <c r="AV111" s="12" t="s">
        <v>83</v>
      </c>
      <c r="AW111" s="12" t="s">
        <v>37</v>
      </c>
      <c r="AX111" s="12" t="s">
        <v>81</v>
      </c>
      <c r="AY111" s="231" t="s">
        <v>200</v>
      </c>
    </row>
    <row r="112" s="11" customFormat="1" ht="37.44" customHeight="1">
      <c r="B112" s="200"/>
      <c r="D112" s="201" t="s">
        <v>72</v>
      </c>
      <c r="E112" s="202" t="s">
        <v>2369</v>
      </c>
      <c r="F112" s="202" t="s">
        <v>2370</v>
      </c>
      <c r="I112" s="203"/>
      <c r="J112" s="204">
        <f>BK112</f>
        <v>0</v>
      </c>
      <c r="L112" s="200"/>
      <c r="M112" s="205"/>
      <c r="N112" s="206"/>
      <c r="O112" s="206"/>
      <c r="P112" s="207">
        <f>P113+P174</f>
        <v>0</v>
      </c>
      <c r="Q112" s="206"/>
      <c r="R112" s="207">
        <f>R113+R174</f>
        <v>0.97553669999999992</v>
      </c>
      <c r="S112" s="206"/>
      <c r="T112" s="208">
        <f>T113+T174</f>
        <v>0</v>
      </c>
      <c r="AR112" s="201" t="s">
        <v>83</v>
      </c>
      <c r="AT112" s="209" t="s">
        <v>72</v>
      </c>
      <c r="AU112" s="209" t="s">
        <v>73</v>
      </c>
      <c r="AY112" s="201" t="s">
        <v>200</v>
      </c>
      <c r="BK112" s="210">
        <f>BK113+BK174</f>
        <v>0</v>
      </c>
    </row>
    <row r="113" s="11" customFormat="1" ht="19.92" customHeight="1">
      <c r="B113" s="200"/>
      <c r="D113" s="201" t="s">
        <v>72</v>
      </c>
      <c r="E113" s="211" t="s">
        <v>2371</v>
      </c>
      <c r="F113" s="211" t="s">
        <v>2372</v>
      </c>
      <c r="I113" s="203"/>
      <c r="J113" s="212">
        <f>BK113</f>
        <v>0</v>
      </c>
      <c r="L113" s="200"/>
      <c r="M113" s="205"/>
      <c r="N113" s="206"/>
      <c r="O113" s="206"/>
      <c r="P113" s="207">
        <f>SUM(P114:P173)</f>
        <v>0</v>
      </c>
      <c r="Q113" s="206"/>
      <c r="R113" s="207">
        <f>SUM(R114:R173)</f>
        <v>0.94205669999999997</v>
      </c>
      <c r="S113" s="206"/>
      <c r="T113" s="208">
        <f>SUM(T114:T173)</f>
        <v>0</v>
      </c>
      <c r="AR113" s="201" t="s">
        <v>83</v>
      </c>
      <c r="AT113" s="209" t="s">
        <v>72</v>
      </c>
      <c r="AU113" s="209" t="s">
        <v>81</v>
      </c>
      <c r="AY113" s="201" t="s">
        <v>200</v>
      </c>
      <c r="BK113" s="210">
        <f>SUM(BK114:BK173)</f>
        <v>0</v>
      </c>
    </row>
    <row r="114" s="1" customFormat="1" ht="16.5" customHeight="1">
      <c r="B114" s="213"/>
      <c r="C114" s="214" t="s">
        <v>244</v>
      </c>
      <c r="D114" s="214" t="s">
        <v>202</v>
      </c>
      <c r="E114" s="215" t="s">
        <v>2373</v>
      </c>
      <c r="F114" s="216" t="s">
        <v>2374</v>
      </c>
      <c r="G114" s="217" t="s">
        <v>333</v>
      </c>
      <c r="H114" s="218">
        <v>742.61000000000001</v>
      </c>
      <c r="I114" s="219"/>
      <c r="J114" s="220">
        <f>ROUND(I114*H114,2)</f>
        <v>0</v>
      </c>
      <c r="K114" s="216" t="s">
        <v>2347</v>
      </c>
      <c r="L114" s="48"/>
      <c r="M114" s="221" t="s">
        <v>5</v>
      </c>
      <c r="N114" s="222" t="s">
        <v>44</v>
      </c>
      <c r="O114" s="49"/>
      <c r="P114" s="223">
        <f>O114*H114</f>
        <v>0</v>
      </c>
      <c r="Q114" s="223">
        <v>0</v>
      </c>
      <c r="R114" s="223">
        <f>Q114*H114</f>
        <v>0</v>
      </c>
      <c r="S114" s="223">
        <v>0</v>
      </c>
      <c r="T114" s="224">
        <f>S114*H114</f>
        <v>0</v>
      </c>
      <c r="AR114" s="26" t="s">
        <v>301</v>
      </c>
      <c r="AT114" s="26" t="s">
        <v>202</v>
      </c>
      <c r="AU114" s="26" t="s">
        <v>83</v>
      </c>
      <c r="AY114" s="26" t="s">
        <v>200</v>
      </c>
      <c r="BE114" s="225">
        <f>IF(N114="základní",J114,0)</f>
        <v>0</v>
      </c>
      <c r="BF114" s="225">
        <f>IF(N114="snížená",J114,0)</f>
        <v>0</v>
      </c>
      <c r="BG114" s="225">
        <f>IF(N114="zákl. přenesená",J114,0)</f>
        <v>0</v>
      </c>
      <c r="BH114" s="225">
        <f>IF(N114="sníž. přenesená",J114,0)</f>
        <v>0</v>
      </c>
      <c r="BI114" s="225">
        <f>IF(N114="nulová",J114,0)</f>
        <v>0</v>
      </c>
      <c r="BJ114" s="26" t="s">
        <v>81</v>
      </c>
      <c r="BK114" s="225">
        <f>ROUND(I114*H114,2)</f>
        <v>0</v>
      </c>
      <c r="BL114" s="26" t="s">
        <v>301</v>
      </c>
      <c r="BM114" s="26" t="s">
        <v>2500</v>
      </c>
    </row>
    <row r="115" s="1" customFormat="1">
      <c r="B115" s="48"/>
      <c r="D115" s="226" t="s">
        <v>209</v>
      </c>
      <c r="F115" s="227" t="s">
        <v>2376</v>
      </c>
      <c r="I115" s="228"/>
      <c r="L115" s="48"/>
      <c r="M115" s="229"/>
      <c r="N115" s="49"/>
      <c r="O115" s="49"/>
      <c r="P115" s="49"/>
      <c r="Q115" s="49"/>
      <c r="R115" s="49"/>
      <c r="S115" s="49"/>
      <c r="T115" s="87"/>
      <c r="AT115" s="26" t="s">
        <v>209</v>
      </c>
      <c r="AU115" s="26" t="s">
        <v>83</v>
      </c>
    </row>
    <row r="116" s="12" customFormat="1">
      <c r="B116" s="230"/>
      <c r="D116" s="226" t="s">
        <v>211</v>
      </c>
      <c r="E116" s="231" t="s">
        <v>5</v>
      </c>
      <c r="F116" s="232" t="s">
        <v>2501</v>
      </c>
      <c r="H116" s="233">
        <v>38.609999999999999</v>
      </c>
      <c r="I116" s="234"/>
      <c r="L116" s="230"/>
      <c r="M116" s="235"/>
      <c r="N116" s="236"/>
      <c r="O116" s="236"/>
      <c r="P116" s="236"/>
      <c r="Q116" s="236"/>
      <c r="R116" s="236"/>
      <c r="S116" s="236"/>
      <c r="T116" s="237"/>
      <c r="AT116" s="231" t="s">
        <v>211</v>
      </c>
      <c r="AU116" s="231" t="s">
        <v>83</v>
      </c>
      <c r="AV116" s="12" t="s">
        <v>83</v>
      </c>
      <c r="AW116" s="12" t="s">
        <v>37</v>
      </c>
      <c r="AX116" s="12" t="s">
        <v>73</v>
      </c>
      <c r="AY116" s="231" t="s">
        <v>200</v>
      </c>
    </row>
    <row r="117" s="12" customFormat="1">
      <c r="B117" s="230"/>
      <c r="D117" s="226" t="s">
        <v>211</v>
      </c>
      <c r="E117" s="231" t="s">
        <v>5</v>
      </c>
      <c r="F117" s="232" t="s">
        <v>2502</v>
      </c>
      <c r="H117" s="233">
        <v>704</v>
      </c>
      <c r="I117" s="234"/>
      <c r="L117" s="230"/>
      <c r="M117" s="235"/>
      <c r="N117" s="236"/>
      <c r="O117" s="236"/>
      <c r="P117" s="236"/>
      <c r="Q117" s="236"/>
      <c r="R117" s="236"/>
      <c r="S117" s="236"/>
      <c r="T117" s="237"/>
      <c r="AT117" s="231" t="s">
        <v>211</v>
      </c>
      <c r="AU117" s="231" t="s">
        <v>83</v>
      </c>
      <c r="AV117" s="12" t="s">
        <v>83</v>
      </c>
      <c r="AW117" s="12" t="s">
        <v>37</v>
      </c>
      <c r="AX117" s="12" t="s">
        <v>73</v>
      </c>
      <c r="AY117" s="231" t="s">
        <v>200</v>
      </c>
    </row>
    <row r="118" s="13" customFormat="1">
      <c r="B118" s="238"/>
      <c r="D118" s="226" t="s">
        <v>211</v>
      </c>
      <c r="E118" s="239" t="s">
        <v>5</v>
      </c>
      <c r="F118" s="240" t="s">
        <v>219</v>
      </c>
      <c r="H118" s="241">
        <v>742.61000000000001</v>
      </c>
      <c r="I118" s="242"/>
      <c r="L118" s="238"/>
      <c r="M118" s="243"/>
      <c r="N118" s="244"/>
      <c r="O118" s="244"/>
      <c r="P118" s="244"/>
      <c r="Q118" s="244"/>
      <c r="R118" s="244"/>
      <c r="S118" s="244"/>
      <c r="T118" s="245"/>
      <c r="AT118" s="239" t="s">
        <v>211</v>
      </c>
      <c r="AU118" s="239" t="s">
        <v>83</v>
      </c>
      <c r="AV118" s="13" t="s">
        <v>207</v>
      </c>
      <c r="AW118" s="13" t="s">
        <v>37</v>
      </c>
      <c r="AX118" s="13" t="s">
        <v>81</v>
      </c>
      <c r="AY118" s="239" t="s">
        <v>200</v>
      </c>
    </row>
    <row r="119" s="1" customFormat="1" ht="16.5" customHeight="1">
      <c r="B119" s="213"/>
      <c r="C119" s="247" t="s">
        <v>250</v>
      </c>
      <c r="D119" s="247" t="s">
        <v>271</v>
      </c>
      <c r="E119" s="248" t="s">
        <v>2379</v>
      </c>
      <c r="F119" s="249" t="s">
        <v>2380</v>
      </c>
      <c r="G119" s="250" t="s">
        <v>333</v>
      </c>
      <c r="H119" s="251">
        <v>742.61000000000001</v>
      </c>
      <c r="I119" s="252"/>
      <c r="J119" s="253">
        <f>ROUND(I119*H119,2)</f>
        <v>0</v>
      </c>
      <c r="K119" s="249" t="s">
        <v>2347</v>
      </c>
      <c r="L119" s="254"/>
      <c r="M119" s="255" t="s">
        <v>5</v>
      </c>
      <c r="N119" s="256" t="s">
        <v>44</v>
      </c>
      <c r="O119" s="49"/>
      <c r="P119" s="223">
        <f>O119*H119</f>
        <v>0</v>
      </c>
      <c r="Q119" s="223">
        <v>0.00027</v>
      </c>
      <c r="R119" s="223">
        <f>Q119*H119</f>
        <v>0.20050470000000001</v>
      </c>
      <c r="S119" s="223">
        <v>0</v>
      </c>
      <c r="T119" s="224">
        <f>S119*H119</f>
        <v>0</v>
      </c>
      <c r="AR119" s="26" t="s">
        <v>394</v>
      </c>
      <c r="AT119" s="26" t="s">
        <v>271</v>
      </c>
      <c r="AU119" s="26" t="s">
        <v>83</v>
      </c>
      <c r="AY119" s="26" t="s">
        <v>200</v>
      </c>
      <c r="BE119" s="225">
        <f>IF(N119="základní",J119,0)</f>
        <v>0</v>
      </c>
      <c r="BF119" s="225">
        <f>IF(N119="snížená",J119,0)</f>
        <v>0</v>
      </c>
      <c r="BG119" s="225">
        <f>IF(N119="zákl. přenesená",J119,0)</f>
        <v>0</v>
      </c>
      <c r="BH119" s="225">
        <f>IF(N119="sníž. přenesená",J119,0)</f>
        <v>0</v>
      </c>
      <c r="BI119" s="225">
        <f>IF(N119="nulová",J119,0)</f>
        <v>0</v>
      </c>
      <c r="BJ119" s="26" t="s">
        <v>81</v>
      </c>
      <c r="BK119" s="225">
        <f>ROUND(I119*H119,2)</f>
        <v>0</v>
      </c>
      <c r="BL119" s="26" t="s">
        <v>301</v>
      </c>
      <c r="BM119" s="26" t="s">
        <v>2503</v>
      </c>
    </row>
    <row r="120" s="1" customFormat="1">
      <c r="B120" s="48"/>
      <c r="D120" s="226" t="s">
        <v>209</v>
      </c>
      <c r="F120" s="227" t="s">
        <v>2382</v>
      </c>
      <c r="I120" s="228"/>
      <c r="L120" s="48"/>
      <c r="M120" s="229"/>
      <c r="N120" s="49"/>
      <c r="O120" s="49"/>
      <c r="P120" s="49"/>
      <c r="Q120" s="49"/>
      <c r="R120" s="49"/>
      <c r="S120" s="49"/>
      <c r="T120" s="87"/>
      <c r="AT120" s="26" t="s">
        <v>209</v>
      </c>
      <c r="AU120" s="26" t="s">
        <v>83</v>
      </c>
    </row>
    <row r="121" s="1" customFormat="1">
      <c r="B121" s="48"/>
      <c r="D121" s="226" t="s">
        <v>235</v>
      </c>
      <c r="F121" s="246" t="s">
        <v>2383</v>
      </c>
      <c r="I121" s="228"/>
      <c r="L121" s="48"/>
      <c r="M121" s="229"/>
      <c r="N121" s="49"/>
      <c r="O121" s="49"/>
      <c r="P121" s="49"/>
      <c r="Q121" s="49"/>
      <c r="R121" s="49"/>
      <c r="S121" s="49"/>
      <c r="T121" s="87"/>
      <c r="AT121" s="26" t="s">
        <v>235</v>
      </c>
      <c r="AU121" s="26" t="s">
        <v>83</v>
      </c>
    </row>
    <row r="122" s="1" customFormat="1" ht="16.5" customHeight="1">
      <c r="B122" s="213"/>
      <c r="C122" s="214" t="s">
        <v>258</v>
      </c>
      <c r="D122" s="214" t="s">
        <v>202</v>
      </c>
      <c r="E122" s="215" t="s">
        <v>2384</v>
      </c>
      <c r="F122" s="216" t="s">
        <v>2385</v>
      </c>
      <c r="G122" s="217" t="s">
        <v>333</v>
      </c>
      <c r="H122" s="218">
        <v>170.09999999999999</v>
      </c>
      <c r="I122" s="219"/>
      <c r="J122" s="220">
        <f>ROUND(I122*H122,2)</f>
        <v>0</v>
      </c>
      <c r="K122" s="216" t="s">
        <v>2347</v>
      </c>
      <c r="L122" s="48"/>
      <c r="M122" s="221" t="s">
        <v>5</v>
      </c>
      <c r="N122" s="222" t="s">
        <v>44</v>
      </c>
      <c r="O122" s="49"/>
      <c r="P122" s="223">
        <f>O122*H122</f>
        <v>0</v>
      </c>
      <c r="Q122" s="223">
        <v>0</v>
      </c>
      <c r="R122" s="223">
        <f>Q122*H122</f>
        <v>0</v>
      </c>
      <c r="S122" s="223">
        <v>0</v>
      </c>
      <c r="T122" s="224">
        <f>S122*H122</f>
        <v>0</v>
      </c>
      <c r="AR122" s="26" t="s">
        <v>301</v>
      </c>
      <c r="AT122" s="26" t="s">
        <v>202</v>
      </c>
      <c r="AU122" s="26" t="s">
        <v>83</v>
      </c>
      <c r="AY122" s="26" t="s">
        <v>200</v>
      </c>
      <c r="BE122" s="225">
        <f>IF(N122="základní",J122,0)</f>
        <v>0</v>
      </c>
      <c r="BF122" s="225">
        <f>IF(N122="snížená",J122,0)</f>
        <v>0</v>
      </c>
      <c r="BG122" s="225">
        <f>IF(N122="zákl. přenesená",J122,0)</f>
        <v>0</v>
      </c>
      <c r="BH122" s="225">
        <f>IF(N122="sníž. přenesená",J122,0)</f>
        <v>0</v>
      </c>
      <c r="BI122" s="225">
        <f>IF(N122="nulová",J122,0)</f>
        <v>0</v>
      </c>
      <c r="BJ122" s="26" t="s">
        <v>81</v>
      </c>
      <c r="BK122" s="225">
        <f>ROUND(I122*H122,2)</f>
        <v>0</v>
      </c>
      <c r="BL122" s="26" t="s">
        <v>301</v>
      </c>
      <c r="BM122" s="26" t="s">
        <v>2504</v>
      </c>
    </row>
    <row r="123" s="1" customFormat="1">
      <c r="B123" s="48"/>
      <c r="D123" s="226" t="s">
        <v>209</v>
      </c>
      <c r="F123" s="227" t="s">
        <v>2387</v>
      </c>
      <c r="I123" s="228"/>
      <c r="L123" s="48"/>
      <c r="M123" s="229"/>
      <c r="N123" s="49"/>
      <c r="O123" s="49"/>
      <c r="P123" s="49"/>
      <c r="Q123" s="49"/>
      <c r="R123" s="49"/>
      <c r="S123" s="49"/>
      <c r="T123" s="87"/>
      <c r="AT123" s="26" t="s">
        <v>209</v>
      </c>
      <c r="AU123" s="26" t="s">
        <v>83</v>
      </c>
    </row>
    <row r="124" s="12" customFormat="1">
      <c r="B124" s="230"/>
      <c r="D124" s="226" t="s">
        <v>211</v>
      </c>
      <c r="E124" s="231" t="s">
        <v>5</v>
      </c>
      <c r="F124" s="232" t="s">
        <v>2505</v>
      </c>
      <c r="H124" s="233">
        <v>170.09999999999999</v>
      </c>
      <c r="I124" s="234"/>
      <c r="L124" s="230"/>
      <c r="M124" s="235"/>
      <c r="N124" s="236"/>
      <c r="O124" s="236"/>
      <c r="P124" s="236"/>
      <c r="Q124" s="236"/>
      <c r="R124" s="236"/>
      <c r="S124" s="236"/>
      <c r="T124" s="237"/>
      <c r="AT124" s="231" t="s">
        <v>211</v>
      </c>
      <c r="AU124" s="231" t="s">
        <v>83</v>
      </c>
      <c r="AV124" s="12" t="s">
        <v>83</v>
      </c>
      <c r="AW124" s="12" t="s">
        <v>37</v>
      </c>
      <c r="AX124" s="12" t="s">
        <v>81</v>
      </c>
      <c r="AY124" s="231" t="s">
        <v>200</v>
      </c>
    </row>
    <row r="125" s="1" customFormat="1" ht="16.5" customHeight="1">
      <c r="B125" s="213"/>
      <c r="C125" s="247" t="s">
        <v>264</v>
      </c>
      <c r="D125" s="247" t="s">
        <v>271</v>
      </c>
      <c r="E125" s="248" t="s">
        <v>2389</v>
      </c>
      <c r="F125" s="249" t="s">
        <v>2390</v>
      </c>
      <c r="G125" s="250" t="s">
        <v>333</v>
      </c>
      <c r="H125" s="251">
        <v>170.09999999999999</v>
      </c>
      <c r="I125" s="252"/>
      <c r="J125" s="253">
        <f>ROUND(I125*H125,2)</f>
        <v>0</v>
      </c>
      <c r="K125" s="249" t="s">
        <v>2347</v>
      </c>
      <c r="L125" s="254"/>
      <c r="M125" s="255" t="s">
        <v>5</v>
      </c>
      <c r="N125" s="256" t="s">
        <v>44</v>
      </c>
      <c r="O125" s="49"/>
      <c r="P125" s="223">
        <f>O125*H125</f>
        <v>0</v>
      </c>
      <c r="Q125" s="223">
        <v>0.00012</v>
      </c>
      <c r="R125" s="223">
        <f>Q125*H125</f>
        <v>0.020412</v>
      </c>
      <c r="S125" s="223">
        <v>0</v>
      </c>
      <c r="T125" s="224">
        <f>S125*H125</f>
        <v>0</v>
      </c>
      <c r="AR125" s="26" t="s">
        <v>394</v>
      </c>
      <c r="AT125" s="26" t="s">
        <v>271</v>
      </c>
      <c r="AU125" s="26" t="s">
        <v>83</v>
      </c>
      <c r="AY125" s="26" t="s">
        <v>200</v>
      </c>
      <c r="BE125" s="225">
        <f>IF(N125="základní",J125,0)</f>
        <v>0</v>
      </c>
      <c r="BF125" s="225">
        <f>IF(N125="snížená",J125,0)</f>
        <v>0</v>
      </c>
      <c r="BG125" s="225">
        <f>IF(N125="zákl. přenesená",J125,0)</f>
        <v>0</v>
      </c>
      <c r="BH125" s="225">
        <f>IF(N125="sníž. přenesená",J125,0)</f>
        <v>0</v>
      </c>
      <c r="BI125" s="225">
        <f>IF(N125="nulová",J125,0)</f>
        <v>0</v>
      </c>
      <c r="BJ125" s="26" t="s">
        <v>81</v>
      </c>
      <c r="BK125" s="225">
        <f>ROUND(I125*H125,2)</f>
        <v>0</v>
      </c>
      <c r="BL125" s="26" t="s">
        <v>301</v>
      </c>
      <c r="BM125" s="26" t="s">
        <v>2506</v>
      </c>
    </row>
    <row r="126" s="1" customFormat="1">
      <c r="B126" s="48"/>
      <c r="D126" s="226" t="s">
        <v>209</v>
      </c>
      <c r="F126" s="227" t="s">
        <v>2390</v>
      </c>
      <c r="I126" s="228"/>
      <c r="L126" s="48"/>
      <c r="M126" s="229"/>
      <c r="N126" s="49"/>
      <c r="O126" s="49"/>
      <c r="P126" s="49"/>
      <c r="Q126" s="49"/>
      <c r="R126" s="49"/>
      <c r="S126" s="49"/>
      <c r="T126" s="87"/>
      <c r="AT126" s="26" t="s">
        <v>209</v>
      </c>
      <c r="AU126" s="26" t="s">
        <v>83</v>
      </c>
    </row>
    <row r="127" s="1" customFormat="1">
      <c r="B127" s="48"/>
      <c r="D127" s="226" t="s">
        <v>235</v>
      </c>
      <c r="F127" s="246" t="s">
        <v>2392</v>
      </c>
      <c r="I127" s="228"/>
      <c r="L127" s="48"/>
      <c r="M127" s="229"/>
      <c r="N127" s="49"/>
      <c r="O127" s="49"/>
      <c r="P127" s="49"/>
      <c r="Q127" s="49"/>
      <c r="R127" s="49"/>
      <c r="S127" s="49"/>
      <c r="T127" s="87"/>
      <c r="AT127" s="26" t="s">
        <v>235</v>
      </c>
      <c r="AU127" s="26" t="s">
        <v>83</v>
      </c>
    </row>
    <row r="128" s="1" customFormat="1" ht="16.5" customHeight="1">
      <c r="B128" s="213"/>
      <c r="C128" s="214" t="s">
        <v>270</v>
      </c>
      <c r="D128" s="214" t="s">
        <v>202</v>
      </c>
      <c r="E128" s="215" t="s">
        <v>2393</v>
      </c>
      <c r="F128" s="216" t="s">
        <v>2394</v>
      </c>
      <c r="G128" s="217" t="s">
        <v>333</v>
      </c>
      <c r="H128" s="218">
        <v>704</v>
      </c>
      <c r="I128" s="219"/>
      <c r="J128" s="220">
        <f>ROUND(I128*H128,2)</f>
        <v>0</v>
      </c>
      <c r="K128" s="216" t="s">
        <v>2347</v>
      </c>
      <c r="L128" s="48"/>
      <c r="M128" s="221" t="s">
        <v>5</v>
      </c>
      <c r="N128" s="222" t="s">
        <v>44</v>
      </c>
      <c r="O128" s="49"/>
      <c r="P128" s="223">
        <f>O128*H128</f>
        <v>0</v>
      </c>
      <c r="Q128" s="223">
        <v>0</v>
      </c>
      <c r="R128" s="223">
        <f>Q128*H128</f>
        <v>0</v>
      </c>
      <c r="S128" s="223">
        <v>0</v>
      </c>
      <c r="T128" s="224">
        <f>S128*H128</f>
        <v>0</v>
      </c>
      <c r="AR128" s="26" t="s">
        <v>301</v>
      </c>
      <c r="AT128" s="26" t="s">
        <v>202</v>
      </c>
      <c r="AU128" s="26" t="s">
        <v>83</v>
      </c>
      <c r="AY128" s="26" t="s">
        <v>200</v>
      </c>
      <c r="BE128" s="225">
        <f>IF(N128="základní",J128,0)</f>
        <v>0</v>
      </c>
      <c r="BF128" s="225">
        <f>IF(N128="snížená",J128,0)</f>
        <v>0</v>
      </c>
      <c r="BG128" s="225">
        <f>IF(N128="zákl. přenesená",J128,0)</f>
        <v>0</v>
      </c>
      <c r="BH128" s="225">
        <f>IF(N128="sníž. přenesená",J128,0)</f>
        <v>0</v>
      </c>
      <c r="BI128" s="225">
        <f>IF(N128="nulová",J128,0)</f>
        <v>0</v>
      </c>
      <c r="BJ128" s="26" t="s">
        <v>81</v>
      </c>
      <c r="BK128" s="225">
        <f>ROUND(I128*H128,2)</f>
        <v>0</v>
      </c>
      <c r="BL128" s="26" t="s">
        <v>301</v>
      </c>
      <c r="BM128" s="26" t="s">
        <v>2507</v>
      </c>
    </row>
    <row r="129" s="1" customFormat="1">
      <c r="B129" s="48"/>
      <c r="D129" s="226" t="s">
        <v>209</v>
      </c>
      <c r="F129" s="227" t="s">
        <v>2396</v>
      </c>
      <c r="I129" s="228"/>
      <c r="L129" s="48"/>
      <c r="M129" s="229"/>
      <c r="N129" s="49"/>
      <c r="O129" s="49"/>
      <c r="P129" s="49"/>
      <c r="Q129" s="49"/>
      <c r="R129" s="49"/>
      <c r="S129" s="49"/>
      <c r="T129" s="87"/>
      <c r="AT129" s="26" t="s">
        <v>209</v>
      </c>
      <c r="AU129" s="26" t="s">
        <v>83</v>
      </c>
    </row>
    <row r="130" s="12" customFormat="1">
      <c r="B130" s="230"/>
      <c r="D130" s="226" t="s">
        <v>211</v>
      </c>
      <c r="E130" s="231" t="s">
        <v>5</v>
      </c>
      <c r="F130" s="232" t="s">
        <v>2502</v>
      </c>
      <c r="H130" s="233">
        <v>704</v>
      </c>
      <c r="I130" s="234"/>
      <c r="L130" s="230"/>
      <c r="M130" s="235"/>
      <c r="N130" s="236"/>
      <c r="O130" s="236"/>
      <c r="P130" s="236"/>
      <c r="Q130" s="236"/>
      <c r="R130" s="236"/>
      <c r="S130" s="236"/>
      <c r="T130" s="237"/>
      <c r="AT130" s="231" t="s">
        <v>211</v>
      </c>
      <c r="AU130" s="231" t="s">
        <v>83</v>
      </c>
      <c r="AV130" s="12" t="s">
        <v>83</v>
      </c>
      <c r="AW130" s="12" t="s">
        <v>37</v>
      </c>
      <c r="AX130" s="12" t="s">
        <v>81</v>
      </c>
      <c r="AY130" s="231" t="s">
        <v>200</v>
      </c>
    </row>
    <row r="131" s="1" customFormat="1" ht="16.5" customHeight="1">
      <c r="B131" s="213"/>
      <c r="C131" s="247" t="s">
        <v>277</v>
      </c>
      <c r="D131" s="247" t="s">
        <v>271</v>
      </c>
      <c r="E131" s="248" t="s">
        <v>698</v>
      </c>
      <c r="F131" s="249" t="s">
        <v>2397</v>
      </c>
      <c r="G131" s="250" t="s">
        <v>333</v>
      </c>
      <c r="H131" s="251">
        <v>704</v>
      </c>
      <c r="I131" s="252"/>
      <c r="J131" s="253">
        <f>ROUND(I131*H131,2)</f>
        <v>0</v>
      </c>
      <c r="K131" s="249" t="s">
        <v>5</v>
      </c>
      <c r="L131" s="254"/>
      <c r="M131" s="255" t="s">
        <v>5</v>
      </c>
      <c r="N131" s="256" t="s">
        <v>44</v>
      </c>
      <c r="O131" s="49"/>
      <c r="P131" s="223">
        <f>O131*H131</f>
        <v>0</v>
      </c>
      <c r="Q131" s="223">
        <v>0</v>
      </c>
      <c r="R131" s="223">
        <f>Q131*H131</f>
        <v>0</v>
      </c>
      <c r="S131" s="223">
        <v>0</v>
      </c>
      <c r="T131" s="224">
        <f>S131*H131</f>
        <v>0</v>
      </c>
      <c r="AR131" s="26" t="s">
        <v>394</v>
      </c>
      <c r="AT131" s="26" t="s">
        <v>271</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301</v>
      </c>
      <c r="BM131" s="26" t="s">
        <v>2508</v>
      </c>
    </row>
    <row r="132" s="1" customFormat="1">
      <c r="B132" s="48"/>
      <c r="D132" s="226" t="s">
        <v>209</v>
      </c>
      <c r="F132" s="227" t="s">
        <v>2397</v>
      </c>
      <c r="I132" s="228"/>
      <c r="L132" s="48"/>
      <c r="M132" s="229"/>
      <c r="N132" s="49"/>
      <c r="O132" s="49"/>
      <c r="P132" s="49"/>
      <c r="Q132" s="49"/>
      <c r="R132" s="49"/>
      <c r="S132" s="49"/>
      <c r="T132" s="87"/>
      <c r="AT132" s="26" t="s">
        <v>209</v>
      </c>
      <c r="AU132" s="26" t="s">
        <v>83</v>
      </c>
    </row>
    <row r="133" s="1" customFormat="1" ht="16.5" customHeight="1">
      <c r="B133" s="213"/>
      <c r="C133" s="214" t="s">
        <v>282</v>
      </c>
      <c r="D133" s="214" t="s">
        <v>202</v>
      </c>
      <c r="E133" s="215" t="s">
        <v>2399</v>
      </c>
      <c r="F133" s="216" t="s">
        <v>2400</v>
      </c>
      <c r="G133" s="217" t="s">
        <v>333</v>
      </c>
      <c r="H133" s="218">
        <v>672</v>
      </c>
      <c r="I133" s="219"/>
      <c r="J133" s="220">
        <f>ROUND(I133*H133,2)</f>
        <v>0</v>
      </c>
      <c r="K133" s="216" t="s">
        <v>2347</v>
      </c>
      <c r="L133" s="48"/>
      <c r="M133" s="221" t="s">
        <v>5</v>
      </c>
      <c r="N133" s="222" t="s">
        <v>44</v>
      </c>
      <c r="O133" s="49"/>
      <c r="P133" s="223">
        <f>O133*H133</f>
        <v>0</v>
      </c>
      <c r="Q133" s="223">
        <v>0</v>
      </c>
      <c r="R133" s="223">
        <f>Q133*H133</f>
        <v>0</v>
      </c>
      <c r="S133" s="223">
        <v>0</v>
      </c>
      <c r="T133" s="224">
        <f>S133*H133</f>
        <v>0</v>
      </c>
      <c r="AR133" s="26" t="s">
        <v>301</v>
      </c>
      <c r="AT133" s="26" t="s">
        <v>202</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301</v>
      </c>
      <c r="BM133" s="26" t="s">
        <v>2509</v>
      </c>
    </row>
    <row r="134" s="1" customFormat="1">
      <c r="B134" s="48"/>
      <c r="D134" s="226" t="s">
        <v>209</v>
      </c>
      <c r="F134" s="227" t="s">
        <v>2402</v>
      </c>
      <c r="I134" s="228"/>
      <c r="L134" s="48"/>
      <c r="M134" s="229"/>
      <c r="N134" s="49"/>
      <c r="O134" s="49"/>
      <c r="P134" s="49"/>
      <c r="Q134" s="49"/>
      <c r="R134" s="49"/>
      <c r="S134" s="49"/>
      <c r="T134" s="87"/>
      <c r="AT134" s="26" t="s">
        <v>209</v>
      </c>
      <c r="AU134" s="26" t="s">
        <v>83</v>
      </c>
    </row>
    <row r="135" s="12" customFormat="1">
      <c r="B135" s="230"/>
      <c r="D135" s="226" t="s">
        <v>211</v>
      </c>
      <c r="E135" s="231" t="s">
        <v>5</v>
      </c>
      <c r="F135" s="232" t="s">
        <v>2510</v>
      </c>
      <c r="H135" s="233">
        <v>672</v>
      </c>
      <c r="I135" s="234"/>
      <c r="L135" s="230"/>
      <c r="M135" s="235"/>
      <c r="N135" s="236"/>
      <c r="O135" s="236"/>
      <c r="P135" s="236"/>
      <c r="Q135" s="236"/>
      <c r="R135" s="236"/>
      <c r="S135" s="236"/>
      <c r="T135" s="237"/>
      <c r="AT135" s="231" t="s">
        <v>211</v>
      </c>
      <c r="AU135" s="231" t="s">
        <v>83</v>
      </c>
      <c r="AV135" s="12" t="s">
        <v>83</v>
      </c>
      <c r="AW135" s="12" t="s">
        <v>37</v>
      </c>
      <c r="AX135" s="12" t="s">
        <v>81</v>
      </c>
      <c r="AY135" s="231" t="s">
        <v>200</v>
      </c>
    </row>
    <row r="136" s="1" customFormat="1" ht="16.5" customHeight="1">
      <c r="B136" s="213"/>
      <c r="C136" s="247" t="s">
        <v>288</v>
      </c>
      <c r="D136" s="247" t="s">
        <v>271</v>
      </c>
      <c r="E136" s="248" t="s">
        <v>2403</v>
      </c>
      <c r="F136" s="249" t="s">
        <v>2404</v>
      </c>
      <c r="G136" s="250" t="s">
        <v>310</v>
      </c>
      <c r="H136" s="251">
        <v>672</v>
      </c>
      <c r="I136" s="252"/>
      <c r="J136" s="253">
        <f>ROUND(I136*H136,2)</f>
        <v>0</v>
      </c>
      <c r="K136" s="249" t="s">
        <v>2347</v>
      </c>
      <c r="L136" s="254"/>
      <c r="M136" s="255" t="s">
        <v>5</v>
      </c>
      <c r="N136" s="256" t="s">
        <v>44</v>
      </c>
      <c r="O136" s="49"/>
      <c r="P136" s="223">
        <f>O136*H136</f>
        <v>0</v>
      </c>
      <c r="Q136" s="223">
        <v>0.001</v>
      </c>
      <c r="R136" s="223">
        <f>Q136*H136</f>
        <v>0.67200000000000004</v>
      </c>
      <c r="S136" s="223">
        <v>0</v>
      </c>
      <c r="T136" s="224">
        <f>S136*H136</f>
        <v>0</v>
      </c>
      <c r="AR136" s="26" t="s">
        <v>394</v>
      </c>
      <c r="AT136" s="26" t="s">
        <v>271</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301</v>
      </c>
      <c r="BM136" s="26" t="s">
        <v>2511</v>
      </c>
    </row>
    <row r="137" s="1" customFormat="1">
      <c r="B137" s="48"/>
      <c r="D137" s="226" t="s">
        <v>209</v>
      </c>
      <c r="F137" s="227" t="s">
        <v>2404</v>
      </c>
      <c r="I137" s="228"/>
      <c r="L137" s="48"/>
      <c r="M137" s="229"/>
      <c r="N137" s="49"/>
      <c r="O137" s="49"/>
      <c r="P137" s="49"/>
      <c r="Q137" s="49"/>
      <c r="R137" s="49"/>
      <c r="S137" s="49"/>
      <c r="T137" s="87"/>
      <c r="AT137" s="26" t="s">
        <v>209</v>
      </c>
      <c r="AU137" s="26" t="s">
        <v>83</v>
      </c>
    </row>
    <row r="138" s="1" customFormat="1" ht="16.5" customHeight="1">
      <c r="B138" s="213"/>
      <c r="C138" s="214" t="s">
        <v>11</v>
      </c>
      <c r="D138" s="214" t="s">
        <v>202</v>
      </c>
      <c r="E138" s="215" t="s">
        <v>2406</v>
      </c>
      <c r="F138" s="216" t="s">
        <v>2407</v>
      </c>
      <c r="G138" s="217" t="s">
        <v>403</v>
      </c>
      <c r="H138" s="218">
        <v>81</v>
      </c>
      <c r="I138" s="219"/>
      <c r="J138" s="220">
        <f>ROUND(I138*H138,2)</f>
        <v>0</v>
      </c>
      <c r="K138" s="216" t="s">
        <v>2347</v>
      </c>
      <c r="L138" s="48"/>
      <c r="M138" s="221" t="s">
        <v>5</v>
      </c>
      <c r="N138" s="222" t="s">
        <v>44</v>
      </c>
      <c r="O138" s="49"/>
      <c r="P138" s="223">
        <f>O138*H138</f>
        <v>0</v>
      </c>
      <c r="Q138" s="223">
        <v>0</v>
      </c>
      <c r="R138" s="223">
        <f>Q138*H138</f>
        <v>0</v>
      </c>
      <c r="S138" s="223">
        <v>0</v>
      </c>
      <c r="T138" s="224">
        <f>S138*H138</f>
        <v>0</v>
      </c>
      <c r="AR138" s="26" t="s">
        <v>301</v>
      </c>
      <c r="AT138" s="26" t="s">
        <v>202</v>
      </c>
      <c r="AU138" s="26" t="s">
        <v>83</v>
      </c>
      <c r="AY138" s="26" t="s">
        <v>200</v>
      </c>
      <c r="BE138" s="225">
        <f>IF(N138="základní",J138,0)</f>
        <v>0</v>
      </c>
      <c r="BF138" s="225">
        <f>IF(N138="snížená",J138,0)</f>
        <v>0</v>
      </c>
      <c r="BG138" s="225">
        <f>IF(N138="zákl. přenesená",J138,0)</f>
        <v>0</v>
      </c>
      <c r="BH138" s="225">
        <f>IF(N138="sníž. přenesená",J138,0)</f>
        <v>0</v>
      </c>
      <c r="BI138" s="225">
        <f>IF(N138="nulová",J138,0)</f>
        <v>0</v>
      </c>
      <c r="BJ138" s="26" t="s">
        <v>81</v>
      </c>
      <c r="BK138" s="225">
        <f>ROUND(I138*H138,2)</f>
        <v>0</v>
      </c>
      <c r="BL138" s="26" t="s">
        <v>301</v>
      </c>
      <c r="BM138" s="26" t="s">
        <v>2512</v>
      </c>
    </row>
    <row r="139" s="1" customFormat="1">
      <c r="B139" s="48"/>
      <c r="D139" s="226" t="s">
        <v>209</v>
      </c>
      <c r="F139" s="227" t="s">
        <v>2409</v>
      </c>
      <c r="I139" s="228"/>
      <c r="L139" s="48"/>
      <c r="M139" s="229"/>
      <c r="N139" s="49"/>
      <c r="O139" s="49"/>
      <c r="P139" s="49"/>
      <c r="Q139" s="49"/>
      <c r="R139" s="49"/>
      <c r="S139" s="49"/>
      <c r="T139" s="87"/>
      <c r="AT139" s="26" t="s">
        <v>209</v>
      </c>
      <c r="AU139" s="26" t="s">
        <v>83</v>
      </c>
    </row>
    <row r="140" s="1" customFormat="1" ht="16.5" customHeight="1">
      <c r="B140" s="213"/>
      <c r="C140" s="247" t="s">
        <v>301</v>
      </c>
      <c r="D140" s="247" t="s">
        <v>271</v>
      </c>
      <c r="E140" s="248" t="s">
        <v>2410</v>
      </c>
      <c r="F140" s="249" t="s">
        <v>2411</v>
      </c>
      <c r="G140" s="250" t="s">
        <v>403</v>
      </c>
      <c r="H140" s="251">
        <v>27</v>
      </c>
      <c r="I140" s="252"/>
      <c r="J140" s="253">
        <f>ROUND(I140*H140,2)</f>
        <v>0</v>
      </c>
      <c r="K140" s="249" t="s">
        <v>2347</v>
      </c>
      <c r="L140" s="254"/>
      <c r="M140" s="255" t="s">
        <v>5</v>
      </c>
      <c r="N140" s="256" t="s">
        <v>44</v>
      </c>
      <c r="O140" s="49"/>
      <c r="P140" s="223">
        <f>O140*H140</f>
        <v>0</v>
      </c>
      <c r="Q140" s="223">
        <v>0.00016000000000000001</v>
      </c>
      <c r="R140" s="223">
        <f>Q140*H140</f>
        <v>0.0043200000000000001</v>
      </c>
      <c r="S140" s="223">
        <v>0</v>
      </c>
      <c r="T140" s="224">
        <f>S140*H140</f>
        <v>0</v>
      </c>
      <c r="AR140" s="26" t="s">
        <v>394</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301</v>
      </c>
      <c r="BM140" s="26" t="s">
        <v>2513</v>
      </c>
    </row>
    <row r="141" s="1" customFormat="1">
      <c r="B141" s="48"/>
      <c r="D141" s="226" t="s">
        <v>209</v>
      </c>
      <c r="F141" s="227" t="s">
        <v>2413</v>
      </c>
      <c r="I141" s="228"/>
      <c r="L141" s="48"/>
      <c r="M141" s="229"/>
      <c r="N141" s="49"/>
      <c r="O141" s="49"/>
      <c r="P141" s="49"/>
      <c r="Q141" s="49"/>
      <c r="R141" s="49"/>
      <c r="S141" s="49"/>
      <c r="T141" s="87"/>
      <c r="AT141" s="26" t="s">
        <v>209</v>
      </c>
      <c r="AU141" s="26" t="s">
        <v>83</v>
      </c>
    </row>
    <row r="142" s="1" customFormat="1" ht="25.5" customHeight="1">
      <c r="B142" s="213"/>
      <c r="C142" s="247" t="s">
        <v>307</v>
      </c>
      <c r="D142" s="247" t="s">
        <v>271</v>
      </c>
      <c r="E142" s="248" t="s">
        <v>2414</v>
      </c>
      <c r="F142" s="249" t="s">
        <v>2415</v>
      </c>
      <c r="G142" s="250" t="s">
        <v>403</v>
      </c>
      <c r="H142" s="251">
        <v>54</v>
      </c>
      <c r="I142" s="252"/>
      <c r="J142" s="253">
        <f>ROUND(I142*H142,2)</f>
        <v>0</v>
      </c>
      <c r="K142" s="249" t="s">
        <v>2347</v>
      </c>
      <c r="L142" s="254"/>
      <c r="M142" s="255" t="s">
        <v>5</v>
      </c>
      <c r="N142" s="256" t="s">
        <v>44</v>
      </c>
      <c r="O142" s="49"/>
      <c r="P142" s="223">
        <f>O142*H142</f>
        <v>0</v>
      </c>
      <c r="Q142" s="223">
        <v>0.00069999999999999999</v>
      </c>
      <c r="R142" s="223">
        <f>Q142*H142</f>
        <v>0.0378</v>
      </c>
      <c r="S142" s="223">
        <v>0</v>
      </c>
      <c r="T142" s="224">
        <f>S142*H142</f>
        <v>0</v>
      </c>
      <c r="AR142" s="26" t="s">
        <v>394</v>
      </c>
      <c r="AT142" s="26" t="s">
        <v>271</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301</v>
      </c>
      <c r="BM142" s="26" t="s">
        <v>2514</v>
      </c>
    </row>
    <row r="143" s="1" customFormat="1">
      <c r="B143" s="48"/>
      <c r="D143" s="226" t="s">
        <v>209</v>
      </c>
      <c r="F143" s="227" t="s">
        <v>2417</v>
      </c>
      <c r="I143" s="228"/>
      <c r="L143" s="48"/>
      <c r="M143" s="229"/>
      <c r="N143" s="49"/>
      <c r="O143" s="49"/>
      <c r="P143" s="49"/>
      <c r="Q143" s="49"/>
      <c r="R143" s="49"/>
      <c r="S143" s="49"/>
      <c r="T143" s="87"/>
      <c r="AT143" s="26" t="s">
        <v>209</v>
      </c>
      <c r="AU143" s="26" t="s">
        <v>83</v>
      </c>
    </row>
    <row r="144" s="1" customFormat="1" ht="16.5" customHeight="1">
      <c r="B144" s="213"/>
      <c r="C144" s="247" t="s">
        <v>313</v>
      </c>
      <c r="D144" s="247" t="s">
        <v>271</v>
      </c>
      <c r="E144" s="248" t="s">
        <v>2418</v>
      </c>
      <c r="F144" s="249" t="s">
        <v>2419</v>
      </c>
      <c r="G144" s="250" t="s">
        <v>403</v>
      </c>
      <c r="H144" s="251">
        <v>27</v>
      </c>
      <c r="I144" s="252"/>
      <c r="J144" s="253">
        <f>ROUND(I144*H144,2)</f>
        <v>0</v>
      </c>
      <c r="K144" s="249" t="s">
        <v>206</v>
      </c>
      <c r="L144" s="254"/>
      <c r="M144" s="255" t="s">
        <v>5</v>
      </c>
      <c r="N144" s="256" t="s">
        <v>44</v>
      </c>
      <c r="O144" s="49"/>
      <c r="P144" s="223">
        <f>O144*H144</f>
        <v>0</v>
      </c>
      <c r="Q144" s="223">
        <v>0.00025999999999999998</v>
      </c>
      <c r="R144" s="223">
        <f>Q144*H144</f>
        <v>0.0070199999999999993</v>
      </c>
      <c r="S144" s="223">
        <v>0</v>
      </c>
      <c r="T144" s="224">
        <f>S144*H144</f>
        <v>0</v>
      </c>
      <c r="AR144" s="26" t="s">
        <v>394</v>
      </c>
      <c r="AT144" s="26" t="s">
        <v>271</v>
      </c>
      <c r="AU144" s="26" t="s">
        <v>83</v>
      </c>
      <c r="AY144" s="26" t="s">
        <v>200</v>
      </c>
      <c r="BE144" s="225">
        <f>IF(N144="základní",J144,0)</f>
        <v>0</v>
      </c>
      <c r="BF144" s="225">
        <f>IF(N144="snížená",J144,0)</f>
        <v>0</v>
      </c>
      <c r="BG144" s="225">
        <f>IF(N144="zákl. přenesená",J144,0)</f>
        <v>0</v>
      </c>
      <c r="BH144" s="225">
        <f>IF(N144="sníž. přenesená",J144,0)</f>
        <v>0</v>
      </c>
      <c r="BI144" s="225">
        <f>IF(N144="nulová",J144,0)</f>
        <v>0</v>
      </c>
      <c r="BJ144" s="26" t="s">
        <v>81</v>
      </c>
      <c r="BK144" s="225">
        <f>ROUND(I144*H144,2)</f>
        <v>0</v>
      </c>
      <c r="BL144" s="26" t="s">
        <v>301</v>
      </c>
      <c r="BM144" s="26" t="s">
        <v>2515</v>
      </c>
    </row>
    <row r="145" s="1" customFormat="1">
      <c r="B145" s="48"/>
      <c r="D145" s="226" t="s">
        <v>209</v>
      </c>
      <c r="F145" s="227" t="s">
        <v>2419</v>
      </c>
      <c r="I145" s="228"/>
      <c r="L145" s="48"/>
      <c r="M145" s="229"/>
      <c r="N145" s="49"/>
      <c r="O145" s="49"/>
      <c r="P145" s="49"/>
      <c r="Q145" s="49"/>
      <c r="R145" s="49"/>
      <c r="S145" s="49"/>
      <c r="T145" s="87"/>
      <c r="AT145" s="26" t="s">
        <v>209</v>
      </c>
      <c r="AU145" s="26" t="s">
        <v>83</v>
      </c>
    </row>
    <row r="146" s="1" customFormat="1" ht="16.5" customHeight="1">
      <c r="B146" s="213"/>
      <c r="C146" s="214" t="s">
        <v>321</v>
      </c>
      <c r="D146" s="214" t="s">
        <v>202</v>
      </c>
      <c r="E146" s="215" t="s">
        <v>432</v>
      </c>
      <c r="F146" s="216" t="s">
        <v>2421</v>
      </c>
      <c r="G146" s="217" t="s">
        <v>403</v>
      </c>
      <c r="H146" s="218">
        <v>29</v>
      </c>
      <c r="I146" s="219"/>
      <c r="J146" s="220">
        <f>ROUND(I146*H146,2)</f>
        <v>0</v>
      </c>
      <c r="K146" s="216" t="s">
        <v>5</v>
      </c>
      <c r="L146" s="48"/>
      <c r="M146" s="221" t="s">
        <v>5</v>
      </c>
      <c r="N146" s="222" t="s">
        <v>44</v>
      </c>
      <c r="O146" s="49"/>
      <c r="P146" s="223">
        <f>O146*H146</f>
        <v>0</v>
      </c>
      <c r="Q146" s="223">
        <v>0</v>
      </c>
      <c r="R146" s="223">
        <f>Q146*H146</f>
        <v>0</v>
      </c>
      <c r="S146" s="223">
        <v>0</v>
      </c>
      <c r="T146" s="224">
        <f>S146*H146</f>
        <v>0</v>
      </c>
      <c r="AR146" s="26" t="s">
        <v>301</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301</v>
      </c>
      <c r="BM146" s="26" t="s">
        <v>2516</v>
      </c>
    </row>
    <row r="147" s="1" customFormat="1">
      <c r="B147" s="48"/>
      <c r="D147" s="226" t="s">
        <v>209</v>
      </c>
      <c r="F147" s="227" t="s">
        <v>2421</v>
      </c>
      <c r="I147" s="228"/>
      <c r="L147" s="48"/>
      <c r="M147" s="229"/>
      <c r="N147" s="49"/>
      <c r="O147" s="49"/>
      <c r="P147" s="49"/>
      <c r="Q147" s="49"/>
      <c r="R147" s="49"/>
      <c r="S147" s="49"/>
      <c r="T147" s="87"/>
      <c r="AT147" s="26" t="s">
        <v>209</v>
      </c>
      <c r="AU147" s="26" t="s">
        <v>83</v>
      </c>
    </row>
    <row r="148" s="1" customFormat="1" ht="16.5" customHeight="1">
      <c r="B148" s="213"/>
      <c r="C148" s="247" t="s">
        <v>326</v>
      </c>
      <c r="D148" s="247" t="s">
        <v>271</v>
      </c>
      <c r="E148" s="248" t="s">
        <v>2423</v>
      </c>
      <c r="F148" s="249" t="s">
        <v>2424</v>
      </c>
      <c r="G148" s="250" t="s">
        <v>403</v>
      </c>
      <c r="H148" s="251">
        <v>29</v>
      </c>
      <c r="I148" s="252"/>
      <c r="J148" s="253">
        <f>ROUND(I148*H148,2)</f>
        <v>0</v>
      </c>
      <c r="K148" s="249" t="s">
        <v>5</v>
      </c>
      <c r="L148" s="254"/>
      <c r="M148" s="255" t="s">
        <v>5</v>
      </c>
      <c r="N148" s="256" t="s">
        <v>44</v>
      </c>
      <c r="O148" s="49"/>
      <c r="P148" s="223">
        <f>O148*H148</f>
        <v>0</v>
      </c>
      <c r="Q148" s="223">
        <v>0</v>
      </c>
      <c r="R148" s="223">
        <f>Q148*H148</f>
        <v>0</v>
      </c>
      <c r="S148" s="223">
        <v>0</v>
      </c>
      <c r="T148" s="224">
        <f>S148*H148</f>
        <v>0</v>
      </c>
      <c r="AR148" s="26" t="s">
        <v>394</v>
      </c>
      <c r="AT148" s="26" t="s">
        <v>271</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301</v>
      </c>
      <c r="BM148" s="26" t="s">
        <v>2517</v>
      </c>
    </row>
    <row r="149" s="1" customFormat="1">
      <c r="B149" s="48"/>
      <c r="D149" s="226" t="s">
        <v>209</v>
      </c>
      <c r="F149" s="227" t="s">
        <v>2424</v>
      </c>
      <c r="I149" s="228"/>
      <c r="L149" s="48"/>
      <c r="M149" s="229"/>
      <c r="N149" s="49"/>
      <c r="O149" s="49"/>
      <c r="P149" s="49"/>
      <c r="Q149" s="49"/>
      <c r="R149" s="49"/>
      <c r="S149" s="49"/>
      <c r="T149" s="87"/>
      <c r="AT149" s="26" t="s">
        <v>209</v>
      </c>
      <c r="AU149" s="26" t="s">
        <v>83</v>
      </c>
    </row>
    <row r="150" s="1" customFormat="1" ht="16.5" customHeight="1">
      <c r="B150" s="213"/>
      <c r="C150" s="214" t="s">
        <v>10</v>
      </c>
      <c r="D150" s="214" t="s">
        <v>202</v>
      </c>
      <c r="E150" s="215" t="s">
        <v>2426</v>
      </c>
      <c r="F150" s="216" t="s">
        <v>2427</v>
      </c>
      <c r="G150" s="217" t="s">
        <v>403</v>
      </c>
      <c r="H150" s="218">
        <v>27</v>
      </c>
      <c r="I150" s="219"/>
      <c r="J150" s="220">
        <f>ROUND(I150*H150,2)</f>
        <v>0</v>
      </c>
      <c r="K150" s="216" t="s">
        <v>5</v>
      </c>
      <c r="L150" s="48"/>
      <c r="M150" s="221" t="s">
        <v>5</v>
      </c>
      <c r="N150" s="222" t="s">
        <v>44</v>
      </c>
      <c r="O150" s="49"/>
      <c r="P150" s="223">
        <f>O150*H150</f>
        <v>0</v>
      </c>
      <c r="Q150" s="223">
        <v>0</v>
      </c>
      <c r="R150" s="223">
        <f>Q150*H150</f>
        <v>0</v>
      </c>
      <c r="S150" s="223">
        <v>0</v>
      </c>
      <c r="T150" s="224">
        <f>S150*H150</f>
        <v>0</v>
      </c>
      <c r="AR150" s="26" t="s">
        <v>301</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301</v>
      </c>
      <c r="BM150" s="26" t="s">
        <v>2518</v>
      </c>
    </row>
    <row r="151" s="1" customFormat="1">
      <c r="B151" s="48"/>
      <c r="D151" s="226" t="s">
        <v>209</v>
      </c>
      <c r="F151" s="227" t="s">
        <v>2427</v>
      </c>
      <c r="I151" s="228"/>
      <c r="L151" s="48"/>
      <c r="M151" s="229"/>
      <c r="N151" s="49"/>
      <c r="O151" s="49"/>
      <c r="P151" s="49"/>
      <c r="Q151" s="49"/>
      <c r="R151" s="49"/>
      <c r="S151" s="49"/>
      <c r="T151" s="87"/>
      <c r="AT151" s="26" t="s">
        <v>209</v>
      </c>
      <c r="AU151" s="26" t="s">
        <v>83</v>
      </c>
    </row>
    <row r="152" s="1" customFormat="1" ht="16.5" customHeight="1">
      <c r="B152" s="213"/>
      <c r="C152" s="247" t="s">
        <v>339</v>
      </c>
      <c r="D152" s="247" t="s">
        <v>271</v>
      </c>
      <c r="E152" s="248" t="s">
        <v>2429</v>
      </c>
      <c r="F152" s="249" t="s">
        <v>2430</v>
      </c>
      <c r="G152" s="250" t="s">
        <v>403</v>
      </c>
      <c r="H152" s="251">
        <v>27</v>
      </c>
      <c r="I152" s="252"/>
      <c r="J152" s="253">
        <f>ROUND(I152*H152,2)</f>
        <v>0</v>
      </c>
      <c r="K152" s="249" t="s">
        <v>5</v>
      </c>
      <c r="L152" s="254"/>
      <c r="M152" s="255" t="s">
        <v>5</v>
      </c>
      <c r="N152" s="256" t="s">
        <v>44</v>
      </c>
      <c r="O152" s="49"/>
      <c r="P152" s="223">
        <f>O152*H152</f>
        <v>0</v>
      </c>
      <c r="Q152" s="223">
        <v>0</v>
      </c>
      <c r="R152" s="223">
        <f>Q152*H152</f>
        <v>0</v>
      </c>
      <c r="S152" s="223">
        <v>0</v>
      </c>
      <c r="T152" s="224">
        <f>S152*H152</f>
        <v>0</v>
      </c>
      <c r="AR152" s="26" t="s">
        <v>394</v>
      </c>
      <c r="AT152" s="26" t="s">
        <v>271</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301</v>
      </c>
      <c r="BM152" s="26" t="s">
        <v>2519</v>
      </c>
    </row>
    <row r="153" s="1" customFormat="1">
      <c r="B153" s="48"/>
      <c r="D153" s="226" t="s">
        <v>209</v>
      </c>
      <c r="F153" s="227" t="s">
        <v>2432</v>
      </c>
      <c r="I153" s="228"/>
      <c r="L153" s="48"/>
      <c r="M153" s="229"/>
      <c r="N153" s="49"/>
      <c r="O153" s="49"/>
      <c r="P153" s="49"/>
      <c r="Q153" s="49"/>
      <c r="R153" s="49"/>
      <c r="S153" s="49"/>
      <c r="T153" s="87"/>
      <c r="AT153" s="26" t="s">
        <v>209</v>
      </c>
      <c r="AU153" s="26" t="s">
        <v>83</v>
      </c>
    </row>
    <row r="154" s="1" customFormat="1" ht="16.5" customHeight="1">
      <c r="B154" s="213"/>
      <c r="C154" s="214" t="s">
        <v>345</v>
      </c>
      <c r="D154" s="214" t="s">
        <v>202</v>
      </c>
      <c r="E154" s="215" t="s">
        <v>2433</v>
      </c>
      <c r="F154" s="216" t="s">
        <v>2434</v>
      </c>
      <c r="G154" s="217" t="s">
        <v>403</v>
      </c>
      <c r="H154" s="218">
        <v>25</v>
      </c>
      <c r="I154" s="219"/>
      <c r="J154" s="220">
        <f>ROUND(I154*H154,2)</f>
        <v>0</v>
      </c>
      <c r="K154" s="216" t="s">
        <v>5</v>
      </c>
      <c r="L154" s="48"/>
      <c r="M154" s="221" t="s">
        <v>5</v>
      </c>
      <c r="N154" s="222" t="s">
        <v>44</v>
      </c>
      <c r="O154" s="49"/>
      <c r="P154" s="223">
        <f>O154*H154</f>
        <v>0</v>
      </c>
      <c r="Q154" s="223">
        <v>0</v>
      </c>
      <c r="R154" s="223">
        <f>Q154*H154</f>
        <v>0</v>
      </c>
      <c r="S154" s="223">
        <v>0</v>
      </c>
      <c r="T154" s="224">
        <f>S154*H154</f>
        <v>0</v>
      </c>
      <c r="AR154" s="26" t="s">
        <v>301</v>
      </c>
      <c r="AT154" s="26" t="s">
        <v>202</v>
      </c>
      <c r="AU154" s="26" t="s">
        <v>83</v>
      </c>
      <c r="AY154" s="26" t="s">
        <v>200</v>
      </c>
      <c r="BE154" s="225">
        <f>IF(N154="základní",J154,0)</f>
        <v>0</v>
      </c>
      <c r="BF154" s="225">
        <f>IF(N154="snížená",J154,0)</f>
        <v>0</v>
      </c>
      <c r="BG154" s="225">
        <f>IF(N154="zákl. přenesená",J154,0)</f>
        <v>0</v>
      </c>
      <c r="BH154" s="225">
        <f>IF(N154="sníž. přenesená",J154,0)</f>
        <v>0</v>
      </c>
      <c r="BI154" s="225">
        <f>IF(N154="nulová",J154,0)</f>
        <v>0</v>
      </c>
      <c r="BJ154" s="26" t="s">
        <v>81</v>
      </c>
      <c r="BK154" s="225">
        <f>ROUND(I154*H154,2)</f>
        <v>0</v>
      </c>
      <c r="BL154" s="26" t="s">
        <v>301</v>
      </c>
      <c r="BM154" s="26" t="s">
        <v>2520</v>
      </c>
    </row>
    <row r="155" s="1" customFormat="1">
      <c r="B155" s="48"/>
      <c r="D155" s="226" t="s">
        <v>209</v>
      </c>
      <c r="F155" s="227" t="s">
        <v>2434</v>
      </c>
      <c r="I155" s="228"/>
      <c r="L155" s="48"/>
      <c r="M155" s="229"/>
      <c r="N155" s="49"/>
      <c r="O155" s="49"/>
      <c r="P155" s="49"/>
      <c r="Q155" s="49"/>
      <c r="R155" s="49"/>
      <c r="S155" s="49"/>
      <c r="T155" s="87"/>
      <c r="AT155" s="26" t="s">
        <v>209</v>
      </c>
      <c r="AU155" s="26" t="s">
        <v>83</v>
      </c>
    </row>
    <row r="156" s="1" customFormat="1" ht="16.5" customHeight="1">
      <c r="B156" s="213"/>
      <c r="C156" s="247" t="s">
        <v>350</v>
      </c>
      <c r="D156" s="247" t="s">
        <v>271</v>
      </c>
      <c r="E156" s="248" t="s">
        <v>2436</v>
      </c>
      <c r="F156" s="249" t="s">
        <v>2437</v>
      </c>
      <c r="G156" s="250" t="s">
        <v>403</v>
      </c>
      <c r="H156" s="251">
        <v>27</v>
      </c>
      <c r="I156" s="252"/>
      <c r="J156" s="253">
        <f>ROUND(I156*H156,2)</f>
        <v>0</v>
      </c>
      <c r="K156" s="249" t="s">
        <v>5</v>
      </c>
      <c r="L156" s="254"/>
      <c r="M156" s="255" t="s">
        <v>5</v>
      </c>
      <c r="N156" s="256" t="s">
        <v>44</v>
      </c>
      <c r="O156" s="49"/>
      <c r="P156" s="223">
        <f>O156*H156</f>
        <v>0</v>
      </c>
      <c r="Q156" s="223">
        <v>0</v>
      </c>
      <c r="R156" s="223">
        <f>Q156*H156</f>
        <v>0</v>
      </c>
      <c r="S156" s="223">
        <v>0</v>
      </c>
      <c r="T156" s="224">
        <f>S156*H156</f>
        <v>0</v>
      </c>
      <c r="AR156" s="26" t="s">
        <v>394</v>
      </c>
      <c r="AT156" s="26" t="s">
        <v>271</v>
      </c>
      <c r="AU156" s="26" t="s">
        <v>83</v>
      </c>
      <c r="AY156" s="26" t="s">
        <v>200</v>
      </c>
      <c r="BE156" s="225">
        <f>IF(N156="základní",J156,0)</f>
        <v>0</v>
      </c>
      <c r="BF156" s="225">
        <f>IF(N156="snížená",J156,0)</f>
        <v>0</v>
      </c>
      <c r="BG156" s="225">
        <f>IF(N156="zákl. přenesená",J156,0)</f>
        <v>0</v>
      </c>
      <c r="BH156" s="225">
        <f>IF(N156="sníž. přenesená",J156,0)</f>
        <v>0</v>
      </c>
      <c r="BI156" s="225">
        <f>IF(N156="nulová",J156,0)</f>
        <v>0</v>
      </c>
      <c r="BJ156" s="26" t="s">
        <v>81</v>
      </c>
      <c r="BK156" s="225">
        <f>ROUND(I156*H156,2)</f>
        <v>0</v>
      </c>
      <c r="BL156" s="26" t="s">
        <v>301</v>
      </c>
      <c r="BM156" s="26" t="s">
        <v>2521</v>
      </c>
    </row>
    <row r="157" s="1" customFormat="1">
      <c r="B157" s="48"/>
      <c r="D157" s="226" t="s">
        <v>209</v>
      </c>
      <c r="F157" s="227" t="s">
        <v>2439</v>
      </c>
      <c r="I157" s="228"/>
      <c r="L157" s="48"/>
      <c r="M157" s="229"/>
      <c r="N157" s="49"/>
      <c r="O157" s="49"/>
      <c r="P157" s="49"/>
      <c r="Q157" s="49"/>
      <c r="R157" s="49"/>
      <c r="S157" s="49"/>
      <c r="T157" s="87"/>
      <c r="AT157" s="26" t="s">
        <v>209</v>
      </c>
      <c r="AU157" s="26" t="s">
        <v>83</v>
      </c>
    </row>
    <row r="158" s="1" customFormat="1" ht="16.5" customHeight="1">
      <c r="B158" s="213"/>
      <c r="C158" s="214" t="s">
        <v>356</v>
      </c>
      <c r="D158" s="214" t="s">
        <v>202</v>
      </c>
      <c r="E158" s="215" t="s">
        <v>2440</v>
      </c>
      <c r="F158" s="216" t="s">
        <v>2441</v>
      </c>
      <c r="G158" s="217" t="s">
        <v>403</v>
      </c>
      <c r="H158" s="218">
        <v>27</v>
      </c>
      <c r="I158" s="219"/>
      <c r="J158" s="220">
        <f>ROUND(I158*H158,2)</f>
        <v>0</v>
      </c>
      <c r="K158" s="216" t="s">
        <v>5</v>
      </c>
      <c r="L158" s="48"/>
      <c r="M158" s="221" t="s">
        <v>5</v>
      </c>
      <c r="N158" s="222" t="s">
        <v>44</v>
      </c>
      <c r="O158" s="49"/>
      <c r="P158" s="223">
        <f>O158*H158</f>
        <v>0</v>
      </c>
      <c r="Q158" s="223">
        <v>0</v>
      </c>
      <c r="R158" s="223">
        <f>Q158*H158</f>
        <v>0</v>
      </c>
      <c r="S158" s="223">
        <v>0</v>
      </c>
      <c r="T158" s="224">
        <f>S158*H158</f>
        <v>0</v>
      </c>
      <c r="AR158" s="26" t="s">
        <v>301</v>
      </c>
      <c r="AT158" s="26" t="s">
        <v>202</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301</v>
      </c>
      <c r="BM158" s="26" t="s">
        <v>2522</v>
      </c>
    </row>
    <row r="159" s="1" customFormat="1">
      <c r="B159" s="48"/>
      <c r="D159" s="226" t="s">
        <v>209</v>
      </c>
      <c r="F159" s="227" t="s">
        <v>2441</v>
      </c>
      <c r="I159" s="228"/>
      <c r="L159" s="48"/>
      <c r="M159" s="229"/>
      <c r="N159" s="49"/>
      <c r="O159" s="49"/>
      <c r="P159" s="49"/>
      <c r="Q159" s="49"/>
      <c r="R159" s="49"/>
      <c r="S159" s="49"/>
      <c r="T159" s="87"/>
      <c r="AT159" s="26" t="s">
        <v>209</v>
      </c>
      <c r="AU159" s="26" t="s">
        <v>83</v>
      </c>
    </row>
    <row r="160" s="1" customFormat="1" ht="16.5" customHeight="1">
      <c r="B160" s="213"/>
      <c r="C160" s="247" t="s">
        <v>362</v>
      </c>
      <c r="D160" s="247" t="s">
        <v>271</v>
      </c>
      <c r="E160" s="248" t="s">
        <v>2443</v>
      </c>
      <c r="F160" s="249" t="s">
        <v>2444</v>
      </c>
      <c r="G160" s="250" t="s">
        <v>403</v>
      </c>
      <c r="H160" s="251">
        <v>27</v>
      </c>
      <c r="I160" s="252"/>
      <c r="J160" s="253">
        <f>ROUND(I160*H160,2)</f>
        <v>0</v>
      </c>
      <c r="K160" s="249" t="s">
        <v>5</v>
      </c>
      <c r="L160" s="254"/>
      <c r="M160" s="255" t="s">
        <v>5</v>
      </c>
      <c r="N160" s="256" t="s">
        <v>44</v>
      </c>
      <c r="O160" s="49"/>
      <c r="P160" s="223">
        <f>O160*H160</f>
        <v>0</v>
      </c>
      <c r="Q160" s="223">
        <v>0</v>
      </c>
      <c r="R160" s="223">
        <f>Q160*H160</f>
        <v>0</v>
      </c>
      <c r="S160" s="223">
        <v>0</v>
      </c>
      <c r="T160" s="224">
        <f>S160*H160</f>
        <v>0</v>
      </c>
      <c r="AR160" s="26" t="s">
        <v>394</v>
      </c>
      <c r="AT160" s="26" t="s">
        <v>271</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301</v>
      </c>
      <c r="BM160" s="26" t="s">
        <v>2523</v>
      </c>
    </row>
    <row r="161" s="1" customFormat="1">
      <c r="B161" s="48"/>
      <c r="D161" s="226" t="s">
        <v>209</v>
      </c>
      <c r="F161" s="227" t="s">
        <v>2444</v>
      </c>
      <c r="I161" s="228"/>
      <c r="L161" s="48"/>
      <c r="M161" s="229"/>
      <c r="N161" s="49"/>
      <c r="O161" s="49"/>
      <c r="P161" s="49"/>
      <c r="Q161" s="49"/>
      <c r="R161" s="49"/>
      <c r="S161" s="49"/>
      <c r="T161" s="87"/>
      <c r="AT161" s="26" t="s">
        <v>209</v>
      </c>
      <c r="AU161" s="26" t="s">
        <v>83</v>
      </c>
    </row>
    <row r="162" s="1" customFormat="1" ht="16.5" customHeight="1">
      <c r="B162" s="213"/>
      <c r="C162" s="214" t="s">
        <v>368</v>
      </c>
      <c r="D162" s="214" t="s">
        <v>202</v>
      </c>
      <c r="E162" s="215" t="s">
        <v>2446</v>
      </c>
      <c r="F162" s="216" t="s">
        <v>2447</v>
      </c>
      <c r="G162" s="217" t="s">
        <v>403</v>
      </c>
      <c r="H162" s="218">
        <v>25</v>
      </c>
      <c r="I162" s="219"/>
      <c r="J162" s="220">
        <f>ROUND(I162*H162,2)</f>
        <v>0</v>
      </c>
      <c r="K162" s="216" t="s">
        <v>5</v>
      </c>
      <c r="L162" s="48"/>
      <c r="M162" s="221" t="s">
        <v>5</v>
      </c>
      <c r="N162" s="222" t="s">
        <v>44</v>
      </c>
      <c r="O162" s="49"/>
      <c r="P162" s="223">
        <f>O162*H162</f>
        <v>0</v>
      </c>
      <c r="Q162" s="223">
        <v>0</v>
      </c>
      <c r="R162" s="223">
        <f>Q162*H162</f>
        <v>0</v>
      </c>
      <c r="S162" s="223">
        <v>0</v>
      </c>
      <c r="T162" s="224">
        <f>S162*H162</f>
        <v>0</v>
      </c>
      <c r="AR162" s="26" t="s">
        <v>301</v>
      </c>
      <c r="AT162" s="26" t="s">
        <v>202</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301</v>
      </c>
      <c r="BM162" s="26" t="s">
        <v>2524</v>
      </c>
    </row>
    <row r="163" s="1" customFormat="1">
      <c r="B163" s="48"/>
      <c r="D163" s="226" t="s">
        <v>209</v>
      </c>
      <c r="F163" s="227" t="s">
        <v>2449</v>
      </c>
      <c r="I163" s="228"/>
      <c r="L163" s="48"/>
      <c r="M163" s="229"/>
      <c r="N163" s="49"/>
      <c r="O163" s="49"/>
      <c r="P163" s="49"/>
      <c r="Q163" s="49"/>
      <c r="R163" s="49"/>
      <c r="S163" s="49"/>
      <c r="T163" s="87"/>
      <c r="AT163" s="26" t="s">
        <v>209</v>
      </c>
      <c r="AU163" s="26" t="s">
        <v>83</v>
      </c>
    </row>
    <row r="164" s="1" customFormat="1" ht="16.5" customHeight="1">
      <c r="B164" s="213"/>
      <c r="C164" s="247" t="s">
        <v>373</v>
      </c>
      <c r="D164" s="247" t="s">
        <v>271</v>
      </c>
      <c r="E164" s="248" t="s">
        <v>2450</v>
      </c>
      <c r="F164" s="249" t="s">
        <v>2451</v>
      </c>
      <c r="G164" s="250" t="s">
        <v>403</v>
      </c>
      <c r="H164" s="251">
        <v>25</v>
      </c>
      <c r="I164" s="252"/>
      <c r="J164" s="253">
        <f>ROUND(I164*H164,2)</f>
        <v>0</v>
      </c>
      <c r="K164" s="249" t="s">
        <v>5</v>
      </c>
      <c r="L164" s="254"/>
      <c r="M164" s="255" t="s">
        <v>5</v>
      </c>
      <c r="N164" s="256" t="s">
        <v>44</v>
      </c>
      <c r="O164" s="49"/>
      <c r="P164" s="223">
        <f>O164*H164</f>
        <v>0</v>
      </c>
      <c r="Q164" s="223">
        <v>0</v>
      </c>
      <c r="R164" s="223">
        <f>Q164*H164</f>
        <v>0</v>
      </c>
      <c r="S164" s="223">
        <v>0</v>
      </c>
      <c r="T164" s="224">
        <f>S164*H164</f>
        <v>0</v>
      </c>
      <c r="AR164" s="26" t="s">
        <v>394</v>
      </c>
      <c r="AT164" s="26" t="s">
        <v>271</v>
      </c>
      <c r="AU164" s="26" t="s">
        <v>83</v>
      </c>
      <c r="AY164" s="26" t="s">
        <v>200</v>
      </c>
      <c r="BE164" s="225">
        <f>IF(N164="základní",J164,0)</f>
        <v>0</v>
      </c>
      <c r="BF164" s="225">
        <f>IF(N164="snížená",J164,0)</f>
        <v>0</v>
      </c>
      <c r="BG164" s="225">
        <f>IF(N164="zákl. přenesená",J164,0)</f>
        <v>0</v>
      </c>
      <c r="BH164" s="225">
        <f>IF(N164="sníž. přenesená",J164,0)</f>
        <v>0</v>
      </c>
      <c r="BI164" s="225">
        <f>IF(N164="nulová",J164,0)</f>
        <v>0</v>
      </c>
      <c r="BJ164" s="26" t="s">
        <v>81</v>
      </c>
      <c r="BK164" s="225">
        <f>ROUND(I164*H164,2)</f>
        <v>0</v>
      </c>
      <c r="BL164" s="26" t="s">
        <v>301</v>
      </c>
      <c r="BM164" s="26" t="s">
        <v>2525</v>
      </c>
    </row>
    <row r="165" s="1" customFormat="1">
      <c r="B165" s="48"/>
      <c r="D165" s="226" t="s">
        <v>209</v>
      </c>
      <c r="F165" s="227" t="s">
        <v>2451</v>
      </c>
      <c r="I165" s="228"/>
      <c r="L165" s="48"/>
      <c r="M165" s="229"/>
      <c r="N165" s="49"/>
      <c r="O165" s="49"/>
      <c r="P165" s="49"/>
      <c r="Q165" s="49"/>
      <c r="R165" s="49"/>
      <c r="S165" s="49"/>
      <c r="T165" s="87"/>
      <c r="AT165" s="26" t="s">
        <v>209</v>
      </c>
      <c r="AU165" s="26" t="s">
        <v>83</v>
      </c>
    </row>
    <row r="166" s="1" customFormat="1" ht="16.5" customHeight="1">
      <c r="B166" s="213"/>
      <c r="C166" s="247" t="s">
        <v>378</v>
      </c>
      <c r="D166" s="247" t="s">
        <v>271</v>
      </c>
      <c r="E166" s="248" t="s">
        <v>2453</v>
      </c>
      <c r="F166" s="249" t="s">
        <v>2454</v>
      </c>
      <c r="G166" s="250" t="s">
        <v>403</v>
      </c>
      <c r="H166" s="251">
        <v>25</v>
      </c>
      <c r="I166" s="252"/>
      <c r="J166" s="253">
        <f>ROUND(I166*H166,2)</f>
        <v>0</v>
      </c>
      <c r="K166" s="249" t="s">
        <v>5</v>
      </c>
      <c r="L166" s="254"/>
      <c r="M166" s="255" t="s">
        <v>5</v>
      </c>
      <c r="N166" s="256" t="s">
        <v>44</v>
      </c>
      <c r="O166" s="49"/>
      <c r="P166" s="223">
        <f>O166*H166</f>
        <v>0</v>
      </c>
      <c r="Q166" s="223">
        <v>0</v>
      </c>
      <c r="R166" s="223">
        <f>Q166*H166</f>
        <v>0</v>
      </c>
      <c r="S166" s="223">
        <v>0</v>
      </c>
      <c r="T166" s="224">
        <f>S166*H166</f>
        <v>0</v>
      </c>
      <c r="AR166" s="26" t="s">
        <v>394</v>
      </c>
      <c r="AT166" s="26" t="s">
        <v>271</v>
      </c>
      <c r="AU166" s="26" t="s">
        <v>83</v>
      </c>
      <c r="AY166" s="26" t="s">
        <v>200</v>
      </c>
      <c r="BE166" s="225">
        <f>IF(N166="základní",J166,0)</f>
        <v>0</v>
      </c>
      <c r="BF166" s="225">
        <f>IF(N166="snížená",J166,0)</f>
        <v>0</v>
      </c>
      <c r="BG166" s="225">
        <f>IF(N166="zákl. přenesená",J166,0)</f>
        <v>0</v>
      </c>
      <c r="BH166" s="225">
        <f>IF(N166="sníž. přenesená",J166,0)</f>
        <v>0</v>
      </c>
      <c r="BI166" s="225">
        <f>IF(N166="nulová",J166,0)</f>
        <v>0</v>
      </c>
      <c r="BJ166" s="26" t="s">
        <v>81</v>
      </c>
      <c r="BK166" s="225">
        <f>ROUND(I166*H166,2)</f>
        <v>0</v>
      </c>
      <c r="BL166" s="26" t="s">
        <v>301</v>
      </c>
      <c r="BM166" s="26" t="s">
        <v>2526</v>
      </c>
    </row>
    <row r="167" s="1" customFormat="1">
      <c r="B167" s="48"/>
      <c r="D167" s="226" t="s">
        <v>209</v>
      </c>
      <c r="F167" s="227" t="s">
        <v>2454</v>
      </c>
      <c r="I167" s="228"/>
      <c r="L167" s="48"/>
      <c r="M167" s="229"/>
      <c r="N167" s="49"/>
      <c r="O167" s="49"/>
      <c r="P167" s="49"/>
      <c r="Q167" s="49"/>
      <c r="R167" s="49"/>
      <c r="S167" s="49"/>
      <c r="T167" s="87"/>
      <c r="AT167" s="26" t="s">
        <v>209</v>
      </c>
      <c r="AU167" s="26" t="s">
        <v>83</v>
      </c>
    </row>
    <row r="168" s="1" customFormat="1" ht="16.5" customHeight="1">
      <c r="B168" s="213"/>
      <c r="C168" s="214" t="s">
        <v>383</v>
      </c>
      <c r="D168" s="214" t="s">
        <v>202</v>
      </c>
      <c r="E168" s="215" t="s">
        <v>2456</v>
      </c>
      <c r="F168" s="216" t="s">
        <v>2457</v>
      </c>
      <c r="G168" s="217" t="s">
        <v>403</v>
      </c>
      <c r="H168" s="218">
        <v>29</v>
      </c>
      <c r="I168" s="219"/>
      <c r="J168" s="220">
        <f>ROUND(I168*H168,2)</f>
        <v>0</v>
      </c>
      <c r="K168" s="216" t="s">
        <v>5</v>
      </c>
      <c r="L168" s="48"/>
      <c r="M168" s="221" t="s">
        <v>5</v>
      </c>
      <c r="N168" s="222" t="s">
        <v>44</v>
      </c>
      <c r="O168" s="49"/>
      <c r="P168" s="223">
        <f>O168*H168</f>
        <v>0</v>
      </c>
      <c r="Q168" s="223">
        <v>0</v>
      </c>
      <c r="R168" s="223">
        <f>Q168*H168</f>
        <v>0</v>
      </c>
      <c r="S168" s="223">
        <v>0</v>
      </c>
      <c r="T168" s="224">
        <f>S168*H168</f>
        <v>0</v>
      </c>
      <c r="AR168" s="26" t="s">
        <v>301</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301</v>
      </c>
      <c r="BM168" s="26" t="s">
        <v>2527</v>
      </c>
    </row>
    <row r="169" s="1" customFormat="1">
      <c r="B169" s="48"/>
      <c r="D169" s="226" t="s">
        <v>209</v>
      </c>
      <c r="F169" s="227" t="s">
        <v>2457</v>
      </c>
      <c r="I169" s="228"/>
      <c r="L169" s="48"/>
      <c r="M169" s="229"/>
      <c r="N169" s="49"/>
      <c r="O169" s="49"/>
      <c r="P169" s="49"/>
      <c r="Q169" s="49"/>
      <c r="R169" s="49"/>
      <c r="S169" s="49"/>
      <c r="T169" s="87"/>
      <c r="AT169" s="26" t="s">
        <v>209</v>
      </c>
      <c r="AU169" s="26" t="s">
        <v>83</v>
      </c>
    </row>
    <row r="170" s="1" customFormat="1" ht="16.5" customHeight="1">
      <c r="B170" s="213"/>
      <c r="C170" s="247" t="s">
        <v>389</v>
      </c>
      <c r="D170" s="247" t="s">
        <v>271</v>
      </c>
      <c r="E170" s="248" t="s">
        <v>2459</v>
      </c>
      <c r="F170" s="249" t="s">
        <v>2460</v>
      </c>
      <c r="G170" s="250" t="s">
        <v>403</v>
      </c>
      <c r="H170" s="251">
        <v>29</v>
      </c>
      <c r="I170" s="252"/>
      <c r="J170" s="253">
        <f>ROUND(I170*H170,2)</f>
        <v>0</v>
      </c>
      <c r="K170" s="249" t="s">
        <v>5</v>
      </c>
      <c r="L170" s="254"/>
      <c r="M170" s="255" t="s">
        <v>5</v>
      </c>
      <c r="N170" s="256" t="s">
        <v>44</v>
      </c>
      <c r="O170" s="49"/>
      <c r="P170" s="223">
        <f>O170*H170</f>
        <v>0</v>
      </c>
      <c r="Q170" s="223">
        <v>0</v>
      </c>
      <c r="R170" s="223">
        <f>Q170*H170</f>
        <v>0</v>
      </c>
      <c r="S170" s="223">
        <v>0</v>
      </c>
      <c r="T170" s="224">
        <f>S170*H170</f>
        <v>0</v>
      </c>
      <c r="AR170" s="26" t="s">
        <v>394</v>
      </c>
      <c r="AT170" s="26" t="s">
        <v>271</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301</v>
      </c>
      <c r="BM170" s="26" t="s">
        <v>2528</v>
      </c>
    </row>
    <row r="171" s="1" customFormat="1">
      <c r="B171" s="48"/>
      <c r="D171" s="226" t="s">
        <v>209</v>
      </c>
      <c r="F171" s="227" t="s">
        <v>2529</v>
      </c>
      <c r="I171" s="228"/>
      <c r="L171" s="48"/>
      <c r="M171" s="229"/>
      <c r="N171" s="49"/>
      <c r="O171" s="49"/>
      <c r="P171" s="49"/>
      <c r="Q171" s="49"/>
      <c r="R171" s="49"/>
      <c r="S171" s="49"/>
      <c r="T171" s="87"/>
      <c r="AT171" s="26" t="s">
        <v>209</v>
      </c>
      <c r="AU171" s="26" t="s">
        <v>83</v>
      </c>
    </row>
    <row r="172" s="1" customFormat="1" ht="16.5" customHeight="1">
      <c r="B172" s="213"/>
      <c r="C172" s="214" t="s">
        <v>394</v>
      </c>
      <c r="D172" s="214" t="s">
        <v>202</v>
      </c>
      <c r="E172" s="215" t="s">
        <v>2530</v>
      </c>
      <c r="F172" s="216" t="s">
        <v>2531</v>
      </c>
      <c r="G172" s="217" t="s">
        <v>403</v>
      </c>
      <c r="H172" s="218">
        <v>2</v>
      </c>
      <c r="I172" s="219"/>
      <c r="J172" s="220">
        <f>ROUND(I172*H172,2)</f>
        <v>0</v>
      </c>
      <c r="K172" s="216" t="s">
        <v>5</v>
      </c>
      <c r="L172" s="48"/>
      <c r="M172" s="221" t="s">
        <v>5</v>
      </c>
      <c r="N172" s="222" t="s">
        <v>44</v>
      </c>
      <c r="O172" s="49"/>
      <c r="P172" s="223">
        <f>O172*H172</f>
        <v>0</v>
      </c>
      <c r="Q172" s="223">
        <v>0</v>
      </c>
      <c r="R172" s="223">
        <f>Q172*H172</f>
        <v>0</v>
      </c>
      <c r="S172" s="223">
        <v>0</v>
      </c>
      <c r="T172" s="224">
        <f>S172*H172</f>
        <v>0</v>
      </c>
      <c r="AR172" s="26" t="s">
        <v>301</v>
      </c>
      <c r="AT172" s="26" t="s">
        <v>202</v>
      </c>
      <c r="AU172" s="26" t="s">
        <v>83</v>
      </c>
      <c r="AY172" s="26" t="s">
        <v>200</v>
      </c>
      <c r="BE172" s="225">
        <f>IF(N172="základní",J172,0)</f>
        <v>0</v>
      </c>
      <c r="BF172" s="225">
        <f>IF(N172="snížená",J172,0)</f>
        <v>0</v>
      </c>
      <c r="BG172" s="225">
        <f>IF(N172="zákl. přenesená",J172,0)</f>
        <v>0</v>
      </c>
      <c r="BH172" s="225">
        <f>IF(N172="sníž. přenesená",J172,0)</f>
        <v>0</v>
      </c>
      <c r="BI172" s="225">
        <f>IF(N172="nulová",J172,0)</f>
        <v>0</v>
      </c>
      <c r="BJ172" s="26" t="s">
        <v>81</v>
      </c>
      <c r="BK172" s="225">
        <f>ROUND(I172*H172,2)</f>
        <v>0</v>
      </c>
      <c r="BL172" s="26" t="s">
        <v>301</v>
      </c>
      <c r="BM172" s="26" t="s">
        <v>2532</v>
      </c>
    </row>
    <row r="173" s="1" customFormat="1">
      <c r="B173" s="48"/>
      <c r="D173" s="226" t="s">
        <v>209</v>
      </c>
      <c r="F173" s="227" t="s">
        <v>2531</v>
      </c>
      <c r="I173" s="228"/>
      <c r="L173" s="48"/>
      <c r="M173" s="229"/>
      <c r="N173" s="49"/>
      <c r="O173" s="49"/>
      <c r="P173" s="49"/>
      <c r="Q173" s="49"/>
      <c r="R173" s="49"/>
      <c r="S173" s="49"/>
      <c r="T173" s="87"/>
      <c r="AT173" s="26" t="s">
        <v>209</v>
      </c>
      <c r="AU173" s="26" t="s">
        <v>83</v>
      </c>
    </row>
    <row r="174" s="11" customFormat="1" ht="29.88" customHeight="1">
      <c r="B174" s="200"/>
      <c r="D174" s="201" t="s">
        <v>72</v>
      </c>
      <c r="E174" s="211" t="s">
        <v>2463</v>
      </c>
      <c r="F174" s="211" t="s">
        <v>2464</v>
      </c>
      <c r="I174" s="203"/>
      <c r="J174" s="212">
        <f>BK174</f>
        <v>0</v>
      </c>
      <c r="L174" s="200"/>
      <c r="M174" s="205"/>
      <c r="N174" s="206"/>
      <c r="O174" s="206"/>
      <c r="P174" s="207">
        <f>SUM(P175:P180)</f>
        <v>0</v>
      </c>
      <c r="Q174" s="206"/>
      <c r="R174" s="207">
        <f>SUM(R175:R180)</f>
        <v>0.033479999999999996</v>
      </c>
      <c r="S174" s="206"/>
      <c r="T174" s="208">
        <f>SUM(T175:T180)</f>
        <v>0</v>
      </c>
      <c r="AR174" s="201" t="s">
        <v>83</v>
      </c>
      <c r="AT174" s="209" t="s">
        <v>72</v>
      </c>
      <c r="AU174" s="209" t="s">
        <v>81</v>
      </c>
      <c r="AY174" s="201" t="s">
        <v>200</v>
      </c>
      <c r="BK174" s="210">
        <f>SUM(BK175:BK180)</f>
        <v>0</v>
      </c>
    </row>
    <row r="175" s="1" customFormat="1" ht="16.5" customHeight="1">
      <c r="B175" s="213"/>
      <c r="C175" s="214" t="s">
        <v>400</v>
      </c>
      <c r="D175" s="214" t="s">
        <v>202</v>
      </c>
      <c r="E175" s="215" t="s">
        <v>2465</v>
      </c>
      <c r="F175" s="216" t="s">
        <v>2466</v>
      </c>
      <c r="G175" s="217" t="s">
        <v>333</v>
      </c>
      <c r="H175" s="218">
        <v>54</v>
      </c>
      <c r="I175" s="219"/>
      <c r="J175" s="220">
        <f>ROUND(I175*H175,2)</f>
        <v>0</v>
      </c>
      <c r="K175" s="216" t="s">
        <v>2467</v>
      </c>
      <c r="L175" s="48"/>
      <c r="M175" s="221" t="s">
        <v>5</v>
      </c>
      <c r="N175" s="222" t="s">
        <v>44</v>
      </c>
      <c r="O175" s="49"/>
      <c r="P175" s="223">
        <f>O175*H175</f>
        <v>0</v>
      </c>
      <c r="Q175" s="223">
        <v>0</v>
      </c>
      <c r="R175" s="223">
        <f>Q175*H175</f>
        <v>0</v>
      </c>
      <c r="S175" s="223">
        <v>0</v>
      </c>
      <c r="T175" s="224">
        <f>S175*H175</f>
        <v>0</v>
      </c>
      <c r="AR175" s="26" t="s">
        <v>301</v>
      </c>
      <c r="AT175" s="26" t="s">
        <v>202</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301</v>
      </c>
      <c r="BM175" s="26" t="s">
        <v>2533</v>
      </c>
    </row>
    <row r="176" s="1" customFormat="1">
      <c r="B176" s="48"/>
      <c r="D176" s="226" t="s">
        <v>209</v>
      </c>
      <c r="F176" s="227" t="s">
        <v>2469</v>
      </c>
      <c r="I176" s="228"/>
      <c r="L176" s="48"/>
      <c r="M176" s="229"/>
      <c r="N176" s="49"/>
      <c r="O176" s="49"/>
      <c r="P176" s="49"/>
      <c r="Q176" s="49"/>
      <c r="R176" s="49"/>
      <c r="S176" s="49"/>
      <c r="T176" s="87"/>
      <c r="AT176" s="26" t="s">
        <v>209</v>
      </c>
      <c r="AU176" s="26" t="s">
        <v>83</v>
      </c>
    </row>
    <row r="177" s="1" customFormat="1" ht="16.5" customHeight="1">
      <c r="B177" s="213"/>
      <c r="C177" s="247" t="s">
        <v>407</v>
      </c>
      <c r="D177" s="247" t="s">
        <v>271</v>
      </c>
      <c r="E177" s="248" t="s">
        <v>2470</v>
      </c>
      <c r="F177" s="249" t="s">
        <v>2471</v>
      </c>
      <c r="G177" s="250" t="s">
        <v>310</v>
      </c>
      <c r="H177" s="251">
        <v>33.479999999999997</v>
      </c>
      <c r="I177" s="252"/>
      <c r="J177" s="253">
        <f>ROUND(I177*H177,2)</f>
        <v>0</v>
      </c>
      <c r="K177" s="249" t="s">
        <v>2347</v>
      </c>
      <c r="L177" s="254"/>
      <c r="M177" s="255" t="s">
        <v>5</v>
      </c>
      <c r="N177" s="256" t="s">
        <v>44</v>
      </c>
      <c r="O177" s="49"/>
      <c r="P177" s="223">
        <f>O177*H177</f>
        <v>0</v>
      </c>
      <c r="Q177" s="223">
        <v>0.001</v>
      </c>
      <c r="R177" s="223">
        <f>Q177*H177</f>
        <v>0.033479999999999996</v>
      </c>
      <c r="S177" s="223">
        <v>0</v>
      </c>
      <c r="T177" s="224">
        <f>S177*H177</f>
        <v>0</v>
      </c>
      <c r="AR177" s="26" t="s">
        <v>394</v>
      </c>
      <c r="AT177" s="26" t="s">
        <v>271</v>
      </c>
      <c r="AU177" s="26" t="s">
        <v>83</v>
      </c>
      <c r="AY177" s="26" t="s">
        <v>200</v>
      </c>
      <c r="BE177" s="225">
        <f>IF(N177="základní",J177,0)</f>
        <v>0</v>
      </c>
      <c r="BF177" s="225">
        <f>IF(N177="snížená",J177,0)</f>
        <v>0</v>
      </c>
      <c r="BG177" s="225">
        <f>IF(N177="zákl. přenesená",J177,0)</f>
        <v>0</v>
      </c>
      <c r="BH177" s="225">
        <f>IF(N177="sníž. přenesená",J177,0)</f>
        <v>0</v>
      </c>
      <c r="BI177" s="225">
        <f>IF(N177="nulová",J177,0)</f>
        <v>0</v>
      </c>
      <c r="BJ177" s="26" t="s">
        <v>81</v>
      </c>
      <c r="BK177" s="225">
        <f>ROUND(I177*H177,2)</f>
        <v>0</v>
      </c>
      <c r="BL177" s="26" t="s">
        <v>301</v>
      </c>
      <c r="BM177" s="26" t="s">
        <v>2534</v>
      </c>
    </row>
    <row r="178" s="1" customFormat="1">
      <c r="B178" s="48"/>
      <c r="D178" s="226" t="s">
        <v>209</v>
      </c>
      <c r="F178" s="227" t="s">
        <v>2471</v>
      </c>
      <c r="I178" s="228"/>
      <c r="L178" s="48"/>
      <c r="M178" s="229"/>
      <c r="N178" s="49"/>
      <c r="O178" s="49"/>
      <c r="P178" s="49"/>
      <c r="Q178" s="49"/>
      <c r="R178" s="49"/>
      <c r="S178" s="49"/>
      <c r="T178" s="87"/>
      <c r="AT178" s="26" t="s">
        <v>209</v>
      </c>
      <c r="AU178" s="26" t="s">
        <v>83</v>
      </c>
    </row>
    <row r="179" s="1" customFormat="1">
      <c r="B179" s="48"/>
      <c r="D179" s="226" t="s">
        <v>235</v>
      </c>
      <c r="F179" s="246" t="s">
        <v>2473</v>
      </c>
      <c r="I179" s="228"/>
      <c r="L179" s="48"/>
      <c r="M179" s="229"/>
      <c r="N179" s="49"/>
      <c r="O179" s="49"/>
      <c r="P179" s="49"/>
      <c r="Q179" s="49"/>
      <c r="R179" s="49"/>
      <c r="S179" s="49"/>
      <c r="T179" s="87"/>
      <c r="AT179" s="26" t="s">
        <v>235</v>
      </c>
      <c r="AU179" s="26" t="s">
        <v>83</v>
      </c>
    </row>
    <row r="180" s="12" customFormat="1">
      <c r="B180" s="230"/>
      <c r="D180" s="226" t="s">
        <v>211</v>
      </c>
      <c r="F180" s="232" t="s">
        <v>2535</v>
      </c>
      <c r="H180" s="233">
        <v>33.479999999999997</v>
      </c>
      <c r="I180" s="234"/>
      <c r="L180" s="230"/>
      <c r="M180" s="235"/>
      <c r="N180" s="236"/>
      <c r="O180" s="236"/>
      <c r="P180" s="236"/>
      <c r="Q180" s="236"/>
      <c r="R180" s="236"/>
      <c r="S180" s="236"/>
      <c r="T180" s="237"/>
      <c r="AT180" s="231" t="s">
        <v>211</v>
      </c>
      <c r="AU180" s="231" t="s">
        <v>83</v>
      </c>
      <c r="AV180" s="12" t="s">
        <v>83</v>
      </c>
      <c r="AW180" s="12" t="s">
        <v>6</v>
      </c>
      <c r="AX180" s="12" t="s">
        <v>81</v>
      </c>
      <c r="AY180" s="231" t="s">
        <v>200</v>
      </c>
    </row>
    <row r="181" s="11" customFormat="1" ht="37.44" customHeight="1">
      <c r="B181" s="200"/>
      <c r="D181" s="201" t="s">
        <v>72</v>
      </c>
      <c r="E181" s="202" t="s">
        <v>2475</v>
      </c>
      <c r="F181" s="202" t="s">
        <v>2476</v>
      </c>
      <c r="I181" s="203"/>
      <c r="J181" s="204">
        <f>BK181</f>
        <v>0</v>
      </c>
      <c r="L181" s="200"/>
      <c r="M181" s="205"/>
      <c r="N181" s="206"/>
      <c r="O181" s="206"/>
      <c r="P181" s="207">
        <f>SUM(P182:P189)</f>
        <v>0</v>
      </c>
      <c r="Q181" s="206"/>
      <c r="R181" s="207">
        <f>SUM(R182:R189)</f>
        <v>0</v>
      </c>
      <c r="S181" s="206"/>
      <c r="T181" s="208">
        <f>SUM(T182:T189)</f>
        <v>0</v>
      </c>
      <c r="AR181" s="201" t="s">
        <v>207</v>
      </c>
      <c r="AT181" s="209" t="s">
        <v>72</v>
      </c>
      <c r="AU181" s="209" t="s">
        <v>73</v>
      </c>
      <c r="AY181" s="201" t="s">
        <v>200</v>
      </c>
      <c r="BK181" s="210">
        <f>SUM(BK182:BK189)</f>
        <v>0</v>
      </c>
    </row>
    <row r="182" s="1" customFormat="1" ht="16.5" customHeight="1">
      <c r="B182" s="213"/>
      <c r="C182" s="214" t="s">
        <v>413</v>
      </c>
      <c r="D182" s="214" t="s">
        <v>202</v>
      </c>
      <c r="E182" s="215" t="s">
        <v>2477</v>
      </c>
      <c r="F182" s="216" t="s">
        <v>2478</v>
      </c>
      <c r="G182" s="217" t="s">
        <v>1359</v>
      </c>
      <c r="H182" s="218">
        <v>54</v>
      </c>
      <c r="I182" s="219"/>
      <c r="J182" s="220">
        <f>ROUND(I182*H182,2)</f>
        <v>0</v>
      </c>
      <c r="K182" s="216" t="s">
        <v>2347</v>
      </c>
      <c r="L182" s="48"/>
      <c r="M182" s="221" t="s">
        <v>5</v>
      </c>
      <c r="N182" s="222" t="s">
        <v>44</v>
      </c>
      <c r="O182" s="49"/>
      <c r="P182" s="223">
        <f>O182*H182</f>
        <v>0</v>
      </c>
      <c r="Q182" s="223">
        <v>0</v>
      </c>
      <c r="R182" s="223">
        <f>Q182*H182</f>
        <v>0</v>
      </c>
      <c r="S182" s="223">
        <v>0</v>
      </c>
      <c r="T182" s="224">
        <f>S182*H182</f>
        <v>0</v>
      </c>
      <c r="AR182" s="26" t="s">
        <v>2479</v>
      </c>
      <c r="AT182" s="26" t="s">
        <v>202</v>
      </c>
      <c r="AU182" s="26" t="s">
        <v>81</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2479</v>
      </c>
      <c r="BM182" s="26" t="s">
        <v>2536</v>
      </c>
    </row>
    <row r="183" s="1" customFormat="1">
      <c r="B183" s="48"/>
      <c r="D183" s="226" t="s">
        <v>209</v>
      </c>
      <c r="F183" s="227" t="s">
        <v>2481</v>
      </c>
      <c r="I183" s="228"/>
      <c r="L183" s="48"/>
      <c r="M183" s="229"/>
      <c r="N183" s="49"/>
      <c r="O183" s="49"/>
      <c r="P183" s="49"/>
      <c r="Q183" s="49"/>
      <c r="R183" s="49"/>
      <c r="S183" s="49"/>
      <c r="T183" s="87"/>
      <c r="AT183" s="26" t="s">
        <v>209</v>
      </c>
      <c r="AU183" s="26" t="s">
        <v>81</v>
      </c>
    </row>
    <row r="184" s="1" customFormat="1">
      <c r="B184" s="48"/>
      <c r="D184" s="226" t="s">
        <v>235</v>
      </c>
      <c r="F184" s="246" t="s">
        <v>2482</v>
      </c>
      <c r="I184" s="228"/>
      <c r="L184" s="48"/>
      <c r="M184" s="229"/>
      <c r="N184" s="49"/>
      <c r="O184" s="49"/>
      <c r="P184" s="49"/>
      <c r="Q184" s="49"/>
      <c r="R184" s="49"/>
      <c r="S184" s="49"/>
      <c r="T184" s="87"/>
      <c r="AT184" s="26" t="s">
        <v>235</v>
      </c>
      <c r="AU184" s="26" t="s">
        <v>81</v>
      </c>
    </row>
    <row r="185" s="12" customFormat="1">
      <c r="B185" s="230"/>
      <c r="D185" s="226" t="s">
        <v>211</v>
      </c>
      <c r="E185" s="231" t="s">
        <v>5</v>
      </c>
      <c r="F185" s="232" t="s">
        <v>2537</v>
      </c>
      <c r="H185" s="233">
        <v>54</v>
      </c>
      <c r="I185" s="234"/>
      <c r="L185" s="230"/>
      <c r="M185" s="235"/>
      <c r="N185" s="236"/>
      <c r="O185" s="236"/>
      <c r="P185" s="236"/>
      <c r="Q185" s="236"/>
      <c r="R185" s="236"/>
      <c r="S185" s="236"/>
      <c r="T185" s="237"/>
      <c r="AT185" s="231" t="s">
        <v>211</v>
      </c>
      <c r="AU185" s="231" t="s">
        <v>81</v>
      </c>
      <c r="AV185" s="12" t="s">
        <v>83</v>
      </c>
      <c r="AW185" s="12" t="s">
        <v>37</v>
      </c>
      <c r="AX185" s="12" t="s">
        <v>81</v>
      </c>
      <c r="AY185" s="231" t="s">
        <v>200</v>
      </c>
    </row>
    <row r="186" s="1" customFormat="1" ht="16.5" customHeight="1">
      <c r="B186" s="213"/>
      <c r="C186" s="214" t="s">
        <v>419</v>
      </c>
      <c r="D186" s="214" t="s">
        <v>202</v>
      </c>
      <c r="E186" s="215" t="s">
        <v>2484</v>
      </c>
      <c r="F186" s="216" t="s">
        <v>2485</v>
      </c>
      <c r="G186" s="217" t="s">
        <v>1359</v>
      </c>
      <c r="H186" s="218">
        <v>54</v>
      </c>
      <c r="I186" s="219"/>
      <c r="J186" s="220">
        <f>ROUND(I186*H186,2)</f>
        <v>0</v>
      </c>
      <c r="K186" s="216" t="s">
        <v>2347</v>
      </c>
      <c r="L186" s="48"/>
      <c r="M186" s="221" t="s">
        <v>5</v>
      </c>
      <c r="N186" s="222" t="s">
        <v>44</v>
      </c>
      <c r="O186" s="49"/>
      <c r="P186" s="223">
        <f>O186*H186</f>
        <v>0</v>
      </c>
      <c r="Q186" s="223">
        <v>0</v>
      </c>
      <c r="R186" s="223">
        <f>Q186*H186</f>
        <v>0</v>
      </c>
      <c r="S186" s="223">
        <v>0</v>
      </c>
      <c r="T186" s="224">
        <f>S186*H186</f>
        <v>0</v>
      </c>
      <c r="AR186" s="26" t="s">
        <v>2479</v>
      </c>
      <c r="AT186" s="26" t="s">
        <v>202</v>
      </c>
      <c r="AU186" s="26" t="s">
        <v>81</v>
      </c>
      <c r="AY186" s="26" t="s">
        <v>200</v>
      </c>
      <c r="BE186" s="225">
        <f>IF(N186="základní",J186,0)</f>
        <v>0</v>
      </c>
      <c r="BF186" s="225">
        <f>IF(N186="snížená",J186,0)</f>
        <v>0</v>
      </c>
      <c r="BG186" s="225">
        <f>IF(N186="zákl. přenesená",J186,0)</f>
        <v>0</v>
      </c>
      <c r="BH186" s="225">
        <f>IF(N186="sníž. přenesená",J186,0)</f>
        <v>0</v>
      </c>
      <c r="BI186" s="225">
        <f>IF(N186="nulová",J186,0)</f>
        <v>0</v>
      </c>
      <c r="BJ186" s="26" t="s">
        <v>81</v>
      </c>
      <c r="BK186" s="225">
        <f>ROUND(I186*H186,2)</f>
        <v>0</v>
      </c>
      <c r="BL186" s="26" t="s">
        <v>2479</v>
      </c>
      <c r="BM186" s="26" t="s">
        <v>2538</v>
      </c>
    </row>
    <row r="187" s="1" customFormat="1">
      <c r="B187" s="48"/>
      <c r="D187" s="226" t="s">
        <v>209</v>
      </c>
      <c r="F187" s="227" t="s">
        <v>2487</v>
      </c>
      <c r="I187" s="228"/>
      <c r="L187" s="48"/>
      <c r="M187" s="229"/>
      <c r="N187" s="49"/>
      <c r="O187" s="49"/>
      <c r="P187" s="49"/>
      <c r="Q187" s="49"/>
      <c r="R187" s="49"/>
      <c r="S187" s="49"/>
      <c r="T187" s="87"/>
      <c r="AT187" s="26" t="s">
        <v>209</v>
      </c>
      <c r="AU187" s="26" t="s">
        <v>81</v>
      </c>
    </row>
    <row r="188" s="1" customFormat="1">
      <c r="B188" s="48"/>
      <c r="D188" s="226" t="s">
        <v>235</v>
      </c>
      <c r="F188" s="246" t="s">
        <v>2482</v>
      </c>
      <c r="I188" s="228"/>
      <c r="L188" s="48"/>
      <c r="M188" s="229"/>
      <c r="N188" s="49"/>
      <c r="O188" s="49"/>
      <c r="P188" s="49"/>
      <c r="Q188" s="49"/>
      <c r="R188" s="49"/>
      <c r="S188" s="49"/>
      <c r="T188" s="87"/>
      <c r="AT188" s="26" t="s">
        <v>235</v>
      </c>
      <c r="AU188" s="26" t="s">
        <v>81</v>
      </c>
    </row>
    <row r="189" s="12" customFormat="1">
      <c r="B189" s="230"/>
      <c r="D189" s="226" t="s">
        <v>211</v>
      </c>
      <c r="E189" s="231" t="s">
        <v>5</v>
      </c>
      <c r="F189" s="232" t="s">
        <v>2537</v>
      </c>
      <c r="H189" s="233">
        <v>54</v>
      </c>
      <c r="I189" s="234"/>
      <c r="L189" s="230"/>
      <c r="M189" s="277"/>
      <c r="N189" s="278"/>
      <c r="O189" s="278"/>
      <c r="P189" s="278"/>
      <c r="Q189" s="278"/>
      <c r="R189" s="278"/>
      <c r="S189" s="278"/>
      <c r="T189" s="279"/>
      <c r="AT189" s="231" t="s">
        <v>211</v>
      </c>
      <c r="AU189" s="231" t="s">
        <v>81</v>
      </c>
      <c r="AV189" s="12" t="s">
        <v>83</v>
      </c>
      <c r="AW189" s="12" t="s">
        <v>37</v>
      </c>
      <c r="AX189" s="12" t="s">
        <v>81</v>
      </c>
      <c r="AY189" s="231" t="s">
        <v>200</v>
      </c>
    </row>
    <row r="190" s="1" customFormat="1" ht="6.96" customHeight="1">
      <c r="B190" s="69"/>
      <c r="C190" s="70"/>
      <c r="D190" s="70"/>
      <c r="E190" s="70"/>
      <c r="F190" s="70"/>
      <c r="G190" s="70"/>
      <c r="H190" s="70"/>
      <c r="I190" s="165"/>
      <c r="J190" s="70"/>
      <c r="K190" s="70"/>
      <c r="L190" s="48"/>
    </row>
  </sheetData>
  <autoFilter ref="C89:K189"/>
  <mergeCells count="13">
    <mergeCell ref="E7:H7"/>
    <mergeCell ref="E9:H9"/>
    <mergeCell ref="E11:H11"/>
    <mergeCell ref="E26:H26"/>
    <mergeCell ref="E47:H47"/>
    <mergeCell ref="E49:H49"/>
    <mergeCell ref="E51:H51"/>
    <mergeCell ref="J55:J56"/>
    <mergeCell ref="E78:H78"/>
    <mergeCell ref="E80:H80"/>
    <mergeCell ref="E82:H82"/>
    <mergeCell ref="G1:H1"/>
    <mergeCell ref="L2:V2"/>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156</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2539</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ROUND(J85,2)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ROUND(SUM(BE85:BE192), 2)</f>
        <v>0</v>
      </c>
      <c r="G30" s="49"/>
      <c r="H30" s="49"/>
      <c r="I30" s="157">
        <v>0.20999999999999999</v>
      </c>
      <c r="J30" s="156">
        <f>ROUND(ROUND((SUM(BE85:BE192)), 2)*I30, 2)</f>
        <v>0</v>
      </c>
      <c r="K30" s="53"/>
    </row>
    <row r="31" s="1" customFormat="1" ht="14.4" customHeight="1">
      <c r="B31" s="48"/>
      <c r="C31" s="49"/>
      <c r="D31" s="49"/>
      <c r="E31" s="57" t="s">
        <v>45</v>
      </c>
      <c r="F31" s="156">
        <f>ROUND(SUM(BF85:BF192), 2)</f>
        <v>0</v>
      </c>
      <c r="G31" s="49"/>
      <c r="H31" s="49"/>
      <c r="I31" s="157">
        <v>0.14999999999999999</v>
      </c>
      <c r="J31" s="156">
        <f>ROUND(ROUND((SUM(BF85:BF192)), 2)*I31, 2)</f>
        <v>0</v>
      </c>
      <c r="K31" s="53"/>
    </row>
    <row r="32" hidden="1" s="1" customFormat="1" ht="14.4" customHeight="1">
      <c r="B32" s="48"/>
      <c r="C32" s="49"/>
      <c r="D32" s="49"/>
      <c r="E32" s="57" t="s">
        <v>46</v>
      </c>
      <c r="F32" s="156">
        <f>ROUND(SUM(BG85:BG192), 2)</f>
        <v>0</v>
      </c>
      <c r="G32" s="49"/>
      <c r="H32" s="49"/>
      <c r="I32" s="157">
        <v>0.20999999999999999</v>
      </c>
      <c r="J32" s="156">
        <v>0</v>
      </c>
      <c r="K32" s="53"/>
    </row>
    <row r="33" hidden="1" s="1" customFormat="1" ht="14.4" customHeight="1">
      <c r="B33" s="48"/>
      <c r="C33" s="49"/>
      <c r="D33" s="49"/>
      <c r="E33" s="57" t="s">
        <v>47</v>
      </c>
      <c r="F33" s="156">
        <f>ROUND(SUM(BH85:BH192), 2)</f>
        <v>0</v>
      </c>
      <c r="G33" s="49"/>
      <c r="H33" s="49"/>
      <c r="I33" s="157">
        <v>0.14999999999999999</v>
      </c>
      <c r="J33" s="156">
        <v>0</v>
      </c>
      <c r="K33" s="53"/>
    </row>
    <row r="34" hidden="1" s="1" customFormat="1" ht="14.4" customHeight="1">
      <c r="B34" s="48"/>
      <c r="C34" s="49"/>
      <c r="D34" s="49"/>
      <c r="E34" s="57" t="s">
        <v>48</v>
      </c>
      <c r="F34" s="156">
        <f>ROUND(SUM(BI85:BI192),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SO501 - STL Plynovod</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J85</f>
        <v>0</v>
      </c>
      <c r="K56" s="53"/>
      <c r="AU56" s="26" t="s">
        <v>176</v>
      </c>
    </row>
    <row r="57" s="8" customFormat="1" ht="24.96" customHeight="1">
      <c r="B57" s="174"/>
      <c r="C57" s="175"/>
      <c r="D57" s="176" t="s">
        <v>177</v>
      </c>
      <c r="E57" s="177"/>
      <c r="F57" s="177"/>
      <c r="G57" s="177"/>
      <c r="H57" s="177"/>
      <c r="I57" s="178"/>
      <c r="J57" s="179">
        <f>J86</f>
        <v>0</v>
      </c>
      <c r="K57" s="180"/>
    </row>
    <row r="58" s="9" customFormat="1" ht="19.92" customHeight="1">
      <c r="B58" s="181"/>
      <c r="C58" s="182"/>
      <c r="D58" s="183" t="s">
        <v>178</v>
      </c>
      <c r="E58" s="184"/>
      <c r="F58" s="184"/>
      <c r="G58" s="184"/>
      <c r="H58" s="184"/>
      <c r="I58" s="185"/>
      <c r="J58" s="186">
        <f>J87</f>
        <v>0</v>
      </c>
      <c r="K58" s="187"/>
    </row>
    <row r="59" s="9" customFormat="1" ht="19.92" customHeight="1">
      <c r="B59" s="181"/>
      <c r="C59" s="182"/>
      <c r="D59" s="183" t="s">
        <v>179</v>
      </c>
      <c r="E59" s="184"/>
      <c r="F59" s="184"/>
      <c r="G59" s="184"/>
      <c r="H59" s="184"/>
      <c r="I59" s="185"/>
      <c r="J59" s="186">
        <f>J111</f>
        <v>0</v>
      </c>
      <c r="K59" s="187"/>
    </row>
    <row r="60" s="9" customFormat="1" ht="19.92" customHeight="1">
      <c r="B60" s="181"/>
      <c r="C60" s="182"/>
      <c r="D60" s="183" t="s">
        <v>181</v>
      </c>
      <c r="E60" s="184"/>
      <c r="F60" s="184"/>
      <c r="G60" s="184"/>
      <c r="H60" s="184"/>
      <c r="I60" s="185"/>
      <c r="J60" s="186">
        <f>J115</f>
        <v>0</v>
      </c>
      <c r="K60" s="187"/>
    </row>
    <row r="61" s="8" customFormat="1" ht="24.96" customHeight="1">
      <c r="B61" s="174"/>
      <c r="C61" s="175"/>
      <c r="D61" s="176" t="s">
        <v>2343</v>
      </c>
      <c r="E61" s="177"/>
      <c r="F61" s="177"/>
      <c r="G61" s="177"/>
      <c r="H61" s="177"/>
      <c r="I61" s="178"/>
      <c r="J61" s="179">
        <f>J176</f>
        <v>0</v>
      </c>
      <c r="K61" s="180"/>
    </row>
    <row r="62" s="9" customFormat="1" ht="19.92" customHeight="1">
      <c r="B62" s="181"/>
      <c r="C62" s="182"/>
      <c r="D62" s="183" t="s">
        <v>2540</v>
      </c>
      <c r="E62" s="184"/>
      <c r="F62" s="184"/>
      <c r="G62" s="184"/>
      <c r="H62" s="184"/>
      <c r="I62" s="185"/>
      <c r="J62" s="186">
        <f>J177</f>
        <v>0</v>
      </c>
      <c r="K62" s="187"/>
    </row>
    <row r="63" s="8" customFormat="1" ht="24.96" customHeight="1">
      <c r="B63" s="174"/>
      <c r="C63" s="175"/>
      <c r="D63" s="176" t="s">
        <v>2541</v>
      </c>
      <c r="E63" s="177"/>
      <c r="F63" s="177"/>
      <c r="G63" s="177"/>
      <c r="H63" s="177"/>
      <c r="I63" s="178"/>
      <c r="J63" s="179">
        <f>J183</f>
        <v>0</v>
      </c>
      <c r="K63" s="180"/>
    </row>
    <row r="64" s="9" customFormat="1" ht="19.92" customHeight="1">
      <c r="B64" s="181"/>
      <c r="C64" s="182"/>
      <c r="D64" s="183" t="s">
        <v>2542</v>
      </c>
      <c r="E64" s="184"/>
      <c r="F64" s="184"/>
      <c r="G64" s="184"/>
      <c r="H64" s="184"/>
      <c r="I64" s="185"/>
      <c r="J64" s="186">
        <f>J184</f>
        <v>0</v>
      </c>
      <c r="K64" s="187"/>
    </row>
    <row r="65" s="9" customFormat="1" ht="19.92" customHeight="1">
      <c r="B65" s="181"/>
      <c r="C65" s="182"/>
      <c r="D65" s="183" t="s">
        <v>2543</v>
      </c>
      <c r="E65" s="184"/>
      <c r="F65" s="184"/>
      <c r="G65" s="184"/>
      <c r="H65" s="184"/>
      <c r="I65" s="185"/>
      <c r="J65" s="186">
        <f>J188</f>
        <v>0</v>
      </c>
      <c r="K65" s="187"/>
    </row>
    <row r="66" s="1" customFormat="1" ht="21.84" customHeight="1">
      <c r="B66" s="48"/>
      <c r="C66" s="49"/>
      <c r="D66" s="49"/>
      <c r="E66" s="49"/>
      <c r="F66" s="49"/>
      <c r="G66" s="49"/>
      <c r="H66" s="49"/>
      <c r="I66" s="143"/>
      <c r="J66" s="49"/>
      <c r="K66" s="53"/>
    </row>
    <row r="67" s="1" customFormat="1" ht="6.96" customHeight="1">
      <c r="B67" s="69"/>
      <c r="C67" s="70"/>
      <c r="D67" s="70"/>
      <c r="E67" s="70"/>
      <c r="F67" s="70"/>
      <c r="G67" s="70"/>
      <c r="H67" s="70"/>
      <c r="I67" s="165"/>
      <c r="J67" s="70"/>
      <c r="K67" s="71"/>
    </row>
    <row r="71" s="1" customFormat="1" ht="6.96" customHeight="1">
      <c r="B71" s="72"/>
      <c r="C71" s="73"/>
      <c r="D71" s="73"/>
      <c r="E71" s="73"/>
      <c r="F71" s="73"/>
      <c r="G71" s="73"/>
      <c r="H71" s="73"/>
      <c r="I71" s="166"/>
      <c r="J71" s="73"/>
      <c r="K71" s="73"/>
      <c r="L71" s="48"/>
    </row>
    <row r="72" s="1" customFormat="1" ht="36.96" customHeight="1">
      <c r="B72" s="48"/>
      <c r="C72" s="74" t="s">
        <v>184</v>
      </c>
      <c r="L72" s="48"/>
    </row>
    <row r="73" s="1" customFormat="1" ht="6.96" customHeight="1">
      <c r="B73" s="48"/>
      <c r="L73" s="48"/>
    </row>
    <row r="74" s="1" customFormat="1" ht="14.4" customHeight="1">
      <c r="B74" s="48"/>
      <c r="C74" s="76" t="s">
        <v>19</v>
      </c>
      <c r="L74" s="48"/>
    </row>
    <row r="75" s="1" customFormat="1" ht="16.5" customHeight="1">
      <c r="B75" s="48"/>
      <c r="E75" s="188" t="str">
        <f>E7</f>
        <v>Vostelčice 2017</v>
      </c>
      <c r="F75" s="76"/>
      <c r="G75" s="76"/>
      <c r="H75" s="76"/>
      <c r="L75" s="48"/>
    </row>
    <row r="76" s="1" customFormat="1" ht="14.4" customHeight="1">
      <c r="B76" s="48"/>
      <c r="C76" s="76" t="s">
        <v>169</v>
      </c>
      <c r="L76" s="48"/>
    </row>
    <row r="77" s="1" customFormat="1" ht="17.25" customHeight="1">
      <c r="B77" s="48"/>
      <c r="E77" s="79" t="str">
        <f>E9</f>
        <v>SO501 - STL Plynovod</v>
      </c>
      <c r="F77" s="1"/>
      <c r="G77" s="1"/>
      <c r="H77" s="1"/>
      <c r="L77" s="48"/>
    </row>
    <row r="78" s="1" customFormat="1" ht="6.96" customHeight="1">
      <c r="B78" s="48"/>
      <c r="L78" s="48"/>
    </row>
    <row r="79" s="1" customFormat="1" ht="18" customHeight="1">
      <c r="B79" s="48"/>
      <c r="C79" s="76" t="s">
        <v>23</v>
      </c>
      <c r="F79" s="189" t="str">
        <f>F12</f>
        <v>Choceň</v>
      </c>
      <c r="I79" s="190" t="s">
        <v>25</v>
      </c>
      <c r="J79" s="81" t="str">
        <f>IF(J12="","",J12)</f>
        <v>8. 1. 2019</v>
      </c>
      <c r="L79" s="48"/>
    </row>
    <row r="80" s="1" customFormat="1" ht="6.96" customHeight="1">
      <c r="B80" s="48"/>
      <c r="L80" s="48"/>
    </row>
    <row r="81" s="1" customFormat="1">
      <c r="B81" s="48"/>
      <c r="C81" s="76" t="s">
        <v>27</v>
      </c>
      <c r="F81" s="189" t="str">
        <f>E15</f>
        <v>Město Choceň</v>
      </c>
      <c r="I81" s="190" t="s">
        <v>34</v>
      </c>
      <c r="J81" s="189" t="str">
        <f>E21</f>
        <v>Laboro ateliér s.r.o.</v>
      </c>
      <c r="L81" s="48"/>
    </row>
    <row r="82" s="1" customFormat="1" ht="14.4" customHeight="1">
      <c r="B82" s="48"/>
      <c r="C82" s="76" t="s">
        <v>32</v>
      </c>
      <c r="F82" s="189" t="str">
        <f>IF(E18="","",E18)</f>
        <v/>
      </c>
      <c r="L82" s="48"/>
    </row>
    <row r="83" s="1" customFormat="1" ht="10.32" customHeight="1">
      <c r="B83" s="48"/>
      <c r="L83" s="48"/>
    </row>
    <row r="84" s="10" customFormat="1" ht="29.28" customHeight="1">
      <c r="B84" s="191"/>
      <c r="C84" s="192" t="s">
        <v>185</v>
      </c>
      <c r="D84" s="193" t="s">
        <v>58</v>
      </c>
      <c r="E84" s="193" t="s">
        <v>54</v>
      </c>
      <c r="F84" s="193" t="s">
        <v>186</v>
      </c>
      <c r="G84" s="193" t="s">
        <v>187</v>
      </c>
      <c r="H84" s="193" t="s">
        <v>188</v>
      </c>
      <c r="I84" s="194" t="s">
        <v>189</v>
      </c>
      <c r="J84" s="193" t="s">
        <v>174</v>
      </c>
      <c r="K84" s="195" t="s">
        <v>190</v>
      </c>
      <c r="L84" s="191"/>
      <c r="M84" s="94" t="s">
        <v>191</v>
      </c>
      <c r="N84" s="95" t="s">
        <v>43</v>
      </c>
      <c r="O84" s="95" t="s">
        <v>192</v>
      </c>
      <c r="P84" s="95" t="s">
        <v>193</v>
      </c>
      <c r="Q84" s="95" t="s">
        <v>194</v>
      </c>
      <c r="R84" s="95" t="s">
        <v>195</v>
      </c>
      <c r="S84" s="95" t="s">
        <v>196</v>
      </c>
      <c r="T84" s="96" t="s">
        <v>197</v>
      </c>
    </row>
    <row r="85" s="1" customFormat="1" ht="29.28" customHeight="1">
      <c r="B85" s="48"/>
      <c r="C85" s="98" t="s">
        <v>175</v>
      </c>
      <c r="J85" s="196">
        <f>BK85</f>
        <v>0</v>
      </c>
      <c r="L85" s="48"/>
      <c r="M85" s="97"/>
      <c r="N85" s="84"/>
      <c r="O85" s="84"/>
      <c r="P85" s="197">
        <f>P86+P176+P183</f>
        <v>0</v>
      </c>
      <c r="Q85" s="84"/>
      <c r="R85" s="197">
        <f>R86+R176+R183</f>
        <v>136.79249999999999</v>
      </c>
      <c r="S85" s="84"/>
      <c r="T85" s="198">
        <f>T86+T176+T183</f>
        <v>0</v>
      </c>
      <c r="AT85" s="26" t="s">
        <v>72</v>
      </c>
      <c r="AU85" s="26" t="s">
        <v>176</v>
      </c>
      <c r="BK85" s="199">
        <f>BK86+BK176+BK183</f>
        <v>0</v>
      </c>
    </row>
    <row r="86" s="11" customFormat="1" ht="37.44" customHeight="1">
      <c r="B86" s="200"/>
      <c r="D86" s="201" t="s">
        <v>72</v>
      </c>
      <c r="E86" s="202" t="s">
        <v>198</v>
      </c>
      <c r="F86" s="202" t="s">
        <v>199</v>
      </c>
      <c r="I86" s="203"/>
      <c r="J86" s="204">
        <f>BK86</f>
        <v>0</v>
      </c>
      <c r="L86" s="200"/>
      <c r="M86" s="205"/>
      <c r="N86" s="206"/>
      <c r="O86" s="206"/>
      <c r="P86" s="207">
        <f>P87+P111+P115</f>
        <v>0</v>
      </c>
      <c r="Q86" s="206"/>
      <c r="R86" s="207">
        <f>R87+R111+R115</f>
        <v>136.78865999999999</v>
      </c>
      <c r="S86" s="206"/>
      <c r="T86" s="208">
        <f>T87+T111+T115</f>
        <v>0</v>
      </c>
      <c r="AR86" s="201" t="s">
        <v>81</v>
      </c>
      <c r="AT86" s="209" t="s">
        <v>72</v>
      </c>
      <c r="AU86" s="209" t="s">
        <v>73</v>
      </c>
      <c r="AY86" s="201" t="s">
        <v>200</v>
      </c>
      <c r="BK86" s="210">
        <f>BK87+BK111+BK115</f>
        <v>0</v>
      </c>
    </row>
    <row r="87" s="11" customFormat="1" ht="19.92" customHeight="1">
      <c r="B87" s="200"/>
      <c r="D87" s="201" t="s">
        <v>72</v>
      </c>
      <c r="E87" s="211" t="s">
        <v>81</v>
      </c>
      <c r="F87" s="211" t="s">
        <v>201</v>
      </c>
      <c r="I87" s="203"/>
      <c r="J87" s="212">
        <f>BK87</f>
        <v>0</v>
      </c>
      <c r="L87" s="200"/>
      <c r="M87" s="205"/>
      <c r="N87" s="206"/>
      <c r="O87" s="206"/>
      <c r="P87" s="207">
        <f>SUM(P88:P110)</f>
        <v>0</v>
      </c>
      <c r="Q87" s="206"/>
      <c r="R87" s="207">
        <f>SUM(R88:R110)</f>
        <v>135.29599999999999</v>
      </c>
      <c r="S87" s="206"/>
      <c r="T87" s="208">
        <f>SUM(T88:T110)</f>
        <v>0</v>
      </c>
      <c r="AR87" s="201" t="s">
        <v>81</v>
      </c>
      <c r="AT87" s="209" t="s">
        <v>72</v>
      </c>
      <c r="AU87" s="209" t="s">
        <v>81</v>
      </c>
      <c r="AY87" s="201" t="s">
        <v>200</v>
      </c>
      <c r="BK87" s="210">
        <f>SUM(BK88:BK110)</f>
        <v>0</v>
      </c>
    </row>
    <row r="88" s="1" customFormat="1" ht="16.5" customHeight="1">
      <c r="B88" s="213"/>
      <c r="C88" s="214" t="s">
        <v>81</v>
      </c>
      <c r="D88" s="214" t="s">
        <v>202</v>
      </c>
      <c r="E88" s="215" t="s">
        <v>2544</v>
      </c>
      <c r="F88" s="216" t="s">
        <v>2545</v>
      </c>
      <c r="G88" s="217" t="s">
        <v>205</v>
      </c>
      <c r="H88" s="218">
        <v>671</v>
      </c>
      <c r="I88" s="219"/>
      <c r="J88" s="220">
        <f>ROUND(I88*H88,2)</f>
        <v>0</v>
      </c>
      <c r="K88" s="216" t="s">
        <v>206</v>
      </c>
      <c r="L88" s="48"/>
      <c r="M88" s="221" t="s">
        <v>5</v>
      </c>
      <c r="N88" s="222" t="s">
        <v>44</v>
      </c>
      <c r="O88" s="49"/>
      <c r="P88" s="223">
        <f>O88*H88</f>
        <v>0</v>
      </c>
      <c r="Q88" s="223">
        <v>0</v>
      </c>
      <c r="R88" s="223">
        <f>Q88*H88</f>
        <v>0</v>
      </c>
      <c r="S88" s="223">
        <v>0</v>
      </c>
      <c r="T88" s="224">
        <f>S88*H88</f>
        <v>0</v>
      </c>
      <c r="AR88" s="26" t="s">
        <v>207</v>
      </c>
      <c r="AT88" s="26" t="s">
        <v>202</v>
      </c>
      <c r="AU88" s="26" t="s">
        <v>83</v>
      </c>
      <c r="AY88" s="26" t="s">
        <v>200</v>
      </c>
      <c r="BE88" s="225">
        <f>IF(N88="základní",J88,0)</f>
        <v>0</v>
      </c>
      <c r="BF88" s="225">
        <f>IF(N88="snížená",J88,0)</f>
        <v>0</v>
      </c>
      <c r="BG88" s="225">
        <f>IF(N88="zákl. přenesená",J88,0)</f>
        <v>0</v>
      </c>
      <c r="BH88" s="225">
        <f>IF(N88="sníž. přenesená",J88,0)</f>
        <v>0</v>
      </c>
      <c r="BI88" s="225">
        <f>IF(N88="nulová",J88,0)</f>
        <v>0</v>
      </c>
      <c r="BJ88" s="26" t="s">
        <v>81</v>
      </c>
      <c r="BK88" s="225">
        <f>ROUND(I88*H88,2)</f>
        <v>0</v>
      </c>
      <c r="BL88" s="26" t="s">
        <v>207</v>
      </c>
      <c r="BM88" s="26" t="s">
        <v>2546</v>
      </c>
    </row>
    <row r="89" s="1" customFormat="1">
      <c r="B89" s="48"/>
      <c r="D89" s="226" t="s">
        <v>209</v>
      </c>
      <c r="F89" s="227" t="s">
        <v>2547</v>
      </c>
      <c r="I89" s="228"/>
      <c r="L89" s="48"/>
      <c r="M89" s="229"/>
      <c r="N89" s="49"/>
      <c r="O89" s="49"/>
      <c r="P89" s="49"/>
      <c r="Q89" s="49"/>
      <c r="R89" s="49"/>
      <c r="S89" s="49"/>
      <c r="T89" s="87"/>
      <c r="AT89" s="26" t="s">
        <v>209</v>
      </c>
      <c r="AU89" s="26" t="s">
        <v>83</v>
      </c>
    </row>
    <row r="90" s="12" customFormat="1">
      <c r="B90" s="230"/>
      <c r="D90" s="226" t="s">
        <v>211</v>
      </c>
      <c r="E90" s="231" t="s">
        <v>5</v>
      </c>
      <c r="F90" s="232" t="s">
        <v>2548</v>
      </c>
      <c r="H90" s="233">
        <v>671</v>
      </c>
      <c r="I90" s="234"/>
      <c r="L90" s="230"/>
      <c r="M90" s="235"/>
      <c r="N90" s="236"/>
      <c r="O90" s="236"/>
      <c r="P90" s="236"/>
      <c r="Q90" s="236"/>
      <c r="R90" s="236"/>
      <c r="S90" s="236"/>
      <c r="T90" s="237"/>
      <c r="AT90" s="231" t="s">
        <v>211</v>
      </c>
      <c r="AU90" s="231" t="s">
        <v>83</v>
      </c>
      <c r="AV90" s="12" t="s">
        <v>83</v>
      </c>
      <c r="AW90" s="12" t="s">
        <v>37</v>
      </c>
      <c r="AX90" s="12" t="s">
        <v>81</v>
      </c>
      <c r="AY90" s="231" t="s">
        <v>200</v>
      </c>
    </row>
    <row r="91" s="1" customFormat="1" ht="16.5" customHeight="1">
      <c r="B91" s="213"/>
      <c r="C91" s="214" t="s">
        <v>83</v>
      </c>
      <c r="D91" s="214" t="s">
        <v>202</v>
      </c>
      <c r="E91" s="215" t="s">
        <v>2549</v>
      </c>
      <c r="F91" s="216" t="s">
        <v>2550</v>
      </c>
      <c r="G91" s="217" t="s">
        <v>205</v>
      </c>
      <c r="H91" s="218">
        <v>9</v>
      </c>
      <c r="I91" s="219"/>
      <c r="J91" s="220">
        <f>ROUND(I91*H91,2)</f>
        <v>0</v>
      </c>
      <c r="K91" s="216" t="s">
        <v>206</v>
      </c>
      <c r="L91" s="48"/>
      <c r="M91" s="221" t="s">
        <v>5</v>
      </c>
      <c r="N91" s="222" t="s">
        <v>44</v>
      </c>
      <c r="O91" s="49"/>
      <c r="P91" s="223">
        <f>O91*H91</f>
        <v>0</v>
      </c>
      <c r="Q91" s="223">
        <v>0</v>
      </c>
      <c r="R91" s="223">
        <f>Q91*H91</f>
        <v>0</v>
      </c>
      <c r="S91" s="223">
        <v>0</v>
      </c>
      <c r="T91" s="224">
        <f>S91*H91</f>
        <v>0</v>
      </c>
      <c r="AR91" s="26" t="s">
        <v>207</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207</v>
      </c>
      <c r="BM91" s="26" t="s">
        <v>2551</v>
      </c>
    </row>
    <row r="92" s="1" customFormat="1">
      <c r="B92" s="48"/>
      <c r="D92" s="226" t="s">
        <v>209</v>
      </c>
      <c r="F92" s="227" t="s">
        <v>2552</v>
      </c>
      <c r="I92" s="228"/>
      <c r="L92" s="48"/>
      <c r="M92" s="229"/>
      <c r="N92" s="49"/>
      <c r="O92" s="49"/>
      <c r="P92" s="49"/>
      <c r="Q92" s="49"/>
      <c r="R92" s="49"/>
      <c r="S92" s="49"/>
      <c r="T92" s="87"/>
      <c r="AT92" s="26" t="s">
        <v>209</v>
      </c>
      <c r="AU92" s="26" t="s">
        <v>83</v>
      </c>
    </row>
    <row r="93" s="12" customFormat="1">
      <c r="B93" s="230"/>
      <c r="D93" s="226" t="s">
        <v>211</v>
      </c>
      <c r="E93" s="231" t="s">
        <v>5</v>
      </c>
      <c r="F93" s="232" t="s">
        <v>258</v>
      </c>
      <c r="H93" s="233">
        <v>9</v>
      </c>
      <c r="I93" s="234"/>
      <c r="L93" s="230"/>
      <c r="M93" s="235"/>
      <c r="N93" s="236"/>
      <c r="O93" s="236"/>
      <c r="P93" s="236"/>
      <c r="Q93" s="236"/>
      <c r="R93" s="236"/>
      <c r="S93" s="236"/>
      <c r="T93" s="237"/>
      <c r="AT93" s="231" t="s">
        <v>211</v>
      </c>
      <c r="AU93" s="231" t="s">
        <v>83</v>
      </c>
      <c r="AV93" s="12" t="s">
        <v>83</v>
      </c>
      <c r="AW93" s="12" t="s">
        <v>37</v>
      </c>
      <c r="AX93" s="12" t="s">
        <v>81</v>
      </c>
      <c r="AY93" s="231" t="s">
        <v>200</v>
      </c>
    </row>
    <row r="94" s="1" customFormat="1" ht="16.5" customHeight="1">
      <c r="B94" s="213"/>
      <c r="C94" s="214" t="s">
        <v>110</v>
      </c>
      <c r="D94" s="214" t="s">
        <v>202</v>
      </c>
      <c r="E94" s="215" t="s">
        <v>2553</v>
      </c>
      <c r="F94" s="216" t="s">
        <v>2554</v>
      </c>
      <c r="G94" s="217" t="s">
        <v>205</v>
      </c>
      <c r="H94" s="218">
        <v>745</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2555</v>
      </c>
    </row>
    <row r="95" s="1" customFormat="1">
      <c r="B95" s="48"/>
      <c r="D95" s="226" t="s">
        <v>209</v>
      </c>
      <c r="F95" s="227" t="s">
        <v>2556</v>
      </c>
      <c r="I95" s="228"/>
      <c r="L95" s="48"/>
      <c r="M95" s="229"/>
      <c r="N95" s="49"/>
      <c r="O95" s="49"/>
      <c r="P95" s="49"/>
      <c r="Q95" s="49"/>
      <c r="R95" s="49"/>
      <c r="S95" s="49"/>
      <c r="T95" s="87"/>
      <c r="AT95" s="26" t="s">
        <v>209</v>
      </c>
      <c r="AU95" s="26" t="s">
        <v>83</v>
      </c>
    </row>
    <row r="96" s="12" customFormat="1">
      <c r="B96" s="230"/>
      <c r="D96" s="226" t="s">
        <v>211</v>
      </c>
      <c r="E96" s="231" t="s">
        <v>5</v>
      </c>
      <c r="F96" s="232" t="s">
        <v>2557</v>
      </c>
      <c r="H96" s="233">
        <v>745</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16.5" customHeight="1">
      <c r="B97" s="213"/>
      <c r="C97" s="214" t="s">
        <v>207</v>
      </c>
      <c r="D97" s="214" t="s">
        <v>202</v>
      </c>
      <c r="E97" s="215" t="s">
        <v>1419</v>
      </c>
      <c r="F97" s="216" t="s">
        <v>1420</v>
      </c>
      <c r="G97" s="217" t="s">
        <v>205</v>
      </c>
      <c r="H97" s="218">
        <v>745</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2558</v>
      </c>
    </row>
    <row r="98" s="1" customFormat="1">
      <c r="B98" s="48"/>
      <c r="D98" s="226" t="s">
        <v>209</v>
      </c>
      <c r="F98" s="227" t="s">
        <v>1422</v>
      </c>
      <c r="I98" s="228"/>
      <c r="L98" s="48"/>
      <c r="M98" s="229"/>
      <c r="N98" s="49"/>
      <c r="O98" s="49"/>
      <c r="P98" s="49"/>
      <c r="Q98" s="49"/>
      <c r="R98" s="49"/>
      <c r="S98" s="49"/>
      <c r="T98" s="87"/>
      <c r="AT98" s="26" t="s">
        <v>209</v>
      </c>
      <c r="AU98" s="26" t="s">
        <v>83</v>
      </c>
    </row>
    <row r="99" s="12" customFormat="1">
      <c r="B99" s="230"/>
      <c r="D99" s="226" t="s">
        <v>211</v>
      </c>
      <c r="E99" s="231" t="s">
        <v>5</v>
      </c>
      <c r="F99" s="232" t="s">
        <v>2557</v>
      </c>
      <c r="H99" s="233">
        <v>745</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230</v>
      </c>
      <c r="D100" s="214" t="s">
        <v>202</v>
      </c>
      <c r="E100" s="215" t="s">
        <v>2559</v>
      </c>
      <c r="F100" s="216" t="s">
        <v>2560</v>
      </c>
      <c r="G100" s="217" t="s">
        <v>205</v>
      </c>
      <c r="H100" s="218">
        <v>223</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2561</v>
      </c>
    </row>
    <row r="101" s="1" customFormat="1">
      <c r="B101" s="48"/>
      <c r="D101" s="226" t="s">
        <v>209</v>
      </c>
      <c r="F101" s="227" t="s">
        <v>2562</v>
      </c>
      <c r="I101" s="228"/>
      <c r="L101" s="48"/>
      <c r="M101" s="229"/>
      <c r="N101" s="49"/>
      <c r="O101" s="49"/>
      <c r="P101" s="49"/>
      <c r="Q101" s="49"/>
      <c r="R101" s="49"/>
      <c r="S101" s="49"/>
      <c r="T101" s="87"/>
      <c r="AT101" s="26" t="s">
        <v>209</v>
      </c>
      <c r="AU101" s="26" t="s">
        <v>83</v>
      </c>
    </row>
    <row r="102" s="12" customFormat="1">
      <c r="B102" s="230"/>
      <c r="D102" s="226" t="s">
        <v>211</v>
      </c>
      <c r="E102" s="231" t="s">
        <v>5</v>
      </c>
      <c r="F102" s="232" t="s">
        <v>2563</v>
      </c>
      <c r="H102" s="233">
        <v>223</v>
      </c>
      <c r="I102" s="234"/>
      <c r="L102" s="230"/>
      <c r="M102" s="235"/>
      <c r="N102" s="236"/>
      <c r="O102" s="236"/>
      <c r="P102" s="236"/>
      <c r="Q102" s="236"/>
      <c r="R102" s="236"/>
      <c r="S102" s="236"/>
      <c r="T102" s="237"/>
      <c r="AT102" s="231" t="s">
        <v>211</v>
      </c>
      <c r="AU102" s="231" t="s">
        <v>83</v>
      </c>
      <c r="AV102" s="12" t="s">
        <v>83</v>
      </c>
      <c r="AW102" s="12" t="s">
        <v>37</v>
      </c>
      <c r="AX102" s="12" t="s">
        <v>81</v>
      </c>
      <c r="AY102" s="231" t="s">
        <v>200</v>
      </c>
    </row>
    <row r="103" s="1" customFormat="1" ht="25.5" customHeight="1">
      <c r="B103" s="213"/>
      <c r="C103" s="214" t="s">
        <v>238</v>
      </c>
      <c r="D103" s="214" t="s">
        <v>202</v>
      </c>
      <c r="E103" s="215" t="s">
        <v>2564</v>
      </c>
      <c r="F103" s="216" t="s">
        <v>2565</v>
      </c>
      <c r="G103" s="217" t="s">
        <v>205</v>
      </c>
      <c r="H103" s="218">
        <v>522</v>
      </c>
      <c r="I103" s="219"/>
      <c r="J103" s="220">
        <f>ROUND(I103*H103,2)</f>
        <v>0</v>
      </c>
      <c r="K103" s="216" t="s">
        <v>206</v>
      </c>
      <c r="L103" s="48"/>
      <c r="M103" s="221" t="s">
        <v>5</v>
      </c>
      <c r="N103" s="222" t="s">
        <v>44</v>
      </c>
      <c r="O103" s="49"/>
      <c r="P103" s="223">
        <f>O103*H103</f>
        <v>0</v>
      </c>
      <c r="Q103" s="223">
        <v>0</v>
      </c>
      <c r="R103" s="223">
        <f>Q103*H103</f>
        <v>0</v>
      </c>
      <c r="S103" s="223">
        <v>0</v>
      </c>
      <c r="T103" s="224">
        <f>S103*H103</f>
        <v>0</v>
      </c>
      <c r="AR103" s="26" t="s">
        <v>207</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207</v>
      </c>
      <c r="BM103" s="26" t="s">
        <v>2566</v>
      </c>
    </row>
    <row r="104" s="1" customFormat="1">
      <c r="B104" s="48"/>
      <c r="D104" s="226" t="s">
        <v>209</v>
      </c>
      <c r="F104" s="227" t="s">
        <v>2567</v>
      </c>
      <c r="I104" s="228"/>
      <c r="L104" s="48"/>
      <c r="M104" s="229"/>
      <c r="N104" s="49"/>
      <c r="O104" s="49"/>
      <c r="P104" s="49"/>
      <c r="Q104" s="49"/>
      <c r="R104" s="49"/>
      <c r="S104" s="49"/>
      <c r="T104" s="87"/>
      <c r="AT104" s="26" t="s">
        <v>209</v>
      </c>
      <c r="AU104" s="26" t="s">
        <v>83</v>
      </c>
    </row>
    <row r="105" s="12" customFormat="1">
      <c r="B105" s="230"/>
      <c r="D105" s="226" t="s">
        <v>211</v>
      </c>
      <c r="E105" s="231" t="s">
        <v>5</v>
      </c>
      <c r="F105" s="232" t="s">
        <v>2568</v>
      </c>
      <c r="H105" s="233">
        <v>522</v>
      </c>
      <c r="I105" s="234"/>
      <c r="L105" s="230"/>
      <c r="M105" s="235"/>
      <c r="N105" s="236"/>
      <c r="O105" s="236"/>
      <c r="P105" s="236"/>
      <c r="Q105" s="236"/>
      <c r="R105" s="236"/>
      <c r="S105" s="236"/>
      <c r="T105" s="237"/>
      <c r="AT105" s="231" t="s">
        <v>211</v>
      </c>
      <c r="AU105" s="231" t="s">
        <v>83</v>
      </c>
      <c r="AV105" s="12" t="s">
        <v>83</v>
      </c>
      <c r="AW105" s="12" t="s">
        <v>37</v>
      </c>
      <c r="AX105" s="12" t="s">
        <v>81</v>
      </c>
      <c r="AY105" s="231" t="s">
        <v>200</v>
      </c>
    </row>
    <row r="106" s="1" customFormat="1" ht="16.5" customHeight="1">
      <c r="B106" s="213"/>
      <c r="C106" s="214" t="s">
        <v>244</v>
      </c>
      <c r="D106" s="214" t="s">
        <v>202</v>
      </c>
      <c r="E106" s="215" t="s">
        <v>1428</v>
      </c>
      <c r="F106" s="216" t="s">
        <v>1429</v>
      </c>
      <c r="G106" s="217" t="s">
        <v>205</v>
      </c>
      <c r="H106" s="218">
        <v>522</v>
      </c>
      <c r="I106" s="219"/>
      <c r="J106" s="220">
        <f>ROUND(I106*H106,2)</f>
        <v>0</v>
      </c>
      <c r="K106" s="216" t="s">
        <v>206</v>
      </c>
      <c r="L106" s="48"/>
      <c r="M106" s="221" t="s">
        <v>5</v>
      </c>
      <c r="N106" s="222" t="s">
        <v>44</v>
      </c>
      <c r="O106" s="49"/>
      <c r="P106" s="223">
        <f>O106*H106</f>
        <v>0</v>
      </c>
      <c r="Q106" s="223">
        <v>0</v>
      </c>
      <c r="R106" s="223">
        <f>Q106*H106</f>
        <v>0</v>
      </c>
      <c r="S106" s="223">
        <v>0</v>
      </c>
      <c r="T106" s="224">
        <f>S106*H106</f>
        <v>0</v>
      </c>
      <c r="AR106" s="26" t="s">
        <v>207</v>
      </c>
      <c r="AT106" s="26" t="s">
        <v>202</v>
      </c>
      <c r="AU106" s="26" t="s">
        <v>83</v>
      </c>
      <c r="AY106" s="26" t="s">
        <v>200</v>
      </c>
      <c r="BE106" s="225">
        <f>IF(N106="základní",J106,0)</f>
        <v>0</v>
      </c>
      <c r="BF106" s="225">
        <f>IF(N106="snížená",J106,0)</f>
        <v>0</v>
      </c>
      <c r="BG106" s="225">
        <f>IF(N106="zákl. přenesená",J106,0)</f>
        <v>0</v>
      </c>
      <c r="BH106" s="225">
        <f>IF(N106="sníž. přenesená",J106,0)</f>
        <v>0</v>
      </c>
      <c r="BI106" s="225">
        <f>IF(N106="nulová",J106,0)</f>
        <v>0</v>
      </c>
      <c r="BJ106" s="26" t="s">
        <v>81</v>
      </c>
      <c r="BK106" s="225">
        <f>ROUND(I106*H106,2)</f>
        <v>0</v>
      </c>
      <c r="BL106" s="26" t="s">
        <v>207</v>
      </c>
      <c r="BM106" s="26" t="s">
        <v>2569</v>
      </c>
    </row>
    <row r="107" s="1" customFormat="1">
      <c r="B107" s="48"/>
      <c r="D107" s="226" t="s">
        <v>209</v>
      </c>
      <c r="F107" s="227" t="s">
        <v>1431</v>
      </c>
      <c r="I107" s="228"/>
      <c r="L107" s="48"/>
      <c r="M107" s="229"/>
      <c r="N107" s="49"/>
      <c r="O107" s="49"/>
      <c r="P107" s="49"/>
      <c r="Q107" s="49"/>
      <c r="R107" s="49"/>
      <c r="S107" s="49"/>
      <c r="T107" s="87"/>
      <c r="AT107" s="26" t="s">
        <v>209</v>
      </c>
      <c r="AU107" s="26" t="s">
        <v>83</v>
      </c>
    </row>
    <row r="108" s="12" customFormat="1">
      <c r="B108" s="230"/>
      <c r="D108" s="226" t="s">
        <v>211</v>
      </c>
      <c r="E108" s="231" t="s">
        <v>5</v>
      </c>
      <c r="F108" s="232" t="s">
        <v>2568</v>
      </c>
      <c r="H108" s="233">
        <v>522</v>
      </c>
      <c r="I108" s="234"/>
      <c r="L108" s="230"/>
      <c r="M108" s="235"/>
      <c r="N108" s="236"/>
      <c r="O108" s="236"/>
      <c r="P108" s="236"/>
      <c r="Q108" s="236"/>
      <c r="R108" s="236"/>
      <c r="S108" s="236"/>
      <c r="T108" s="237"/>
      <c r="AT108" s="231" t="s">
        <v>211</v>
      </c>
      <c r="AU108" s="231" t="s">
        <v>83</v>
      </c>
      <c r="AV108" s="12" t="s">
        <v>83</v>
      </c>
      <c r="AW108" s="12" t="s">
        <v>37</v>
      </c>
      <c r="AX108" s="12" t="s">
        <v>81</v>
      </c>
      <c r="AY108" s="231" t="s">
        <v>200</v>
      </c>
    </row>
    <row r="109" s="1" customFormat="1" ht="16.5" customHeight="1">
      <c r="B109" s="213"/>
      <c r="C109" s="247" t="s">
        <v>250</v>
      </c>
      <c r="D109" s="247" t="s">
        <v>271</v>
      </c>
      <c r="E109" s="248" t="s">
        <v>2570</v>
      </c>
      <c r="F109" s="249" t="s">
        <v>2571</v>
      </c>
      <c r="G109" s="250" t="s">
        <v>274</v>
      </c>
      <c r="H109" s="251">
        <v>135.29599999999999</v>
      </c>
      <c r="I109" s="252"/>
      <c r="J109" s="253">
        <f>ROUND(I109*H109,2)</f>
        <v>0</v>
      </c>
      <c r="K109" s="249" t="s">
        <v>206</v>
      </c>
      <c r="L109" s="254"/>
      <c r="M109" s="255" t="s">
        <v>5</v>
      </c>
      <c r="N109" s="256" t="s">
        <v>44</v>
      </c>
      <c r="O109" s="49"/>
      <c r="P109" s="223">
        <f>O109*H109</f>
        <v>0</v>
      </c>
      <c r="Q109" s="223">
        <v>1</v>
      </c>
      <c r="R109" s="223">
        <f>Q109*H109</f>
        <v>135.29599999999999</v>
      </c>
      <c r="S109" s="223">
        <v>0</v>
      </c>
      <c r="T109" s="224">
        <f>S109*H109</f>
        <v>0</v>
      </c>
      <c r="AR109" s="26" t="s">
        <v>250</v>
      </c>
      <c r="AT109" s="26" t="s">
        <v>271</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207</v>
      </c>
      <c r="BM109" s="26" t="s">
        <v>2572</v>
      </c>
    </row>
    <row r="110" s="1" customFormat="1">
      <c r="B110" s="48"/>
      <c r="D110" s="226" t="s">
        <v>209</v>
      </c>
      <c r="F110" s="227" t="s">
        <v>2571</v>
      </c>
      <c r="I110" s="228"/>
      <c r="L110" s="48"/>
      <c r="M110" s="229"/>
      <c r="N110" s="49"/>
      <c r="O110" s="49"/>
      <c r="P110" s="49"/>
      <c r="Q110" s="49"/>
      <c r="R110" s="49"/>
      <c r="S110" s="49"/>
      <c r="T110" s="87"/>
      <c r="AT110" s="26" t="s">
        <v>209</v>
      </c>
      <c r="AU110" s="26" t="s">
        <v>83</v>
      </c>
    </row>
    <row r="111" s="11" customFormat="1" ht="29.88" customHeight="1">
      <c r="B111" s="200"/>
      <c r="D111" s="201" t="s">
        <v>72</v>
      </c>
      <c r="E111" s="211" t="s">
        <v>83</v>
      </c>
      <c r="F111" s="211" t="s">
        <v>320</v>
      </c>
      <c r="I111" s="203"/>
      <c r="J111" s="212">
        <f>BK111</f>
        <v>0</v>
      </c>
      <c r="L111" s="200"/>
      <c r="M111" s="205"/>
      <c r="N111" s="206"/>
      <c r="O111" s="206"/>
      <c r="P111" s="207">
        <f>SUM(P112:P114)</f>
        <v>0</v>
      </c>
      <c r="Q111" s="206"/>
      <c r="R111" s="207">
        <f>SUM(R112:R114)</f>
        <v>0</v>
      </c>
      <c r="S111" s="206"/>
      <c r="T111" s="208">
        <f>SUM(T112:T114)</f>
        <v>0</v>
      </c>
      <c r="AR111" s="201" t="s">
        <v>81</v>
      </c>
      <c r="AT111" s="209" t="s">
        <v>72</v>
      </c>
      <c r="AU111" s="209" t="s">
        <v>81</v>
      </c>
      <c r="AY111" s="201" t="s">
        <v>200</v>
      </c>
      <c r="BK111" s="210">
        <f>SUM(BK112:BK114)</f>
        <v>0</v>
      </c>
    </row>
    <row r="112" s="1" customFormat="1" ht="25.5" customHeight="1">
      <c r="B112" s="213"/>
      <c r="C112" s="214" t="s">
        <v>258</v>
      </c>
      <c r="D112" s="214" t="s">
        <v>202</v>
      </c>
      <c r="E112" s="215" t="s">
        <v>2573</v>
      </c>
      <c r="F112" s="216" t="s">
        <v>2574</v>
      </c>
      <c r="G112" s="217" t="s">
        <v>291</v>
      </c>
      <c r="H112" s="218">
        <v>671</v>
      </c>
      <c r="I112" s="219"/>
      <c r="J112" s="220">
        <f>ROUND(I112*H112,2)</f>
        <v>0</v>
      </c>
      <c r="K112" s="216" t="s">
        <v>206</v>
      </c>
      <c r="L112" s="48"/>
      <c r="M112" s="221" t="s">
        <v>5</v>
      </c>
      <c r="N112" s="222" t="s">
        <v>44</v>
      </c>
      <c r="O112" s="49"/>
      <c r="P112" s="223">
        <f>O112*H112</f>
        <v>0</v>
      </c>
      <c r="Q112" s="223">
        <v>0</v>
      </c>
      <c r="R112" s="223">
        <f>Q112*H112</f>
        <v>0</v>
      </c>
      <c r="S112" s="223">
        <v>0</v>
      </c>
      <c r="T112" s="224">
        <f>S112*H112</f>
        <v>0</v>
      </c>
      <c r="AR112" s="26" t="s">
        <v>207</v>
      </c>
      <c r="AT112" s="26" t="s">
        <v>202</v>
      </c>
      <c r="AU112" s="26" t="s">
        <v>83</v>
      </c>
      <c r="AY112" s="26" t="s">
        <v>200</v>
      </c>
      <c r="BE112" s="225">
        <f>IF(N112="základní",J112,0)</f>
        <v>0</v>
      </c>
      <c r="BF112" s="225">
        <f>IF(N112="snížená",J112,0)</f>
        <v>0</v>
      </c>
      <c r="BG112" s="225">
        <f>IF(N112="zákl. přenesená",J112,0)</f>
        <v>0</v>
      </c>
      <c r="BH112" s="225">
        <f>IF(N112="sníž. přenesená",J112,0)</f>
        <v>0</v>
      </c>
      <c r="BI112" s="225">
        <f>IF(N112="nulová",J112,0)</f>
        <v>0</v>
      </c>
      <c r="BJ112" s="26" t="s">
        <v>81</v>
      </c>
      <c r="BK112" s="225">
        <f>ROUND(I112*H112,2)</f>
        <v>0</v>
      </c>
      <c r="BL112" s="26" t="s">
        <v>207</v>
      </c>
      <c r="BM112" s="26" t="s">
        <v>2575</v>
      </c>
    </row>
    <row r="113" s="1" customFormat="1">
      <c r="B113" s="48"/>
      <c r="D113" s="226" t="s">
        <v>209</v>
      </c>
      <c r="F113" s="227" t="s">
        <v>2576</v>
      </c>
      <c r="I113" s="228"/>
      <c r="L113" s="48"/>
      <c r="M113" s="229"/>
      <c r="N113" s="49"/>
      <c r="O113" s="49"/>
      <c r="P113" s="49"/>
      <c r="Q113" s="49"/>
      <c r="R113" s="49"/>
      <c r="S113" s="49"/>
      <c r="T113" s="87"/>
      <c r="AT113" s="26" t="s">
        <v>209</v>
      </c>
      <c r="AU113" s="26" t="s">
        <v>83</v>
      </c>
    </row>
    <row r="114" s="12" customFormat="1">
      <c r="B114" s="230"/>
      <c r="D114" s="226" t="s">
        <v>211</v>
      </c>
      <c r="E114" s="231" t="s">
        <v>5</v>
      </c>
      <c r="F114" s="232" t="s">
        <v>2548</v>
      </c>
      <c r="H114" s="233">
        <v>671</v>
      </c>
      <c r="I114" s="234"/>
      <c r="L114" s="230"/>
      <c r="M114" s="235"/>
      <c r="N114" s="236"/>
      <c r="O114" s="236"/>
      <c r="P114" s="236"/>
      <c r="Q114" s="236"/>
      <c r="R114" s="236"/>
      <c r="S114" s="236"/>
      <c r="T114" s="237"/>
      <c r="AT114" s="231" t="s">
        <v>211</v>
      </c>
      <c r="AU114" s="231" t="s">
        <v>83</v>
      </c>
      <c r="AV114" s="12" t="s">
        <v>83</v>
      </c>
      <c r="AW114" s="12" t="s">
        <v>37</v>
      </c>
      <c r="AX114" s="12" t="s">
        <v>81</v>
      </c>
      <c r="AY114" s="231" t="s">
        <v>200</v>
      </c>
    </row>
    <row r="115" s="11" customFormat="1" ht="29.88" customHeight="1">
      <c r="B115" s="200"/>
      <c r="D115" s="201" t="s">
        <v>72</v>
      </c>
      <c r="E115" s="211" t="s">
        <v>250</v>
      </c>
      <c r="F115" s="211" t="s">
        <v>437</v>
      </c>
      <c r="I115" s="203"/>
      <c r="J115" s="212">
        <f>BK115</f>
        <v>0</v>
      </c>
      <c r="L115" s="200"/>
      <c r="M115" s="205"/>
      <c r="N115" s="206"/>
      <c r="O115" s="206"/>
      <c r="P115" s="207">
        <f>SUM(P116:P175)</f>
        <v>0</v>
      </c>
      <c r="Q115" s="206"/>
      <c r="R115" s="207">
        <f>SUM(R116:R175)</f>
        <v>1.4926600000000005</v>
      </c>
      <c r="S115" s="206"/>
      <c r="T115" s="208">
        <f>SUM(T116:T175)</f>
        <v>0</v>
      </c>
      <c r="AR115" s="201" t="s">
        <v>81</v>
      </c>
      <c r="AT115" s="209" t="s">
        <v>72</v>
      </c>
      <c r="AU115" s="209" t="s">
        <v>81</v>
      </c>
      <c r="AY115" s="201" t="s">
        <v>200</v>
      </c>
      <c r="BK115" s="210">
        <f>SUM(BK116:BK175)</f>
        <v>0</v>
      </c>
    </row>
    <row r="116" s="1" customFormat="1" ht="25.5" customHeight="1">
      <c r="B116" s="213"/>
      <c r="C116" s="214" t="s">
        <v>264</v>
      </c>
      <c r="D116" s="214" t="s">
        <v>202</v>
      </c>
      <c r="E116" s="215" t="s">
        <v>2577</v>
      </c>
      <c r="F116" s="216" t="s">
        <v>2578</v>
      </c>
      <c r="G116" s="217" t="s">
        <v>333</v>
      </c>
      <c r="H116" s="218">
        <v>676</v>
      </c>
      <c r="I116" s="219"/>
      <c r="J116" s="220">
        <f>ROUND(I116*H116,2)</f>
        <v>0</v>
      </c>
      <c r="K116" s="216" t="s">
        <v>206</v>
      </c>
      <c r="L116" s="48"/>
      <c r="M116" s="221" t="s">
        <v>5</v>
      </c>
      <c r="N116" s="222" t="s">
        <v>44</v>
      </c>
      <c r="O116" s="49"/>
      <c r="P116" s="223">
        <f>O116*H116</f>
        <v>0</v>
      </c>
      <c r="Q116" s="223">
        <v>0</v>
      </c>
      <c r="R116" s="223">
        <f>Q116*H116</f>
        <v>0</v>
      </c>
      <c r="S116" s="223">
        <v>0</v>
      </c>
      <c r="T116" s="224">
        <f>S116*H116</f>
        <v>0</v>
      </c>
      <c r="AR116" s="26" t="s">
        <v>207</v>
      </c>
      <c r="AT116" s="26" t="s">
        <v>202</v>
      </c>
      <c r="AU116" s="26" t="s">
        <v>83</v>
      </c>
      <c r="AY116" s="26" t="s">
        <v>200</v>
      </c>
      <c r="BE116" s="225">
        <f>IF(N116="základní",J116,0)</f>
        <v>0</v>
      </c>
      <c r="BF116" s="225">
        <f>IF(N116="snížená",J116,0)</f>
        <v>0</v>
      </c>
      <c r="BG116" s="225">
        <f>IF(N116="zákl. přenesená",J116,0)</f>
        <v>0</v>
      </c>
      <c r="BH116" s="225">
        <f>IF(N116="sníž. přenesená",J116,0)</f>
        <v>0</v>
      </c>
      <c r="BI116" s="225">
        <f>IF(N116="nulová",J116,0)</f>
        <v>0</v>
      </c>
      <c r="BJ116" s="26" t="s">
        <v>81</v>
      </c>
      <c r="BK116" s="225">
        <f>ROUND(I116*H116,2)</f>
        <v>0</v>
      </c>
      <c r="BL116" s="26" t="s">
        <v>207</v>
      </c>
      <c r="BM116" s="26" t="s">
        <v>2579</v>
      </c>
    </row>
    <row r="117" s="1" customFormat="1">
      <c r="B117" s="48"/>
      <c r="D117" s="226" t="s">
        <v>209</v>
      </c>
      <c r="F117" s="227" t="s">
        <v>2580</v>
      </c>
      <c r="I117" s="228"/>
      <c r="L117" s="48"/>
      <c r="M117" s="229"/>
      <c r="N117" s="49"/>
      <c r="O117" s="49"/>
      <c r="P117" s="49"/>
      <c r="Q117" s="49"/>
      <c r="R117" s="49"/>
      <c r="S117" s="49"/>
      <c r="T117" s="87"/>
      <c r="AT117" s="26" t="s">
        <v>209</v>
      </c>
      <c r="AU117" s="26" t="s">
        <v>83</v>
      </c>
    </row>
    <row r="118" s="12" customFormat="1">
      <c r="B118" s="230"/>
      <c r="D118" s="226" t="s">
        <v>211</v>
      </c>
      <c r="E118" s="231" t="s">
        <v>5</v>
      </c>
      <c r="F118" s="232" t="s">
        <v>2581</v>
      </c>
      <c r="H118" s="233">
        <v>676</v>
      </c>
      <c r="I118" s="234"/>
      <c r="L118" s="230"/>
      <c r="M118" s="235"/>
      <c r="N118" s="236"/>
      <c r="O118" s="236"/>
      <c r="P118" s="236"/>
      <c r="Q118" s="236"/>
      <c r="R118" s="236"/>
      <c r="S118" s="236"/>
      <c r="T118" s="237"/>
      <c r="AT118" s="231" t="s">
        <v>211</v>
      </c>
      <c r="AU118" s="231" t="s">
        <v>83</v>
      </c>
      <c r="AV118" s="12" t="s">
        <v>83</v>
      </c>
      <c r="AW118" s="12" t="s">
        <v>37</v>
      </c>
      <c r="AX118" s="12" t="s">
        <v>81</v>
      </c>
      <c r="AY118" s="231" t="s">
        <v>200</v>
      </c>
    </row>
    <row r="119" s="1" customFormat="1" ht="16.5" customHeight="1">
      <c r="B119" s="213"/>
      <c r="C119" s="247" t="s">
        <v>270</v>
      </c>
      <c r="D119" s="247" t="s">
        <v>271</v>
      </c>
      <c r="E119" s="248" t="s">
        <v>2582</v>
      </c>
      <c r="F119" s="249" t="s">
        <v>2583</v>
      </c>
      <c r="G119" s="250" t="s">
        <v>333</v>
      </c>
      <c r="H119" s="251">
        <v>676</v>
      </c>
      <c r="I119" s="252"/>
      <c r="J119" s="253">
        <f>ROUND(I119*H119,2)</f>
        <v>0</v>
      </c>
      <c r="K119" s="249" t="s">
        <v>206</v>
      </c>
      <c r="L119" s="254"/>
      <c r="M119" s="255" t="s">
        <v>5</v>
      </c>
      <c r="N119" s="256" t="s">
        <v>44</v>
      </c>
      <c r="O119" s="49"/>
      <c r="P119" s="223">
        <f>O119*H119</f>
        <v>0</v>
      </c>
      <c r="Q119" s="223">
        <v>0.0010499999999999999</v>
      </c>
      <c r="R119" s="223">
        <f>Q119*H119</f>
        <v>0.70979999999999999</v>
      </c>
      <c r="S119" s="223">
        <v>0</v>
      </c>
      <c r="T119" s="224">
        <f>S119*H119</f>
        <v>0</v>
      </c>
      <c r="AR119" s="26" t="s">
        <v>250</v>
      </c>
      <c r="AT119" s="26" t="s">
        <v>271</v>
      </c>
      <c r="AU119" s="26" t="s">
        <v>83</v>
      </c>
      <c r="AY119" s="26" t="s">
        <v>200</v>
      </c>
      <c r="BE119" s="225">
        <f>IF(N119="základní",J119,0)</f>
        <v>0</v>
      </c>
      <c r="BF119" s="225">
        <f>IF(N119="snížená",J119,0)</f>
        <v>0</v>
      </c>
      <c r="BG119" s="225">
        <f>IF(N119="zákl. přenesená",J119,0)</f>
        <v>0</v>
      </c>
      <c r="BH119" s="225">
        <f>IF(N119="sníž. přenesená",J119,0)</f>
        <v>0</v>
      </c>
      <c r="BI119" s="225">
        <f>IF(N119="nulová",J119,0)</f>
        <v>0</v>
      </c>
      <c r="BJ119" s="26" t="s">
        <v>81</v>
      </c>
      <c r="BK119" s="225">
        <f>ROUND(I119*H119,2)</f>
        <v>0</v>
      </c>
      <c r="BL119" s="26" t="s">
        <v>207</v>
      </c>
      <c r="BM119" s="26" t="s">
        <v>2584</v>
      </c>
    </row>
    <row r="120" s="1" customFormat="1">
      <c r="B120" s="48"/>
      <c r="D120" s="226" t="s">
        <v>209</v>
      </c>
      <c r="F120" s="227" t="s">
        <v>2583</v>
      </c>
      <c r="I120" s="228"/>
      <c r="L120" s="48"/>
      <c r="M120" s="229"/>
      <c r="N120" s="49"/>
      <c r="O120" s="49"/>
      <c r="P120" s="49"/>
      <c r="Q120" s="49"/>
      <c r="R120" s="49"/>
      <c r="S120" s="49"/>
      <c r="T120" s="87"/>
      <c r="AT120" s="26" t="s">
        <v>209</v>
      </c>
      <c r="AU120" s="26" t="s">
        <v>83</v>
      </c>
    </row>
    <row r="121" s="1" customFormat="1" ht="16.5" customHeight="1">
      <c r="B121" s="213"/>
      <c r="C121" s="247" t="s">
        <v>277</v>
      </c>
      <c r="D121" s="247" t="s">
        <v>271</v>
      </c>
      <c r="E121" s="248" t="s">
        <v>2585</v>
      </c>
      <c r="F121" s="249" t="s">
        <v>2586</v>
      </c>
      <c r="G121" s="250" t="s">
        <v>333</v>
      </c>
      <c r="H121" s="251">
        <v>80</v>
      </c>
      <c r="I121" s="252"/>
      <c r="J121" s="253">
        <f>ROUND(I121*H121,2)</f>
        <v>0</v>
      </c>
      <c r="K121" s="249" t="s">
        <v>206</v>
      </c>
      <c r="L121" s="254"/>
      <c r="M121" s="255" t="s">
        <v>5</v>
      </c>
      <c r="N121" s="256" t="s">
        <v>44</v>
      </c>
      <c r="O121" s="49"/>
      <c r="P121" s="223">
        <f>O121*H121</f>
        <v>0</v>
      </c>
      <c r="Q121" s="223">
        <v>0.0014</v>
      </c>
      <c r="R121" s="223">
        <f>Q121*H121</f>
        <v>0.112</v>
      </c>
      <c r="S121" s="223">
        <v>0</v>
      </c>
      <c r="T121" s="224">
        <f>S121*H121</f>
        <v>0</v>
      </c>
      <c r="AR121" s="26" t="s">
        <v>250</v>
      </c>
      <c r="AT121" s="26" t="s">
        <v>271</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2587</v>
      </c>
    </row>
    <row r="122" s="1" customFormat="1">
      <c r="B122" s="48"/>
      <c r="D122" s="226" t="s">
        <v>209</v>
      </c>
      <c r="F122" s="227" t="s">
        <v>2586</v>
      </c>
      <c r="I122" s="228"/>
      <c r="L122" s="48"/>
      <c r="M122" s="229"/>
      <c r="N122" s="49"/>
      <c r="O122" s="49"/>
      <c r="P122" s="49"/>
      <c r="Q122" s="49"/>
      <c r="R122" s="49"/>
      <c r="S122" s="49"/>
      <c r="T122" s="87"/>
      <c r="AT122" s="26" t="s">
        <v>209</v>
      </c>
      <c r="AU122" s="26" t="s">
        <v>83</v>
      </c>
    </row>
    <row r="123" s="1" customFormat="1" ht="25.5" customHeight="1">
      <c r="B123" s="213"/>
      <c r="C123" s="214" t="s">
        <v>282</v>
      </c>
      <c r="D123" s="214" t="s">
        <v>202</v>
      </c>
      <c r="E123" s="215" t="s">
        <v>2588</v>
      </c>
      <c r="F123" s="216" t="s">
        <v>2589</v>
      </c>
      <c r="G123" s="217" t="s">
        <v>333</v>
      </c>
      <c r="H123" s="218">
        <v>475</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2590</v>
      </c>
    </row>
    <row r="124" s="1" customFormat="1">
      <c r="B124" s="48"/>
      <c r="D124" s="226" t="s">
        <v>209</v>
      </c>
      <c r="F124" s="227" t="s">
        <v>2591</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2592</v>
      </c>
      <c r="H125" s="233">
        <v>475</v>
      </c>
      <c r="I125" s="234"/>
      <c r="L125" s="230"/>
      <c r="M125" s="235"/>
      <c r="N125" s="236"/>
      <c r="O125" s="236"/>
      <c r="P125" s="236"/>
      <c r="Q125" s="236"/>
      <c r="R125" s="236"/>
      <c r="S125" s="236"/>
      <c r="T125" s="237"/>
      <c r="AT125" s="231" t="s">
        <v>211</v>
      </c>
      <c r="AU125" s="231" t="s">
        <v>83</v>
      </c>
      <c r="AV125" s="12" t="s">
        <v>83</v>
      </c>
      <c r="AW125" s="12" t="s">
        <v>37</v>
      </c>
      <c r="AX125" s="12" t="s">
        <v>81</v>
      </c>
      <c r="AY125" s="231" t="s">
        <v>200</v>
      </c>
    </row>
    <row r="126" s="1" customFormat="1" ht="16.5" customHeight="1">
      <c r="B126" s="213"/>
      <c r="C126" s="247" t="s">
        <v>288</v>
      </c>
      <c r="D126" s="247" t="s">
        <v>271</v>
      </c>
      <c r="E126" s="248" t="s">
        <v>2593</v>
      </c>
      <c r="F126" s="249" t="s">
        <v>2594</v>
      </c>
      <c r="G126" s="250" t="s">
        <v>333</v>
      </c>
      <c r="H126" s="251">
        <v>475</v>
      </c>
      <c r="I126" s="252"/>
      <c r="J126" s="253">
        <f>ROUND(I126*H126,2)</f>
        <v>0</v>
      </c>
      <c r="K126" s="249" t="s">
        <v>206</v>
      </c>
      <c r="L126" s="254"/>
      <c r="M126" s="255" t="s">
        <v>5</v>
      </c>
      <c r="N126" s="256" t="s">
        <v>44</v>
      </c>
      <c r="O126" s="49"/>
      <c r="P126" s="223">
        <f>O126*H126</f>
        <v>0</v>
      </c>
      <c r="Q126" s="223">
        <v>0.00027999999999999998</v>
      </c>
      <c r="R126" s="223">
        <f>Q126*H126</f>
        <v>0.13299999999999998</v>
      </c>
      <c r="S126" s="223">
        <v>0</v>
      </c>
      <c r="T126" s="224">
        <f>S126*H126</f>
        <v>0</v>
      </c>
      <c r="AR126" s="26" t="s">
        <v>250</v>
      </c>
      <c r="AT126" s="26" t="s">
        <v>271</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2595</v>
      </c>
    </row>
    <row r="127" s="1" customFormat="1">
      <c r="B127" s="48"/>
      <c r="D127" s="226" t="s">
        <v>209</v>
      </c>
      <c r="F127" s="227" t="s">
        <v>2594</v>
      </c>
      <c r="I127" s="228"/>
      <c r="L127" s="48"/>
      <c r="M127" s="229"/>
      <c r="N127" s="49"/>
      <c r="O127" s="49"/>
      <c r="P127" s="49"/>
      <c r="Q127" s="49"/>
      <c r="R127" s="49"/>
      <c r="S127" s="49"/>
      <c r="T127" s="87"/>
      <c r="AT127" s="26" t="s">
        <v>209</v>
      </c>
      <c r="AU127" s="26" t="s">
        <v>83</v>
      </c>
    </row>
    <row r="128" s="12" customFormat="1">
      <c r="B128" s="230"/>
      <c r="D128" s="226" t="s">
        <v>211</v>
      </c>
      <c r="E128" s="231" t="s">
        <v>5</v>
      </c>
      <c r="F128" s="232" t="s">
        <v>2592</v>
      </c>
      <c r="H128" s="233">
        <v>475</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16.5" customHeight="1">
      <c r="B129" s="213"/>
      <c r="C129" s="247" t="s">
        <v>11</v>
      </c>
      <c r="D129" s="247" t="s">
        <v>271</v>
      </c>
      <c r="E129" s="248" t="s">
        <v>2596</v>
      </c>
      <c r="F129" s="249" t="s">
        <v>2597</v>
      </c>
      <c r="G129" s="250" t="s">
        <v>333</v>
      </c>
      <c r="H129" s="251">
        <v>312</v>
      </c>
      <c r="I129" s="252"/>
      <c r="J129" s="253">
        <f>ROUND(I129*H129,2)</f>
        <v>0</v>
      </c>
      <c r="K129" s="249" t="s">
        <v>206</v>
      </c>
      <c r="L129" s="254"/>
      <c r="M129" s="255" t="s">
        <v>5</v>
      </c>
      <c r="N129" s="256" t="s">
        <v>44</v>
      </c>
      <c r="O129" s="49"/>
      <c r="P129" s="223">
        <f>O129*H129</f>
        <v>0</v>
      </c>
      <c r="Q129" s="223">
        <v>0.00044999999999999999</v>
      </c>
      <c r="R129" s="223">
        <f>Q129*H129</f>
        <v>0.1404</v>
      </c>
      <c r="S129" s="223">
        <v>0</v>
      </c>
      <c r="T129" s="224">
        <f>S129*H129</f>
        <v>0</v>
      </c>
      <c r="AR129" s="26" t="s">
        <v>250</v>
      </c>
      <c r="AT129" s="26" t="s">
        <v>271</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2598</v>
      </c>
    </row>
    <row r="130" s="1" customFormat="1">
      <c r="B130" s="48"/>
      <c r="D130" s="226" t="s">
        <v>209</v>
      </c>
      <c r="F130" s="227" t="s">
        <v>2597</v>
      </c>
      <c r="I130" s="228"/>
      <c r="L130" s="48"/>
      <c r="M130" s="229"/>
      <c r="N130" s="49"/>
      <c r="O130" s="49"/>
      <c r="P130" s="49"/>
      <c r="Q130" s="49"/>
      <c r="R130" s="49"/>
      <c r="S130" s="49"/>
      <c r="T130" s="87"/>
      <c r="AT130" s="26" t="s">
        <v>209</v>
      </c>
      <c r="AU130" s="26" t="s">
        <v>83</v>
      </c>
    </row>
    <row r="131" s="12" customFormat="1">
      <c r="B131" s="230"/>
      <c r="D131" s="226" t="s">
        <v>211</v>
      </c>
      <c r="E131" s="231" t="s">
        <v>5</v>
      </c>
      <c r="F131" s="232" t="s">
        <v>2599</v>
      </c>
      <c r="H131" s="233">
        <v>312</v>
      </c>
      <c r="I131" s="234"/>
      <c r="L131" s="230"/>
      <c r="M131" s="235"/>
      <c r="N131" s="236"/>
      <c r="O131" s="236"/>
      <c r="P131" s="236"/>
      <c r="Q131" s="236"/>
      <c r="R131" s="236"/>
      <c r="S131" s="236"/>
      <c r="T131" s="237"/>
      <c r="AT131" s="231" t="s">
        <v>211</v>
      </c>
      <c r="AU131" s="231" t="s">
        <v>83</v>
      </c>
      <c r="AV131" s="12" t="s">
        <v>83</v>
      </c>
      <c r="AW131" s="12" t="s">
        <v>37</v>
      </c>
      <c r="AX131" s="12" t="s">
        <v>81</v>
      </c>
      <c r="AY131" s="231" t="s">
        <v>200</v>
      </c>
    </row>
    <row r="132" s="1" customFormat="1" ht="16.5" customHeight="1">
      <c r="B132" s="213"/>
      <c r="C132" s="214" t="s">
        <v>301</v>
      </c>
      <c r="D132" s="214" t="s">
        <v>202</v>
      </c>
      <c r="E132" s="215" t="s">
        <v>2600</v>
      </c>
      <c r="F132" s="216" t="s">
        <v>2601</v>
      </c>
      <c r="G132" s="217" t="s">
        <v>403</v>
      </c>
      <c r="H132" s="218">
        <v>48</v>
      </c>
      <c r="I132" s="219"/>
      <c r="J132" s="220">
        <f>ROUND(I132*H132,2)</f>
        <v>0</v>
      </c>
      <c r="K132" s="216" t="s">
        <v>206</v>
      </c>
      <c r="L132" s="48"/>
      <c r="M132" s="221" t="s">
        <v>5</v>
      </c>
      <c r="N132" s="222" t="s">
        <v>44</v>
      </c>
      <c r="O132" s="49"/>
      <c r="P132" s="223">
        <f>O132*H132</f>
        <v>0</v>
      </c>
      <c r="Q132" s="223">
        <v>0</v>
      </c>
      <c r="R132" s="223">
        <f>Q132*H132</f>
        <v>0</v>
      </c>
      <c r="S132" s="223">
        <v>0</v>
      </c>
      <c r="T132" s="224">
        <f>S132*H132</f>
        <v>0</v>
      </c>
      <c r="AR132" s="26" t="s">
        <v>207</v>
      </c>
      <c r="AT132" s="26" t="s">
        <v>202</v>
      </c>
      <c r="AU132" s="26" t="s">
        <v>83</v>
      </c>
      <c r="AY132" s="26" t="s">
        <v>200</v>
      </c>
      <c r="BE132" s="225">
        <f>IF(N132="základní",J132,0)</f>
        <v>0</v>
      </c>
      <c r="BF132" s="225">
        <f>IF(N132="snížená",J132,0)</f>
        <v>0</v>
      </c>
      <c r="BG132" s="225">
        <f>IF(N132="zákl. přenesená",J132,0)</f>
        <v>0</v>
      </c>
      <c r="BH132" s="225">
        <f>IF(N132="sníž. přenesená",J132,0)</f>
        <v>0</v>
      </c>
      <c r="BI132" s="225">
        <f>IF(N132="nulová",J132,0)</f>
        <v>0</v>
      </c>
      <c r="BJ132" s="26" t="s">
        <v>81</v>
      </c>
      <c r="BK132" s="225">
        <f>ROUND(I132*H132,2)</f>
        <v>0</v>
      </c>
      <c r="BL132" s="26" t="s">
        <v>207</v>
      </c>
      <c r="BM132" s="26" t="s">
        <v>2602</v>
      </c>
    </row>
    <row r="133" s="1" customFormat="1">
      <c r="B133" s="48"/>
      <c r="D133" s="226" t="s">
        <v>209</v>
      </c>
      <c r="F133" s="227" t="s">
        <v>2603</v>
      </c>
      <c r="I133" s="228"/>
      <c r="L133" s="48"/>
      <c r="M133" s="229"/>
      <c r="N133" s="49"/>
      <c r="O133" s="49"/>
      <c r="P133" s="49"/>
      <c r="Q133" s="49"/>
      <c r="R133" s="49"/>
      <c r="S133" s="49"/>
      <c r="T133" s="87"/>
      <c r="AT133" s="26" t="s">
        <v>209</v>
      </c>
      <c r="AU133" s="26" t="s">
        <v>83</v>
      </c>
    </row>
    <row r="134" s="12" customFormat="1">
      <c r="B134" s="230"/>
      <c r="D134" s="226" t="s">
        <v>211</v>
      </c>
      <c r="E134" s="231" t="s">
        <v>5</v>
      </c>
      <c r="F134" s="232" t="s">
        <v>475</v>
      </c>
      <c r="H134" s="233">
        <v>48</v>
      </c>
      <c r="I134" s="234"/>
      <c r="L134" s="230"/>
      <c r="M134" s="235"/>
      <c r="N134" s="236"/>
      <c r="O134" s="236"/>
      <c r="P134" s="236"/>
      <c r="Q134" s="236"/>
      <c r="R134" s="236"/>
      <c r="S134" s="236"/>
      <c r="T134" s="237"/>
      <c r="AT134" s="231" t="s">
        <v>211</v>
      </c>
      <c r="AU134" s="231" t="s">
        <v>83</v>
      </c>
      <c r="AV134" s="12" t="s">
        <v>83</v>
      </c>
      <c r="AW134" s="12" t="s">
        <v>37</v>
      </c>
      <c r="AX134" s="12" t="s">
        <v>81</v>
      </c>
      <c r="AY134" s="231" t="s">
        <v>200</v>
      </c>
    </row>
    <row r="135" s="1" customFormat="1" ht="25.5" customHeight="1">
      <c r="B135" s="213"/>
      <c r="C135" s="247" t="s">
        <v>307</v>
      </c>
      <c r="D135" s="247" t="s">
        <v>271</v>
      </c>
      <c r="E135" s="248" t="s">
        <v>2604</v>
      </c>
      <c r="F135" s="249" t="s">
        <v>2605</v>
      </c>
      <c r="G135" s="250" t="s">
        <v>403</v>
      </c>
      <c r="H135" s="251">
        <v>48</v>
      </c>
      <c r="I135" s="252"/>
      <c r="J135" s="253">
        <f>ROUND(I135*H135,2)</f>
        <v>0</v>
      </c>
      <c r="K135" s="249" t="s">
        <v>206</v>
      </c>
      <c r="L135" s="254"/>
      <c r="M135" s="255" t="s">
        <v>5</v>
      </c>
      <c r="N135" s="256" t="s">
        <v>44</v>
      </c>
      <c r="O135" s="49"/>
      <c r="P135" s="223">
        <f>O135*H135</f>
        <v>0</v>
      </c>
      <c r="Q135" s="223">
        <v>0.00038000000000000002</v>
      </c>
      <c r="R135" s="223">
        <f>Q135*H135</f>
        <v>0.018239999999999999</v>
      </c>
      <c r="S135" s="223">
        <v>0</v>
      </c>
      <c r="T135" s="224">
        <f>S135*H135</f>
        <v>0</v>
      </c>
      <c r="AR135" s="26" t="s">
        <v>250</v>
      </c>
      <c r="AT135" s="26" t="s">
        <v>271</v>
      </c>
      <c r="AU135" s="26" t="s">
        <v>83</v>
      </c>
      <c r="AY135" s="26" t="s">
        <v>200</v>
      </c>
      <c r="BE135" s="225">
        <f>IF(N135="základní",J135,0)</f>
        <v>0</v>
      </c>
      <c r="BF135" s="225">
        <f>IF(N135="snížená",J135,0)</f>
        <v>0</v>
      </c>
      <c r="BG135" s="225">
        <f>IF(N135="zákl. přenesená",J135,0)</f>
        <v>0</v>
      </c>
      <c r="BH135" s="225">
        <f>IF(N135="sníž. přenesená",J135,0)</f>
        <v>0</v>
      </c>
      <c r="BI135" s="225">
        <f>IF(N135="nulová",J135,0)</f>
        <v>0</v>
      </c>
      <c r="BJ135" s="26" t="s">
        <v>81</v>
      </c>
      <c r="BK135" s="225">
        <f>ROUND(I135*H135,2)</f>
        <v>0</v>
      </c>
      <c r="BL135" s="26" t="s">
        <v>207</v>
      </c>
      <c r="BM135" s="26" t="s">
        <v>2606</v>
      </c>
    </row>
    <row r="136" s="1" customFormat="1">
      <c r="B136" s="48"/>
      <c r="D136" s="226" t="s">
        <v>209</v>
      </c>
      <c r="F136" s="227" t="s">
        <v>2605</v>
      </c>
      <c r="I136" s="228"/>
      <c r="L136" s="48"/>
      <c r="M136" s="229"/>
      <c r="N136" s="49"/>
      <c r="O136" s="49"/>
      <c r="P136" s="49"/>
      <c r="Q136" s="49"/>
      <c r="R136" s="49"/>
      <c r="S136" s="49"/>
      <c r="T136" s="87"/>
      <c r="AT136" s="26" t="s">
        <v>209</v>
      </c>
      <c r="AU136" s="26" t="s">
        <v>83</v>
      </c>
    </row>
    <row r="137" s="1" customFormat="1" ht="16.5" customHeight="1">
      <c r="B137" s="213"/>
      <c r="C137" s="214" t="s">
        <v>313</v>
      </c>
      <c r="D137" s="214" t="s">
        <v>202</v>
      </c>
      <c r="E137" s="215" t="s">
        <v>2607</v>
      </c>
      <c r="F137" s="216" t="s">
        <v>2608</v>
      </c>
      <c r="G137" s="217" t="s">
        <v>403</v>
      </c>
      <c r="H137" s="218">
        <v>48</v>
      </c>
      <c r="I137" s="219"/>
      <c r="J137" s="220">
        <f>ROUND(I137*H137,2)</f>
        <v>0</v>
      </c>
      <c r="K137" s="216" t="s">
        <v>206</v>
      </c>
      <c r="L137" s="48"/>
      <c r="M137" s="221" t="s">
        <v>5</v>
      </c>
      <c r="N137" s="222" t="s">
        <v>44</v>
      </c>
      <c r="O137" s="49"/>
      <c r="P137" s="223">
        <f>O137*H137</f>
        <v>0</v>
      </c>
      <c r="Q137" s="223">
        <v>0</v>
      </c>
      <c r="R137" s="223">
        <f>Q137*H137</f>
        <v>0</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2609</v>
      </c>
    </row>
    <row r="138" s="1" customFormat="1">
      <c r="B138" s="48"/>
      <c r="D138" s="226" t="s">
        <v>209</v>
      </c>
      <c r="F138" s="227" t="s">
        <v>2610</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475</v>
      </c>
      <c r="H139" s="233">
        <v>48</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47" t="s">
        <v>321</v>
      </c>
      <c r="D140" s="247" t="s">
        <v>271</v>
      </c>
      <c r="E140" s="248" t="s">
        <v>2611</v>
      </c>
      <c r="F140" s="249" t="s">
        <v>2612</v>
      </c>
      <c r="G140" s="250" t="s">
        <v>403</v>
      </c>
      <c r="H140" s="251">
        <v>48</v>
      </c>
      <c r="I140" s="252"/>
      <c r="J140" s="253">
        <f>ROUND(I140*H140,2)</f>
        <v>0</v>
      </c>
      <c r="K140" s="249" t="s">
        <v>206</v>
      </c>
      <c r="L140" s="254"/>
      <c r="M140" s="255" t="s">
        <v>5</v>
      </c>
      <c r="N140" s="256" t="s">
        <v>44</v>
      </c>
      <c r="O140" s="49"/>
      <c r="P140" s="223">
        <f>O140*H140</f>
        <v>0</v>
      </c>
      <c r="Q140" s="223">
        <v>9.0000000000000006E-05</v>
      </c>
      <c r="R140" s="223">
        <f>Q140*H140</f>
        <v>0.0043200000000000001</v>
      </c>
      <c r="S140" s="223">
        <v>0</v>
      </c>
      <c r="T140" s="224">
        <f>S140*H140</f>
        <v>0</v>
      </c>
      <c r="AR140" s="26" t="s">
        <v>250</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2613</v>
      </c>
    </row>
    <row r="141" s="1" customFormat="1">
      <c r="B141" s="48"/>
      <c r="D141" s="226" t="s">
        <v>209</v>
      </c>
      <c r="F141" s="227" t="s">
        <v>2612</v>
      </c>
      <c r="I141" s="228"/>
      <c r="L141" s="48"/>
      <c r="M141" s="229"/>
      <c r="N141" s="49"/>
      <c r="O141" s="49"/>
      <c r="P141" s="49"/>
      <c r="Q141" s="49"/>
      <c r="R141" s="49"/>
      <c r="S141" s="49"/>
      <c r="T141" s="87"/>
      <c r="AT141" s="26" t="s">
        <v>209</v>
      </c>
      <c r="AU141" s="26" t="s">
        <v>83</v>
      </c>
    </row>
    <row r="142" s="1" customFormat="1" ht="16.5" customHeight="1">
      <c r="B142" s="213"/>
      <c r="C142" s="214" t="s">
        <v>326</v>
      </c>
      <c r="D142" s="214" t="s">
        <v>202</v>
      </c>
      <c r="E142" s="215" t="s">
        <v>2614</v>
      </c>
      <c r="F142" s="216" t="s">
        <v>2615</v>
      </c>
      <c r="G142" s="217" t="s">
        <v>403</v>
      </c>
      <c r="H142" s="218">
        <v>30</v>
      </c>
      <c r="I142" s="219"/>
      <c r="J142" s="220">
        <f>ROUND(I142*H142,2)</f>
        <v>0</v>
      </c>
      <c r="K142" s="216" t="s">
        <v>206</v>
      </c>
      <c r="L142" s="48"/>
      <c r="M142" s="221" t="s">
        <v>5</v>
      </c>
      <c r="N142" s="222" t="s">
        <v>44</v>
      </c>
      <c r="O142" s="49"/>
      <c r="P142" s="223">
        <f>O142*H142</f>
        <v>0</v>
      </c>
      <c r="Q142" s="223">
        <v>0</v>
      </c>
      <c r="R142" s="223">
        <f>Q142*H142</f>
        <v>0</v>
      </c>
      <c r="S142" s="223">
        <v>0</v>
      </c>
      <c r="T142" s="224">
        <f>S142*H142</f>
        <v>0</v>
      </c>
      <c r="AR142" s="26" t="s">
        <v>207</v>
      </c>
      <c r="AT142" s="26" t="s">
        <v>202</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207</v>
      </c>
      <c r="BM142" s="26" t="s">
        <v>2616</v>
      </c>
    </row>
    <row r="143" s="1" customFormat="1">
      <c r="B143" s="48"/>
      <c r="D143" s="226" t="s">
        <v>209</v>
      </c>
      <c r="F143" s="227" t="s">
        <v>2617</v>
      </c>
      <c r="I143" s="228"/>
      <c r="L143" s="48"/>
      <c r="M143" s="229"/>
      <c r="N143" s="49"/>
      <c r="O143" s="49"/>
      <c r="P143" s="49"/>
      <c r="Q143" s="49"/>
      <c r="R143" s="49"/>
      <c r="S143" s="49"/>
      <c r="T143" s="87"/>
      <c r="AT143" s="26" t="s">
        <v>209</v>
      </c>
      <c r="AU143" s="26" t="s">
        <v>83</v>
      </c>
    </row>
    <row r="144" s="12" customFormat="1">
      <c r="B144" s="230"/>
      <c r="D144" s="226" t="s">
        <v>211</v>
      </c>
      <c r="E144" s="231" t="s">
        <v>5</v>
      </c>
      <c r="F144" s="232" t="s">
        <v>383</v>
      </c>
      <c r="H144" s="233">
        <v>30</v>
      </c>
      <c r="I144" s="234"/>
      <c r="L144" s="230"/>
      <c r="M144" s="235"/>
      <c r="N144" s="236"/>
      <c r="O144" s="236"/>
      <c r="P144" s="236"/>
      <c r="Q144" s="236"/>
      <c r="R144" s="236"/>
      <c r="S144" s="236"/>
      <c r="T144" s="237"/>
      <c r="AT144" s="231" t="s">
        <v>211</v>
      </c>
      <c r="AU144" s="231" t="s">
        <v>83</v>
      </c>
      <c r="AV144" s="12" t="s">
        <v>83</v>
      </c>
      <c r="AW144" s="12" t="s">
        <v>37</v>
      </c>
      <c r="AX144" s="12" t="s">
        <v>81</v>
      </c>
      <c r="AY144" s="231" t="s">
        <v>200</v>
      </c>
    </row>
    <row r="145" s="1" customFormat="1" ht="16.5" customHeight="1">
      <c r="B145" s="213"/>
      <c r="C145" s="247" t="s">
        <v>10</v>
      </c>
      <c r="D145" s="247" t="s">
        <v>271</v>
      </c>
      <c r="E145" s="248" t="s">
        <v>2618</v>
      </c>
      <c r="F145" s="249" t="s">
        <v>2619</v>
      </c>
      <c r="G145" s="250" t="s">
        <v>403</v>
      </c>
      <c r="H145" s="251">
        <v>30</v>
      </c>
      <c r="I145" s="252"/>
      <c r="J145" s="253">
        <f>ROUND(I145*H145,2)</f>
        <v>0</v>
      </c>
      <c r="K145" s="249" t="s">
        <v>206</v>
      </c>
      <c r="L145" s="254"/>
      <c r="M145" s="255" t="s">
        <v>5</v>
      </c>
      <c r="N145" s="256" t="s">
        <v>44</v>
      </c>
      <c r="O145" s="49"/>
      <c r="P145" s="223">
        <f>O145*H145</f>
        <v>0</v>
      </c>
      <c r="Q145" s="223">
        <v>0.00017000000000000001</v>
      </c>
      <c r="R145" s="223">
        <f>Q145*H145</f>
        <v>0.0051000000000000004</v>
      </c>
      <c r="S145" s="223">
        <v>0</v>
      </c>
      <c r="T145" s="224">
        <f>S145*H145</f>
        <v>0</v>
      </c>
      <c r="AR145" s="26" t="s">
        <v>250</v>
      </c>
      <c r="AT145" s="26" t="s">
        <v>271</v>
      </c>
      <c r="AU145" s="26" t="s">
        <v>83</v>
      </c>
      <c r="AY145" s="26" t="s">
        <v>200</v>
      </c>
      <c r="BE145" s="225">
        <f>IF(N145="základní",J145,0)</f>
        <v>0</v>
      </c>
      <c r="BF145" s="225">
        <f>IF(N145="snížená",J145,0)</f>
        <v>0</v>
      </c>
      <c r="BG145" s="225">
        <f>IF(N145="zákl. přenesená",J145,0)</f>
        <v>0</v>
      </c>
      <c r="BH145" s="225">
        <f>IF(N145="sníž. přenesená",J145,0)</f>
        <v>0</v>
      </c>
      <c r="BI145" s="225">
        <f>IF(N145="nulová",J145,0)</f>
        <v>0</v>
      </c>
      <c r="BJ145" s="26" t="s">
        <v>81</v>
      </c>
      <c r="BK145" s="225">
        <f>ROUND(I145*H145,2)</f>
        <v>0</v>
      </c>
      <c r="BL145" s="26" t="s">
        <v>207</v>
      </c>
      <c r="BM145" s="26" t="s">
        <v>2620</v>
      </c>
    </row>
    <row r="146" s="1" customFormat="1">
      <c r="B146" s="48"/>
      <c r="D146" s="226" t="s">
        <v>209</v>
      </c>
      <c r="F146" s="227" t="s">
        <v>2619</v>
      </c>
      <c r="I146" s="228"/>
      <c r="L146" s="48"/>
      <c r="M146" s="229"/>
      <c r="N146" s="49"/>
      <c r="O146" s="49"/>
      <c r="P146" s="49"/>
      <c r="Q146" s="49"/>
      <c r="R146" s="49"/>
      <c r="S146" s="49"/>
      <c r="T146" s="87"/>
      <c r="AT146" s="26" t="s">
        <v>209</v>
      </c>
      <c r="AU146" s="26" t="s">
        <v>83</v>
      </c>
    </row>
    <row r="147" s="1" customFormat="1" ht="16.5" customHeight="1">
      <c r="B147" s="213"/>
      <c r="C147" s="214" t="s">
        <v>339</v>
      </c>
      <c r="D147" s="214" t="s">
        <v>202</v>
      </c>
      <c r="E147" s="215" t="s">
        <v>2621</v>
      </c>
      <c r="F147" s="216" t="s">
        <v>2622</v>
      </c>
      <c r="G147" s="217" t="s">
        <v>403</v>
      </c>
      <c r="H147" s="218">
        <v>5</v>
      </c>
      <c r="I147" s="219"/>
      <c r="J147" s="220">
        <f>ROUND(I147*H147,2)</f>
        <v>0</v>
      </c>
      <c r="K147" s="216" t="s">
        <v>206</v>
      </c>
      <c r="L147" s="48"/>
      <c r="M147" s="221" t="s">
        <v>5</v>
      </c>
      <c r="N147" s="222" t="s">
        <v>44</v>
      </c>
      <c r="O147" s="49"/>
      <c r="P147" s="223">
        <f>O147*H147</f>
        <v>0</v>
      </c>
      <c r="Q147" s="223">
        <v>0</v>
      </c>
      <c r="R147" s="223">
        <f>Q147*H147</f>
        <v>0</v>
      </c>
      <c r="S147" s="223">
        <v>0</v>
      </c>
      <c r="T147" s="224">
        <f>S147*H147</f>
        <v>0</v>
      </c>
      <c r="AR147" s="26" t="s">
        <v>207</v>
      </c>
      <c r="AT147" s="26" t="s">
        <v>202</v>
      </c>
      <c r="AU147" s="26" t="s">
        <v>83</v>
      </c>
      <c r="AY147" s="26" t="s">
        <v>200</v>
      </c>
      <c r="BE147" s="225">
        <f>IF(N147="základní",J147,0)</f>
        <v>0</v>
      </c>
      <c r="BF147" s="225">
        <f>IF(N147="snížená",J147,0)</f>
        <v>0</v>
      </c>
      <c r="BG147" s="225">
        <f>IF(N147="zákl. přenesená",J147,0)</f>
        <v>0</v>
      </c>
      <c r="BH147" s="225">
        <f>IF(N147="sníž. přenesená",J147,0)</f>
        <v>0</v>
      </c>
      <c r="BI147" s="225">
        <f>IF(N147="nulová",J147,0)</f>
        <v>0</v>
      </c>
      <c r="BJ147" s="26" t="s">
        <v>81</v>
      </c>
      <c r="BK147" s="225">
        <f>ROUND(I147*H147,2)</f>
        <v>0</v>
      </c>
      <c r="BL147" s="26" t="s">
        <v>207</v>
      </c>
      <c r="BM147" s="26" t="s">
        <v>2623</v>
      </c>
    </row>
    <row r="148" s="1" customFormat="1">
      <c r="B148" s="48"/>
      <c r="D148" s="226" t="s">
        <v>209</v>
      </c>
      <c r="F148" s="227" t="s">
        <v>2624</v>
      </c>
      <c r="I148" s="228"/>
      <c r="L148" s="48"/>
      <c r="M148" s="229"/>
      <c r="N148" s="49"/>
      <c r="O148" s="49"/>
      <c r="P148" s="49"/>
      <c r="Q148" s="49"/>
      <c r="R148" s="49"/>
      <c r="S148" s="49"/>
      <c r="T148" s="87"/>
      <c r="AT148" s="26" t="s">
        <v>209</v>
      </c>
      <c r="AU148" s="26" t="s">
        <v>83</v>
      </c>
    </row>
    <row r="149" s="1" customFormat="1" ht="16.5" customHeight="1">
      <c r="B149" s="213"/>
      <c r="C149" s="247" t="s">
        <v>345</v>
      </c>
      <c r="D149" s="247" t="s">
        <v>271</v>
      </c>
      <c r="E149" s="248" t="s">
        <v>2625</v>
      </c>
      <c r="F149" s="249" t="s">
        <v>2626</v>
      </c>
      <c r="G149" s="250" t="s">
        <v>403</v>
      </c>
      <c r="H149" s="251">
        <v>5</v>
      </c>
      <c r="I149" s="252"/>
      <c r="J149" s="253">
        <f>ROUND(I149*H149,2)</f>
        <v>0</v>
      </c>
      <c r="K149" s="249" t="s">
        <v>206</v>
      </c>
      <c r="L149" s="254"/>
      <c r="M149" s="255" t="s">
        <v>5</v>
      </c>
      <c r="N149" s="256" t="s">
        <v>44</v>
      </c>
      <c r="O149" s="49"/>
      <c r="P149" s="223">
        <f>O149*H149</f>
        <v>0</v>
      </c>
      <c r="Q149" s="223">
        <v>0.00040999999999999999</v>
      </c>
      <c r="R149" s="223">
        <f>Q149*H149</f>
        <v>0.0020499999999999997</v>
      </c>
      <c r="S149" s="223">
        <v>0</v>
      </c>
      <c r="T149" s="224">
        <f>S149*H149</f>
        <v>0</v>
      </c>
      <c r="AR149" s="26" t="s">
        <v>250</v>
      </c>
      <c r="AT149" s="26" t="s">
        <v>271</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2627</v>
      </c>
    </row>
    <row r="150" s="1" customFormat="1">
      <c r="B150" s="48"/>
      <c r="D150" s="226" t="s">
        <v>209</v>
      </c>
      <c r="F150" s="227" t="s">
        <v>2626</v>
      </c>
      <c r="I150" s="228"/>
      <c r="L150" s="48"/>
      <c r="M150" s="229"/>
      <c r="N150" s="49"/>
      <c r="O150" s="49"/>
      <c r="P150" s="49"/>
      <c r="Q150" s="49"/>
      <c r="R150" s="49"/>
      <c r="S150" s="49"/>
      <c r="T150" s="87"/>
      <c r="AT150" s="26" t="s">
        <v>209</v>
      </c>
      <c r="AU150" s="26" t="s">
        <v>83</v>
      </c>
    </row>
    <row r="151" s="12" customFormat="1">
      <c r="B151" s="230"/>
      <c r="D151" s="226" t="s">
        <v>211</v>
      </c>
      <c r="E151" s="231" t="s">
        <v>5</v>
      </c>
      <c r="F151" s="232" t="s">
        <v>230</v>
      </c>
      <c r="H151" s="233">
        <v>5</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 customFormat="1" ht="16.5" customHeight="1">
      <c r="B152" s="213"/>
      <c r="C152" s="214" t="s">
        <v>350</v>
      </c>
      <c r="D152" s="214" t="s">
        <v>202</v>
      </c>
      <c r="E152" s="215" t="s">
        <v>2628</v>
      </c>
      <c r="F152" s="216" t="s">
        <v>2629</v>
      </c>
      <c r="G152" s="217" t="s">
        <v>403</v>
      </c>
      <c r="H152" s="218">
        <v>11</v>
      </c>
      <c r="I152" s="219"/>
      <c r="J152" s="220">
        <f>ROUND(I152*H152,2)</f>
        <v>0</v>
      </c>
      <c r="K152" s="216" t="s">
        <v>206</v>
      </c>
      <c r="L152" s="48"/>
      <c r="M152" s="221" t="s">
        <v>5</v>
      </c>
      <c r="N152" s="222" t="s">
        <v>44</v>
      </c>
      <c r="O152" s="49"/>
      <c r="P152" s="223">
        <f>O152*H152</f>
        <v>0</v>
      </c>
      <c r="Q152" s="223">
        <v>0</v>
      </c>
      <c r="R152" s="223">
        <f>Q152*H152</f>
        <v>0</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2630</v>
      </c>
    </row>
    <row r="153" s="1" customFormat="1">
      <c r="B153" s="48"/>
      <c r="D153" s="226" t="s">
        <v>209</v>
      </c>
      <c r="F153" s="227" t="s">
        <v>2631</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270</v>
      </c>
      <c r="H154" s="233">
        <v>11</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16.5" customHeight="1">
      <c r="B155" s="213"/>
      <c r="C155" s="247" t="s">
        <v>356</v>
      </c>
      <c r="D155" s="247" t="s">
        <v>271</v>
      </c>
      <c r="E155" s="248" t="s">
        <v>2632</v>
      </c>
      <c r="F155" s="249" t="s">
        <v>2633</v>
      </c>
      <c r="G155" s="250" t="s">
        <v>403</v>
      </c>
      <c r="H155" s="251">
        <v>11</v>
      </c>
      <c r="I155" s="252"/>
      <c r="J155" s="253">
        <f>ROUND(I155*H155,2)</f>
        <v>0</v>
      </c>
      <c r="K155" s="249" t="s">
        <v>206</v>
      </c>
      <c r="L155" s="254"/>
      <c r="M155" s="255" t="s">
        <v>5</v>
      </c>
      <c r="N155" s="256" t="s">
        <v>44</v>
      </c>
      <c r="O155" s="49"/>
      <c r="P155" s="223">
        <f>O155*H155</f>
        <v>0</v>
      </c>
      <c r="Q155" s="223">
        <v>0.00014999999999999999</v>
      </c>
      <c r="R155" s="223">
        <f>Q155*H155</f>
        <v>0.0016499999999999998</v>
      </c>
      <c r="S155" s="223">
        <v>0</v>
      </c>
      <c r="T155" s="224">
        <f>S155*H155</f>
        <v>0</v>
      </c>
      <c r="AR155" s="26" t="s">
        <v>250</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2634</v>
      </c>
    </row>
    <row r="156" s="1" customFormat="1">
      <c r="B156" s="48"/>
      <c r="D156" s="226" t="s">
        <v>209</v>
      </c>
      <c r="F156" s="227" t="s">
        <v>2633</v>
      </c>
      <c r="I156" s="228"/>
      <c r="L156" s="48"/>
      <c r="M156" s="229"/>
      <c r="N156" s="49"/>
      <c r="O156" s="49"/>
      <c r="P156" s="49"/>
      <c r="Q156" s="49"/>
      <c r="R156" s="49"/>
      <c r="S156" s="49"/>
      <c r="T156" s="87"/>
      <c r="AT156" s="26" t="s">
        <v>209</v>
      </c>
      <c r="AU156" s="26" t="s">
        <v>83</v>
      </c>
    </row>
    <row r="157" s="1" customFormat="1" ht="25.5" customHeight="1">
      <c r="B157" s="213"/>
      <c r="C157" s="214" t="s">
        <v>362</v>
      </c>
      <c r="D157" s="214" t="s">
        <v>202</v>
      </c>
      <c r="E157" s="215" t="s">
        <v>2635</v>
      </c>
      <c r="F157" s="216" t="s">
        <v>2636</v>
      </c>
      <c r="G157" s="217" t="s">
        <v>403</v>
      </c>
      <c r="H157" s="218">
        <v>48</v>
      </c>
      <c r="I157" s="219"/>
      <c r="J157" s="220">
        <f>ROUND(I157*H157,2)</f>
        <v>0</v>
      </c>
      <c r="K157" s="216" t="s">
        <v>206</v>
      </c>
      <c r="L157" s="48"/>
      <c r="M157" s="221" t="s">
        <v>5</v>
      </c>
      <c r="N157" s="222" t="s">
        <v>44</v>
      </c>
      <c r="O157" s="49"/>
      <c r="P157" s="223">
        <f>O157*H157</f>
        <v>0</v>
      </c>
      <c r="Q157" s="223">
        <v>0</v>
      </c>
      <c r="R157" s="223">
        <f>Q157*H157</f>
        <v>0</v>
      </c>
      <c r="S157" s="223">
        <v>0</v>
      </c>
      <c r="T157" s="224">
        <f>S157*H157</f>
        <v>0</v>
      </c>
      <c r="AR157" s="26" t="s">
        <v>207</v>
      </c>
      <c r="AT157" s="26" t="s">
        <v>202</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2637</v>
      </c>
    </row>
    <row r="158" s="1" customFormat="1">
      <c r="B158" s="48"/>
      <c r="D158" s="226" t="s">
        <v>209</v>
      </c>
      <c r="F158" s="227" t="s">
        <v>2638</v>
      </c>
      <c r="I158" s="228"/>
      <c r="L158" s="48"/>
      <c r="M158" s="229"/>
      <c r="N158" s="49"/>
      <c r="O158" s="49"/>
      <c r="P158" s="49"/>
      <c r="Q158" s="49"/>
      <c r="R158" s="49"/>
      <c r="S158" s="49"/>
      <c r="T158" s="87"/>
      <c r="AT158" s="26" t="s">
        <v>209</v>
      </c>
      <c r="AU158" s="26" t="s">
        <v>83</v>
      </c>
    </row>
    <row r="159" s="12" customFormat="1">
      <c r="B159" s="230"/>
      <c r="D159" s="226" t="s">
        <v>211</v>
      </c>
      <c r="E159" s="231" t="s">
        <v>5</v>
      </c>
      <c r="F159" s="232" t="s">
        <v>475</v>
      </c>
      <c r="H159" s="233">
        <v>48</v>
      </c>
      <c r="I159" s="234"/>
      <c r="L159" s="230"/>
      <c r="M159" s="235"/>
      <c r="N159" s="236"/>
      <c r="O159" s="236"/>
      <c r="P159" s="236"/>
      <c r="Q159" s="236"/>
      <c r="R159" s="236"/>
      <c r="S159" s="236"/>
      <c r="T159" s="237"/>
      <c r="AT159" s="231" t="s">
        <v>211</v>
      </c>
      <c r="AU159" s="231" t="s">
        <v>83</v>
      </c>
      <c r="AV159" s="12" t="s">
        <v>83</v>
      </c>
      <c r="AW159" s="12" t="s">
        <v>37</v>
      </c>
      <c r="AX159" s="12" t="s">
        <v>81</v>
      </c>
      <c r="AY159" s="231" t="s">
        <v>200</v>
      </c>
    </row>
    <row r="160" s="1" customFormat="1" ht="16.5" customHeight="1">
      <c r="B160" s="213"/>
      <c r="C160" s="247" t="s">
        <v>368</v>
      </c>
      <c r="D160" s="247" t="s">
        <v>271</v>
      </c>
      <c r="E160" s="248" t="s">
        <v>2639</v>
      </c>
      <c r="F160" s="249" t="s">
        <v>2640</v>
      </c>
      <c r="G160" s="250" t="s">
        <v>403</v>
      </c>
      <c r="H160" s="251">
        <v>48</v>
      </c>
      <c r="I160" s="252"/>
      <c r="J160" s="253">
        <f>ROUND(I160*H160,2)</f>
        <v>0</v>
      </c>
      <c r="K160" s="249" t="s">
        <v>206</v>
      </c>
      <c r="L160" s="254"/>
      <c r="M160" s="255" t="s">
        <v>5</v>
      </c>
      <c r="N160" s="256" t="s">
        <v>44</v>
      </c>
      <c r="O160" s="49"/>
      <c r="P160" s="223">
        <f>O160*H160</f>
        <v>0</v>
      </c>
      <c r="Q160" s="223">
        <v>0.00069999999999999999</v>
      </c>
      <c r="R160" s="223">
        <f>Q160*H160</f>
        <v>0.033599999999999998</v>
      </c>
      <c r="S160" s="223">
        <v>0</v>
      </c>
      <c r="T160" s="224">
        <f>S160*H160</f>
        <v>0</v>
      </c>
      <c r="AR160" s="26" t="s">
        <v>250</v>
      </c>
      <c r="AT160" s="26" t="s">
        <v>271</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207</v>
      </c>
      <c r="BM160" s="26" t="s">
        <v>2641</v>
      </c>
    </row>
    <row r="161" s="1" customFormat="1">
      <c r="B161" s="48"/>
      <c r="D161" s="226" t="s">
        <v>209</v>
      </c>
      <c r="F161" s="227" t="s">
        <v>2640</v>
      </c>
      <c r="I161" s="228"/>
      <c r="L161" s="48"/>
      <c r="M161" s="229"/>
      <c r="N161" s="49"/>
      <c r="O161" s="49"/>
      <c r="P161" s="49"/>
      <c r="Q161" s="49"/>
      <c r="R161" s="49"/>
      <c r="S161" s="49"/>
      <c r="T161" s="87"/>
      <c r="AT161" s="26" t="s">
        <v>209</v>
      </c>
      <c r="AU161" s="26" t="s">
        <v>83</v>
      </c>
    </row>
    <row r="162" s="1" customFormat="1" ht="16.5" customHeight="1">
      <c r="B162" s="213"/>
      <c r="C162" s="214" t="s">
        <v>373</v>
      </c>
      <c r="D162" s="214" t="s">
        <v>202</v>
      </c>
      <c r="E162" s="215" t="s">
        <v>2642</v>
      </c>
      <c r="F162" s="216" t="s">
        <v>2643</v>
      </c>
      <c r="G162" s="217" t="s">
        <v>403</v>
      </c>
      <c r="H162" s="218">
        <v>4</v>
      </c>
      <c r="I162" s="219"/>
      <c r="J162" s="220">
        <f>ROUND(I162*H162,2)</f>
        <v>0</v>
      </c>
      <c r="K162" s="216" t="s">
        <v>206</v>
      </c>
      <c r="L162" s="48"/>
      <c r="M162" s="221" t="s">
        <v>5</v>
      </c>
      <c r="N162" s="222" t="s">
        <v>44</v>
      </c>
      <c r="O162" s="49"/>
      <c r="P162" s="223">
        <f>O162*H162</f>
        <v>0</v>
      </c>
      <c r="Q162" s="223">
        <v>2.0000000000000002E-05</v>
      </c>
      <c r="R162" s="223">
        <f>Q162*H162</f>
        <v>8.0000000000000007E-05</v>
      </c>
      <c r="S162" s="223">
        <v>0</v>
      </c>
      <c r="T162" s="224">
        <f>S162*H162</f>
        <v>0</v>
      </c>
      <c r="AR162" s="26" t="s">
        <v>207</v>
      </c>
      <c r="AT162" s="26" t="s">
        <v>202</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207</v>
      </c>
      <c r="BM162" s="26" t="s">
        <v>2644</v>
      </c>
    </row>
    <row r="163" s="1" customFormat="1">
      <c r="B163" s="48"/>
      <c r="D163" s="226" t="s">
        <v>209</v>
      </c>
      <c r="F163" s="227" t="s">
        <v>2645</v>
      </c>
      <c r="I163" s="228"/>
      <c r="L163" s="48"/>
      <c r="M163" s="229"/>
      <c r="N163" s="49"/>
      <c r="O163" s="49"/>
      <c r="P163" s="49"/>
      <c r="Q163" s="49"/>
      <c r="R163" s="49"/>
      <c r="S163" s="49"/>
      <c r="T163" s="87"/>
      <c r="AT163" s="26" t="s">
        <v>209</v>
      </c>
      <c r="AU163" s="26" t="s">
        <v>83</v>
      </c>
    </row>
    <row r="164" s="12" customFormat="1">
      <c r="B164" s="230"/>
      <c r="D164" s="226" t="s">
        <v>211</v>
      </c>
      <c r="E164" s="231" t="s">
        <v>5</v>
      </c>
      <c r="F164" s="232" t="s">
        <v>207</v>
      </c>
      <c r="H164" s="233">
        <v>4</v>
      </c>
      <c r="I164" s="234"/>
      <c r="L164" s="230"/>
      <c r="M164" s="235"/>
      <c r="N164" s="236"/>
      <c r="O164" s="236"/>
      <c r="P164" s="236"/>
      <c r="Q164" s="236"/>
      <c r="R164" s="236"/>
      <c r="S164" s="236"/>
      <c r="T164" s="237"/>
      <c r="AT164" s="231" t="s">
        <v>211</v>
      </c>
      <c r="AU164" s="231" t="s">
        <v>83</v>
      </c>
      <c r="AV164" s="12" t="s">
        <v>83</v>
      </c>
      <c r="AW164" s="12" t="s">
        <v>37</v>
      </c>
      <c r="AX164" s="12" t="s">
        <v>81</v>
      </c>
      <c r="AY164" s="231" t="s">
        <v>200</v>
      </c>
    </row>
    <row r="165" s="1" customFormat="1" ht="16.5" customHeight="1">
      <c r="B165" s="213"/>
      <c r="C165" s="247" t="s">
        <v>378</v>
      </c>
      <c r="D165" s="247" t="s">
        <v>271</v>
      </c>
      <c r="E165" s="248" t="s">
        <v>2646</v>
      </c>
      <c r="F165" s="249" t="s">
        <v>2647</v>
      </c>
      <c r="G165" s="250" t="s">
        <v>403</v>
      </c>
      <c r="H165" s="251">
        <v>4</v>
      </c>
      <c r="I165" s="252"/>
      <c r="J165" s="253">
        <f>ROUND(I165*H165,2)</f>
        <v>0</v>
      </c>
      <c r="K165" s="249" t="s">
        <v>5</v>
      </c>
      <c r="L165" s="254"/>
      <c r="M165" s="255" t="s">
        <v>5</v>
      </c>
      <c r="N165" s="256" t="s">
        <v>44</v>
      </c>
      <c r="O165" s="49"/>
      <c r="P165" s="223">
        <f>O165*H165</f>
        <v>0</v>
      </c>
      <c r="Q165" s="223">
        <v>0</v>
      </c>
      <c r="R165" s="223">
        <f>Q165*H165</f>
        <v>0</v>
      </c>
      <c r="S165" s="223">
        <v>0</v>
      </c>
      <c r="T165" s="224">
        <f>S165*H165</f>
        <v>0</v>
      </c>
      <c r="AR165" s="26" t="s">
        <v>250</v>
      </c>
      <c r="AT165" s="26" t="s">
        <v>271</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2648</v>
      </c>
    </row>
    <row r="166" s="1" customFormat="1">
      <c r="B166" s="48"/>
      <c r="D166" s="226" t="s">
        <v>209</v>
      </c>
      <c r="F166" s="227" t="s">
        <v>2647</v>
      </c>
      <c r="I166" s="228"/>
      <c r="L166" s="48"/>
      <c r="M166" s="229"/>
      <c r="N166" s="49"/>
      <c r="O166" s="49"/>
      <c r="P166" s="49"/>
      <c r="Q166" s="49"/>
      <c r="R166" s="49"/>
      <c r="S166" s="49"/>
      <c r="T166" s="87"/>
      <c r="AT166" s="26" t="s">
        <v>209</v>
      </c>
      <c r="AU166" s="26" t="s">
        <v>83</v>
      </c>
    </row>
    <row r="167" s="1" customFormat="1" ht="16.5" customHeight="1">
      <c r="B167" s="213"/>
      <c r="C167" s="214" t="s">
        <v>383</v>
      </c>
      <c r="D167" s="214" t="s">
        <v>202</v>
      </c>
      <c r="E167" s="215" t="s">
        <v>2649</v>
      </c>
      <c r="F167" s="216" t="s">
        <v>2650</v>
      </c>
      <c r="G167" s="217" t="s">
        <v>333</v>
      </c>
      <c r="H167" s="218">
        <v>1211</v>
      </c>
      <c r="I167" s="219"/>
      <c r="J167" s="220">
        <f>ROUND(I167*H167,2)</f>
        <v>0</v>
      </c>
      <c r="K167" s="216" t="s">
        <v>206</v>
      </c>
      <c r="L167" s="48"/>
      <c r="M167" s="221" t="s">
        <v>5</v>
      </c>
      <c r="N167" s="222" t="s">
        <v>44</v>
      </c>
      <c r="O167" s="49"/>
      <c r="P167" s="223">
        <f>O167*H167</f>
        <v>0</v>
      </c>
      <c r="Q167" s="223">
        <v>0.00019000000000000001</v>
      </c>
      <c r="R167" s="223">
        <f>Q167*H167</f>
        <v>0.23009000000000002</v>
      </c>
      <c r="S167" s="223">
        <v>0</v>
      </c>
      <c r="T167" s="224">
        <f>S167*H167</f>
        <v>0</v>
      </c>
      <c r="AR167" s="26" t="s">
        <v>207</v>
      </c>
      <c r="AT167" s="26" t="s">
        <v>202</v>
      </c>
      <c r="AU167" s="26" t="s">
        <v>83</v>
      </c>
      <c r="AY167" s="26" t="s">
        <v>200</v>
      </c>
      <c r="BE167" s="225">
        <f>IF(N167="základní",J167,0)</f>
        <v>0</v>
      </c>
      <c r="BF167" s="225">
        <f>IF(N167="snížená",J167,0)</f>
        <v>0</v>
      </c>
      <c r="BG167" s="225">
        <f>IF(N167="zákl. přenesená",J167,0)</f>
        <v>0</v>
      </c>
      <c r="BH167" s="225">
        <f>IF(N167="sníž. přenesená",J167,0)</f>
        <v>0</v>
      </c>
      <c r="BI167" s="225">
        <f>IF(N167="nulová",J167,0)</f>
        <v>0</v>
      </c>
      <c r="BJ167" s="26" t="s">
        <v>81</v>
      </c>
      <c r="BK167" s="225">
        <f>ROUND(I167*H167,2)</f>
        <v>0</v>
      </c>
      <c r="BL167" s="26" t="s">
        <v>207</v>
      </c>
      <c r="BM167" s="26" t="s">
        <v>2651</v>
      </c>
    </row>
    <row r="168" s="1" customFormat="1">
      <c r="B168" s="48"/>
      <c r="D168" s="226" t="s">
        <v>209</v>
      </c>
      <c r="F168" s="227" t="s">
        <v>2652</v>
      </c>
      <c r="I168" s="228"/>
      <c r="L168" s="48"/>
      <c r="M168" s="229"/>
      <c r="N168" s="49"/>
      <c r="O168" s="49"/>
      <c r="P168" s="49"/>
      <c r="Q168" s="49"/>
      <c r="R168" s="49"/>
      <c r="S168" s="49"/>
      <c r="T168" s="87"/>
      <c r="AT168" s="26" t="s">
        <v>209</v>
      </c>
      <c r="AU168" s="26" t="s">
        <v>83</v>
      </c>
    </row>
    <row r="169" s="12" customFormat="1">
      <c r="B169" s="230"/>
      <c r="D169" s="226" t="s">
        <v>211</v>
      </c>
      <c r="E169" s="231" t="s">
        <v>5</v>
      </c>
      <c r="F169" s="232" t="s">
        <v>2653</v>
      </c>
      <c r="H169" s="233">
        <v>1211</v>
      </c>
      <c r="I169" s="234"/>
      <c r="L169" s="230"/>
      <c r="M169" s="235"/>
      <c r="N169" s="236"/>
      <c r="O169" s="236"/>
      <c r="P169" s="236"/>
      <c r="Q169" s="236"/>
      <c r="R169" s="236"/>
      <c r="S169" s="236"/>
      <c r="T169" s="237"/>
      <c r="AT169" s="231" t="s">
        <v>211</v>
      </c>
      <c r="AU169" s="231" t="s">
        <v>83</v>
      </c>
      <c r="AV169" s="12" t="s">
        <v>83</v>
      </c>
      <c r="AW169" s="12" t="s">
        <v>37</v>
      </c>
      <c r="AX169" s="12" t="s">
        <v>81</v>
      </c>
      <c r="AY169" s="231" t="s">
        <v>200</v>
      </c>
    </row>
    <row r="170" s="1" customFormat="1" ht="16.5" customHeight="1">
      <c r="B170" s="213"/>
      <c r="C170" s="214" t="s">
        <v>389</v>
      </c>
      <c r="D170" s="214" t="s">
        <v>202</v>
      </c>
      <c r="E170" s="215" t="s">
        <v>2654</v>
      </c>
      <c r="F170" s="216" t="s">
        <v>2655</v>
      </c>
      <c r="G170" s="217" t="s">
        <v>333</v>
      </c>
      <c r="H170" s="218">
        <v>1137</v>
      </c>
      <c r="I170" s="219"/>
      <c r="J170" s="220">
        <f>ROUND(I170*H170,2)</f>
        <v>0</v>
      </c>
      <c r="K170" s="216" t="s">
        <v>206</v>
      </c>
      <c r="L170" s="48"/>
      <c r="M170" s="221" t="s">
        <v>5</v>
      </c>
      <c r="N170" s="222" t="s">
        <v>44</v>
      </c>
      <c r="O170" s="49"/>
      <c r="P170" s="223">
        <f>O170*H170</f>
        <v>0</v>
      </c>
      <c r="Q170" s="223">
        <v>9.0000000000000006E-05</v>
      </c>
      <c r="R170" s="223">
        <f>Q170*H170</f>
        <v>0.10233</v>
      </c>
      <c r="S170" s="223">
        <v>0</v>
      </c>
      <c r="T170" s="224">
        <f>S170*H170</f>
        <v>0</v>
      </c>
      <c r="AR170" s="26" t="s">
        <v>207</v>
      </c>
      <c r="AT170" s="26" t="s">
        <v>202</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207</v>
      </c>
      <c r="BM170" s="26" t="s">
        <v>2656</v>
      </c>
    </row>
    <row r="171" s="1" customFormat="1">
      <c r="B171" s="48"/>
      <c r="D171" s="226" t="s">
        <v>209</v>
      </c>
      <c r="F171" s="227" t="s">
        <v>2657</v>
      </c>
      <c r="I171" s="228"/>
      <c r="L171" s="48"/>
      <c r="M171" s="229"/>
      <c r="N171" s="49"/>
      <c r="O171" s="49"/>
      <c r="P171" s="49"/>
      <c r="Q171" s="49"/>
      <c r="R171" s="49"/>
      <c r="S171" s="49"/>
      <c r="T171" s="87"/>
      <c r="AT171" s="26" t="s">
        <v>209</v>
      </c>
      <c r="AU171" s="26" t="s">
        <v>83</v>
      </c>
    </row>
    <row r="172" s="12" customFormat="1">
      <c r="B172" s="230"/>
      <c r="D172" s="226" t="s">
        <v>211</v>
      </c>
      <c r="E172" s="231" t="s">
        <v>5</v>
      </c>
      <c r="F172" s="232" t="s">
        <v>2658</v>
      </c>
      <c r="H172" s="233">
        <v>1137</v>
      </c>
      <c r="I172" s="234"/>
      <c r="L172" s="230"/>
      <c r="M172" s="235"/>
      <c r="N172" s="236"/>
      <c r="O172" s="236"/>
      <c r="P172" s="236"/>
      <c r="Q172" s="236"/>
      <c r="R172" s="236"/>
      <c r="S172" s="236"/>
      <c r="T172" s="237"/>
      <c r="AT172" s="231" t="s">
        <v>211</v>
      </c>
      <c r="AU172" s="231" t="s">
        <v>83</v>
      </c>
      <c r="AV172" s="12" t="s">
        <v>83</v>
      </c>
      <c r="AW172" s="12" t="s">
        <v>37</v>
      </c>
      <c r="AX172" s="12" t="s">
        <v>81</v>
      </c>
      <c r="AY172" s="231" t="s">
        <v>200</v>
      </c>
    </row>
    <row r="173" s="1" customFormat="1" ht="16.5" customHeight="1">
      <c r="B173" s="213"/>
      <c r="C173" s="214" t="s">
        <v>394</v>
      </c>
      <c r="D173" s="214" t="s">
        <v>202</v>
      </c>
      <c r="E173" s="215" t="s">
        <v>2659</v>
      </c>
      <c r="F173" s="216" t="s">
        <v>2660</v>
      </c>
      <c r="G173" s="217" t="s">
        <v>403</v>
      </c>
      <c r="H173" s="218">
        <v>48</v>
      </c>
      <c r="I173" s="219"/>
      <c r="J173" s="220">
        <f>ROUND(I173*H173,2)</f>
        <v>0</v>
      </c>
      <c r="K173" s="216" t="s">
        <v>5</v>
      </c>
      <c r="L173" s="48"/>
      <c r="M173" s="221" t="s">
        <v>5</v>
      </c>
      <c r="N173" s="222" t="s">
        <v>44</v>
      </c>
      <c r="O173" s="49"/>
      <c r="P173" s="223">
        <f>O173*H173</f>
        <v>0</v>
      </c>
      <c r="Q173" s="223">
        <v>0</v>
      </c>
      <c r="R173" s="223">
        <f>Q173*H173</f>
        <v>0</v>
      </c>
      <c r="S173" s="223">
        <v>0</v>
      </c>
      <c r="T173" s="224">
        <f>S173*H173</f>
        <v>0</v>
      </c>
      <c r="AR173" s="26" t="s">
        <v>207</v>
      </c>
      <c r="AT173" s="26" t="s">
        <v>202</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207</v>
      </c>
      <c r="BM173" s="26" t="s">
        <v>2661</v>
      </c>
    </row>
    <row r="174" s="1" customFormat="1">
      <c r="B174" s="48"/>
      <c r="D174" s="226" t="s">
        <v>209</v>
      </c>
      <c r="F174" s="227" t="s">
        <v>2660</v>
      </c>
      <c r="I174" s="228"/>
      <c r="L174" s="48"/>
      <c r="M174" s="229"/>
      <c r="N174" s="49"/>
      <c r="O174" s="49"/>
      <c r="P174" s="49"/>
      <c r="Q174" s="49"/>
      <c r="R174" s="49"/>
      <c r="S174" s="49"/>
      <c r="T174" s="87"/>
      <c r="AT174" s="26" t="s">
        <v>209</v>
      </c>
      <c r="AU174" s="26" t="s">
        <v>83</v>
      </c>
    </row>
    <row r="175" s="12" customFormat="1">
      <c r="B175" s="230"/>
      <c r="D175" s="226" t="s">
        <v>211</v>
      </c>
      <c r="E175" s="231" t="s">
        <v>5</v>
      </c>
      <c r="F175" s="232" t="s">
        <v>475</v>
      </c>
      <c r="H175" s="233">
        <v>48</v>
      </c>
      <c r="I175" s="234"/>
      <c r="L175" s="230"/>
      <c r="M175" s="235"/>
      <c r="N175" s="236"/>
      <c r="O175" s="236"/>
      <c r="P175" s="236"/>
      <c r="Q175" s="236"/>
      <c r="R175" s="236"/>
      <c r="S175" s="236"/>
      <c r="T175" s="237"/>
      <c r="AT175" s="231" t="s">
        <v>211</v>
      </c>
      <c r="AU175" s="231" t="s">
        <v>83</v>
      </c>
      <c r="AV175" s="12" t="s">
        <v>83</v>
      </c>
      <c r="AW175" s="12" t="s">
        <v>37</v>
      </c>
      <c r="AX175" s="12" t="s">
        <v>81</v>
      </c>
      <c r="AY175" s="231" t="s">
        <v>200</v>
      </c>
    </row>
    <row r="176" s="11" customFormat="1" ht="37.44" customHeight="1">
      <c r="B176" s="200"/>
      <c r="D176" s="201" t="s">
        <v>72</v>
      </c>
      <c r="E176" s="202" t="s">
        <v>2369</v>
      </c>
      <c r="F176" s="202" t="s">
        <v>2370</v>
      </c>
      <c r="I176" s="203"/>
      <c r="J176" s="204">
        <f>BK176</f>
        <v>0</v>
      </c>
      <c r="L176" s="200"/>
      <c r="M176" s="205"/>
      <c r="N176" s="206"/>
      <c r="O176" s="206"/>
      <c r="P176" s="207">
        <f>P177</f>
        <v>0</v>
      </c>
      <c r="Q176" s="206"/>
      <c r="R176" s="207">
        <f>R177</f>
        <v>0.0038400000000000005</v>
      </c>
      <c r="S176" s="206"/>
      <c r="T176" s="208">
        <f>T177</f>
        <v>0</v>
      </c>
      <c r="AR176" s="201" t="s">
        <v>83</v>
      </c>
      <c r="AT176" s="209" t="s">
        <v>72</v>
      </c>
      <c r="AU176" s="209" t="s">
        <v>73</v>
      </c>
      <c r="AY176" s="201" t="s">
        <v>200</v>
      </c>
      <c r="BK176" s="210">
        <f>BK177</f>
        <v>0</v>
      </c>
    </row>
    <row r="177" s="11" customFormat="1" ht="19.92" customHeight="1">
      <c r="B177" s="200"/>
      <c r="D177" s="201" t="s">
        <v>72</v>
      </c>
      <c r="E177" s="211" t="s">
        <v>2662</v>
      </c>
      <c r="F177" s="211" t="s">
        <v>2663</v>
      </c>
      <c r="I177" s="203"/>
      <c r="J177" s="212">
        <f>BK177</f>
        <v>0</v>
      </c>
      <c r="L177" s="200"/>
      <c r="M177" s="205"/>
      <c r="N177" s="206"/>
      <c r="O177" s="206"/>
      <c r="P177" s="207">
        <f>SUM(P178:P182)</f>
        <v>0</v>
      </c>
      <c r="Q177" s="206"/>
      <c r="R177" s="207">
        <f>SUM(R178:R182)</f>
        <v>0.0038400000000000005</v>
      </c>
      <c r="S177" s="206"/>
      <c r="T177" s="208">
        <f>SUM(T178:T182)</f>
        <v>0</v>
      </c>
      <c r="AR177" s="201" t="s">
        <v>83</v>
      </c>
      <c r="AT177" s="209" t="s">
        <v>72</v>
      </c>
      <c r="AU177" s="209" t="s">
        <v>81</v>
      </c>
      <c r="AY177" s="201" t="s">
        <v>200</v>
      </c>
      <c r="BK177" s="210">
        <f>SUM(BK178:BK182)</f>
        <v>0</v>
      </c>
    </row>
    <row r="178" s="1" customFormat="1" ht="16.5" customHeight="1">
      <c r="B178" s="213"/>
      <c r="C178" s="214" t="s">
        <v>400</v>
      </c>
      <c r="D178" s="214" t="s">
        <v>202</v>
      </c>
      <c r="E178" s="215" t="s">
        <v>2664</v>
      </c>
      <c r="F178" s="216" t="s">
        <v>2665</v>
      </c>
      <c r="G178" s="217" t="s">
        <v>403</v>
      </c>
      <c r="H178" s="218">
        <v>48</v>
      </c>
      <c r="I178" s="219"/>
      <c r="J178" s="220">
        <f>ROUND(I178*H178,2)</f>
        <v>0</v>
      </c>
      <c r="K178" s="216" t="s">
        <v>206</v>
      </c>
      <c r="L178" s="48"/>
      <c r="M178" s="221" t="s">
        <v>5</v>
      </c>
      <c r="N178" s="222" t="s">
        <v>44</v>
      </c>
      <c r="O178" s="49"/>
      <c r="P178" s="223">
        <f>O178*H178</f>
        <v>0</v>
      </c>
      <c r="Q178" s="223">
        <v>0</v>
      </c>
      <c r="R178" s="223">
        <f>Q178*H178</f>
        <v>0</v>
      </c>
      <c r="S178" s="223">
        <v>0</v>
      </c>
      <c r="T178" s="224">
        <f>S178*H178</f>
        <v>0</v>
      </c>
      <c r="AR178" s="26" t="s">
        <v>301</v>
      </c>
      <c r="AT178" s="26" t="s">
        <v>202</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301</v>
      </c>
      <c r="BM178" s="26" t="s">
        <v>2666</v>
      </c>
    </row>
    <row r="179" s="1" customFormat="1">
      <c r="B179" s="48"/>
      <c r="D179" s="226" t="s">
        <v>209</v>
      </c>
      <c r="F179" s="227" t="s">
        <v>2667</v>
      </c>
      <c r="I179" s="228"/>
      <c r="L179" s="48"/>
      <c r="M179" s="229"/>
      <c r="N179" s="49"/>
      <c r="O179" s="49"/>
      <c r="P179" s="49"/>
      <c r="Q179" s="49"/>
      <c r="R179" s="49"/>
      <c r="S179" s="49"/>
      <c r="T179" s="87"/>
      <c r="AT179" s="26" t="s">
        <v>209</v>
      </c>
      <c r="AU179" s="26" t="s">
        <v>83</v>
      </c>
    </row>
    <row r="180" s="12" customFormat="1">
      <c r="B180" s="230"/>
      <c r="D180" s="226" t="s">
        <v>211</v>
      </c>
      <c r="E180" s="231" t="s">
        <v>5</v>
      </c>
      <c r="F180" s="232" t="s">
        <v>475</v>
      </c>
      <c r="H180" s="233">
        <v>48</v>
      </c>
      <c r="I180" s="234"/>
      <c r="L180" s="230"/>
      <c r="M180" s="235"/>
      <c r="N180" s="236"/>
      <c r="O180" s="236"/>
      <c r="P180" s="236"/>
      <c r="Q180" s="236"/>
      <c r="R180" s="236"/>
      <c r="S180" s="236"/>
      <c r="T180" s="237"/>
      <c r="AT180" s="231" t="s">
        <v>211</v>
      </c>
      <c r="AU180" s="231" t="s">
        <v>83</v>
      </c>
      <c r="AV180" s="12" t="s">
        <v>83</v>
      </c>
      <c r="AW180" s="12" t="s">
        <v>37</v>
      </c>
      <c r="AX180" s="12" t="s">
        <v>81</v>
      </c>
      <c r="AY180" s="231" t="s">
        <v>200</v>
      </c>
    </row>
    <row r="181" s="1" customFormat="1" ht="25.5" customHeight="1">
      <c r="B181" s="213"/>
      <c r="C181" s="247" t="s">
        <v>407</v>
      </c>
      <c r="D181" s="247" t="s">
        <v>271</v>
      </c>
      <c r="E181" s="248" t="s">
        <v>2668</v>
      </c>
      <c r="F181" s="249" t="s">
        <v>2669</v>
      </c>
      <c r="G181" s="250" t="s">
        <v>403</v>
      </c>
      <c r="H181" s="251">
        <v>48</v>
      </c>
      <c r="I181" s="252"/>
      <c r="J181" s="253">
        <f>ROUND(I181*H181,2)</f>
        <v>0</v>
      </c>
      <c r="K181" s="249" t="s">
        <v>206</v>
      </c>
      <c r="L181" s="254"/>
      <c r="M181" s="255" t="s">
        <v>5</v>
      </c>
      <c r="N181" s="256" t="s">
        <v>44</v>
      </c>
      <c r="O181" s="49"/>
      <c r="P181" s="223">
        <f>O181*H181</f>
        <v>0</v>
      </c>
      <c r="Q181" s="223">
        <v>8.0000000000000007E-05</v>
      </c>
      <c r="R181" s="223">
        <f>Q181*H181</f>
        <v>0.0038400000000000005</v>
      </c>
      <c r="S181" s="223">
        <v>0</v>
      </c>
      <c r="T181" s="224">
        <f>S181*H181</f>
        <v>0</v>
      </c>
      <c r="AR181" s="26" t="s">
        <v>394</v>
      </c>
      <c r="AT181" s="26" t="s">
        <v>271</v>
      </c>
      <c r="AU181" s="26" t="s">
        <v>83</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301</v>
      </c>
      <c r="BM181" s="26" t="s">
        <v>2670</v>
      </c>
    </row>
    <row r="182" s="1" customFormat="1">
      <c r="B182" s="48"/>
      <c r="D182" s="226" t="s">
        <v>209</v>
      </c>
      <c r="F182" s="227" t="s">
        <v>2669</v>
      </c>
      <c r="I182" s="228"/>
      <c r="L182" s="48"/>
      <c r="M182" s="229"/>
      <c r="N182" s="49"/>
      <c r="O182" s="49"/>
      <c r="P182" s="49"/>
      <c r="Q182" s="49"/>
      <c r="R182" s="49"/>
      <c r="S182" s="49"/>
      <c r="T182" s="87"/>
      <c r="AT182" s="26" t="s">
        <v>209</v>
      </c>
      <c r="AU182" s="26" t="s">
        <v>83</v>
      </c>
    </row>
    <row r="183" s="11" customFormat="1" ht="37.44" customHeight="1">
      <c r="B183" s="200"/>
      <c r="D183" s="201" t="s">
        <v>72</v>
      </c>
      <c r="E183" s="202" t="s">
        <v>160</v>
      </c>
      <c r="F183" s="202" t="s">
        <v>161</v>
      </c>
      <c r="I183" s="203"/>
      <c r="J183" s="204">
        <f>BK183</f>
        <v>0</v>
      </c>
      <c r="L183" s="200"/>
      <c r="M183" s="205"/>
      <c r="N183" s="206"/>
      <c r="O183" s="206"/>
      <c r="P183" s="207">
        <f>P184+P188</f>
        <v>0</v>
      </c>
      <c r="Q183" s="206"/>
      <c r="R183" s="207">
        <f>R184+R188</f>
        <v>0</v>
      </c>
      <c r="S183" s="206"/>
      <c r="T183" s="208">
        <f>T184+T188</f>
        <v>0</v>
      </c>
      <c r="AR183" s="201" t="s">
        <v>230</v>
      </c>
      <c r="AT183" s="209" t="s">
        <v>72</v>
      </c>
      <c r="AU183" s="209" t="s">
        <v>73</v>
      </c>
      <c r="AY183" s="201" t="s">
        <v>200</v>
      </c>
      <c r="BK183" s="210">
        <f>BK184+BK188</f>
        <v>0</v>
      </c>
    </row>
    <row r="184" s="11" customFormat="1" ht="19.92" customHeight="1">
      <c r="B184" s="200"/>
      <c r="D184" s="201" t="s">
        <v>72</v>
      </c>
      <c r="E184" s="211" t="s">
        <v>2671</v>
      </c>
      <c r="F184" s="211" t="s">
        <v>2672</v>
      </c>
      <c r="I184" s="203"/>
      <c r="J184" s="212">
        <f>BK184</f>
        <v>0</v>
      </c>
      <c r="L184" s="200"/>
      <c r="M184" s="205"/>
      <c r="N184" s="206"/>
      <c r="O184" s="206"/>
      <c r="P184" s="207">
        <f>SUM(P185:P187)</f>
        <v>0</v>
      </c>
      <c r="Q184" s="206"/>
      <c r="R184" s="207">
        <f>SUM(R185:R187)</f>
        <v>0</v>
      </c>
      <c r="S184" s="206"/>
      <c r="T184" s="208">
        <f>SUM(T185:T187)</f>
        <v>0</v>
      </c>
      <c r="AR184" s="201" t="s">
        <v>230</v>
      </c>
      <c r="AT184" s="209" t="s">
        <v>72</v>
      </c>
      <c r="AU184" s="209" t="s">
        <v>81</v>
      </c>
      <c r="AY184" s="201" t="s">
        <v>200</v>
      </c>
      <c r="BK184" s="210">
        <f>SUM(BK185:BK187)</f>
        <v>0</v>
      </c>
    </row>
    <row r="185" s="1" customFormat="1" ht="16.5" customHeight="1">
      <c r="B185" s="213"/>
      <c r="C185" s="214" t="s">
        <v>413</v>
      </c>
      <c r="D185" s="214" t="s">
        <v>202</v>
      </c>
      <c r="E185" s="215" t="s">
        <v>2673</v>
      </c>
      <c r="F185" s="216" t="s">
        <v>2674</v>
      </c>
      <c r="G185" s="217" t="s">
        <v>2675</v>
      </c>
      <c r="H185" s="218">
        <v>1140</v>
      </c>
      <c r="I185" s="219"/>
      <c r="J185" s="220">
        <f>ROUND(I185*H185,2)</f>
        <v>0</v>
      </c>
      <c r="K185" s="216" t="s">
        <v>206</v>
      </c>
      <c r="L185" s="48"/>
      <c r="M185" s="221" t="s">
        <v>5</v>
      </c>
      <c r="N185" s="222" t="s">
        <v>44</v>
      </c>
      <c r="O185" s="49"/>
      <c r="P185" s="223">
        <f>O185*H185</f>
        <v>0</v>
      </c>
      <c r="Q185" s="223">
        <v>0</v>
      </c>
      <c r="R185" s="223">
        <f>Q185*H185</f>
        <v>0</v>
      </c>
      <c r="S185" s="223">
        <v>0</v>
      </c>
      <c r="T185" s="224">
        <f>S185*H185</f>
        <v>0</v>
      </c>
      <c r="AR185" s="26" t="s">
        <v>2676</v>
      </c>
      <c r="AT185" s="26" t="s">
        <v>202</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2676</v>
      </c>
      <c r="BM185" s="26" t="s">
        <v>2677</v>
      </c>
    </row>
    <row r="186" s="1" customFormat="1">
      <c r="B186" s="48"/>
      <c r="D186" s="226" t="s">
        <v>209</v>
      </c>
      <c r="F186" s="227" t="s">
        <v>2674</v>
      </c>
      <c r="I186" s="228"/>
      <c r="L186" s="48"/>
      <c r="M186" s="229"/>
      <c r="N186" s="49"/>
      <c r="O186" s="49"/>
      <c r="P186" s="49"/>
      <c r="Q186" s="49"/>
      <c r="R186" s="49"/>
      <c r="S186" s="49"/>
      <c r="T186" s="87"/>
      <c r="AT186" s="26" t="s">
        <v>209</v>
      </c>
      <c r="AU186" s="26" t="s">
        <v>83</v>
      </c>
    </row>
    <row r="187" s="1" customFormat="1">
      <c r="B187" s="48"/>
      <c r="D187" s="226" t="s">
        <v>235</v>
      </c>
      <c r="F187" s="246" t="s">
        <v>2678</v>
      </c>
      <c r="I187" s="228"/>
      <c r="L187" s="48"/>
      <c r="M187" s="229"/>
      <c r="N187" s="49"/>
      <c r="O187" s="49"/>
      <c r="P187" s="49"/>
      <c r="Q187" s="49"/>
      <c r="R187" s="49"/>
      <c r="S187" s="49"/>
      <c r="T187" s="87"/>
      <c r="AT187" s="26" t="s">
        <v>235</v>
      </c>
      <c r="AU187" s="26" t="s">
        <v>83</v>
      </c>
    </row>
    <row r="188" s="11" customFormat="1" ht="29.88" customHeight="1">
      <c r="B188" s="200"/>
      <c r="D188" s="201" t="s">
        <v>72</v>
      </c>
      <c r="E188" s="211" t="s">
        <v>2679</v>
      </c>
      <c r="F188" s="211" t="s">
        <v>2680</v>
      </c>
      <c r="I188" s="203"/>
      <c r="J188" s="212">
        <f>BK188</f>
        <v>0</v>
      </c>
      <c r="L188" s="200"/>
      <c r="M188" s="205"/>
      <c r="N188" s="206"/>
      <c r="O188" s="206"/>
      <c r="P188" s="207">
        <f>SUM(P189:P192)</f>
        <v>0</v>
      </c>
      <c r="Q188" s="206"/>
      <c r="R188" s="207">
        <f>SUM(R189:R192)</f>
        <v>0</v>
      </c>
      <c r="S188" s="206"/>
      <c r="T188" s="208">
        <f>SUM(T189:T192)</f>
        <v>0</v>
      </c>
      <c r="AR188" s="201" t="s">
        <v>230</v>
      </c>
      <c r="AT188" s="209" t="s">
        <v>72</v>
      </c>
      <c r="AU188" s="209" t="s">
        <v>81</v>
      </c>
      <c r="AY188" s="201" t="s">
        <v>200</v>
      </c>
      <c r="BK188" s="210">
        <f>SUM(BK189:BK192)</f>
        <v>0</v>
      </c>
    </row>
    <row r="189" s="1" customFormat="1" ht="16.5" customHeight="1">
      <c r="B189" s="213"/>
      <c r="C189" s="214" t="s">
        <v>419</v>
      </c>
      <c r="D189" s="214" t="s">
        <v>202</v>
      </c>
      <c r="E189" s="215" t="s">
        <v>2681</v>
      </c>
      <c r="F189" s="216" t="s">
        <v>2682</v>
      </c>
      <c r="G189" s="217" t="s">
        <v>2683</v>
      </c>
      <c r="H189" s="218">
        <v>1</v>
      </c>
      <c r="I189" s="219"/>
      <c r="J189" s="220">
        <f>ROUND(I189*H189,2)</f>
        <v>0</v>
      </c>
      <c r="K189" s="216" t="s">
        <v>206</v>
      </c>
      <c r="L189" s="48"/>
      <c r="M189" s="221" t="s">
        <v>5</v>
      </c>
      <c r="N189" s="222" t="s">
        <v>44</v>
      </c>
      <c r="O189" s="49"/>
      <c r="P189" s="223">
        <f>O189*H189</f>
        <v>0</v>
      </c>
      <c r="Q189" s="223">
        <v>0</v>
      </c>
      <c r="R189" s="223">
        <f>Q189*H189</f>
        <v>0</v>
      </c>
      <c r="S189" s="223">
        <v>0</v>
      </c>
      <c r="T189" s="224">
        <f>S189*H189</f>
        <v>0</v>
      </c>
      <c r="AR189" s="26" t="s">
        <v>2676</v>
      </c>
      <c r="AT189" s="26" t="s">
        <v>202</v>
      </c>
      <c r="AU189" s="26" t="s">
        <v>83</v>
      </c>
      <c r="AY189" s="26" t="s">
        <v>200</v>
      </c>
      <c r="BE189" s="225">
        <f>IF(N189="základní",J189,0)</f>
        <v>0</v>
      </c>
      <c r="BF189" s="225">
        <f>IF(N189="snížená",J189,0)</f>
        <v>0</v>
      </c>
      <c r="BG189" s="225">
        <f>IF(N189="zákl. přenesená",J189,0)</f>
        <v>0</v>
      </c>
      <c r="BH189" s="225">
        <f>IF(N189="sníž. přenesená",J189,0)</f>
        <v>0</v>
      </c>
      <c r="BI189" s="225">
        <f>IF(N189="nulová",J189,0)</f>
        <v>0</v>
      </c>
      <c r="BJ189" s="26" t="s">
        <v>81</v>
      </c>
      <c r="BK189" s="225">
        <f>ROUND(I189*H189,2)</f>
        <v>0</v>
      </c>
      <c r="BL189" s="26" t="s">
        <v>2676</v>
      </c>
      <c r="BM189" s="26" t="s">
        <v>2684</v>
      </c>
    </row>
    <row r="190" s="1" customFormat="1">
      <c r="B190" s="48"/>
      <c r="D190" s="226" t="s">
        <v>209</v>
      </c>
      <c r="F190" s="227" t="s">
        <v>2682</v>
      </c>
      <c r="I190" s="228"/>
      <c r="L190" s="48"/>
      <c r="M190" s="229"/>
      <c r="N190" s="49"/>
      <c r="O190" s="49"/>
      <c r="P190" s="49"/>
      <c r="Q190" s="49"/>
      <c r="R190" s="49"/>
      <c r="S190" s="49"/>
      <c r="T190" s="87"/>
      <c r="AT190" s="26" t="s">
        <v>209</v>
      </c>
      <c r="AU190" s="26" t="s">
        <v>83</v>
      </c>
    </row>
    <row r="191" s="1" customFormat="1" ht="16.5" customHeight="1">
      <c r="B191" s="213"/>
      <c r="C191" s="214" t="s">
        <v>425</v>
      </c>
      <c r="D191" s="214" t="s">
        <v>202</v>
      </c>
      <c r="E191" s="215" t="s">
        <v>2685</v>
      </c>
      <c r="F191" s="216" t="s">
        <v>2686</v>
      </c>
      <c r="G191" s="217" t="s">
        <v>2683</v>
      </c>
      <c r="H191" s="218">
        <v>1</v>
      </c>
      <c r="I191" s="219"/>
      <c r="J191" s="220">
        <f>ROUND(I191*H191,2)</f>
        <v>0</v>
      </c>
      <c r="K191" s="216" t="s">
        <v>206</v>
      </c>
      <c r="L191" s="48"/>
      <c r="M191" s="221" t="s">
        <v>5</v>
      </c>
      <c r="N191" s="222" t="s">
        <v>44</v>
      </c>
      <c r="O191" s="49"/>
      <c r="P191" s="223">
        <f>O191*H191</f>
        <v>0</v>
      </c>
      <c r="Q191" s="223">
        <v>0</v>
      </c>
      <c r="R191" s="223">
        <f>Q191*H191</f>
        <v>0</v>
      </c>
      <c r="S191" s="223">
        <v>0</v>
      </c>
      <c r="T191" s="224">
        <f>S191*H191</f>
        <v>0</v>
      </c>
      <c r="AR191" s="26" t="s">
        <v>2676</v>
      </c>
      <c r="AT191" s="26" t="s">
        <v>202</v>
      </c>
      <c r="AU191" s="26" t="s">
        <v>83</v>
      </c>
      <c r="AY191" s="26" t="s">
        <v>200</v>
      </c>
      <c r="BE191" s="225">
        <f>IF(N191="základní",J191,0)</f>
        <v>0</v>
      </c>
      <c r="BF191" s="225">
        <f>IF(N191="snížená",J191,0)</f>
        <v>0</v>
      </c>
      <c r="BG191" s="225">
        <f>IF(N191="zákl. přenesená",J191,0)</f>
        <v>0</v>
      </c>
      <c r="BH191" s="225">
        <f>IF(N191="sníž. přenesená",J191,0)</f>
        <v>0</v>
      </c>
      <c r="BI191" s="225">
        <f>IF(N191="nulová",J191,0)</f>
        <v>0</v>
      </c>
      <c r="BJ191" s="26" t="s">
        <v>81</v>
      </c>
      <c r="BK191" s="225">
        <f>ROUND(I191*H191,2)</f>
        <v>0</v>
      </c>
      <c r="BL191" s="26" t="s">
        <v>2676</v>
      </c>
      <c r="BM191" s="26" t="s">
        <v>2687</v>
      </c>
    </row>
    <row r="192" s="1" customFormat="1">
      <c r="B192" s="48"/>
      <c r="D192" s="226" t="s">
        <v>209</v>
      </c>
      <c r="F192" s="227" t="s">
        <v>2686</v>
      </c>
      <c r="I192" s="228"/>
      <c r="L192" s="48"/>
      <c r="M192" s="257"/>
      <c r="N192" s="258"/>
      <c r="O192" s="258"/>
      <c r="P192" s="258"/>
      <c r="Q192" s="258"/>
      <c r="R192" s="258"/>
      <c r="S192" s="258"/>
      <c r="T192" s="259"/>
      <c r="AT192" s="26" t="s">
        <v>209</v>
      </c>
      <c r="AU192" s="26" t="s">
        <v>83</v>
      </c>
    </row>
    <row r="193" s="1" customFormat="1" ht="6.96" customHeight="1">
      <c r="B193" s="69"/>
      <c r="C193" s="70"/>
      <c r="D193" s="70"/>
      <c r="E193" s="70"/>
      <c r="F193" s="70"/>
      <c r="G193" s="70"/>
      <c r="H193" s="70"/>
      <c r="I193" s="165"/>
      <c r="J193" s="70"/>
      <c r="K193" s="70"/>
      <c r="L193" s="48"/>
    </row>
  </sheetData>
  <autoFilter ref="C84:K192"/>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159</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2688</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ROUND(J79,2)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ROUND(SUM(BE79:BE139), 2)</f>
        <v>0</v>
      </c>
      <c r="G30" s="49"/>
      <c r="H30" s="49"/>
      <c r="I30" s="157">
        <v>0.20999999999999999</v>
      </c>
      <c r="J30" s="156">
        <f>ROUND(ROUND((SUM(BE79:BE139)), 2)*I30, 2)</f>
        <v>0</v>
      </c>
      <c r="K30" s="53"/>
    </row>
    <row r="31" s="1" customFormat="1" ht="14.4" customHeight="1">
      <c r="B31" s="48"/>
      <c r="C31" s="49"/>
      <c r="D31" s="49"/>
      <c r="E31" s="57" t="s">
        <v>45</v>
      </c>
      <c r="F31" s="156">
        <f>ROUND(SUM(BF79:BF139), 2)</f>
        <v>0</v>
      </c>
      <c r="G31" s="49"/>
      <c r="H31" s="49"/>
      <c r="I31" s="157">
        <v>0.14999999999999999</v>
      </c>
      <c r="J31" s="156">
        <f>ROUND(ROUND((SUM(BF79:BF139)), 2)*I31, 2)</f>
        <v>0</v>
      </c>
      <c r="K31" s="53"/>
    </row>
    <row r="32" hidden="1" s="1" customFormat="1" ht="14.4" customHeight="1">
      <c r="B32" s="48"/>
      <c r="C32" s="49"/>
      <c r="D32" s="49"/>
      <c r="E32" s="57" t="s">
        <v>46</v>
      </c>
      <c r="F32" s="156">
        <f>ROUND(SUM(BG79:BG139), 2)</f>
        <v>0</v>
      </c>
      <c r="G32" s="49"/>
      <c r="H32" s="49"/>
      <c r="I32" s="157">
        <v>0.20999999999999999</v>
      </c>
      <c r="J32" s="156">
        <v>0</v>
      </c>
      <c r="K32" s="53"/>
    </row>
    <row r="33" hidden="1" s="1" customFormat="1" ht="14.4" customHeight="1">
      <c r="B33" s="48"/>
      <c r="C33" s="49"/>
      <c r="D33" s="49"/>
      <c r="E33" s="57" t="s">
        <v>47</v>
      </c>
      <c r="F33" s="156">
        <f>ROUND(SUM(BH79:BH139), 2)</f>
        <v>0</v>
      </c>
      <c r="G33" s="49"/>
      <c r="H33" s="49"/>
      <c r="I33" s="157">
        <v>0.14999999999999999</v>
      </c>
      <c r="J33" s="156">
        <v>0</v>
      </c>
      <c r="K33" s="53"/>
    </row>
    <row r="34" hidden="1" s="1" customFormat="1" ht="14.4" customHeight="1">
      <c r="B34" s="48"/>
      <c r="C34" s="49"/>
      <c r="D34" s="49"/>
      <c r="E34" s="57" t="s">
        <v>48</v>
      </c>
      <c r="F34" s="156">
        <f>ROUND(SUM(BI79:BI139),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SO801 - Veřejná zeleň a mobiliář</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J79</f>
        <v>0</v>
      </c>
      <c r="K56" s="53"/>
      <c r="AU56" s="26" t="s">
        <v>176</v>
      </c>
    </row>
    <row r="57" s="8" customFormat="1" ht="24.96" customHeight="1">
      <c r="B57" s="174"/>
      <c r="C57" s="175"/>
      <c r="D57" s="176" t="s">
        <v>177</v>
      </c>
      <c r="E57" s="177"/>
      <c r="F57" s="177"/>
      <c r="G57" s="177"/>
      <c r="H57" s="177"/>
      <c r="I57" s="178"/>
      <c r="J57" s="179">
        <f>J80</f>
        <v>0</v>
      </c>
      <c r="K57" s="180"/>
    </row>
    <row r="58" s="9" customFormat="1" ht="19.92" customHeight="1">
      <c r="B58" s="181"/>
      <c r="C58" s="182"/>
      <c r="D58" s="183" t="s">
        <v>178</v>
      </c>
      <c r="E58" s="184"/>
      <c r="F58" s="184"/>
      <c r="G58" s="184"/>
      <c r="H58" s="184"/>
      <c r="I58" s="185"/>
      <c r="J58" s="186">
        <f>J81</f>
        <v>0</v>
      </c>
      <c r="K58" s="187"/>
    </row>
    <row r="59" s="9" customFormat="1" ht="19.92" customHeight="1">
      <c r="B59" s="181"/>
      <c r="C59" s="182"/>
      <c r="D59" s="183" t="s">
        <v>182</v>
      </c>
      <c r="E59" s="184"/>
      <c r="F59" s="184"/>
      <c r="G59" s="184"/>
      <c r="H59" s="184"/>
      <c r="I59" s="185"/>
      <c r="J59" s="186">
        <f>J134</f>
        <v>0</v>
      </c>
      <c r="K59" s="187"/>
    </row>
    <row r="60" s="1" customFormat="1" ht="21.84" customHeight="1">
      <c r="B60" s="48"/>
      <c r="C60" s="49"/>
      <c r="D60" s="49"/>
      <c r="E60" s="49"/>
      <c r="F60" s="49"/>
      <c r="G60" s="49"/>
      <c r="H60" s="49"/>
      <c r="I60" s="143"/>
      <c r="J60" s="49"/>
      <c r="K60" s="53"/>
    </row>
    <row r="61" s="1" customFormat="1" ht="6.96" customHeight="1">
      <c r="B61" s="69"/>
      <c r="C61" s="70"/>
      <c r="D61" s="70"/>
      <c r="E61" s="70"/>
      <c r="F61" s="70"/>
      <c r="G61" s="70"/>
      <c r="H61" s="70"/>
      <c r="I61" s="165"/>
      <c r="J61" s="70"/>
      <c r="K61" s="71"/>
    </row>
    <row r="65" s="1" customFormat="1" ht="6.96" customHeight="1">
      <c r="B65" s="72"/>
      <c r="C65" s="73"/>
      <c r="D65" s="73"/>
      <c r="E65" s="73"/>
      <c r="F65" s="73"/>
      <c r="G65" s="73"/>
      <c r="H65" s="73"/>
      <c r="I65" s="166"/>
      <c r="J65" s="73"/>
      <c r="K65" s="73"/>
      <c r="L65" s="48"/>
    </row>
    <row r="66" s="1" customFormat="1" ht="36.96" customHeight="1">
      <c r="B66" s="48"/>
      <c r="C66" s="74" t="s">
        <v>184</v>
      </c>
      <c r="L66" s="48"/>
    </row>
    <row r="67" s="1" customFormat="1" ht="6.96" customHeight="1">
      <c r="B67" s="48"/>
      <c r="L67" s="48"/>
    </row>
    <row r="68" s="1" customFormat="1" ht="14.4" customHeight="1">
      <c r="B68" s="48"/>
      <c r="C68" s="76" t="s">
        <v>19</v>
      </c>
      <c r="L68" s="48"/>
    </row>
    <row r="69" s="1" customFormat="1" ht="16.5" customHeight="1">
      <c r="B69" s="48"/>
      <c r="E69" s="188" t="str">
        <f>E7</f>
        <v>Vostelčice 2017</v>
      </c>
      <c r="F69" s="76"/>
      <c r="G69" s="76"/>
      <c r="H69" s="76"/>
      <c r="L69" s="48"/>
    </row>
    <row r="70" s="1" customFormat="1" ht="14.4" customHeight="1">
      <c r="B70" s="48"/>
      <c r="C70" s="76" t="s">
        <v>169</v>
      </c>
      <c r="L70" s="48"/>
    </row>
    <row r="71" s="1" customFormat="1" ht="17.25" customHeight="1">
      <c r="B71" s="48"/>
      <c r="E71" s="79" t="str">
        <f>E9</f>
        <v>SO801 - Veřejná zeleň a mobiliář</v>
      </c>
      <c r="F71" s="1"/>
      <c r="G71" s="1"/>
      <c r="H71" s="1"/>
      <c r="L71" s="48"/>
    </row>
    <row r="72" s="1" customFormat="1" ht="6.96" customHeight="1">
      <c r="B72" s="48"/>
      <c r="L72" s="48"/>
    </row>
    <row r="73" s="1" customFormat="1" ht="18" customHeight="1">
      <c r="B73" s="48"/>
      <c r="C73" s="76" t="s">
        <v>23</v>
      </c>
      <c r="F73" s="189" t="str">
        <f>F12</f>
        <v>Choceň</v>
      </c>
      <c r="I73" s="190" t="s">
        <v>25</v>
      </c>
      <c r="J73" s="81" t="str">
        <f>IF(J12="","",J12)</f>
        <v>8. 1. 2019</v>
      </c>
      <c r="L73" s="48"/>
    </row>
    <row r="74" s="1" customFormat="1" ht="6.96" customHeight="1">
      <c r="B74" s="48"/>
      <c r="L74" s="48"/>
    </row>
    <row r="75" s="1" customFormat="1">
      <c r="B75" s="48"/>
      <c r="C75" s="76" t="s">
        <v>27</v>
      </c>
      <c r="F75" s="189" t="str">
        <f>E15</f>
        <v>Město Choceň</v>
      </c>
      <c r="I75" s="190" t="s">
        <v>34</v>
      </c>
      <c r="J75" s="189" t="str">
        <f>E21</f>
        <v>Laboro ateliér s.r.o.</v>
      </c>
      <c r="L75" s="48"/>
    </row>
    <row r="76" s="1" customFormat="1" ht="14.4" customHeight="1">
      <c r="B76" s="48"/>
      <c r="C76" s="76" t="s">
        <v>32</v>
      </c>
      <c r="F76" s="189" t="str">
        <f>IF(E18="","",E18)</f>
        <v/>
      </c>
      <c r="L76" s="48"/>
    </row>
    <row r="77" s="1" customFormat="1" ht="10.32" customHeight="1">
      <c r="B77" s="48"/>
      <c r="L77" s="48"/>
    </row>
    <row r="78" s="10" customFormat="1" ht="29.28" customHeight="1">
      <c r="B78" s="191"/>
      <c r="C78" s="192" t="s">
        <v>185</v>
      </c>
      <c r="D78" s="193" t="s">
        <v>58</v>
      </c>
      <c r="E78" s="193" t="s">
        <v>54</v>
      </c>
      <c r="F78" s="193" t="s">
        <v>186</v>
      </c>
      <c r="G78" s="193" t="s">
        <v>187</v>
      </c>
      <c r="H78" s="193" t="s">
        <v>188</v>
      </c>
      <c r="I78" s="194" t="s">
        <v>189</v>
      </c>
      <c r="J78" s="193" t="s">
        <v>174</v>
      </c>
      <c r="K78" s="195" t="s">
        <v>190</v>
      </c>
      <c r="L78" s="191"/>
      <c r="M78" s="94" t="s">
        <v>191</v>
      </c>
      <c r="N78" s="95" t="s">
        <v>43</v>
      </c>
      <c r="O78" s="95" t="s">
        <v>192</v>
      </c>
      <c r="P78" s="95" t="s">
        <v>193</v>
      </c>
      <c r="Q78" s="95" t="s">
        <v>194</v>
      </c>
      <c r="R78" s="95" t="s">
        <v>195</v>
      </c>
      <c r="S78" s="95" t="s">
        <v>196</v>
      </c>
      <c r="T78" s="96" t="s">
        <v>197</v>
      </c>
    </row>
    <row r="79" s="1" customFormat="1" ht="29.28" customHeight="1">
      <c r="B79" s="48"/>
      <c r="C79" s="98" t="s">
        <v>175</v>
      </c>
      <c r="J79" s="196">
        <f>BK79</f>
        <v>0</v>
      </c>
      <c r="L79" s="48"/>
      <c r="M79" s="97"/>
      <c r="N79" s="84"/>
      <c r="O79" s="84"/>
      <c r="P79" s="197">
        <f>P80</f>
        <v>0</v>
      </c>
      <c r="Q79" s="84"/>
      <c r="R79" s="197">
        <f>R80</f>
        <v>0.14915999999999999</v>
      </c>
      <c r="S79" s="84"/>
      <c r="T79" s="198">
        <f>T80</f>
        <v>0</v>
      </c>
      <c r="AT79" s="26" t="s">
        <v>72</v>
      </c>
      <c r="AU79" s="26" t="s">
        <v>176</v>
      </c>
      <c r="BK79" s="199">
        <f>BK80</f>
        <v>0</v>
      </c>
    </row>
    <row r="80" s="11" customFormat="1" ht="37.44" customHeight="1">
      <c r="B80" s="200"/>
      <c r="D80" s="201" t="s">
        <v>72</v>
      </c>
      <c r="E80" s="202" t="s">
        <v>198</v>
      </c>
      <c r="F80" s="202" t="s">
        <v>199</v>
      </c>
      <c r="I80" s="203"/>
      <c r="J80" s="204">
        <f>BK80</f>
        <v>0</v>
      </c>
      <c r="L80" s="200"/>
      <c r="M80" s="205"/>
      <c r="N80" s="206"/>
      <c r="O80" s="206"/>
      <c r="P80" s="207">
        <f>P81+P134</f>
        <v>0</v>
      </c>
      <c r="Q80" s="206"/>
      <c r="R80" s="207">
        <f>R81+R134</f>
        <v>0.14915999999999999</v>
      </c>
      <c r="S80" s="206"/>
      <c r="T80" s="208">
        <f>T81+T134</f>
        <v>0</v>
      </c>
      <c r="AR80" s="201" t="s">
        <v>81</v>
      </c>
      <c r="AT80" s="209" t="s">
        <v>72</v>
      </c>
      <c r="AU80" s="209" t="s">
        <v>73</v>
      </c>
      <c r="AY80" s="201" t="s">
        <v>200</v>
      </c>
      <c r="BK80" s="210">
        <f>BK81+BK134</f>
        <v>0</v>
      </c>
    </row>
    <row r="81" s="11" customFormat="1" ht="19.92" customHeight="1">
      <c r="B81" s="200"/>
      <c r="D81" s="201" t="s">
        <v>72</v>
      </c>
      <c r="E81" s="211" t="s">
        <v>81</v>
      </c>
      <c r="F81" s="211" t="s">
        <v>201</v>
      </c>
      <c r="I81" s="203"/>
      <c r="J81" s="212">
        <f>BK81</f>
        <v>0</v>
      </c>
      <c r="L81" s="200"/>
      <c r="M81" s="205"/>
      <c r="N81" s="206"/>
      <c r="O81" s="206"/>
      <c r="P81" s="207">
        <f>SUM(P82:P133)</f>
        <v>0</v>
      </c>
      <c r="Q81" s="206"/>
      <c r="R81" s="207">
        <f>SUM(R82:R133)</f>
        <v>0</v>
      </c>
      <c r="S81" s="206"/>
      <c r="T81" s="208">
        <f>SUM(T82:T133)</f>
        <v>0</v>
      </c>
      <c r="AR81" s="201" t="s">
        <v>81</v>
      </c>
      <c r="AT81" s="209" t="s">
        <v>72</v>
      </c>
      <c r="AU81" s="209" t="s">
        <v>81</v>
      </c>
      <c r="AY81" s="201" t="s">
        <v>200</v>
      </c>
      <c r="BK81" s="210">
        <f>SUM(BK82:BK133)</f>
        <v>0</v>
      </c>
    </row>
    <row r="82" s="1" customFormat="1" ht="25.5" customHeight="1">
      <c r="B82" s="213"/>
      <c r="C82" s="214" t="s">
        <v>81</v>
      </c>
      <c r="D82" s="214" t="s">
        <v>202</v>
      </c>
      <c r="E82" s="215" t="s">
        <v>2689</v>
      </c>
      <c r="F82" s="216" t="s">
        <v>2690</v>
      </c>
      <c r="G82" s="217" t="s">
        <v>291</v>
      </c>
      <c r="H82" s="218">
        <v>461</v>
      </c>
      <c r="I82" s="219"/>
      <c r="J82" s="220">
        <f>ROUND(I82*H82,2)</f>
        <v>0</v>
      </c>
      <c r="K82" s="216" t="s">
        <v>206</v>
      </c>
      <c r="L82" s="48"/>
      <c r="M82" s="221" t="s">
        <v>5</v>
      </c>
      <c r="N82" s="222" t="s">
        <v>44</v>
      </c>
      <c r="O82" s="49"/>
      <c r="P82" s="223">
        <f>O82*H82</f>
        <v>0</v>
      </c>
      <c r="Q82" s="223">
        <v>0</v>
      </c>
      <c r="R82" s="223">
        <f>Q82*H82</f>
        <v>0</v>
      </c>
      <c r="S82" s="223">
        <v>0</v>
      </c>
      <c r="T82" s="224">
        <f>S82*H82</f>
        <v>0</v>
      </c>
      <c r="AR82" s="26" t="s">
        <v>207</v>
      </c>
      <c r="AT82" s="26" t="s">
        <v>202</v>
      </c>
      <c r="AU82" s="26" t="s">
        <v>83</v>
      </c>
      <c r="AY82" s="26" t="s">
        <v>200</v>
      </c>
      <c r="BE82" s="225">
        <f>IF(N82="základní",J82,0)</f>
        <v>0</v>
      </c>
      <c r="BF82" s="225">
        <f>IF(N82="snížená",J82,0)</f>
        <v>0</v>
      </c>
      <c r="BG82" s="225">
        <f>IF(N82="zákl. přenesená",J82,0)</f>
        <v>0</v>
      </c>
      <c r="BH82" s="225">
        <f>IF(N82="sníž. přenesená",J82,0)</f>
        <v>0</v>
      </c>
      <c r="BI82" s="225">
        <f>IF(N82="nulová",J82,0)</f>
        <v>0</v>
      </c>
      <c r="BJ82" s="26" t="s">
        <v>81</v>
      </c>
      <c r="BK82" s="225">
        <f>ROUND(I82*H82,2)</f>
        <v>0</v>
      </c>
      <c r="BL82" s="26" t="s">
        <v>207</v>
      </c>
      <c r="BM82" s="26" t="s">
        <v>2691</v>
      </c>
    </row>
    <row r="83" s="1" customFormat="1">
      <c r="B83" s="48"/>
      <c r="D83" s="226" t="s">
        <v>209</v>
      </c>
      <c r="F83" s="227" t="s">
        <v>2692</v>
      </c>
      <c r="I83" s="228"/>
      <c r="L83" s="48"/>
      <c r="M83" s="229"/>
      <c r="N83" s="49"/>
      <c r="O83" s="49"/>
      <c r="P83" s="49"/>
      <c r="Q83" s="49"/>
      <c r="R83" s="49"/>
      <c r="S83" s="49"/>
      <c r="T83" s="87"/>
      <c r="AT83" s="26" t="s">
        <v>209</v>
      </c>
      <c r="AU83" s="26" t="s">
        <v>83</v>
      </c>
    </row>
    <row r="84" s="12" customFormat="1">
      <c r="B84" s="230"/>
      <c r="D84" s="226" t="s">
        <v>211</v>
      </c>
      <c r="E84" s="231" t="s">
        <v>5</v>
      </c>
      <c r="F84" s="232" t="s">
        <v>2693</v>
      </c>
      <c r="H84" s="233">
        <v>461</v>
      </c>
      <c r="I84" s="234"/>
      <c r="L84" s="230"/>
      <c r="M84" s="235"/>
      <c r="N84" s="236"/>
      <c r="O84" s="236"/>
      <c r="P84" s="236"/>
      <c r="Q84" s="236"/>
      <c r="R84" s="236"/>
      <c r="S84" s="236"/>
      <c r="T84" s="237"/>
      <c r="AT84" s="231" t="s">
        <v>211</v>
      </c>
      <c r="AU84" s="231" t="s">
        <v>83</v>
      </c>
      <c r="AV84" s="12" t="s">
        <v>83</v>
      </c>
      <c r="AW84" s="12" t="s">
        <v>37</v>
      </c>
      <c r="AX84" s="12" t="s">
        <v>81</v>
      </c>
      <c r="AY84" s="231" t="s">
        <v>200</v>
      </c>
    </row>
    <row r="85" s="1" customFormat="1" ht="16.5" customHeight="1">
      <c r="B85" s="213"/>
      <c r="C85" s="214" t="s">
        <v>83</v>
      </c>
      <c r="D85" s="214" t="s">
        <v>202</v>
      </c>
      <c r="E85" s="215" t="s">
        <v>2694</v>
      </c>
      <c r="F85" s="216" t="s">
        <v>2695</v>
      </c>
      <c r="G85" s="217" t="s">
        <v>403</v>
      </c>
      <c r="H85" s="218">
        <v>18</v>
      </c>
      <c r="I85" s="219"/>
      <c r="J85" s="220">
        <f>ROUND(I85*H85,2)</f>
        <v>0</v>
      </c>
      <c r="K85" s="216" t="s">
        <v>206</v>
      </c>
      <c r="L85" s="48"/>
      <c r="M85" s="221" t="s">
        <v>5</v>
      </c>
      <c r="N85" s="222" t="s">
        <v>44</v>
      </c>
      <c r="O85" s="49"/>
      <c r="P85" s="223">
        <f>O85*H85</f>
        <v>0</v>
      </c>
      <c r="Q85" s="223">
        <v>0</v>
      </c>
      <c r="R85" s="223">
        <f>Q85*H85</f>
        <v>0</v>
      </c>
      <c r="S85" s="223">
        <v>0</v>
      </c>
      <c r="T85" s="224">
        <f>S85*H85</f>
        <v>0</v>
      </c>
      <c r="AR85" s="26" t="s">
        <v>207</v>
      </c>
      <c r="AT85" s="26" t="s">
        <v>202</v>
      </c>
      <c r="AU85" s="26" t="s">
        <v>83</v>
      </c>
      <c r="AY85" s="26" t="s">
        <v>200</v>
      </c>
      <c r="BE85" s="225">
        <f>IF(N85="základní",J85,0)</f>
        <v>0</v>
      </c>
      <c r="BF85" s="225">
        <f>IF(N85="snížená",J85,0)</f>
        <v>0</v>
      </c>
      <c r="BG85" s="225">
        <f>IF(N85="zákl. přenesená",J85,0)</f>
        <v>0</v>
      </c>
      <c r="BH85" s="225">
        <f>IF(N85="sníž. přenesená",J85,0)</f>
        <v>0</v>
      </c>
      <c r="BI85" s="225">
        <f>IF(N85="nulová",J85,0)</f>
        <v>0</v>
      </c>
      <c r="BJ85" s="26" t="s">
        <v>81</v>
      </c>
      <c r="BK85" s="225">
        <f>ROUND(I85*H85,2)</f>
        <v>0</v>
      </c>
      <c r="BL85" s="26" t="s">
        <v>207</v>
      </c>
      <c r="BM85" s="26" t="s">
        <v>2696</v>
      </c>
    </row>
    <row r="86" s="1" customFormat="1">
      <c r="B86" s="48"/>
      <c r="D86" s="226" t="s">
        <v>209</v>
      </c>
      <c r="F86" s="227" t="s">
        <v>2697</v>
      </c>
      <c r="I86" s="228"/>
      <c r="L86" s="48"/>
      <c r="M86" s="229"/>
      <c r="N86" s="49"/>
      <c r="O86" s="49"/>
      <c r="P86" s="49"/>
      <c r="Q86" s="49"/>
      <c r="R86" s="49"/>
      <c r="S86" s="49"/>
      <c r="T86" s="87"/>
      <c r="AT86" s="26" t="s">
        <v>209</v>
      </c>
      <c r="AU86" s="26" t="s">
        <v>83</v>
      </c>
    </row>
    <row r="87" s="12" customFormat="1">
      <c r="B87" s="230"/>
      <c r="D87" s="226" t="s">
        <v>211</v>
      </c>
      <c r="E87" s="231" t="s">
        <v>5</v>
      </c>
      <c r="F87" s="232" t="s">
        <v>313</v>
      </c>
      <c r="H87" s="233">
        <v>18</v>
      </c>
      <c r="I87" s="234"/>
      <c r="L87" s="230"/>
      <c r="M87" s="235"/>
      <c r="N87" s="236"/>
      <c r="O87" s="236"/>
      <c r="P87" s="236"/>
      <c r="Q87" s="236"/>
      <c r="R87" s="236"/>
      <c r="S87" s="236"/>
      <c r="T87" s="237"/>
      <c r="AT87" s="231" t="s">
        <v>211</v>
      </c>
      <c r="AU87" s="231" t="s">
        <v>83</v>
      </c>
      <c r="AV87" s="12" t="s">
        <v>83</v>
      </c>
      <c r="AW87" s="12" t="s">
        <v>37</v>
      </c>
      <c r="AX87" s="12" t="s">
        <v>81</v>
      </c>
      <c r="AY87" s="231" t="s">
        <v>200</v>
      </c>
    </row>
    <row r="88" s="1" customFormat="1" ht="16.5" customHeight="1">
      <c r="B88" s="213"/>
      <c r="C88" s="214" t="s">
        <v>110</v>
      </c>
      <c r="D88" s="214" t="s">
        <v>202</v>
      </c>
      <c r="E88" s="215" t="s">
        <v>2698</v>
      </c>
      <c r="F88" s="216" t="s">
        <v>2699</v>
      </c>
      <c r="G88" s="217" t="s">
        <v>403</v>
      </c>
      <c r="H88" s="218">
        <v>4</v>
      </c>
      <c r="I88" s="219"/>
      <c r="J88" s="220">
        <f>ROUND(I88*H88,2)</f>
        <v>0</v>
      </c>
      <c r="K88" s="216" t="s">
        <v>206</v>
      </c>
      <c r="L88" s="48"/>
      <c r="M88" s="221" t="s">
        <v>5</v>
      </c>
      <c r="N88" s="222" t="s">
        <v>44</v>
      </c>
      <c r="O88" s="49"/>
      <c r="P88" s="223">
        <f>O88*H88</f>
        <v>0</v>
      </c>
      <c r="Q88" s="223">
        <v>0</v>
      </c>
      <c r="R88" s="223">
        <f>Q88*H88</f>
        <v>0</v>
      </c>
      <c r="S88" s="223">
        <v>0</v>
      </c>
      <c r="T88" s="224">
        <f>S88*H88</f>
        <v>0</v>
      </c>
      <c r="AR88" s="26" t="s">
        <v>207</v>
      </c>
      <c r="AT88" s="26" t="s">
        <v>202</v>
      </c>
      <c r="AU88" s="26" t="s">
        <v>83</v>
      </c>
      <c r="AY88" s="26" t="s">
        <v>200</v>
      </c>
      <c r="BE88" s="225">
        <f>IF(N88="základní",J88,0)</f>
        <v>0</v>
      </c>
      <c r="BF88" s="225">
        <f>IF(N88="snížená",J88,0)</f>
        <v>0</v>
      </c>
      <c r="BG88" s="225">
        <f>IF(N88="zákl. přenesená",J88,0)</f>
        <v>0</v>
      </c>
      <c r="BH88" s="225">
        <f>IF(N88="sníž. přenesená",J88,0)</f>
        <v>0</v>
      </c>
      <c r="BI88" s="225">
        <f>IF(N88="nulová",J88,0)</f>
        <v>0</v>
      </c>
      <c r="BJ88" s="26" t="s">
        <v>81</v>
      </c>
      <c r="BK88" s="225">
        <f>ROUND(I88*H88,2)</f>
        <v>0</v>
      </c>
      <c r="BL88" s="26" t="s">
        <v>207</v>
      </c>
      <c r="BM88" s="26" t="s">
        <v>2700</v>
      </c>
    </row>
    <row r="89" s="1" customFormat="1">
      <c r="B89" s="48"/>
      <c r="D89" s="226" t="s">
        <v>209</v>
      </c>
      <c r="F89" s="227" t="s">
        <v>2701</v>
      </c>
      <c r="I89" s="228"/>
      <c r="L89" s="48"/>
      <c r="M89" s="229"/>
      <c r="N89" s="49"/>
      <c r="O89" s="49"/>
      <c r="P89" s="49"/>
      <c r="Q89" s="49"/>
      <c r="R89" s="49"/>
      <c r="S89" s="49"/>
      <c r="T89" s="87"/>
      <c r="AT89" s="26" t="s">
        <v>209</v>
      </c>
      <c r="AU89" s="26" t="s">
        <v>83</v>
      </c>
    </row>
    <row r="90" s="12" customFormat="1">
      <c r="B90" s="230"/>
      <c r="D90" s="226" t="s">
        <v>211</v>
      </c>
      <c r="E90" s="231" t="s">
        <v>5</v>
      </c>
      <c r="F90" s="232" t="s">
        <v>207</v>
      </c>
      <c r="H90" s="233">
        <v>4</v>
      </c>
      <c r="I90" s="234"/>
      <c r="L90" s="230"/>
      <c r="M90" s="235"/>
      <c r="N90" s="236"/>
      <c r="O90" s="236"/>
      <c r="P90" s="236"/>
      <c r="Q90" s="236"/>
      <c r="R90" s="236"/>
      <c r="S90" s="236"/>
      <c r="T90" s="237"/>
      <c r="AT90" s="231" t="s">
        <v>211</v>
      </c>
      <c r="AU90" s="231" t="s">
        <v>83</v>
      </c>
      <c r="AV90" s="12" t="s">
        <v>83</v>
      </c>
      <c r="AW90" s="12" t="s">
        <v>37</v>
      </c>
      <c r="AX90" s="12" t="s">
        <v>81</v>
      </c>
      <c r="AY90" s="231" t="s">
        <v>200</v>
      </c>
    </row>
    <row r="91" s="1" customFormat="1" ht="16.5" customHeight="1">
      <c r="B91" s="213"/>
      <c r="C91" s="214" t="s">
        <v>207</v>
      </c>
      <c r="D91" s="214" t="s">
        <v>202</v>
      </c>
      <c r="E91" s="215" t="s">
        <v>2702</v>
      </c>
      <c r="F91" s="216" t="s">
        <v>2703</v>
      </c>
      <c r="G91" s="217" t="s">
        <v>403</v>
      </c>
      <c r="H91" s="218">
        <v>2</v>
      </c>
      <c r="I91" s="219"/>
      <c r="J91" s="220">
        <f>ROUND(I91*H91,2)</f>
        <v>0</v>
      </c>
      <c r="K91" s="216" t="s">
        <v>206</v>
      </c>
      <c r="L91" s="48"/>
      <c r="M91" s="221" t="s">
        <v>5</v>
      </c>
      <c r="N91" s="222" t="s">
        <v>44</v>
      </c>
      <c r="O91" s="49"/>
      <c r="P91" s="223">
        <f>O91*H91</f>
        <v>0</v>
      </c>
      <c r="Q91" s="223">
        <v>0</v>
      </c>
      <c r="R91" s="223">
        <f>Q91*H91</f>
        <v>0</v>
      </c>
      <c r="S91" s="223">
        <v>0</v>
      </c>
      <c r="T91" s="224">
        <f>S91*H91</f>
        <v>0</v>
      </c>
      <c r="AR91" s="26" t="s">
        <v>207</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207</v>
      </c>
      <c r="BM91" s="26" t="s">
        <v>2704</v>
      </c>
    </row>
    <row r="92" s="1" customFormat="1">
      <c r="B92" s="48"/>
      <c r="D92" s="226" t="s">
        <v>209</v>
      </c>
      <c r="F92" s="227" t="s">
        <v>2705</v>
      </c>
      <c r="I92" s="228"/>
      <c r="L92" s="48"/>
      <c r="M92" s="229"/>
      <c r="N92" s="49"/>
      <c r="O92" s="49"/>
      <c r="P92" s="49"/>
      <c r="Q92" s="49"/>
      <c r="R92" s="49"/>
      <c r="S92" s="49"/>
      <c r="T92" s="87"/>
      <c r="AT92" s="26" t="s">
        <v>209</v>
      </c>
      <c r="AU92" s="26" t="s">
        <v>83</v>
      </c>
    </row>
    <row r="93" s="12" customFormat="1">
      <c r="B93" s="230"/>
      <c r="D93" s="226" t="s">
        <v>211</v>
      </c>
      <c r="E93" s="231" t="s">
        <v>5</v>
      </c>
      <c r="F93" s="232" t="s">
        <v>83</v>
      </c>
      <c r="H93" s="233">
        <v>2</v>
      </c>
      <c r="I93" s="234"/>
      <c r="L93" s="230"/>
      <c r="M93" s="235"/>
      <c r="N93" s="236"/>
      <c r="O93" s="236"/>
      <c r="P93" s="236"/>
      <c r="Q93" s="236"/>
      <c r="R93" s="236"/>
      <c r="S93" s="236"/>
      <c r="T93" s="237"/>
      <c r="AT93" s="231" t="s">
        <v>211</v>
      </c>
      <c r="AU93" s="231" t="s">
        <v>83</v>
      </c>
      <c r="AV93" s="12" t="s">
        <v>83</v>
      </c>
      <c r="AW93" s="12" t="s">
        <v>37</v>
      </c>
      <c r="AX93" s="12" t="s">
        <v>81</v>
      </c>
      <c r="AY93" s="231" t="s">
        <v>200</v>
      </c>
    </row>
    <row r="94" s="1" customFormat="1" ht="25.5" customHeight="1">
      <c r="B94" s="213"/>
      <c r="C94" s="214" t="s">
        <v>230</v>
      </c>
      <c r="D94" s="214" t="s">
        <v>202</v>
      </c>
      <c r="E94" s="215" t="s">
        <v>2706</v>
      </c>
      <c r="F94" s="216" t="s">
        <v>2707</v>
      </c>
      <c r="G94" s="217" t="s">
        <v>403</v>
      </c>
      <c r="H94" s="218">
        <v>18</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2708</v>
      </c>
    </row>
    <row r="95" s="1" customFormat="1">
      <c r="B95" s="48"/>
      <c r="D95" s="226" t="s">
        <v>209</v>
      </c>
      <c r="F95" s="227" t="s">
        <v>2709</v>
      </c>
      <c r="I95" s="228"/>
      <c r="L95" s="48"/>
      <c r="M95" s="229"/>
      <c r="N95" s="49"/>
      <c r="O95" s="49"/>
      <c r="P95" s="49"/>
      <c r="Q95" s="49"/>
      <c r="R95" s="49"/>
      <c r="S95" s="49"/>
      <c r="T95" s="87"/>
      <c r="AT95" s="26" t="s">
        <v>209</v>
      </c>
      <c r="AU95" s="26" t="s">
        <v>83</v>
      </c>
    </row>
    <row r="96" s="12" customFormat="1">
      <c r="B96" s="230"/>
      <c r="D96" s="226" t="s">
        <v>211</v>
      </c>
      <c r="E96" s="231" t="s">
        <v>5</v>
      </c>
      <c r="F96" s="232" t="s">
        <v>313</v>
      </c>
      <c r="H96" s="233">
        <v>18</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25.5" customHeight="1">
      <c r="B97" s="213"/>
      <c r="C97" s="214" t="s">
        <v>238</v>
      </c>
      <c r="D97" s="214" t="s">
        <v>202</v>
      </c>
      <c r="E97" s="215" t="s">
        <v>2710</v>
      </c>
      <c r="F97" s="216" t="s">
        <v>2711</v>
      </c>
      <c r="G97" s="217" t="s">
        <v>403</v>
      </c>
      <c r="H97" s="218">
        <v>4</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2712</v>
      </c>
    </row>
    <row r="98" s="1" customFormat="1">
      <c r="B98" s="48"/>
      <c r="D98" s="226" t="s">
        <v>209</v>
      </c>
      <c r="F98" s="227" t="s">
        <v>2713</v>
      </c>
      <c r="I98" s="228"/>
      <c r="L98" s="48"/>
      <c r="M98" s="229"/>
      <c r="N98" s="49"/>
      <c r="O98" s="49"/>
      <c r="P98" s="49"/>
      <c r="Q98" s="49"/>
      <c r="R98" s="49"/>
      <c r="S98" s="49"/>
      <c r="T98" s="87"/>
      <c r="AT98" s="26" t="s">
        <v>209</v>
      </c>
      <c r="AU98" s="26" t="s">
        <v>83</v>
      </c>
    </row>
    <row r="99" s="12" customFormat="1">
      <c r="B99" s="230"/>
      <c r="D99" s="226" t="s">
        <v>211</v>
      </c>
      <c r="E99" s="231" t="s">
        <v>5</v>
      </c>
      <c r="F99" s="232" t="s">
        <v>207</v>
      </c>
      <c r="H99" s="233">
        <v>4</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25.5" customHeight="1">
      <c r="B100" s="213"/>
      <c r="C100" s="214" t="s">
        <v>244</v>
      </c>
      <c r="D100" s="214" t="s">
        <v>202</v>
      </c>
      <c r="E100" s="215" t="s">
        <v>2714</v>
      </c>
      <c r="F100" s="216" t="s">
        <v>2715</v>
      </c>
      <c r="G100" s="217" t="s">
        <v>403</v>
      </c>
      <c r="H100" s="218">
        <v>2</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2716</v>
      </c>
    </row>
    <row r="101" s="1" customFormat="1">
      <c r="B101" s="48"/>
      <c r="D101" s="226" t="s">
        <v>209</v>
      </c>
      <c r="F101" s="227" t="s">
        <v>2717</v>
      </c>
      <c r="I101" s="228"/>
      <c r="L101" s="48"/>
      <c r="M101" s="229"/>
      <c r="N101" s="49"/>
      <c r="O101" s="49"/>
      <c r="P101" s="49"/>
      <c r="Q101" s="49"/>
      <c r="R101" s="49"/>
      <c r="S101" s="49"/>
      <c r="T101" s="87"/>
      <c r="AT101" s="26" t="s">
        <v>209</v>
      </c>
      <c r="AU101" s="26" t="s">
        <v>83</v>
      </c>
    </row>
    <row r="102" s="12" customFormat="1">
      <c r="B102" s="230"/>
      <c r="D102" s="226" t="s">
        <v>211</v>
      </c>
      <c r="E102" s="231" t="s">
        <v>5</v>
      </c>
      <c r="F102" s="232" t="s">
        <v>83</v>
      </c>
      <c r="H102" s="233">
        <v>2</v>
      </c>
      <c r="I102" s="234"/>
      <c r="L102" s="230"/>
      <c r="M102" s="235"/>
      <c r="N102" s="236"/>
      <c r="O102" s="236"/>
      <c r="P102" s="236"/>
      <c r="Q102" s="236"/>
      <c r="R102" s="236"/>
      <c r="S102" s="236"/>
      <c r="T102" s="237"/>
      <c r="AT102" s="231" t="s">
        <v>211</v>
      </c>
      <c r="AU102" s="231" t="s">
        <v>83</v>
      </c>
      <c r="AV102" s="12" t="s">
        <v>83</v>
      </c>
      <c r="AW102" s="12" t="s">
        <v>37</v>
      </c>
      <c r="AX102" s="12" t="s">
        <v>81</v>
      </c>
      <c r="AY102" s="231" t="s">
        <v>200</v>
      </c>
    </row>
    <row r="103" s="1" customFormat="1" ht="16.5" customHeight="1">
      <c r="B103" s="213"/>
      <c r="C103" s="214" t="s">
        <v>250</v>
      </c>
      <c r="D103" s="214" t="s">
        <v>202</v>
      </c>
      <c r="E103" s="215" t="s">
        <v>2718</v>
      </c>
      <c r="F103" s="216" t="s">
        <v>2719</v>
      </c>
      <c r="G103" s="217" t="s">
        <v>403</v>
      </c>
      <c r="H103" s="218">
        <v>36</v>
      </c>
      <c r="I103" s="219"/>
      <c r="J103" s="220">
        <f>ROUND(I103*H103,2)</f>
        <v>0</v>
      </c>
      <c r="K103" s="216" t="s">
        <v>206</v>
      </c>
      <c r="L103" s="48"/>
      <c r="M103" s="221" t="s">
        <v>5</v>
      </c>
      <c r="N103" s="222" t="s">
        <v>44</v>
      </c>
      <c r="O103" s="49"/>
      <c r="P103" s="223">
        <f>O103*H103</f>
        <v>0</v>
      </c>
      <c r="Q103" s="223">
        <v>0</v>
      </c>
      <c r="R103" s="223">
        <f>Q103*H103</f>
        <v>0</v>
      </c>
      <c r="S103" s="223">
        <v>0</v>
      </c>
      <c r="T103" s="224">
        <f>S103*H103</f>
        <v>0</v>
      </c>
      <c r="AR103" s="26" t="s">
        <v>207</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207</v>
      </c>
      <c r="BM103" s="26" t="s">
        <v>2720</v>
      </c>
    </row>
    <row r="104" s="1" customFormat="1">
      <c r="B104" s="48"/>
      <c r="D104" s="226" t="s">
        <v>209</v>
      </c>
      <c r="F104" s="227" t="s">
        <v>2721</v>
      </c>
      <c r="I104" s="228"/>
      <c r="L104" s="48"/>
      <c r="M104" s="229"/>
      <c r="N104" s="49"/>
      <c r="O104" s="49"/>
      <c r="P104" s="49"/>
      <c r="Q104" s="49"/>
      <c r="R104" s="49"/>
      <c r="S104" s="49"/>
      <c r="T104" s="87"/>
      <c r="AT104" s="26" t="s">
        <v>209</v>
      </c>
      <c r="AU104" s="26" t="s">
        <v>83</v>
      </c>
    </row>
    <row r="105" s="12" customFormat="1">
      <c r="B105" s="230"/>
      <c r="D105" s="226" t="s">
        <v>211</v>
      </c>
      <c r="E105" s="231" t="s">
        <v>5</v>
      </c>
      <c r="F105" s="232" t="s">
        <v>2722</v>
      </c>
      <c r="H105" s="233">
        <v>18</v>
      </c>
      <c r="I105" s="234"/>
      <c r="L105" s="230"/>
      <c r="M105" s="235"/>
      <c r="N105" s="236"/>
      <c r="O105" s="236"/>
      <c r="P105" s="236"/>
      <c r="Q105" s="236"/>
      <c r="R105" s="236"/>
      <c r="S105" s="236"/>
      <c r="T105" s="237"/>
      <c r="AT105" s="231" t="s">
        <v>211</v>
      </c>
      <c r="AU105" s="231" t="s">
        <v>83</v>
      </c>
      <c r="AV105" s="12" t="s">
        <v>83</v>
      </c>
      <c r="AW105" s="12" t="s">
        <v>37</v>
      </c>
      <c r="AX105" s="12" t="s">
        <v>73</v>
      </c>
      <c r="AY105" s="231" t="s">
        <v>200</v>
      </c>
    </row>
    <row r="106" s="12" customFormat="1">
      <c r="B106" s="230"/>
      <c r="D106" s="226" t="s">
        <v>211</v>
      </c>
      <c r="E106" s="231" t="s">
        <v>5</v>
      </c>
      <c r="F106" s="232" t="s">
        <v>2723</v>
      </c>
      <c r="H106" s="233">
        <v>18</v>
      </c>
      <c r="I106" s="234"/>
      <c r="L106" s="230"/>
      <c r="M106" s="235"/>
      <c r="N106" s="236"/>
      <c r="O106" s="236"/>
      <c r="P106" s="236"/>
      <c r="Q106" s="236"/>
      <c r="R106" s="236"/>
      <c r="S106" s="236"/>
      <c r="T106" s="237"/>
      <c r="AT106" s="231" t="s">
        <v>211</v>
      </c>
      <c r="AU106" s="231" t="s">
        <v>83</v>
      </c>
      <c r="AV106" s="12" t="s">
        <v>83</v>
      </c>
      <c r="AW106" s="12" t="s">
        <v>37</v>
      </c>
      <c r="AX106" s="12" t="s">
        <v>73</v>
      </c>
      <c r="AY106" s="231" t="s">
        <v>200</v>
      </c>
    </row>
    <row r="107" s="13" customFormat="1">
      <c r="B107" s="238"/>
      <c r="D107" s="226" t="s">
        <v>211</v>
      </c>
      <c r="E107" s="239" t="s">
        <v>5</v>
      </c>
      <c r="F107" s="240" t="s">
        <v>219</v>
      </c>
      <c r="H107" s="241">
        <v>36</v>
      </c>
      <c r="I107" s="242"/>
      <c r="L107" s="238"/>
      <c r="M107" s="243"/>
      <c r="N107" s="244"/>
      <c r="O107" s="244"/>
      <c r="P107" s="244"/>
      <c r="Q107" s="244"/>
      <c r="R107" s="244"/>
      <c r="S107" s="244"/>
      <c r="T107" s="245"/>
      <c r="AT107" s="239" t="s">
        <v>211</v>
      </c>
      <c r="AU107" s="239" t="s">
        <v>83</v>
      </c>
      <c r="AV107" s="13" t="s">
        <v>207</v>
      </c>
      <c r="AW107" s="13" t="s">
        <v>37</v>
      </c>
      <c r="AX107" s="13" t="s">
        <v>81</v>
      </c>
      <c r="AY107" s="239" t="s">
        <v>200</v>
      </c>
    </row>
    <row r="108" s="1" customFormat="1" ht="16.5" customHeight="1">
      <c r="B108" s="213"/>
      <c r="C108" s="214" t="s">
        <v>258</v>
      </c>
      <c r="D108" s="214" t="s">
        <v>202</v>
      </c>
      <c r="E108" s="215" t="s">
        <v>2724</v>
      </c>
      <c r="F108" s="216" t="s">
        <v>2725</v>
      </c>
      <c r="G108" s="217" t="s">
        <v>403</v>
      </c>
      <c r="H108" s="218">
        <v>4</v>
      </c>
      <c r="I108" s="219"/>
      <c r="J108" s="220">
        <f>ROUND(I108*H108,2)</f>
        <v>0</v>
      </c>
      <c r="K108" s="216" t="s">
        <v>206</v>
      </c>
      <c r="L108" s="48"/>
      <c r="M108" s="221" t="s">
        <v>5</v>
      </c>
      <c r="N108" s="222" t="s">
        <v>44</v>
      </c>
      <c r="O108" s="49"/>
      <c r="P108" s="223">
        <f>O108*H108</f>
        <v>0</v>
      </c>
      <c r="Q108" s="223">
        <v>0</v>
      </c>
      <c r="R108" s="223">
        <f>Q108*H108</f>
        <v>0</v>
      </c>
      <c r="S108" s="223">
        <v>0</v>
      </c>
      <c r="T108" s="224">
        <f>S108*H108</f>
        <v>0</v>
      </c>
      <c r="AR108" s="26" t="s">
        <v>207</v>
      </c>
      <c r="AT108" s="26" t="s">
        <v>202</v>
      </c>
      <c r="AU108" s="26" t="s">
        <v>83</v>
      </c>
      <c r="AY108" s="26" t="s">
        <v>200</v>
      </c>
      <c r="BE108" s="225">
        <f>IF(N108="základní",J108,0)</f>
        <v>0</v>
      </c>
      <c r="BF108" s="225">
        <f>IF(N108="snížená",J108,0)</f>
        <v>0</v>
      </c>
      <c r="BG108" s="225">
        <f>IF(N108="zákl. přenesená",J108,0)</f>
        <v>0</v>
      </c>
      <c r="BH108" s="225">
        <f>IF(N108="sníž. přenesená",J108,0)</f>
        <v>0</v>
      </c>
      <c r="BI108" s="225">
        <f>IF(N108="nulová",J108,0)</f>
        <v>0</v>
      </c>
      <c r="BJ108" s="26" t="s">
        <v>81</v>
      </c>
      <c r="BK108" s="225">
        <f>ROUND(I108*H108,2)</f>
        <v>0</v>
      </c>
      <c r="BL108" s="26" t="s">
        <v>207</v>
      </c>
      <c r="BM108" s="26" t="s">
        <v>2726</v>
      </c>
    </row>
    <row r="109" s="1" customFormat="1">
      <c r="B109" s="48"/>
      <c r="D109" s="226" t="s">
        <v>209</v>
      </c>
      <c r="F109" s="227" t="s">
        <v>2727</v>
      </c>
      <c r="I109" s="228"/>
      <c r="L109" s="48"/>
      <c r="M109" s="229"/>
      <c r="N109" s="49"/>
      <c r="O109" s="49"/>
      <c r="P109" s="49"/>
      <c r="Q109" s="49"/>
      <c r="R109" s="49"/>
      <c r="S109" s="49"/>
      <c r="T109" s="87"/>
      <c r="AT109" s="26" t="s">
        <v>209</v>
      </c>
      <c r="AU109" s="26" t="s">
        <v>83</v>
      </c>
    </row>
    <row r="110" s="12" customFormat="1">
      <c r="B110" s="230"/>
      <c r="D110" s="226" t="s">
        <v>211</v>
      </c>
      <c r="E110" s="231" t="s">
        <v>5</v>
      </c>
      <c r="F110" s="232" t="s">
        <v>207</v>
      </c>
      <c r="H110" s="233">
        <v>4</v>
      </c>
      <c r="I110" s="234"/>
      <c r="L110" s="230"/>
      <c r="M110" s="235"/>
      <c r="N110" s="236"/>
      <c r="O110" s="236"/>
      <c r="P110" s="236"/>
      <c r="Q110" s="236"/>
      <c r="R110" s="236"/>
      <c r="S110" s="236"/>
      <c r="T110" s="237"/>
      <c r="AT110" s="231" t="s">
        <v>211</v>
      </c>
      <c r="AU110" s="231" t="s">
        <v>83</v>
      </c>
      <c r="AV110" s="12" t="s">
        <v>83</v>
      </c>
      <c r="AW110" s="12" t="s">
        <v>37</v>
      </c>
      <c r="AX110" s="12" t="s">
        <v>81</v>
      </c>
      <c r="AY110" s="231" t="s">
        <v>200</v>
      </c>
    </row>
    <row r="111" s="1" customFormat="1" ht="16.5" customHeight="1">
      <c r="B111" s="213"/>
      <c r="C111" s="214" t="s">
        <v>264</v>
      </c>
      <c r="D111" s="214" t="s">
        <v>202</v>
      </c>
      <c r="E111" s="215" t="s">
        <v>2728</v>
      </c>
      <c r="F111" s="216" t="s">
        <v>2729</v>
      </c>
      <c r="G111" s="217" t="s">
        <v>403</v>
      </c>
      <c r="H111" s="218">
        <v>2</v>
      </c>
      <c r="I111" s="219"/>
      <c r="J111" s="220">
        <f>ROUND(I111*H111,2)</f>
        <v>0</v>
      </c>
      <c r="K111" s="216" t="s">
        <v>206</v>
      </c>
      <c r="L111" s="48"/>
      <c r="M111" s="221" t="s">
        <v>5</v>
      </c>
      <c r="N111" s="222" t="s">
        <v>44</v>
      </c>
      <c r="O111" s="49"/>
      <c r="P111" s="223">
        <f>O111*H111</f>
        <v>0</v>
      </c>
      <c r="Q111" s="223">
        <v>0</v>
      </c>
      <c r="R111" s="223">
        <f>Q111*H111</f>
        <v>0</v>
      </c>
      <c r="S111" s="223">
        <v>0</v>
      </c>
      <c r="T111" s="224">
        <f>S111*H111</f>
        <v>0</v>
      </c>
      <c r="AR111" s="26" t="s">
        <v>207</v>
      </c>
      <c r="AT111" s="26" t="s">
        <v>202</v>
      </c>
      <c r="AU111" s="26" t="s">
        <v>83</v>
      </c>
      <c r="AY111" s="26" t="s">
        <v>200</v>
      </c>
      <c r="BE111" s="225">
        <f>IF(N111="základní",J111,0)</f>
        <v>0</v>
      </c>
      <c r="BF111" s="225">
        <f>IF(N111="snížená",J111,0)</f>
        <v>0</v>
      </c>
      <c r="BG111" s="225">
        <f>IF(N111="zákl. přenesená",J111,0)</f>
        <v>0</v>
      </c>
      <c r="BH111" s="225">
        <f>IF(N111="sníž. přenesená",J111,0)</f>
        <v>0</v>
      </c>
      <c r="BI111" s="225">
        <f>IF(N111="nulová",J111,0)</f>
        <v>0</v>
      </c>
      <c r="BJ111" s="26" t="s">
        <v>81</v>
      </c>
      <c r="BK111" s="225">
        <f>ROUND(I111*H111,2)</f>
        <v>0</v>
      </c>
      <c r="BL111" s="26" t="s">
        <v>207</v>
      </c>
      <c r="BM111" s="26" t="s">
        <v>2730</v>
      </c>
    </row>
    <row r="112" s="1" customFormat="1">
      <c r="B112" s="48"/>
      <c r="D112" s="226" t="s">
        <v>209</v>
      </c>
      <c r="F112" s="227" t="s">
        <v>2731</v>
      </c>
      <c r="I112" s="228"/>
      <c r="L112" s="48"/>
      <c r="M112" s="229"/>
      <c r="N112" s="49"/>
      <c r="O112" s="49"/>
      <c r="P112" s="49"/>
      <c r="Q112" s="49"/>
      <c r="R112" s="49"/>
      <c r="S112" s="49"/>
      <c r="T112" s="87"/>
      <c r="AT112" s="26" t="s">
        <v>209</v>
      </c>
      <c r="AU112" s="26" t="s">
        <v>83</v>
      </c>
    </row>
    <row r="113" s="12" customFormat="1">
      <c r="B113" s="230"/>
      <c r="D113" s="226" t="s">
        <v>211</v>
      </c>
      <c r="E113" s="231" t="s">
        <v>5</v>
      </c>
      <c r="F113" s="232" t="s">
        <v>83</v>
      </c>
      <c r="H113" s="233">
        <v>2</v>
      </c>
      <c r="I113" s="234"/>
      <c r="L113" s="230"/>
      <c r="M113" s="235"/>
      <c r="N113" s="236"/>
      <c r="O113" s="236"/>
      <c r="P113" s="236"/>
      <c r="Q113" s="236"/>
      <c r="R113" s="236"/>
      <c r="S113" s="236"/>
      <c r="T113" s="237"/>
      <c r="AT113" s="231" t="s">
        <v>211</v>
      </c>
      <c r="AU113" s="231" t="s">
        <v>83</v>
      </c>
      <c r="AV113" s="12" t="s">
        <v>83</v>
      </c>
      <c r="AW113" s="12" t="s">
        <v>37</v>
      </c>
      <c r="AX113" s="12" t="s">
        <v>81</v>
      </c>
      <c r="AY113" s="231" t="s">
        <v>200</v>
      </c>
    </row>
    <row r="114" s="1" customFormat="1" ht="25.5" customHeight="1">
      <c r="B114" s="213"/>
      <c r="C114" s="214" t="s">
        <v>270</v>
      </c>
      <c r="D114" s="214" t="s">
        <v>202</v>
      </c>
      <c r="E114" s="215" t="s">
        <v>2732</v>
      </c>
      <c r="F114" s="216" t="s">
        <v>2733</v>
      </c>
      <c r="G114" s="217" t="s">
        <v>403</v>
      </c>
      <c r="H114" s="218">
        <v>18</v>
      </c>
      <c r="I114" s="219"/>
      <c r="J114" s="220">
        <f>ROUND(I114*H114,2)</f>
        <v>0</v>
      </c>
      <c r="K114" s="216" t="s">
        <v>206</v>
      </c>
      <c r="L114" s="48"/>
      <c r="M114" s="221" t="s">
        <v>5</v>
      </c>
      <c r="N114" s="222" t="s">
        <v>44</v>
      </c>
      <c r="O114" s="49"/>
      <c r="P114" s="223">
        <f>O114*H114</f>
        <v>0</v>
      </c>
      <c r="Q114" s="223">
        <v>0</v>
      </c>
      <c r="R114" s="223">
        <f>Q114*H114</f>
        <v>0</v>
      </c>
      <c r="S114" s="223">
        <v>0</v>
      </c>
      <c r="T114" s="224">
        <f>S114*H114</f>
        <v>0</v>
      </c>
      <c r="AR114" s="26" t="s">
        <v>207</v>
      </c>
      <c r="AT114" s="26" t="s">
        <v>202</v>
      </c>
      <c r="AU114" s="26" t="s">
        <v>83</v>
      </c>
      <c r="AY114" s="26" t="s">
        <v>200</v>
      </c>
      <c r="BE114" s="225">
        <f>IF(N114="základní",J114,0)</f>
        <v>0</v>
      </c>
      <c r="BF114" s="225">
        <f>IF(N114="snížená",J114,0)</f>
        <v>0</v>
      </c>
      <c r="BG114" s="225">
        <f>IF(N114="zákl. přenesená",J114,0)</f>
        <v>0</v>
      </c>
      <c r="BH114" s="225">
        <f>IF(N114="sníž. přenesená",J114,0)</f>
        <v>0</v>
      </c>
      <c r="BI114" s="225">
        <f>IF(N114="nulová",J114,0)</f>
        <v>0</v>
      </c>
      <c r="BJ114" s="26" t="s">
        <v>81</v>
      </c>
      <c r="BK114" s="225">
        <f>ROUND(I114*H114,2)</f>
        <v>0</v>
      </c>
      <c r="BL114" s="26" t="s">
        <v>207</v>
      </c>
      <c r="BM114" s="26" t="s">
        <v>2734</v>
      </c>
    </row>
    <row r="115" s="1" customFormat="1">
      <c r="B115" s="48"/>
      <c r="D115" s="226" t="s">
        <v>209</v>
      </c>
      <c r="F115" s="227" t="s">
        <v>2735</v>
      </c>
      <c r="I115" s="228"/>
      <c r="L115" s="48"/>
      <c r="M115" s="229"/>
      <c r="N115" s="49"/>
      <c r="O115" s="49"/>
      <c r="P115" s="49"/>
      <c r="Q115" s="49"/>
      <c r="R115" s="49"/>
      <c r="S115" s="49"/>
      <c r="T115" s="87"/>
      <c r="AT115" s="26" t="s">
        <v>209</v>
      </c>
      <c r="AU115" s="26" t="s">
        <v>83</v>
      </c>
    </row>
    <row r="116" s="12" customFormat="1">
      <c r="B116" s="230"/>
      <c r="D116" s="226" t="s">
        <v>211</v>
      </c>
      <c r="E116" s="231" t="s">
        <v>5</v>
      </c>
      <c r="F116" s="232" t="s">
        <v>313</v>
      </c>
      <c r="H116" s="233">
        <v>18</v>
      </c>
      <c r="I116" s="234"/>
      <c r="L116" s="230"/>
      <c r="M116" s="235"/>
      <c r="N116" s="236"/>
      <c r="O116" s="236"/>
      <c r="P116" s="236"/>
      <c r="Q116" s="236"/>
      <c r="R116" s="236"/>
      <c r="S116" s="236"/>
      <c r="T116" s="237"/>
      <c r="AT116" s="231" t="s">
        <v>211</v>
      </c>
      <c r="AU116" s="231" t="s">
        <v>83</v>
      </c>
      <c r="AV116" s="12" t="s">
        <v>83</v>
      </c>
      <c r="AW116" s="12" t="s">
        <v>37</v>
      </c>
      <c r="AX116" s="12" t="s">
        <v>81</v>
      </c>
      <c r="AY116" s="231" t="s">
        <v>200</v>
      </c>
    </row>
    <row r="117" s="1" customFormat="1" ht="25.5" customHeight="1">
      <c r="B117" s="213"/>
      <c r="C117" s="214" t="s">
        <v>277</v>
      </c>
      <c r="D117" s="214" t="s">
        <v>202</v>
      </c>
      <c r="E117" s="215" t="s">
        <v>2736</v>
      </c>
      <c r="F117" s="216" t="s">
        <v>2737</v>
      </c>
      <c r="G117" s="217" t="s">
        <v>403</v>
      </c>
      <c r="H117" s="218">
        <v>4</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2738</v>
      </c>
    </row>
    <row r="118" s="1" customFormat="1">
      <c r="B118" s="48"/>
      <c r="D118" s="226" t="s">
        <v>209</v>
      </c>
      <c r="F118" s="227" t="s">
        <v>2739</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207</v>
      </c>
      <c r="H119" s="233">
        <v>4</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25.5" customHeight="1">
      <c r="B120" s="213"/>
      <c r="C120" s="214" t="s">
        <v>282</v>
      </c>
      <c r="D120" s="214" t="s">
        <v>202</v>
      </c>
      <c r="E120" s="215" t="s">
        <v>2740</v>
      </c>
      <c r="F120" s="216" t="s">
        <v>2741</v>
      </c>
      <c r="G120" s="217" t="s">
        <v>403</v>
      </c>
      <c r="H120" s="218">
        <v>2</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2742</v>
      </c>
    </row>
    <row r="121" s="1" customFormat="1">
      <c r="B121" s="48"/>
      <c r="D121" s="226" t="s">
        <v>209</v>
      </c>
      <c r="F121" s="227" t="s">
        <v>2743</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83</v>
      </c>
      <c r="H122" s="233">
        <v>2</v>
      </c>
      <c r="I122" s="234"/>
      <c r="L122" s="230"/>
      <c r="M122" s="235"/>
      <c r="N122" s="236"/>
      <c r="O122" s="236"/>
      <c r="P122" s="236"/>
      <c r="Q122" s="236"/>
      <c r="R122" s="236"/>
      <c r="S122" s="236"/>
      <c r="T122" s="237"/>
      <c r="AT122" s="231" t="s">
        <v>211</v>
      </c>
      <c r="AU122" s="231" t="s">
        <v>83</v>
      </c>
      <c r="AV122" s="12" t="s">
        <v>83</v>
      </c>
      <c r="AW122" s="12" t="s">
        <v>37</v>
      </c>
      <c r="AX122" s="12" t="s">
        <v>81</v>
      </c>
      <c r="AY122" s="231" t="s">
        <v>200</v>
      </c>
    </row>
    <row r="123" s="1" customFormat="1" ht="16.5" customHeight="1">
      <c r="B123" s="213"/>
      <c r="C123" s="214" t="s">
        <v>288</v>
      </c>
      <c r="D123" s="214" t="s">
        <v>202</v>
      </c>
      <c r="E123" s="215" t="s">
        <v>2744</v>
      </c>
      <c r="F123" s="216" t="s">
        <v>2745</v>
      </c>
      <c r="G123" s="217" t="s">
        <v>403</v>
      </c>
      <c r="H123" s="218">
        <v>36</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207</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207</v>
      </c>
      <c r="BM123" s="26" t="s">
        <v>2746</v>
      </c>
    </row>
    <row r="124" s="1" customFormat="1">
      <c r="B124" s="48"/>
      <c r="D124" s="226" t="s">
        <v>209</v>
      </c>
      <c r="F124" s="227" t="s">
        <v>2747</v>
      </c>
      <c r="I124" s="228"/>
      <c r="L124" s="48"/>
      <c r="M124" s="229"/>
      <c r="N124" s="49"/>
      <c r="O124" s="49"/>
      <c r="P124" s="49"/>
      <c r="Q124" s="49"/>
      <c r="R124" s="49"/>
      <c r="S124" s="49"/>
      <c r="T124" s="87"/>
      <c r="AT124" s="26" t="s">
        <v>209</v>
      </c>
      <c r="AU124" s="26" t="s">
        <v>83</v>
      </c>
    </row>
    <row r="125" s="12" customFormat="1">
      <c r="B125" s="230"/>
      <c r="D125" s="226" t="s">
        <v>211</v>
      </c>
      <c r="E125" s="231" t="s">
        <v>5</v>
      </c>
      <c r="F125" s="232" t="s">
        <v>2722</v>
      </c>
      <c r="H125" s="233">
        <v>18</v>
      </c>
      <c r="I125" s="234"/>
      <c r="L125" s="230"/>
      <c r="M125" s="235"/>
      <c r="N125" s="236"/>
      <c r="O125" s="236"/>
      <c r="P125" s="236"/>
      <c r="Q125" s="236"/>
      <c r="R125" s="236"/>
      <c r="S125" s="236"/>
      <c r="T125" s="237"/>
      <c r="AT125" s="231" t="s">
        <v>211</v>
      </c>
      <c r="AU125" s="231" t="s">
        <v>83</v>
      </c>
      <c r="AV125" s="12" t="s">
        <v>83</v>
      </c>
      <c r="AW125" s="12" t="s">
        <v>37</v>
      </c>
      <c r="AX125" s="12" t="s">
        <v>73</v>
      </c>
      <c r="AY125" s="231" t="s">
        <v>200</v>
      </c>
    </row>
    <row r="126" s="12" customFormat="1">
      <c r="B126" s="230"/>
      <c r="D126" s="226" t="s">
        <v>211</v>
      </c>
      <c r="E126" s="231" t="s">
        <v>5</v>
      </c>
      <c r="F126" s="232" t="s">
        <v>2723</v>
      </c>
      <c r="H126" s="233">
        <v>18</v>
      </c>
      <c r="I126" s="234"/>
      <c r="L126" s="230"/>
      <c r="M126" s="235"/>
      <c r="N126" s="236"/>
      <c r="O126" s="236"/>
      <c r="P126" s="236"/>
      <c r="Q126" s="236"/>
      <c r="R126" s="236"/>
      <c r="S126" s="236"/>
      <c r="T126" s="237"/>
      <c r="AT126" s="231" t="s">
        <v>211</v>
      </c>
      <c r="AU126" s="231" t="s">
        <v>83</v>
      </c>
      <c r="AV126" s="12" t="s">
        <v>83</v>
      </c>
      <c r="AW126" s="12" t="s">
        <v>37</v>
      </c>
      <c r="AX126" s="12" t="s">
        <v>73</v>
      </c>
      <c r="AY126" s="231" t="s">
        <v>200</v>
      </c>
    </row>
    <row r="127" s="13" customFormat="1">
      <c r="B127" s="238"/>
      <c r="D127" s="226" t="s">
        <v>211</v>
      </c>
      <c r="E127" s="239" t="s">
        <v>5</v>
      </c>
      <c r="F127" s="240" t="s">
        <v>219</v>
      </c>
      <c r="H127" s="241">
        <v>36</v>
      </c>
      <c r="I127" s="242"/>
      <c r="L127" s="238"/>
      <c r="M127" s="243"/>
      <c r="N127" s="244"/>
      <c r="O127" s="244"/>
      <c r="P127" s="244"/>
      <c r="Q127" s="244"/>
      <c r="R127" s="244"/>
      <c r="S127" s="244"/>
      <c r="T127" s="245"/>
      <c r="AT127" s="239" t="s">
        <v>211</v>
      </c>
      <c r="AU127" s="239" t="s">
        <v>83</v>
      </c>
      <c r="AV127" s="13" t="s">
        <v>207</v>
      </c>
      <c r="AW127" s="13" t="s">
        <v>37</v>
      </c>
      <c r="AX127" s="13" t="s">
        <v>81</v>
      </c>
      <c r="AY127" s="239" t="s">
        <v>200</v>
      </c>
    </row>
    <row r="128" s="1" customFormat="1" ht="16.5" customHeight="1">
      <c r="B128" s="213"/>
      <c r="C128" s="214" t="s">
        <v>11</v>
      </c>
      <c r="D128" s="214" t="s">
        <v>202</v>
      </c>
      <c r="E128" s="215" t="s">
        <v>2748</v>
      </c>
      <c r="F128" s="216" t="s">
        <v>2749</v>
      </c>
      <c r="G128" s="217" t="s">
        <v>403</v>
      </c>
      <c r="H128" s="218">
        <v>4</v>
      </c>
      <c r="I128" s="219"/>
      <c r="J128" s="220">
        <f>ROUND(I128*H128,2)</f>
        <v>0</v>
      </c>
      <c r="K128" s="216" t="s">
        <v>206</v>
      </c>
      <c r="L128" s="48"/>
      <c r="M128" s="221" t="s">
        <v>5</v>
      </c>
      <c r="N128" s="222" t="s">
        <v>44</v>
      </c>
      <c r="O128" s="49"/>
      <c r="P128" s="223">
        <f>O128*H128</f>
        <v>0</v>
      </c>
      <c r="Q128" s="223">
        <v>0</v>
      </c>
      <c r="R128" s="223">
        <f>Q128*H128</f>
        <v>0</v>
      </c>
      <c r="S128" s="223">
        <v>0</v>
      </c>
      <c r="T128" s="224">
        <f>S128*H128</f>
        <v>0</v>
      </c>
      <c r="AR128" s="26" t="s">
        <v>207</v>
      </c>
      <c r="AT128" s="26" t="s">
        <v>202</v>
      </c>
      <c r="AU128" s="26" t="s">
        <v>83</v>
      </c>
      <c r="AY128" s="26" t="s">
        <v>200</v>
      </c>
      <c r="BE128" s="225">
        <f>IF(N128="základní",J128,0)</f>
        <v>0</v>
      </c>
      <c r="BF128" s="225">
        <f>IF(N128="snížená",J128,0)</f>
        <v>0</v>
      </c>
      <c r="BG128" s="225">
        <f>IF(N128="zákl. přenesená",J128,0)</f>
        <v>0</v>
      </c>
      <c r="BH128" s="225">
        <f>IF(N128="sníž. přenesená",J128,0)</f>
        <v>0</v>
      </c>
      <c r="BI128" s="225">
        <f>IF(N128="nulová",J128,0)</f>
        <v>0</v>
      </c>
      <c r="BJ128" s="26" t="s">
        <v>81</v>
      </c>
      <c r="BK128" s="225">
        <f>ROUND(I128*H128,2)</f>
        <v>0</v>
      </c>
      <c r="BL128" s="26" t="s">
        <v>207</v>
      </c>
      <c r="BM128" s="26" t="s">
        <v>2750</v>
      </c>
    </row>
    <row r="129" s="1" customFormat="1">
      <c r="B129" s="48"/>
      <c r="D129" s="226" t="s">
        <v>209</v>
      </c>
      <c r="F129" s="227" t="s">
        <v>2751</v>
      </c>
      <c r="I129" s="228"/>
      <c r="L129" s="48"/>
      <c r="M129" s="229"/>
      <c r="N129" s="49"/>
      <c r="O129" s="49"/>
      <c r="P129" s="49"/>
      <c r="Q129" s="49"/>
      <c r="R129" s="49"/>
      <c r="S129" s="49"/>
      <c r="T129" s="87"/>
      <c r="AT129" s="26" t="s">
        <v>209</v>
      </c>
      <c r="AU129" s="26" t="s">
        <v>83</v>
      </c>
    </row>
    <row r="130" s="12" customFormat="1">
      <c r="B130" s="230"/>
      <c r="D130" s="226" t="s">
        <v>211</v>
      </c>
      <c r="E130" s="231" t="s">
        <v>5</v>
      </c>
      <c r="F130" s="232" t="s">
        <v>207</v>
      </c>
      <c r="H130" s="233">
        <v>4</v>
      </c>
      <c r="I130" s="234"/>
      <c r="L130" s="230"/>
      <c r="M130" s="235"/>
      <c r="N130" s="236"/>
      <c r="O130" s="236"/>
      <c r="P130" s="236"/>
      <c r="Q130" s="236"/>
      <c r="R130" s="236"/>
      <c r="S130" s="236"/>
      <c r="T130" s="237"/>
      <c r="AT130" s="231" t="s">
        <v>211</v>
      </c>
      <c r="AU130" s="231" t="s">
        <v>83</v>
      </c>
      <c r="AV130" s="12" t="s">
        <v>83</v>
      </c>
      <c r="AW130" s="12" t="s">
        <v>37</v>
      </c>
      <c r="AX130" s="12" t="s">
        <v>81</v>
      </c>
      <c r="AY130" s="231" t="s">
        <v>200</v>
      </c>
    </row>
    <row r="131" s="1" customFormat="1" ht="16.5" customHeight="1">
      <c r="B131" s="213"/>
      <c r="C131" s="214" t="s">
        <v>301</v>
      </c>
      <c r="D131" s="214" t="s">
        <v>202</v>
      </c>
      <c r="E131" s="215" t="s">
        <v>2752</v>
      </c>
      <c r="F131" s="216" t="s">
        <v>2753</v>
      </c>
      <c r="G131" s="217" t="s">
        <v>403</v>
      </c>
      <c r="H131" s="218">
        <v>2</v>
      </c>
      <c r="I131" s="219"/>
      <c r="J131" s="220">
        <f>ROUND(I131*H131,2)</f>
        <v>0</v>
      </c>
      <c r="K131" s="216" t="s">
        <v>206</v>
      </c>
      <c r="L131" s="48"/>
      <c r="M131" s="221" t="s">
        <v>5</v>
      </c>
      <c r="N131" s="222" t="s">
        <v>44</v>
      </c>
      <c r="O131" s="49"/>
      <c r="P131" s="223">
        <f>O131*H131</f>
        <v>0</v>
      </c>
      <c r="Q131" s="223">
        <v>0</v>
      </c>
      <c r="R131" s="223">
        <f>Q131*H131</f>
        <v>0</v>
      </c>
      <c r="S131" s="223">
        <v>0</v>
      </c>
      <c r="T131" s="224">
        <f>S131*H131</f>
        <v>0</v>
      </c>
      <c r="AR131" s="26" t="s">
        <v>207</v>
      </c>
      <c r="AT131" s="26" t="s">
        <v>202</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207</v>
      </c>
      <c r="BM131" s="26" t="s">
        <v>2754</v>
      </c>
    </row>
    <row r="132" s="1" customFormat="1">
      <c r="B132" s="48"/>
      <c r="D132" s="226" t="s">
        <v>209</v>
      </c>
      <c r="F132" s="227" t="s">
        <v>2755</v>
      </c>
      <c r="I132" s="228"/>
      <c r="L132" s="48"/>
      <c r="M132" s="229"/>
      <c r="N132" s="49"/>
      <c r="O132" s="49"/>
      <c r="P132" s="49"/>
      <c r="Q132" s="49"/>
      <c r="R132" s="49"/>
      <c r="S132" s="49"/>
      <c r="T132" s="87"/>
      <c r="AT132" s="26" t="s">
        <v>209</v>
      </c>
      <c r="AU132" s="26" t="s">
        <v>83</v>
      </c>
    </row>
    <row r="133" s="12" customFormat="1">
      <c r="B133" s="230"/>
      <c r="D133" s="226" t="s">
        <v>211</v>
      </c>
      <c r="E133" s="231" t="s">
        <v>5</v>
      </c>
      <c r="F133" s="232" t="s">
        <v>83</v>
      </c>
      <c r="H133" s="233">
        <v>2</v>
      </c>
      <c r="I133" s="234"/>
      <c r="L133" s="230"/>
      <c r="M133" s="235"/>
      <c r="N133" s="236"/>
      <c r="O133" s="236"/>
      <c r="P133" s="236"/>
      <c r="Q133" s="236"/>
      <c r="R133" s="236"/>
      <c r="S133" s="236"/>
      <c r="T133" s="237"/>
      <c r="AT133" s="231" t="s">
        <v>211</v>
      </c>
      <c r="AU133" s="231" t="s">
        <v>83</v>
      </c>
      <c r="AV133" s="12" t="s">
        <v>83</v>
      </c>
      <c r="AW133" s="12" t="s">
        <v>37</v>
      </c>
      <c r="AX133" s="12" t="s">
        <v>81</v>
      </c>
      <c r="AY133" s="231" t="s">
        <v>200</v>
      </c>
    </row>
    <row r="134" s="11" customFormat="1" ht="29.88" customHeight="1">
      <c r="B134" s="200"/>
      <c r="D134" s="201" t="s">
        <v>72</v>
      </c>
      <c r="E134" s="211" t="s">
        <v>258</v>
      </c>
      <c r="F134" s="211" t="s">
        <v>474</v>
      </c>
      <c r="I134" s="203"/>
      <c r="J134" s="212">
        <f>BK134</f>
        <v>0</v>
      </c>
      <c r="L134" s="200"/>
      <c r="M134" s="205"/>
      <c r="N134" s="206"/>
      <c r="O134" s="206"/>
      <c r="P134" s="207">
        <f>SUM(P135:P139)</f>
        <v>0</v>
      </c>
      <c r="Q134" s="206"/>
      <c r="R134" s="207">
        <f>SUM(R135:R139)</f>
        <v>0.14915999999999999</v>
      </c>
      <c r="S134" s="206"/>
      <c r="T134" s="208">
        <f>SUM(T135:T139)</f>
        <v>0</v>
      </c>
      <c r="AR134" s="201" t="s">
        <v>81</v>
      </c>
      <c r="AT134" s="209" t="s">
        <v>72</v>
      </c>
      <c r="AU134" s="209" t="s">
        <v>81</v>
      </c>
      <c r="AY134" s="201" t="s">
        <v>200</v>
      </c>
      <c r="BK134" s="210">
        <f>SUM(BK135:BK139)</f>
        <v>0</v>
      </c>
    </row>
    <row r="135" s="1" customFormat="1" ht="25.5" customHeight="1">
      <c r="B135" s="213"/>
      <c r="C135" s="214" t="s">
        <v>307</v>
      </c>
      <c r="D135" s="214" t="s">
        <v>202</v>
      </c>
      <c r="E135" s="215" t="s">
        <v>2756</v>
      </c>
      <c r="F135" s="216" t="s">
        <v>2757</v>
      </c>
      <c r="G135" s="217" t="s">
        <v>403</v>
      </c>
      <c r="H135" s="218">
        <v>1</v>
      </c>
      <c r="I135" s="219"/>
      <c r="J135" s="220">
        <f>ROUND(I135*H135,2)</f>
        <v>0</v>
      </c>
      <c r="K135" s="216" t="s">
        <v>206</v>
      </c>
      <c r="L135" s="48"/>
      <c r="M135" s="221" t="s">
        <v>5</v>
      </c>
      <c r="N135" s="222" t="s">
        <v>44</v>
      </c>
      <c r="O135" s="49"/>
      <c r="P135" s="223">
        <f>O135*H135</f>
        <v>0</v>
      </c>
      <c r="Q135" s="223">
        <v>0.097159999999999996</v>
      </c>
      <c r="R135" s="223">
        <f>Q135*H135</f>
        <v>0.097159999999999996</v>
      </c>
      <c r="S135" s="223">
        <v>0</v>
      </c>
      <c r="T135" s="224">
        <f>S135*H135</f>
        <v>0</v>
      </c>
      <c r="AR135" s="26" t="s">
        <v>207</v>
      </c>
      <c r="AT135" s="26" t="s">
        <v>202</v>
      </c>
      <c r="AU135" s="26" t="s">
        <v>83</v>
      </c>
      <c r="AY135" s="26" t="s">
        <v>200</v>
      </c>
      <c r="BE135" s="225">
        <f>IF(N135="základní",J135,0)</f>
        <v>0</v>
      </c>
      <c r="BF135" s="225">
        <f>IF(N135="snížená",J135,0)</f>
        <v>0</v>
      </c>
      <c r="BG135" s="225">
        <f>IF(N135="zákl. přenesená",J135,0)</f>
        <v>0</v>
      </c>
      <c r="BH135" s="225">
        <f>IF(N135="sníž. přenesená",J135,0)</f>
        <v>0</v>
      </c>
      <c r="BI135" s="225">
        <f>IF(N135="nulová",J135,0)</f>
        <v>0</v>
      </c>
      <c r="BJ135" s="26" t="s">
        <v>81</v>
      </c>
      <c r="BK135" s="225">
        <f>ROUND(I135*H135,2)</f>
        <v>0</v>
      </c>
      <c r="BL135" s="26" t="s">
        <v>207</v>
      </c>
      <c r="BM135" s="26" t="s">
        <v>2758</v>
      </c>
    </row>
    <row r="136" s="1" customFormat="1">
      <c r="B136" s="48"/>
      <c r="D136" s="226" t="s">
        <v>209</v>
      </c>
      <c r="F136" s="227" t="s">
        <v>2759</v>
      </c>
      <c r="I136" s="228"/>
      <c r="L136" s="48"/>
      <c r="M136" s="229"/>
      <c r="N136" s="49"/>
      <c r="O136" s="49"/>
      <c r="P136" s="49"/>
      <c r="Q136" s="49"/>
      <c r="R136" s="49"/>
      <c r="S136" s="49"/>
      <c r="T136" s="87"/>
      <c r="AT136" s="26" t="s">
        <v>209</v>
      </c>
      <c r="AU136" s="26" t="s">
        <v>83</v>
      </c>
    </row>
    <row r="137" s="12" customFormat="1">
      <c r="B137" s="230"/>
      <c r="D137" s="226" t="s">
        <v>211</v>
      </c>
      <c r="E137" s="231" t="s">
        <v>5</v>
      </c>
      <c r="F137" s="232" t="s">
        <v>81</v>
      </c>
      <c r="H137" s="233">
        <v>1</v>
      </c>
      <c r="I137" s="234"/>
      <c r="L137" s="230"/>
      <c r="M137" s="235"/>
      <c r="N137" s="236"/>
      <c r="O137" s="236"/>
      <c r="P137" s="236"/>
      <c r="Q137" s="236"/>
      <c r="R137" s="236"/>
      <c r="S137" s="236"/>
      <c r="T137" s="237"/>
      <c r="AT137" s="231" t="s">
        <v>211</v>
      </c>
      <c r="AU137" s="231" t="s">
        <v>83</v>
      </c>
      <c r="AV137" s="12" t="s">
        <v>83</v>
      </c>
      <c r="AW137" s="12" t="s">
        <v>37</v>
      </c>
      <c r="AX137" s="12" t="s">
        <v>81</v>
      </c>
      <c r="AY137" s="231" t="s">
        <v>200</v>
      </c>
    </row>
    <row r="138" s="1" customFormat="1" ht="25.5" customHeight="1">
      <c r="B138" s="213"/>
      <c r="C138" s="247" t="s">
        <v>313</v>
      </c>
      <c r="D138" s="247" t="s">
        <v>271</v>
      </c>
      <c r="E138" s="248" t="s">
        <v>2760</v>
      </c>
      <c r="F138" s="249" t="s">
        <v>2761</v>
      </c>
      <c r="G138" s="250" t="s">
        <v>403</v>
      </c>
      <c r="H138" s="251">
        <v>1</v>
      </c>
      <c r="I138" s="252"/>
      <c r="J138" s="253">
        <f>ROUND(I138*H138,2)</f>
        <v>0</v>
      </c>
      <c r="K138" s="249" t="s">
        <v>206</v>
      </c>
      <c r="L138" s="254"/>
      <c r="M138" s="255" t="s">
        <v>5</v>
      </c>
      <c r="N138" s="256" t="s">
        <v>44</v>
      </c>
      <c r="O138" s="49"/>
      <c r="P138" s="223">
        <f>O138*H138</f>
        <v>0</v>
      </c>
      <c r="Q138" s="223">
        <v>0.051999999999999998</v>
      </c>
      <c r="R138" s="223">
        <f>Q138*H138</f>
        <v>0.051999999999999998</v>
      </c>
      <c r="S138" s="223">
        <v>0</v>
      </c>
      <c r="T138" s="224">
        <f>S138*H138</f>
        <v>0</v>
      </c>
      <c r="AR138" s="26" t="s">
        <v>250</v>
      </c>
      <c r="AT138" s="26" t="s">
        <v>271</v>
      </c>
      <c r="AU138" s="26" t="s">
        <v>83</v>
      </c>
      <c r="AY138" s="26" t="s">
        <v>200</v>
      </c>
      <c r="BE138" s="225">
        <f>IF(N138="základní",J138,0)</f>
        <v>0</v>
      </c>
      <c r="BF138" s="225">
        <f>IF(N138="snížená",J138,0)</f>
        <v>0</v>
      </c>
      <c r="BG138" s="225">
        <f>IF(N138="zákl. přenesená",J138,0)</f>
        <v>0</v>
      </c>
      <c r="BH138" s="225">
        <f>IF(N138="sníž. přenesená",J138,0)</f>
        <v>0</v>
      </c>
      <c r="BI138" s="225">
        <f>IF(N138="nulová",J138,0)</f>
        <v>0</v>
      </c>
      <c r="BJ138" s="26" t="s">
        <v>81</v>
      </c>
      <c r="BK138" s="225">
        <f>ROUND(I138*H138,2)</f>
        <v>0</v>
      </c>
      <c r="BL138" s="26" t="s">
        <v>207</v>
      </c>
      <c r="BM138" s="26" t="s">
        <v>2762</v>
      </c>
    </row>
    <row r="139" s="1" customFormat="1">
      <c r="B139" s="48"/>
      <c r="D139" s="226" t="s">
        <v>209</v>
      </c>
      <c r="F139" s="227" t="s">
        <v>2761</v>
      </c>
      <c r="I139" s="228"/>
      <c r="L139" s="48"/>
      <c r="M139" s="257"/>
      <c r="N139" s="258"/>
      <c r="O139" s="258"/>
      <c r="P139" s="258"/>
      <c r="Q139" s="258"/>
      <c r="R139" s="258"/>
      <c r="S139" s="258"/>
      <c r="T139" s="259"/>
      <c r="AT139" s="26" t="s">
        <v>209</v>
      </c>
      <c r="AU139" s="26" t="s">
        <v>83</v>
      </c>
    </row>
    <row r="140" s="1" customFormat="1" ht="6.96" customHeight="1">
      <c r="B140" s="69"/>
      <c r="C140" s="70"/>
      <c r="D140" s="70"/>
      <c r="E140" s="70"/>
      <c r="F140" s="70"/>
      <c r="G140" s="70"/>
      <c r="H140" s="70"/>
      <c r="I140" s="165"/>
      <c r="J140" s="70"/>
      <c r="K140" s="70"/>
      <c r="L140" s="48"/>
    </row>
  </sheetData>
  <autoFilter ref="C78:K139"/>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162</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2541</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ROUND(J82,2)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ROUND(SUM(BE82:BE154), 2)</f>
        <v>0</v>
      </c>
      <c r="G30" s="49"/>
      <c r="H30" s="49"/>
      <c r="I30" s="157">
        <v>0.20999999999999999</v>
      </c>
      <c r="J30" s="156">
        <f>ROUND(ROUND((SUM(BE82:BE154)), 2)*I30, 2)</f>
        <v>0</v>
      </c>
      <c r="K30" s="53"/>
    </row>
    <row r="31" s="1" customFormat="1" ht="14.4" customHeight="1">
      <c r="B31" s="48"/>
      <c r="C31" s="49"/>
      <c r="D31" s="49"/>
      <c r="E31" s="57" t="s">
        <v>45</v>
      </c>
      <c r="F31" s="156">
        <f>ROUND(SUM(BF82:BF154), 2)</f>
        <v>0</v>
      </c>
      <c r="G31" s="49"/>
      <c r="H31" s="49"/>
      <c r="I31" s="157">
        <v>0.14999999999999999</v>
      </c>
      <c r="J31" s="156">
        <f>ROUND(ROUND((SUM(BF82:BF154)), 2)*I31, 2)</f>
        <v>0</v>
      </c>
      <c r="K31" s="53"/>
    </row>
    <row r="32" hidden="1" s="1" customFormat="1" ht="14.4" customHeight="1">
      <c r="B32" s="48"/>
      <c r="C32" s="49"/>
      <c r="D32" s="49"/>
      <c r="E32" s="57" t="s">
        <v>46</v>
      </c>
      <c r="F32" s="156">
        <f>ROUND(SUM(BG82:BG154), 2)</f>
        <v>0</v>
      </c>
      <c r="G32" s="49"/>
      <c r="H32" s="49"/>
      <c r="I32" s="157">
        <v>0.20999999999999999</v>
      </c>
      <c r="J32" s="156">
        <v>0</v>
      </c>
      <c r="K32" s="53"/>
    </row>
    <row r="33" hidden="1" s="1" customFormat="1" ht="14.4" customHeight="1">
      <c r="B33" s="48"/>
      <c r="C33" s="49"/>
      <c r="D33" s="49"/>
      <c r="E33" s="57" t="s">
        <v>47</v>
      </c>
      <c r="F33" s="156">
        <f>ROUND(SUM(BH82:BH154), 2)</f>
        <v>0</v>
      </c>
      <c r="G33" s="49"/>
      <c r="H33" s="49"/>
      <c r="I33" s="157">
        <v>0.14999999999999999</v>
      </c>
      <c r="J33" s="156">
        <v>0</v>
      </c>
      <c r="K33" s="53"/>
    </row>
    <row r="34" hidden="1" s="1" customFormat="1" ht="14.4" customHeight="1">
      <c r="B34" s="48"/>
      <c r="C34" s="49"/>
      <c r="D34" s="49"/>
      <c r="E34" s="57" t="s">
        <v>48</v>
      </c>
      <c r="F34" s="156">
        <f>ROUND(SUM(BI82:BI154),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VRN - Vedlejší rozpočtové náklady</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J82</f>
        <v>0</v>
      </c>
      <c r="K56" s="53"/>
      <c r="AU56" s="26" t="s">
        <v>176</v>
      </c>
    </row>
    <row r="57" s="8" customFormat="1" ht="24.96" customHeight="1">
      <c r="B57" s="174"/>
      <c r="C57" s="175"/>
      <c r="D57" s="176" t="s">
        <v>2541</v>
      </c>
      <c r="E57" s="177"/>
      <c r="F57" s="177"/>
      <c r="G57" s="177"/>
      <c r="H57" s="177"/>
      <c r="I57" s="178"/>
      <c r="J57" s="179">
        <f>J83</f>
        <v>0</v>
      </c>
      <c r="K57" s="180"/>
    </row>
    <row r="58" s="9" customFormat="1" ht="19.92" customHeight="1">
      <c r="B58" s="181"/>
      <c r="C58" s="182"/>
      <c r="D58" s="183" t="s">
        <v>2542</v>
      </c>
      <c r="E58" s="184"/>
      <c r="F58" s="184"/>
      <c r="G58" s="184"/>
      <c r="H58" s="184"/>
      <c r="I58" s="185"/>
      <c r="J58" s="186">
        <f>J84</f>
        <v>0</v>
      </c>
      <c r="K58" s="187"/>
    </row>
    <row r="59" s="9" customFormat="1" ht="19.92" customHeight="1">
      <c r="B59" s="181"/>
      <c r="C59" s="182"/>
      <c r="D59" s="183" t="s">
        <v>2763</v>
      </c>
      <c r="E59" s="184"/>
      <c r="F59" s="184"/>
      <c r="G59" s="184"/>
      <c r="H59" s="184"/>
      <c r="I59" s="185"/>
      <c r="J59" s="186">
        <f>J100</f>
        <v>0</v>
      </c>
      <c r="K59" s="187"/>
    </row>
    <row r="60" s="9" customFormat="1" ht="19.92" customHeight="1">
      <c r="B60" s="181"/>
      <c r="C60" s="182"/>
      <c r="D60" s="183" t="s">
        <v>2543</v>
      </c>
      <c r="E60" s="184"/>
      <c r="F60" s="184"/>
      <c r="G60" s="184"/>
      <c r="H60" s="184"/>
      <c r="I60" s="185"/>
      <c r="J60" s="186">
        <f>J119</f>
        <v>0</v>
      </c>
      <c r="K60" s="187"/>
    </row>
    <row r="61" s="9" customFormat="1" ht="19.92" customHeight="1">
      <c r="B61" s="181"/>
      <c r="C61" s="182"/>
      <c r="D61" s="183" t="s">
        <v>2764</v>
      </c>
      <c r="E61" s="184"/>
      <c r="F61" s="184"/>
      <c r="G61" s="184"/>
      <c r="H61" s="184"/>
      <c r="I61" s="185"/>
      <c r="J61" s="186">
        <f>J142</f>
        <v>0</v>
      </c>
      <c r="K61" s="187"/>
    </row>
    <row r="62" s="9" customFormat="1" ht="19.92" customHeight="1">
      <c r="B62" s="181"/>
      <c r="C62" s="182"/>
      <c r="D62" s="183" t="s">
        <v>2765</v>
      </c>
      <c r="E62" s="184"/>
      <c r="F62" s="184"/>
      <c r="G62" s="184"/>
      <c r="H62" s="184"/>
      <c r="I62" s="185"/>
      <c r="J62" s="186">
        <f>J150</f>
        <v>0</v>
      </c>
      <c r="K62" s="187"/>
    </row>
    <row r="63" s="1" customFormat="1" ht="21.84" customHeight="1">
      <c r="B63" s="48"/>
      <c r="C63" s="49"/>
      <c r="D63" s="49"/>
      <c r="E63" s="49"/>
      <c r="F63" s="49"/>
      <c r="G63" s="49"/>
      <c r="H63" s="49"/>
      <c r="I63" s="143"/>
      <c r="J63" s="49"/>
      <c r="K63" s="53"/>
    </row>
    <row r="64" s="1" customFormat="1" ht="6.96" customHeight="1">
      <c r="B64" s="69"/>
      <c r="C64" s="70"/>
      <c r="D64" s="70"/>
      <c r="E64" s="70"/>
      <c r="F64" s="70"/>
      <c r="G64" s="70"/>
      <c r="H64" s="70"/>
      <c r="I64" s="165"/>
      <c r="J64" s="70"/>
      <c r="K64" s="71"/>
    </row>
    <row r="68" s="1" customFormat="1" ht="6.96" customHeight="1">
      <c r="B68" s="72"/>
      <c r="C68" s="73"/>
      <c r="D68" s="73"/>
      <c r="E68" s="73"/>
      <c r="F68" s="73"/>
      <c r="G68" s="73"/>
      <c r="H68" s="73"/>
      <c r="I68" s="166"/>
      <c r="J68" s="73"/>
      <c r="K68" s="73"/>
      <c r="L68" s="48"/>
    </row>
    <row r="69" s="1" customFormat="1" ht="36.96" customHeight="1">
      <c r="B69" s="48"/>
      <c r="C69" s="74" t="s">
        <v>184</v>
      </c>
      <c r="L69" s="48"/>
    </row>
    <row r="70" s="1" customFormat="1" ht="6.96" customHeight="1">
      <c r="B70" s="48"/>
      <c r="L70" s="48"/>
    </row>
    <row r="71" s="1" customFormat="1" ht="14.4" customHeight="1">
      <c r="B71" s="48"/>
      <c r="C71" s="76" t="s">
        <v>19</v>
      </c>
      <c r="L71" s="48"/>
    </row>
    <row r="72" s="1" customFormat="1" ht="16.5" customHeight="1">
      <c r="B72" s="48"/>
      <c r="E72" s="188" t="str">
        <f>E7</f>
        <v>Vostelčice 2017</v>
      </c>
      <c r="F72" s="76"/>
      <c r="G72" s="76"/>
      <c r="H72" s="76"/>
      <c r="L72" s="48"/>
    </row>
    <row r="73" s="1" customFormat="1" ht="14.4" customHeight="1">
      <c r="B73" s="48"/>
      <c r="C73" s="76" t="s">
        <v>169</v>
      </c>
      <c r="L73" s="48"/>
    </row>
    <row r="74" s="1" customFormat="1" ht="17.25" customHeight="1">
      <c r="B74" s="48"/>
      <c r="E74" s="79" t="str">
        <f>E9</f>
        <v>VRN - Vedlejší rozpočtové náklady</v>
      </c>
      <c r="F74" s="1"/>
      <c r="G74" s="1"/>
      <c r="H74" s="1"/>
      <c r="L74" s="48"/>
    </row>
    <row r="75" s="1" customFormat="1" ht="6.96" customHeight="1">
      <c r="B75" s="48"/>
      <c r="L75" s="48"/>
    </row>
    <row r="76" s="1" customFormat="1" ht="18" customHeight="1">
      <c r="B76" s="48"/>
      <c r="C76" s="76" t="s">
        <v>23</v>
      </c>
      <c r="F76" s="189" t="str">
        <f>F12</f>
        <v>Choceň</v>
      </c>
      <c r="I76" s="190" t="s">
        <v>25</v>
      </c>
      <c r="J76" s="81" t="str">
        <f>IF(J12="","",J12)</f>
        <v>8. 1. 2019</v>
      </c>
      <c r="L76" s="48"/>
    </row>
    <row r="77" s="1" customFormat="1" ht="6.96" customHeight="1">
      <c r="B77" s="48"/>
      <c r="L77" s="48"/>
    </row>
    <row r="78" s="1" customFormat="1">
      <c r="B78" s="48"/>
      <c r="C78" s="76" t="s">
        <v>27</v>
      </c>
      <c r="F78" s="189" t="str">
        <f>E15</f>
        <v>Město Choceň</v>
      </c>
      <c r="I78" s="190" t="s">
        <v>34</v>
      </c>
      <c r="J78" s="189" t="str">
        <f>E21</f>
        <v>Laboro ateliér s.r.o.</v>
      </c>
      <c r="L78" s="48"/>
    </row>
    <row r="79" s="1" customFormat="1" ht="14.4" customHeight="1">
      <c r="B79" s="48"/>
      <c r="C79" s="76" t="s">
        <v>32</v>
      </c>
      <c r="F79" s="189" t="str">
        <f>IF(E18="","",E18)</f>
        <v/>
      </c>
      <c r="L79" s="48"/>
    </row>
    <row r="80" s="1" customFormat="1" ht="10.32" customHeight="1">
      <c r="B80" s="48"/>
      <c r="L80" s="48"/>
    </row>
    <row r="81" s="10" customFormat="1" ht="29.28" customHeight="1">
      <c r="B81" s="191"/>
      <c r="C81" s="192" t="s">
        <v>185</v>
      </c>
      <c r="D81" s="193" t="s">
        <v>58</v>
      </c>
      <c r="E81" s="193" t="s">
        <v>54</v>
      </c>
      <c r="F81" s="193" t="s">
        <v>186</v>
      </c>
      <c r="G81" s="193" t="s">
        <v>187</v>
      </c>
      <c r="H81" s="193" t="s">
        <v>188</v>
      </c>
      <c r="I81" s="194" t="s">
        <v>189</v>
      </c>
      <c r="J81" s="193" t="s">
        <v>174</v>
      </c>
      <c r="K81" s="195" t="s">
        <v>190</v>
      </c>
      <c r="L81" s="191"/>
      <c r="M81" s="94" t="s">
        <v>191</v>
      </c>
      <c r="N81" s="95" t="s">
        <v>43</v>
      </c>
      <c r="O81" s="95" t="s">
        <v>192</v>
      </c>
      <c r="P81" s="95" t="s">
        <v>193</v>
      </c>
      <c r="Q81" s="95" t="s">
        <v>194</v>
      </c>
      <c r="R81" s="95" t="s">
        <v>195</v>
      </c>
      <c r="S81" s="95" t="s">
        <v>196</v>
      </c>
      <c r="T81" s="96" t="s">
        <v>197</v>
      </c>
    </row>
    <row r="82" s="1" customFormat="1" ht="29.28" customHeight="1">
      <c r="B82" s="48"/>
      <c r="C82" s="98" t="s">
        <v>175</v>
      </c>
      <c r="J82" s="196">
        <f>BK82</f>
        <v>0</v>
      </c>
      <c r="L82" s="48"/>
      <c r="M82" s="97"/>
      <c r="N82" s="84"/>
      <c r="O82" s="84"/>
      <c r="P82" s="197">
        <f>P83</f>
        <v>0</v>
      </c>
      <c r="Q82" s="84"/>
      <c r="R82" s="197">
        <f>R83</f>
        <v>0</v>
      </c>
      <c r="S82" s="84"/>
      <c r="T82" s="198">
        <f>T83</f>
        <v>0</v>
      </c>
      <c r="AT82" s="26" t="s">
        <v>72</v>
      </c>
      <c r="AU82" s="26" t="s">
        <v>176</v>
      </c>
      <c r="BK82" s="199">
        <f>BK83</f>
        <v>0</v>
      </c>
    </row>
    <row r="83" s="11" customFormat="1" ht="37.44" customHeight="1">
      <c r="B83" s="200"/>
      <c r="D83" s="201" t="s">
        <v>72</v>
      </c>
      <c r="E83" s="202" t="s">
        <v>160</v>
      </c>
      <c r="F83" s="202" t="s">
        <v>161</v>
      </c>
      <c r="I83" s="203"/>
      <c r="J83" s="204">
        <f>BK83</f>
        <v>0</v>
      </c>
      <c r="L83" s="200"/>
      <c r="M83" s="205"/>
      <c r="N83" s="206"/>
      <c r="O83" s="206"/>
      <c r="P83" s="207">
        <f>P84+P100+P119+P142+P150</f>
        <v>0</v>
      </c>
      <c r="Q83" s="206"/>
      <c r="R83" s="207">
        <f>R84+R100+R119+R142+R150</f>
        <v>0</v>
      </c>
      <c r="S83" s="206"/>
      <c r="T83" s="208">
        <f>T84+T100+T119+T142+T150</f>
        <v>0</v>
      </c>
      <c r="AR83" s="201" t="s">
        <v>230</v>
      </c>
      <c r="AT83" s="209" t="s">
        <v>72</v>
      </c>
      <c r="AU83" s="209" t="s">
        <v>73</v>
      </c>
      <c r="AY83" s="201" t="s">
        <v>200</v>
      </c>
      <c r="BK83" s="210">
        <f>BK84+BK100+BK119+BK142+BK150</f>
        <v>0</v>
      </c>
    </row>
    <row r="84" s="11" customFormat="1" ht="19.92" customHeight="1">
      <c r="B84" s="200"/>
      <c r="D84" s="201" t="s">
        <v>72</v>
      </c>
      <c r="E84" s="211" t="s">
        <v>2671</v>
      </c>
      <c r="F84" s="211" t="s">
        <v>2672</v>
      </c>
      <c r="I84" s="203"/>
      <c r="J84" s="212">
        <f>BK84</f>
        <v>0</v>
      </c>
      <c r="L84" s="200"/>
      <c r="M84" s="205"/>
      <c r="N84" s="206"/>
      <c r="O84" s="206"/>
      <c r="P84" s="207">
        <f>SUM(P85:P99)</f>
        <v>0</v>
      </c>
      <c r="Q84" s="206"/>
      <c r="R84" s="207">
        <f>SUM(R85:R99)</f>
        <v>0</v>
      </c>
      <c r="S84" s="206"/>
      <c r="T84" s="208">
        <f>SUM(T85:T99)</f>
        <v>0</v>
      </c>
      <c r="AR84" s="201" t="s">
        <v>230</v>
      </c>
      <c r="AT84" s="209" t="s">
        <v>72</v>
      </c>
      <c r="AU84" s="209" t="s">
        <v>81</v>
      </c>
      <c r="AY84" s="201" t="s">
        <v>200</v>
      </c>
      <c r="BK84" s="210">
        <f>SUM(BK85:BK99)</f>
        <v>0</v>
      </c>
    </row>
    <row r="85" s="1" customFormat="1" ht="16.5" customHeight="1">
      <c r="B85" s="213"/>
      <c r="C85" s="214" t="s">
        <v>81</v>
      </c>
      <c r="D85" s="214" t="s">
        <v>202</v>
      </c>
      <c r="E85" s="215" t="s">
        <v>2766</v>
      </c>
      <c r="F85" s="216" t="s">
        <v>2767</v>
      </c>
      <c r="G85" s="217" t="s">
        <v>2768</v>
      </c>
      <c r="H85" s="218">
        <v>1</v>
      </c>
      <c r="I85" s="219"/>
      <c r="J85" s="220">
        <f>ROUND(I85*H85,2)</f>
        <v>0</v>
      </c>
      <c r="K85" s="216" t="s">
        <v>206</v>
      </c>
      <c r="L85" s="48"/>
      <c r="M85" s="221" t="s">
        <v>5</v>
      </c>
      <c r="N85" s="222" t="s">
        <v>44</v>
      </c>
      <c r="O85" s="49"/>
      <c r="P85" s="223">
        <f>O85*H85</f>
        <v>0</v>
      </c>
      <c r="Q85" s="223">
        <v>0</v>
      </c>
      <c r="R85" s="223">
        <f>Q85*H85</f>
        <v>0</v>
      </c>
      <c r="S85" s="223">
        <v>0</v>
      </c>
      <c r="T85" s="224">
        <f>S85*H85</f>
        <v>0</v>
      </c>
      <c r="AR85" s="26" t="s">
        <v>2676</v>
      </c>
      <c r="AT85" s="26" t="s">
        <v>202</v>
      </c>
      <c r="AU85" s="26" t="s">
        <v>83</v>
      </c>
      <c r="AY85" s="26" t="s">
        <v>200</v>
      </c>
      <c r="BE85" s="225">
        <f>IF(N85="základní",J85,0)</f>
        <v>0</v>
      </c>
      <c r="BF85" s="225">
        <f>IF(N85="snížená",J85,0)</f>
        <v>0</v>
      </c>
      <c r="BG85" s="225">
        <f>IF(N85="zákl. přenesená",J85,0)</f>
        <v>0</v>
      </c>
      <c r="BH85" s="225">
        <f>IF(N85="sníž. přenesená",J85,0)</f>
        <v>0</v>
      </c>
      <c r="BI85" s="225">
        <f>IF(N85="nulová",J85,0)</f>
        <v>0</v>
      </c>
      <c r="BJ85" s="26" t="s">
        <v>81</v>
      </c>
      <c r="BK85" s="225">
        <f>ROUND(I85*H85,2)</f>
        <v>0</v>
      </c>
      <c r="BL85" s="26" t="s">
        <v>2676</v>
      </c>
      <c r="BM85" s="26" t="s">
        <v>2769</v>
      </c>
    </row>
    <row r="86" s="1" customFormat="1">
      <c r="B86" s="48"/>
      <c r="D86" s="226" t="s">
        <v>209</v>
      </c>
      <c r="F86" s="227" t="s">
        <v>2767</v>
      </c>
      <c r="I86" s="228"/>
      <c r="L86" s="48"/>
      <c r="M86" s="229"/>
      <c r="N86" s="49"/>
      <c r="O86" s="49"/>
      <c r="P86" s="49"/>
      <c r="Q86" s="49"/>
      <c r="R86" s="49"/>
      <c r="S86" s="49"/>
      <c r="T86" s="87"/>
      <c r="AT86" s="26" t="s">
        <v>209</v>
      </c>
      <c r="AU86" s="26" t="s">
        <v>83</v>
      </c>
    </row>
    <row r="87" s="1" customFormat="1" ht="16.5" customHeight="1">
      <c r="B87" s="213"/>
      <c r="C87" s="214" t="s">
        <v>83</v>
      </c>
      <c r="D87" s="214" t="s">
        <v>202</v>
      </c>
      <c r="E87" s="215" t="s">
        <v>2770</v>
      </c>
      <c r="F87" s="216" t="s">
        <v>2771</v>
      </c>
      <c r="G87" s="217" t="s">
        <v>2768</v>
      </c>
      <c r="H87" s="218">
        <v>1</v>
      </c>
      <c r="I87" s="219"/>
      <c r="J87" s="220">
        <f>ROUND(I87*H87,2)</f>
        <v>0</v>
      </c>
      <c r="K87" s="216" t="s">
        <v>206</v>
      </c>
      <c r="L87" s="48"/>
      <c r="M87" s="221" t="s">
        <v>5</v>
      </c>
      <c r="N87" s="222" t="s">
        <v>44</v>
      </c>
      <c r="O87" s="49"/>
      <c r="P87" s="223">
        <f>O87*H87</f>
        <v>0</v>
      </c>
      <c r="Q87" s="223">
        <v>0</v>
      </c>
      <c r="R87" s="223">
        <f>Q87*H87</f>
        <v>0</v>
      </c>
      <c r="S87" s="223">
        <v>0</v>
      </c>
      <c r="T87" s="224">
        <f>S87*H87</f>
        <v>0</v>
      </c>
      <c r="AR87" s="26" t="s">
        <v>2676</v>
      </c>
      <c r="AT87" s="26" t="s">
        <v>202</v>
      </c>
      <c r="AU87" s="26" t="s">
        <v>83</v>
      </c>
      <c r="AY87" s="26" t="s">
        <v>200</v>
      </c>
      <c r="BE87" s="225">
        <f>IF(N87="základní",J87,0)</f>
        <v>0</v>
      </c>
      <c r="BF87" s="225">
        <f>IF(N87="snížená",J87,0)</f>
        <v>0</v>
      </c>
      <c r="BG87" s="225">
        <f>IF(N87="zákl. přenesená",J87,0)</f>
        <v>0</v>
      </c>
      <c r="BH87" s="225">
        <f>IF(N87="sníž. přenesená",J87,0)</f>
        <v>0</v>
      </c>
      <c r="BI87" s="225">
        <f>IF(N87="nulová",J87,0)</f>
        <v>0</v>
      </c>
      <c r="BJ87" s="26" t="s">
        <v>81</v>
      </c>
      <c r="BK87" s="225">
        <f>ROUND(I87*H87,2)</f>
        <v>0</v>
      </c>
      <c r="BL87" s="26" t="s">
        <v>2676</v>
      </c>
      <c r="BM87" s="26" t="s">
        <v>2772</v>
      </c>
    </row>
    <row r="88" s="1" customFormat="1">
      <c r="B88" s="48"/>
      <c r="D88" s="226" t="s">
        <v>209</v>
      </c>
      <c r="F88" s="227" t="s">
        <v>2771</v>
      </c>
      <c r="I88" s="228"/>
      <c r="L88" s="48"/>
      <c r="M88" s="229"/>
      <c r="N88" s="49"/>
      <c r="O88" s="49"/>
      <c r="P88" s="49"/>
      <c r="Q88" s="49"/>
      <c r="R88" s="49"/>
      <c r="S88" s="49"/>
      <c r="T88" s="87"/>
      <c r="AT88" s="26" t="s">
        <v>209</v>
      </c>
      <c r="AU88" s="26" t="s">
        <v>83</v>
      </c>
    </row>
    <row r="89" s="1" customFormat="1" ht="16.5" customHeight="1">
      <c r="B89" s="213"/>
      <c r="C89" s="214" t="s">
        <v>110</v>
      </c>
      <c r="D89" s="214" t="s">
        <v>202</v>
      </c>
      <c r="E89" s="215" t="s">
        <v>2773</v>
      </c>
      <c r="F89" s="216" t="s">
        <v>2774</v>
      </c>
      <c r="G89" s="217" t="s">
        <v>2768</v>
      </c>
      <c r="H89" s="218">
        <v>1</v>
      </c>
      <c r="I89" s="219"/>
      <c r="J89" s="220">
        <f>ROUND(I89*H89,2)</f>
        <v>0</v>
      </c>
      <c r="K89" s="216" t="s">
        <v>206</v>
      </c>
      <c r="L89" s="48"/>
      <c r="M89" s="221" t="s">
        <v>5</v>
      </c>
      <c r="N89" s="222" t="s">
        <v>44</v>
      </c>
      <c r="O89" s="49"/>
      <c r="P89" s="223">
        <f>O89*H89</f>
        <v>0</v>
      </c>
      <c r="Q89" s="223">
        <v>0</v>
      </c>
      <c r="R89" s="223">
        <f>Q89*H89</f>
        <v>0</v>
      </c>
      <c r="S89" s="223">
        <v>0</v>
      </c>
      <c r="T89" s="224">
        <f>S89*H89</f>
        <v>0</v>
      </c>
      <c r="AR89" s="26" t="s">
        <v>2676</v>
      </c>
      <c r="AT89" s="26" t="s">
        <v>202</v>
      </c>
      <c r="AU89" s="26" t="s">
        <v>83</v>
      </c>
      <c r="AY89" s="26" t="s">
        <v>200</v>
      </c>
      <c r="BE89" s="225">
        <f>IF(N89="základní",J89,0)</f>
        <v>0</v>
      </c>
      <c r="BF89" s="225">
        <f>IF(N89="snížená",J89,0)</f>
        <v>0</v>
      </c>
      <c r="BG89" s="225">
        <f>IF(N89="zákl. přenesená",J89,0)</f>
        <v>0</v>
      </c>
      <c r="BH89" s="225">
        <f>IF(N89="sníž. přenesená",J89,0)</f>
        <v>0</v>
      </c>
      <c r="BI89" s="225">
        <f>IF(N89="nulová",J89,0)</f>
        <v>0</v>
      </c>
      <c r="BJ89" s="26" t="s">
        <v>81</v>
      </c>
      <c r="BK89" s="225">
        <f>ROUND(I89*H89,2)</f>
        <v>0</v>
      </c>
      <c r="BL89" s="26" t="s">
        <v>2676</v>
      </c>
      <c r="BM89" s="26" t="s">
        <v>2775</v>
      </c>
    </row>
    <row r="90" s="1" customFormat="1">
      <c r="B90" s="48"/>
      <c r="D90" s="226" t="s">
        <v>209</v>
      </c>
      <c r="F90" s="227" t="s">
        <v>2774</v>
      </c>
      <c r="I90" s="228"/>
      <c r="L90" s="48"/>
      <c r="M90" s="229"/>
      <c r="N90" s="49"/>
      <c r="O90" s="49"/>
      <c r="P90" s="49"/>
      <c r="Q90" s="49"/>
      <c r="R90" s="49"/>
      <c r="S90" s="49"/>
      <c r="T90" s="87"/>
      <c r="AT90" s="26" t="s">
        <v>209</v>
      </c>
      <c r="AU90" s="26" t="s">
        <v>83</v>
      </c>
    </row>
    <row r="91" s="1" customFormat="1" ht="16.5" customHeight="1">
      <c r="B91" s="213"/>
      <c r="C91" s="214" t="s">
        <v>207</v>
      </c>
      <c r="D91" s="214" t="s">
        <v>202</v>
      </c>
      <c r="E91" s="215" t="s">
        <v>2673</v>
      </c>
      <c r="F91" s="216" t="s">
        <v>2674</v>
      </c>
      <c r="G91" s="217" t="s">
        <v>2768</v>
      </c>
      <c r="H91" s="218">
        <v>1</v>
      </c>
      <c r="I91" s="219"/>
      <c r="J91" s="220">
        <f>ROUND(I91*H91,2)</f>
        <v>0</v>
      </c>
      <c r="K91" s="216" t="s">
        <v>206</v>
      </c>
      <c r="L91" s="48"/>
      <c r="M91" s="221" t="s">
        <v>5</v>
      </c>
      <c r="N91" s="222" t="s">
        <v>44</v>
      </c>
      <c r="O91" s="49"/>
      <c r="P91" s="223">
        <f>O91*H91</f>
        <v>0</v>
      </c>
      <c r="Q91" s="223">
        <v>0</v>
      </c>
      <c r="R91" s="223">
        <f>Q91*H91</f>
        <v>0</v>
      </c>
      <c r="S91" s="223">
        <v>0</v>
      </c>
      <c r="T91" s="224">
        <f>S91*H91</f>
        <v>0</v>
      </c>
      <c r="AR91" s="26" t="s">
        <v>2676</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2676</v>
      </c>
      <c r="BM91" s="26" t="s">
        <v>2776</v>
      </c>
    </row>
    <row r="92" s="1" customFormat="1">
      <c r="B92" s="48"/>
      <c r="D92" s="226" t="s">
        <v>209</v>
      </c>
      <c r="F92" s="227" t="s">
        <v>2674</v>
      </c>
      <c r="I92" s="228"/>
      <c r="L92" s="48"/>
      <c r="M92" s="229"/>
      <c r="N92" s="49"/>
      <c r="O92" s="49"/>
      <c r="P92" s="49"/>
      <c r="Q92" s="49"/>
      <c r="R92" s="49"/>
      <c r="S92" s="49"/>
      <c r="T92" s="87"/>
      <c r="AT92" s="26" t="s">
        <v>209</v>
      </c>
      <c r="AU92" s="26" t="s">
        <v>83</v>
      </c>
    </row>
    <row r="93" s="1" customFormat="1">
      <c r="B93" s="48"/>
      <c r="D93" s="226" t="s">
        <v>235</v>
      </c>
      <c r="F93" s="246" t="s">
        <v>2777</v>
      </c>
      <c r="I93" s="228"/>
      <c r="L93" s="48"/>
      <c r="M93" s="229"/>
      <c r="N93" s="49"/>
      <c r="O93" s="49"/>
      <c r="P93" s="49"/>
      <c r="Q93" s="49"/>
      <c r="R93" s="49"/>
      <c r="S93" s="49"/>
      <c r="T93" s="87"/>
      <c r="AT93" s="26" t="s">
        <v>235</v>
      </c>
      <c r="AU93" s="26" t="s">
        <v>83</v>
      </c>
    </row>
    <row r="94" s="1" customFormat="1" ht="16.5" customHeight="1">
      <c r="B94" s="213"/>
      <c r="C94" s="214" t="s">
        <v>230</v>
      </c>
      <c r="D94" s="214" t="s">
        <v>202</v>
      </c>
      <c r="E94" s="215" t="s">
        <v>2778</v>
      </c>
      <c r="F94" s="216" t="s">
        <v>2779</v>
      </c>
      <c r="G94" s="217" t="s">
        <v>2768</v>
      </c>
      <c r="H94" s="218">
        <v>1</v>
      </c>
      <c r="I94" s="219"/>
      <c r="J94" s="220">
        <f>ROUND(I94*H94,2)</f>
        <v>0</v>
      </c>
      <c r="K94" s="216" t="s">
        <v>206</v>
      </c>
      <c r="L94" s="48"/>
      <c r="M94" s="221" t="s">
        <v>5</v>
      </c>
      <c r="N94" s="222" t="s">
        <v>44</v>
      </c>
      <c r="O94" s="49"/>
      <c r="P94" s="223">
        <f>O94*H94</f>
        <v>0</v>
      </c>
      <c r="Q94" s="223">
        <v>0</v>
      </c>
      <c r="R94" s="223">
        <f>Q94*H94</f>
        <v>0</v>
      </c>
      <c r="S94" s="223">
        <v>0</v>
      </c>
      <c r="T94" s="224">
        <f>S94*H94</f>
        <v>0</v>
      </c>
      <c r="AR94" s="26" t="s">
        <v>2676</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2676</v>
      </c>
      <c r="BM94" s="26" t="s">
        <v>2780</v>
      </c>
    </row>
    <row r="95" s="1" customFormat="1">
      <c r="B95" s="48"/>
      <c r="D95" s="226" t="s">
        <v>209</v>
      </c>
      <c r="F95" s="227" t="s">
        <v>2779</v>
      </c>
      <c r="I95" s="228"/>
      <c r="L95" s="48"/>
      <c r="M95" s="229"/>
      <c r="N95" s="49"/>
      <c r="O95" s="49"/>
      <c r="P95" s="49"/>
      <c r="Q95" s="49"/>
      <c r="R95" s="49"/>
      <c r="S95" s="49"/>
      <c r="T95" s="87"/>
      <c r="AT95" s="26" t="s">
        <v>209</v>
      </c>
      <c r="AU95" s="26" t="s">
        <v>83</v>
      </c>
    </row>
    <row r="96" s="1" customFormat="1">
      <c r="B96" s="48"/>
      <c r="D96" s="226" t="s">
        <v>235</v>
      </c>
      <c r="F96" s="246" t="s">
        <v>2781</v>
      </c>
      <c r="I96" s="228"/>
      <c r="L96" s="48"/>
      <c r="M96" s="229"/>
      <c r="N96" s="49"/>
      <c r="O96" s="49"/>
      <c r="P96" s="49"/>
      <c r="Q96" s="49"/>
      <c r="R96" s="49"/>
      <c r="S96" s="49"/>
      <c r="T96" s="87"/>
      <c r="AT96" s="26" t="s">
        <v>235</v>
      </c>
      <c r="AU96" s="26" t="s">
        <v>83</v>
      </c>
    </row>
    <row r="97" s="1" customFormat="1" ht="16.5" customHeight="1">
      <c r="B97" s="213"/>
      <c r="C97" s="214" t="s">
        <v>238</v>
      </c>
      <c r="D97" s="214" t="s">
        <v>202</v>
      </c>
      <c r="E97" s="215" t="s">
        <v>2782</v>
      </c>
      <c r="F97" s="216" t="s">
        <v>2783</v>
      </c>
      <c r="G97" s="217" t="s">
        <v>2768</v>
      </c>
      <c r="H97" s="218">
        <v>1</v>
      </c>
      <c r="I97" s="219"/>
      <c r="J97" s="220">
        <f>ROUND(I97*H97,2)</f>
        <v>0</v>
      </c>
      <c r="K97" s="216" t="s">
        <v>206</v>
      </c>
      <c r="L97" s="48"/>
      <c r="M97" s="221" t="s">
        <v>5</v>
      </c>
      <c r="N97" s="222" t="s">
        <v>44</v>
      </c>
      <c r="O97" s="49"/>
      <c r="P97" s="223">
        <f>O97*H97</f>
        <v>0</v>
      </c>
      <c r="Q97" s="223">
        <v>0</v>
      </c>
      <c r="R97" s="223">
        <f>Q97*H97</f>
        <v>0</v>
      </c>
      <c r="S97" s="223">
        <v>0</v>
      </c>
      <c r="T97" s="224">
        <f>S97*H97</f>
        <v>0</v>
      </c>
      <c r="AR97" s="26" t="s">
        <v>2676</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2676</v>
      </c>
      <c r="BM97" s="26" t="s">
        <v>2784</v>
      </c>
    </row>
    <row r="98" s="1" customFormat="1">
      <c r="B98" s="48"/>
      <c r="D98" s="226" t="s">
        <v>209</v>
      </c>
      <c r="F98" s="227" t="s">
        <v>2783</v>
      </c>
      <c r="I98" s="228"/>
      <c r="L98" s="48"/>
      <c r="M98" s="229"/>
      <c r="N98" s="49"/>
      <c r="O98" s="49"/>
      <c r="P98" s="49"/>
      <c r="Q98" s="49"/>
      <c r="R98" s="49"/>
      <c r="S98" s="49"/>
      <c r="T98" s="87"/>
      <c r="AT98" s="26" t="s">
        <v>209</v>
      </c>
      <c r="AU98" s="26" t="s">
        <v>83</v>
      </c>
    </row>
    <row r="99" s="1" customFormat="1">
      <c r="B99" s="48"/>
      <c r="D99" s="226" t="s">
        <v>235</v>
      </c>
      <c r="F99" s="246" t="s">
        <v>2785</v>
      </c>
      <c r="I99" s="228"/>
      <c r="L99" s="48"/>
      <c r="M99" s="229"/>
      <c r="N99" s="49"/>
      <c r="O99" s="49"/>
      <c r="P99" s="49"/>
      <c r="Q99" s="49"/>
      <c r="R99" s="49"/>
      <c r="S99" s="49"/>
      <c r="T99" s="87"/>
      <c r="AT99" s="26" t="s">
        <v>235</v>
      </c>
      <c r="AU99" s="26" t="s">
        <v>83</v>
      </c>
    </row>
    <row r="100" s="11" customFormat="1" ht="29.88" customHeight="1">
      <c r="B100" s="200"/>
      <c r="D100" s="201" t="s">
        <v>72</v>
      </c>
      <c r="E100" s="211" t="s">
        <v>2786</v>
      </c>
      <c r="F100" s="211" t="s">
        <v>2787</v>
      </c>
      <c r="I100" s="203"/>
      <c r="J100" s="212">
        <f>BK100</f>
        <v>0</v>
      </c>
      <c r="L100" s="200"/>
      <c r="M100" s="205"/>
      <c r="N100" s="206"/>
      <c r="O100" s="206"/>
      <c r="P100" s="207">
        <f>SUM(P101:P118)</f>
        <v>0</v>
      </c>
      <c r="Q100" s="206"/>
      <c r="R100" s="207">
        <f>SUM(R101:R118)</f>
        <v>0</v>
      </c>
      <c r="S100" s="206"/>
      <c r="T100" s="208">
        <f>SUM(T101:T118)</f>
        <v>0</v>
      </c>
      <c r="AR100" s="201" t="s">
        <v>230</v>
      </c>
      <c r="AT100" s="209" t="s">
        <v>72</v>
      </c>
      <c r="AU100" s="209" t="s">
        <v>81</v>
      </c>
      <c r="AY100" s="201" t="s">
        <v>200</v>
      </c>
      <c r="BK100" s="210">
        <f>SUM(BK101:BK118)</f>
        <v>0</v>
      </c>
    </row>
    <row r="101" s="1" customFormat="1" ht="16.5" customHeight="1">
      <c r="B101" s="213"/>
      <c r="C101" s="214" t="s">
        <v>244</v>
      </c>
      <c r="D101" s="214" t="s">
        <v>202</v>
      </c>
      <c r="E101" s="215" t="s">
        <v>2788</v>
      </c>
      <c r="F101" s="216" t="s">
        <v>2787</v>
      </c>
      <c r="G101" s="217" t="s">
        <v>2768</v>
      </c>
      <c r="H101" s="218">
        <v>1</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2676</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2676</v>
      </c>
      <c r="BM101" s="26" t="s">
        <v>2789</v>
      </c>
    </row>
    <row r="102" s="1" customFormat="1">
      <c r="B102" s="48"/>
      <c r="D102" s="226" t="s">
        <v>209</v>
      </c>
      <c r="F102" s="227" t="s">
        <v>2787</v>
      </c>
      <c r="I102" s="228"/>
      <c r="L102" s="48"/>
      <c r="M102" s="229"/>
      <c r="N102" s="49"/>
      <c r="O102" s="49"/>
      <c r="P102" s="49"/>
      <c r="Q102" s="49"/>
      <c r="R102" s="49"/>
      <c r="S102" s="49"/>
      <c r="T102" s="87"/>
      <c r="AT102" s="26" t="s">
        <v>209</v>
      </c>
      <c r="AU102" s="26" t="s">
        <v>83</v>
      </c>
    </row>
    <row r="103" s="1" customFormat="1" ht="16.5" customHeight="1">
      <c r="B103" s="213"/>
      <c r="C103" s="214" t="s">
        <v>250</v>
      </c>
      <c r="D103" s="214" t="s">
        <v>202</v>
      </c>
      <c r="E103" s="215" t="s">
        <v>2790</v>
      </c>
      <c r="F103" s="216" t="s">
        <v>2791</v>
      </c>
      <c r="G103" s="217" t="s">
        <v>2768</v>
      </c>
      <c r="H103" s="218">
        <v>1</v>
      </c>
      <c r="I103" s="219"/>
      <c r="J103" s="220">
        <f>ROUND(I103*H103,2)</f>
        <v>0</v>
      </c>
      <c r="K103" s="216" t="s">
        <v>206</v>
      </c>
      <c r="L103" s="48"/>
      <c r="M103" s="221" t="s">
        <v>5</v>
      </c>
      <c r="N103" s="222" t="s">
        <v>44</v>
      </c>
      <c r="O103" s="49"/>
      <c r="P103" s="223">
        <f>O103*H103</f>
        <v>0</v>
      </c>
      <c r="Q103" s="223">
        <v>0</v>
      </c>
      <c r="R103" s="223">
        <f>Q103*H103</f>
        <v>0</v>
      </c>
      <c r="S103" s="223">
        <v>0</v>
      </c>
      <c r="T103" s="224">
        <f>S103*H103</f>
        <v>0</v>
      </c>
      <c r="AR103" s="26" t="s">
        <v>2676</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2676</v>
      </c>
      <c r="BM103" s="26" t="s">
        <v>2792</v>
      </c>
    </row>
    <row r="104" s="1" customFormat="1">
      <c r="B104" s="48"/>
      <c r="D104" s="226" t="s">
        <v>209</v>
      </c>
      <c r="F104" s="227" t="s">
        <v>2791</v>
      </c>
      <c r="I104" s="228"/>
      <c r="L104" s="48"/>
      <c r="M104" s="229"/>
      <c r="N104" s="49"/>
      <c r="O104" s="49"/>
      <c r="P104" s="49"/>
      <c r="Q104" s="49"/>
      <c r="R104" s="49"/>
      <c r="S104" s="49"/>
      <c r="T104" s="87"/>
      <c r="AT104" s="26" t="s">
        <v>209</v>
      </c>
      <c r="AU104" s="26" t="s">
        <v>83</v>
      </c>
    </row>
    <row r="105" s="1" customFormat="1" ht="16.5" customHeight="1">
      <c r="B105" s="213"/>
      <c r="C105" s="214" t="s">
        <v>258</v>
      </c>
      <c r="D105" s="214" t="s">
        <v>202</v>
      </c>
      <c r="E105" s="215" t="s">
        <v>2793</v>
      </c>
      <c r="F105" s="216" t="s">
        <v>2794</v>
      </c>
      <c r="G105" s="217" t="s">
        <v>2768</v>
      </c>
      <c r="H105" s="218">
        <v>1</v>
      </c>
      <c r="I105" s="219"/>
      <c r="J105" s="220">
        <f>ROUND(I105*H105,2)</f>
        <v>0</v>
      </c>
      <c r="K105" s="216" t="s">
        <v>206</v>
      </c>
      <c r="L105" s="48"/>
      <c r="M105" s="221" t="s">
        <v>5</v>
      </c>
      <c r="N105" s="222" t="s">
        <v>44</v>
      </c>
      <c r="O105" s="49"/>
      <c r="P105" s="223">
        <f>O105*H105</f>
        <v>0</v>
      </c>
      <c r="Q105" s="223">
        <v>0</v>
      </c>
      <c r="R105" s="223">
        <f>Q105*H105</f>
        <v>0</v>
      </c>
      <c r="S105" s="223">
        <v>0</v>
      </c>
      <c r="T105" s="224">
        <f>S105*H105</f>
        <v>0</v>
      </c>
      <c r="AR105" s="26" t="s">
        <v>2676</v>
      </c>
      <c r="AT105" s="26" t="s">
        <v>202</v>
      </c>
      <c r="AU105" s="26" t="s">
        <v>83</v>
      </c>
      <c r="AY105" s="26" t="s">
        <v>200</v>
      </c>
      <c r="BE105" s="225">
        <f>IF(N105="základní",J105,0)</f>
        <v>0</v>
      </c>
      <c r="BF105" s="225">
        <f>IF(N105="snížená",J105,0)</f>
        <v>0</v>
      </c>
      <c r="BG105" s="225">
        <f>IF(N105="zákl. přenesená",J105,0)</f>
        <v>0</v>
      </c>
      <c r="BH105" s="225">
        <f>IF(N105="sníž. přenesená",J105,0)</f>
        <v>0</v>
      </c>
      <c r="BI105" s="225">
        <f>IF(N105="nulová",J105,0)</f>
        <v>0</v>
      </c>
      <c r="BJ105" s="26" t="s">
        <v>81</v>
      </c>
      <c r="BK105" s="225">
        <f>ROUND(I105*H105,2)</f>
        <v>0</v>
      </c>
      <c r="BL105" s="26" t="s">
        <v>2676</v>
      </c>
      <c r="BM105" s="26" t="s">
        <v>2795</v>
      </c>
    </row>
    <row r="106" s="1" customFormat="1">
      <c r="B106" s="48"/>
      <c r="D106" s="226" t="s">
        <v>209</v>
      </c>
      <c r="F106" s="227" t="s">
        <v>2794</v>
      </c>
      <c r="I106" s="228"/>
      <c r="L106" s="48"/>
      <c r="M106" s="229"/>
      <c r="N106" s="49"/>
      <c r="O106" s="49"/>
      <c r="P106" s="49"/>
      <c r="Q106" s="49"/>
      <c r="R106" s="49"/>
      <c r="S106" s="49"/>
      <c r="T106" s="87"/>
      <c r="AT106" s="26" t="s">
        <v>209</v>
      </c>
      <c r="AU106" s="26" t="s">
        <v>83</v>
      </c>
    </row>
    <row r="107" s="1" customFormat="1" ht="16.5" customHeight="1">
      <c r="B107" s="213"/>
      <c r="C107" s="214" t="s">
        <v>264</v>
      </c>
      <c r="D107" s="214" t="s">
        <v>202</v>
      </c>
      <c r="E107" s="215" t="s">
        <v>2796</v>
      </c>
      <c r="F107" s="216" t="s">
        <v>2797</v>
      </c>
      <c r="G107" s="217" t="s">
        <v>2768</v>
      </c>
      <c r="H107" s="218">
        <v>1</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2676</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2676</v>
      </c>
      <c r="BM107" s="26" t="s">
        <v>2798</v>
      </c>
    </row>
    <row r="108" s="1" customFormat="1">
      <c r="B108" s="48"/>
      <c r="D108" s="226" t="s">
        <v>209</v>
      </c>
      <c r="F108" s="227" t="s">
        <v>2797</v>
      </c>
      <c r="I108" s="228"/>
      <c r="L108" s="48"/>
      <c r="M108" s="229"/>
      <c r="N108" s="49"/>
      <c r="O108" s="49"/>
      <c r="P108" s="49"/>
      <c r="Q108" s="49"/>
      <c r="R108" s="49"/>
      <c r="S108" s="49"/>
      <c r="T108" s="87"/>
      <c r="AT108" s="26" t="s">
        <v>209</v>
      </c>
      <c r="AU108" s="26" t="s">
        <v>83</v>
      </c>
    </row>
    <row r="109" s="1" customFormat="1" ht="16.5" customHeight="1">
      <c r="B109" s="213"/>
      <c r="C109" s="214" t="s">
        <v>270</v>
      </c>
      <c r="D109" s="214" t="s">
        <v>202</v>
      </c>
      <c r="E109" s="215" t="s">
        <v>2799</v>
      </c>
      <c r="F109" s="216" t="s">
        <v>2800</v>
      </c>
      <c r="G109" s="217" t="s">
        <v>2768</v>
      </c>
      <c r="H109" s="218">
        <v>1</v>
      </c>
      <c r="I109" s="219"/>
      <c r="J109" s="220">
        <f>ROUND(I109*H109,2)</f>
        <v>0</v>
      </c>
      <c r="K109" s="216" t="s">
        <v>206</v>
      </c>
      <c r="L109" s="48"/>
      <c r="M109" s="221" t="s">
        <v>5</v>
      </c>
      <c r="N109" s="222" t="s">
        <v>44</v>
      </c>
      <c r="O109" s="49"/>
      <c r="P109" s="223">
        <f>O109*H109</f>
        <v>0</v>
      </c>
      <c r="Q109" s="223">
        <v>0</v>
      </c>
      <c r="R109" s="223">
        <f>Q109*H109</f>
        <v>0</v>
      </c>
      <c r="S109" s="223">
        <v>0</v>
      </c>
      <c r="T109" s="224">
        <f>S109*H109</f>
        <v>0</v>
      </c>
      <c r="AR109" s="26" t="s">
        <v>2676</v>
      </c>
      <c r="AT109" s="26" t="s">
        <v>202</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2676</v>
      </c>
      <c r="BM109" s="26" t="s">
        <v>2801</v>
      </c>
    </row>
    <row r="110" s="1" customFormat="1">
      <c r="B110" s="48"/>
      <c r="D110" s="226" t="s">
        <v>209</v>
      </c>
      <c r="F110" s="227" t="s">
        <v>2800</v>
      </c>
      <c r="I110" s="228"/>
      <c r="L110" s="48"/>
      <c r="M110" s="229"/>
      <c r="N110" s="49"/>
      <c r="O110" s="49"/>
      <c r="P110" s="49"/>
      <c r="Q110" s="49"/>
      <c r="R110" s="49"/>
      <c r="S110" s="49"/>
      <c r="T110" s="87"/>
      <c r="AT110" s="26" t="s">
        <v>209</v>
      </c>
      <c r="AU110" s="26" t="s">
        <v>83</v>
      </c>
    </row>
    <row r="111" s="1" customFormat="1" ht="16.5" customHeight="1">
      <c r="B111" s="213"/>
      <c r="C111" s="214" t="s">
        <v>277</v>
      </c>
      <c r="D111" s="214" t="s">
        <v>202</v>
      </c>
      <c r="E111" s="215" t="s">
        <v>2802</v>
      </c>
      <c r="F111" s="216" t="s">
        <v>2803</v>
      </c>
      <c r="G111" s="217" t="s">
        <v>2768</v>
      </c>
      <c r="H111" s="218">
        <v>1</v>
      </c>
      <c r="I111" s="219"/>
      <c r="J111" s="220">
        <f>ROUND(I111*H111,2)</f>
        <v>0</v>
      </c>
      <c r="K111" s="216" t="s">
        <v>206</v>
      </c>
      <c r="L111" s="48"/>
      <c r="M111" s="221" t="s">
        <v>5</v>
      </c>
      <c r="N111" s="222" t="s">
        <v>44</v>
      </c>
      <c r="O111" s="49"/>
      <c r="P111" s="223">
        <f>O111*H111</f>
        <v>0</v>
      </c>
      <c r="Q111" s="223">
        <v>0</v>
      </c>
      <c r="R111" s="223">
        <f>Q111*H111</f>
        <v>0</v>
      </c>
      <c r="S111" s="223">
        <v>0</v>
      </c>
      <c r="T111" s="224">
        <f>S111*H111</f>
        <v>0</v>
      </c>
      <c r="AR111" s="26" t="s">
        <v>2676</v>
      </c>
      <c r="AT111" s="26" t="s">
        <v>202</v>
      </c>
      <c r="AU111" s="26" t="s">
        <v>83</v>
      </c>
      <c r="AY111" s="26" t="s">
        <v>200</v>
      </c>
      <c r="BE111" s="225">
        <f>IF(N111="základní",J111,0)</f>
        <v>0</v>
      </c>
      <c r="BF111" s="225">
        <f>IF(N111="snížená",J111,0)</f>
        <v>0</v>
      </c>
      <c r="BG111" s="225">
        <f>IF(N111="zákl. přenesená",J111,0)</f>
        <v>0</v>
      </c>
      <c r="BH111" s="225">
        <f>IF(N111="sníž. přenesená",J111,0)</f>
        <v>0</v>
      </c>
      <c r="BI111" s="225">
        <f>IF(N111="nulová",J111,0)</f>
        <v>0</v>
      </c>
      <c r="BJ111" s="26" t="s">
        <v>81</v>
      </c>
      <c r="BK111" s="225">
        <f>ROUND(I111*H111,2)</f>
        <v>0</v>
      </c>
      <c r="BL111" s="26" t="s">
        <v>2676</v>
      </c>
      <c r="BM111" s="26" t="s">
        <v>2804</v>
      </c>
    </row>
    <row r="112" s="1" customFormat="1">
      <c r="B112" s="48"/>
      <c r="D112" s="226" t="s">
        <v>209</v>
      </c>
      <c r="F112" s="227" t="s">
        <v>2803</v>
      </c>
      <c r="I112" s="228"/>
      <c r="L112" s="48"/>
      <c r="M112" s="229"/>
      <c r="N112" s="49"/>
      <c r="O112" s="49"/>
      <c r="P112" s="49"/>
      <c r="Q112" s="49"/>
      <c r="R112" s="49"/>
      <c r="S112" s="49"/>
      <c r="T112" s="87"/>
      <c r="AT112" s="26" t="s">
        <v>209</v>
      </c>
      <c r="AU112" s="26" t="s">
        <v>83</v>
      </c>
    </row>
    <row r="113" s="1" customFormat="1" ht="16.5" customHeight="1">
      <c r="B113" s="213"/>
      <c r="C113" s="214" t="s">
        <v>282</v>
      </c>
      <c r="D113" s="214" t="s">
        <v>202</v>
      </c>
      <c r="E113" s="215" t="s">
        <v>2805</v>
      </c>
      <c r="F113" s="216" t="s">
        <v>2806</v>
      </c>
      <c r="G113" s="217" t="s">
        <v>2768</v>
      </c>
      <c r="H113" s="218">
        <v>1</v>
      </c>
      <c r="I113" s="219"/>
      <c r="J113" s="220">
        <f>ROUND(I113*H113,2)</f>
        <v>0</v>
      </c>
      <c r="K113" s="216" t="s">
        <v>206</v>
      </c>
      <c r="L113" s="48"/>
      <c r="M113" s="221" t="s">
        <v>5</v>
      </c>
      <c r="N113" s="222" t="s">
        <v>44</v>
      </c>
      <c r="O113" s="49"/>
      <c r="P113" s="223">
        <f>O113*H113</f>
        <v>0</v>
      </c>
      <c r="Q113" s="223">
        <v>0</v>
      </c>
      <c r="R113" s="223">
        <f>Q113*H113</f>
        <v>0</v>
      </c>
      <c r="S113" s="223">
        <v>0</v>
      </c>
      <c r="T113" s="224">
        <f>S113*H113</f>
        <v>0</v>
      </c>
      <c r="AR113" s="26" t="s">
        <v>2676</v>
      </c>
      <c r="AT113" s="26" t="s">
        <v>202</v>
      </c>
      <c r="AU113" s="26" t="s">
        <v>83</v>
      </c>
      <c r="AY113" s="26" t="s">
        <v>200</v>
      </c>
      <c r="BE113" s="225">
        <f>IF(N113="základní",J113,0)</f>
        <v>0</v>
      </c>
      <c r="BF113" s="225">
        <f>IF(N113="snížená",J113,0)</f>
        <v>0</v>
      </c>
      <c r="BG113" s="225">
        <f>IF(N113="zákl. přenesená",J113,0)</f>
        <v>0</v>
      </c>
      <c r="BH113" s="225">
        <f>IF(N113="sníž. přenesená",J113,0)</f>
        <v>0</v>
      </c>
      <c r="BI113" s="225">
        <f>IF(N113="nulová",J113,0)</f>
        <v>0</v>
      </c>
      <c r="BJ113" s="26" t="s">
        <v>81</v>
      </c>
      <c r="BK113" s="225">
        <f>ROUND(I113*H113,2)</f>
        <v>0</v>
      </c>
      <c r="BL113" s="26" t="s">
        <v>2676</v>
      </c>
      <c r="BM113" s="26" t="s">
        <v>2807</v>
      </c>
    </row>
    <row r="114" s="1" customFormat="1">
      <c r="B114" s="48"/>
      <c r="D114" s="226" t="s">
        <v>209</v>
      </c>
      <c r="F114" s="227" t="s">
        <v>2806</v>
      </c>
      <c r="I114" s="228"/>
      <c r="L114" s="48"/>
      <c r="M114" s="229"/>
      <c r="N114" s="49"/>
      <c r="O114" s="49"/>
      <c r="P114" s="49"/>
      <c r="Q114" s="49"/>
      <c r="R114" s="49"/>
      <c r="S114" s="49"/>
      <c r="T114" s="87"/>
      <c r="AT114" s="26" t="s">
        <v>209</v>
      </c>
      <c r="AU114" s="26" t="s">
        <v>83</v>
      </c>
    </row>
    <row r="115" s="1" customFormat="1" ht="16.5" customHeight="1">
      <c r="B115" s="213"/>
      <c r="C115" s="214" t="s">
        <v>288</v>
      </c>
      <c r="D115" s="214" t="s">
        <v>202</v>
      </c>
      <c r="E115" s="215" t="s">
        <v>2808</v>
      </c>
      <c r="F115" s="216" t="s">
        <v>2809</v>
      </c>
      <c r="G115" s="217" t="s">
        <v>2768</v>
      </c>
      <c r="H115" s="218">
        <v>1</v>
      </c>
      <c r="I115" s="219"/>
      <c r="J115" s="220">
        <f>ROUND(I115*H115,2)</f>
        <v>0</v>
      </c>
      <c r="K115" s="216" t="s">
        <v>206</v>
      </c>
      <c r="L115" s="48"/>
      <c r="M115" s="221" t="s">
        <v>5</v>
      </c>
      <c r="N115" s="222" t="s">
        <v>44</v>
      </c>
      <c r="O115" s="49"/>
      <c r="P115" s="223">
        <f>O115*H115</f>
        <v>0</v>
      </c>
      <c r="Q115" s="223">
        <v>0</v>
      </c>
      <c r="R115" s="223">
        <f>Q115*H115</f>
        <v>0</v>
      </c>
      <c r="S115" s="223">
        <v>0</v>
      </c>
      <c r="T115" s="224">
        <f>S115*H115</f>
        <v>0</v>
      </c>
      <c r="AR115" s="26" t="s">
        <v>2676</v>
      </c>
      <c r="AT115" s="26" t="s">
        <v>202</v>
      </c>
      <c r="AU115" s="26" t="s">
        <v>83</v>
      </c>
      <c r="AY115" s="26" t="s">
        <v>200</v>
      </c>
      <c r="BE115" s="225">
        <f>IF(N115="základní",J115,0)</f>
        <v>0</v>
      </c>
      <c r="BF115" s="225">
        <f>IF(N115="snížená",J115,0)</f>
        <v>0</v>
      </c>
      <c r="BG115" s="225">
        <f>IF(N115="zákl. přenesená",J115,0)</f>
        <v>0</v>
      </c>
      <c r="BH115" s="225">
        <f>IF(N115="sníž. přenesená",J115,0)</f>
        <v>0</v>
      </c>
      <c r="BI115" s="225">
        <f>IF(N115="nulová",J115,0)</f>
        <v>0</v>
      </c>
      <c r="BJ115" s="26" t="s">
        <v>81</v>
      </c>
      <c r="BK115" s="225">
        <f>ROUND(I115*H115,2)</f>
        <v>0</v>
      </c>
      <c r="BL115" s="26" t="s">
        <v>2676</v>
      </c>
      <c r="BM115" s="26" t="s">
        <v>2810</v>
      </c>
    </row>
    <row r="116" s="1" customFormat="1">
      <c r="B116" s="48"/>
      <c r="D116" s="226" t="s">
        <v>209</v>
      </c>
      <c r="F116" s="227" t="s">
        <v>2809</v>
      </c>
      <c r="I116" s="228"/>
      <c r="L116" s="48"/>
      <c r="M116" s="229"/>
      <c r="N116" s="49"/>
      <c r="O116" s="49"/>
      <c r="P116" s="49"/>
      <c r="Q116" s="49"/>
      <c r="R116" s="49"/>
      <c r="S116" s="49"/>
      <c r="T116" s="87"/>
      <c r="AT116" s="26" t="s">
        <v>209</v>
      </c>
      <c r="AU116" s="26" t="s">
        <v>83</v>
      </c>
    </row>
    <row r="117" s="1" customFormat="1" ht="16.5" customHeight="1">
      <c r="B117" s="213"/>
      <c r="C117" s="214" t="s">
        <v>11</v>
      </c>
      <c r="D117" s="214" t="s">
        <v>202</v>
      </c>
      <c r="E117" s="215" t="s">
        <v>2811</v>
      </c>
      <c r="F117" s="216" t="s">
        <v>2812</v>
      </c>
      <c r="G117" s="217" t="s">
        <v>2768</v>
      </c>
      <c r="H117" s="218">
        <v>1</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2676</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2676</v>
      </c>
      <c r="BM117" s="26" t="s">
        <v>2813</v>
      </c>
    </row>
    <row r="118" s="1" customFormat="1">
      <c r="B118" s="48"/>
      <c r="D118" s="226" t="s">
        <v>209</v>
      </c>
      <c r="F118" s="227" t="s">
        <v>2812</v>
      </c>
      <c r="I118" s="228"/>
      <c r="L118" s="48"/>
      <c r="M118" s="229"/>
      <c r="N118" s="49"/>
      <c r="O118" s="49"/>
      <c r="P118" s="49"/>
      <c r="Q118" s="49"/>
      <c r="R118" s="49"/>
      <c r="S118" s="49"/>
      <c r="T118" s="87"/>
      <c r="AT118" s="26" t="s">
        <v>209</v>
      </c>
      <c r="AU118" s="26" t="s">
        <v>83</v>
      </c>
    </row>
    <row r="119" s="11" customFormat="1" ht="29.88" customHeight="1">
      <c r="B119" s="200"/>
      <c r="D119" s="201" t="s">
        <v>72</v>
      </c>
      <c r="E119" s="211" t="s">
        <v>2679</v>
      </c>
      <c r="F119" s="211" t="s">
        <v>2680</v>
      </c>
      <c r="I119" s="203"/>
      <c r="J119" s="212">
        <f>BK119</f>
        <v>0</v>
      </c>
      <c r="L119" s="200"/>
      <c r="M119" s="205"/>
      <c r="N119" s="206"/>
      <c r="O119" s="206"/>
      <c r="P119" s="207">
        <f>SUM(P120:P141)</f>
        <v>0</v>
      </c>
      <c r="Q119" s="206"/>
      <c r="R119" s="207">
        <f>SUM(R120:R141)</f>
        <v>0</v>
      </c>
      <c r="S119" s="206"/>
      <c r="T119" s="208">
        <f>SUM(T120:T141)</f>
        <v>0</v>
      </c>
      <c r="AR119" s="201" t="s">
        <v>230</v>
      </c>
      <c r="AT119" s="209" t="s">
        <v>72</v>
      </c>
      <c r="AU119" s="209" t="s">
        <v>81</v>
      </c>
      <c r="AY119" s="201" t="s">
        <v>200</v>
      </c>
      <c r="BK119" s="210">
        <f>SUM(BK120:BK141)</f>
        <v>0</v>
      </c>
    </row>
    <row r="120" s="1" customFormat="1" ht="16.5" customHeight="1">
      <c r="B120" s="213"/>
      <c r="C120" s="214" t="s">
        <v>301</v>
      </c>
      <c r="D120" s="214" t="s">
        <v>202</v>
      </c>
      <c r="E120" s="215" t="s">
        <v>2814</v>
      </c>
      <c r="F120" s="216" t="s">
        <v>2815</v>
      </c>
      <c r="G120" s="217" t="s">
        <v>2768</v>
      </c>
      <c r="H120" s="218">
        <v>1</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2676</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2676</v>
      </c>
      <c r="BM120" s="26" t="s">
        <v>2816</v>
      </c>
    </row>
    <row r="121" s="1" customFormat="1">
      <c r="B121" s="48"/>
      <c r="D121" s="226" t="s">
        <v>209</v>
      </c>
      <c r="F121" s="227" t="s">
        <v>2815</v>
      </c>
      <c r="I121" s="228"/>
      <c r="L121" s="48"/>
      <c r="M121" s="229"/>
      <c r="N121" s="49"/>
      <c r="O121" s="49"/>
      <c r="P121" s="49"/>
      <c r="Q121" s="49"/>
      <c r="R121" s="49"/>
      <c r="S121" s="49"/>
      <c r="T121" s="87"/>
      <c r="AT121" s="26" t="s">
        <v>209</v>
      </c>
      <c r="AU121" s="26" t="s">
        <v>83</v>
      </c>
    </row>
    <row r="122" s="1" customFormat="1">
      <c r="B122" s="48"/>
      <c r="D122" s="226" t="s">
        <v>235</v>
      </c>
      <c r="F122" s="246" t="s">
        <v>2817</v>
      </c>
      <c r="I122" s="228"/>
      <c r="L122" s="48"/>
      <c r="M122" s="229"/>
      <c r="N122" s="49"/>
      <c r="O122" s="49"/>
      <c r="P122" s="49"/>
      <c r="Q122" s="49"/>
      <c r="R122" s="49"/>
      <c r="S122" s="49"/>
      <c r="T122" s="87"/>
      <c r="AT122" s="26" t="s">
        <v>235</v>
      </c>
      <c r="AU122" s="26" t="s">
        <v>83</v>
      </c>
    </row>
    <row r="123" s="1" customFormat="1" ht="16.5" customHeight="1">
      <c r="B123" s="213"/>
      <c r="C123" s="214" t="s">
        <v>307</v>
      </c>
      <c r="D123" s="214" t="s">
        <v>202</v>
      </c>
      <c r="E123" s="215" t="s">
        <v>2818</v>
      </c>
      <c r="F123" s="216" t="s">
        <v>2819</v>
      </c>
      <c r="G123" s="217" t="s">
        <v>2768</v>
      </c>
      <c r="H123" s="218">
        <v>1</v>
      </c>
      <c r="I123" s="219"/>
      <c r="J123" s="220">
        <f>ROUND(I123*H123,2)</f>
        <v>0</v>
      </c>
      <c r="K123" s="216" t="s">
        <v>206</v>
      </c>
      <c r="L123" s="48"/>
      <c r="M123" s="221" t="s">
        <v>5</v>
      </c>
      <c r="N123" s="222" t="s">
        <v>44</v>
      </c>
      <c r="O123" s="49"/>
      <c r="P123" s="223">
        <f>O123*H123</f>
        <v>0</v>
      </c>
      <c r="Q123" s="223">
        <v>0</v>
      </c>
      <c r="R123" s="223">
        <f>Q123*H123</f>
        <v>0</v>
      </c>
      <c r="S123" s="223">
        <v>0</v>
      </c>
      <c r="T123" s="224">
        <f>S123*H123</f>
        <v>0</v>
      </c>
      <c r="AR123" s="26" t="s">
        <v>2676</v>
      </c>
      <c r="AT123" s="26" t="s">
        <v>202</v>
      </c>
      <c r="AU123" s="26" t="s">
        <v>83</v>
      </c>
      <c r="AY123" s="26" t="s">
        <v>200</v>
      </c>
      <c r="BE123" s="225">
        <f>IF(N123="základní",J123,0)</f>
        <v>0</v>
      </c>
      <c r="BF123" s="225">
        <f>IF(N123="snížená",J123,0)</f>
        <v>0</v>
      </c>
      <c r="BG123" s="225">
        <f>IF(N123="zákl. přenesená",J123,0)</f>
        <v>0</v>
      </c>
      <c r="BH123" s="225">
        <f>IF(N123="sníž. přenesená",J123,0)</f>
        <v>0</v>
      </c>
      <c r="BI123" s="225">
        <f>IF(N123="nulová",J123,0)</f>
        <v>0</v>
      </c>
      <c r="BJ123" s="26" t="s">
        <v>81</v>
      </c>
      <c r="BK123" s="225">
        <f>ROUND(I123*H123,2)</f>
        <v>0</v>
      </c>
      <c r="BL123" s="26" t="s">
        <v>2676</v>
      </c>
      <c r="BM123" s="26" t="s">
        <v>2820</v>
      </c>
    </row>
    <row r="124" s="1" customFormat="1">
      <c r="B124" s="48"/>
      <c r="D124" s="226" t="s">
        <v>209</v>
      </c>
      <c r="F124" s="227" t="s">
        <v>2819</v>
      </c>
      <c r="I124" s="228"/>
      <c r="L124" s="48"/>
      <c r="M124" s="229"/>
      <c r="N124" s="49"/>
      <c r="O124" s="49"/>
      <c r="P124" s="49"/>
      <c r="Q124" s="49"/>
      <c r="R124" s="49"/>
      <c r="S124" s="49"/>
      <c r="T124" s="87"/>
      <c r="AT124" s="26" t="s">
        <v>209</v>
      </c>
      <c r="AU124" s="26" t="s">
        <v>83</v>
      </c>
    </row>
    <row r="125" s="1" customFormat="1">
      <c r="B125" s="48"/>
      <c r="D125" s="226" t="s">
        <v>235</v>
      </c>
      <c r="F125" s="246" t="s">
        <v>2821</v>
      </c>
      <c r="I125" s="228"/>
      <c r="L125" s="48"/>
      <c r="M125" s="229"/>
      <c r="N125" s="49"/>
      <c r="O125" s="49"/>
      <c r="P125" s="49"/>
      <c r="Q125" s="49"/>
      <c r="R125" s="49"/>
      <c r="S125" s="49"/>
      <c r="T125" s="87"/>
      <c r="AT125" s="26" t="s">
        <v>235</v>
      </c>
      <c r="AU125" s="26" t="s">
        <v>83</v>
      </c>
    </row>
    <row r="126" s="1" customFormat="1" ht="16.5" customHeight="1">
      <c r="B126" s="213"/>
      <c r="C126" s="214" t="s">
        <v>313</v>
      </c>
      <c r="D126" s="214" t="s">
        <v>202</v>
      </c>
      <c r="E126" s="215" t="s">
        <v>2822</v>
      </c>
      <c r="F126" s="216" t="s">
        <v>2823</v>
      </c>
      <c r="G126" s="217" t="s">
        <v>2768</v>
      </c>
      <c r="H126" s="218">
        <v>1</v>
      </c>
      <c r="I126" s="219"/>
      <c r="J126" s="220">
        <f>ROUND(I126*H126,2)</f>
        <v>0</v>
      </c>
      <c r="K126" s="216" t="s">
        <v>206</v>
      </c>
      <c r="L126" s="48"/>
      <c r="M126" s="221" t="s">
        <v>5</v>
      </c>
      <c r="N126" s="222" t="s">
        <v>44</v>
      </c>
      <c r="O126" s="49"/>
      <c r="P126" s="223">
        <f>O126*H126</f>
        <v>0</v>
      </c>
      <c r="Q126" s="223">
        <v>0</v>
      </c>
      <c r="R126" s="223">
        <f>Q126*H126</f>
        <v>0</v>
      </c>
      <c r="S126" s="223">
        <v>0</v>
      </c>
      <c r="T126" s="224">
        <f>S126*H126</f>
        <v>0</v>
      </c>
      <c r="AR126" s="26" t="s">
        <v>2676</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2676</v>
      </c>
      <c r="BM126" s="26" t="s">
        <v>2824</v>
      </c>
    </row>
    <row r="127" s="1" customFormat="1">
      <c r="B127" s="48"/>
      <c r="D127" s="226" t="s">
        <v>209</v>
      </c>
      <c r="F127" s="227" t="s">
        <v>2823</v>
      </c>
      <c r="I127" s="228"/>
      <c r="L127" s="48"/>
      <c r="M127" s="229"/>
      <c r="N127" s="49"/>
      <c r="O127" s="49"/>
      <c r="P127" s="49"/>
      <c r="Q127" s="49"/>
      <c r="R127" s="49"/>
      <c r="S127" s="49"/>
      <c r="T127" s="87"/>
      <c r="AT127" s="26" t="s">
        <v>209</v>
      </c>
      <c r="AU127" s="26" t="s">
        <v>83</v>
      </c>
    </row>
    <row r="128" s="1" customFormat="1">
      <c r="B128" s="48"/>
      <c r="D128" s="226" t="s">
        <v>235</v>
      </c>
      <c r="F128" s="246" t="s">
        <v>2825</v>
      </c>
      <c r="I128" s="228"/>
      <c r="L128" s="48"/>
      <c r="M128" s="229"/>
      <c r="N128" s="49"/>
      <c r="O128" s="49"/>
      <c r="P128" s="49"/>
      <c r="Q128" s="49"/>
      <c r="R128" s="49"/>
      <c r="S128" s="49"/>
      <c r="T128" s="87"/>
      <c r="AT128" s="26" t="s">
        <v>235</v>
      </c>
      <c r="AU128" s="26" t="s">
        <v>83</v>
      </c>
    </row>
    <row r="129" s="1" customFormat="1" ht="16.5" customHeight="1">
      <c r="B129" s="213"/>
      <c r="C129" s="214" t="s">
        <v>321</v>
      </c>
      <c r="D129" s="214" t="s">
        <v>202</v>
      </c>
      <c r="E129" s="215" t="s">
        <v>2826</v>
      </c>
      <c r="F129" s="216" t="s">
        <v>2827</v>
      </c>
      <c r="G129" s="217" t="s">
        <v>403</v>
      </c>
      <c r="H129" s="218">
        <v>1</v>
      </c>
      <c r="I129" s="219"/>
      <c r="J129" s="220">
        <f>ROUND(I129*H129,2)</f>
        <v>0</v>
      </c>
      <c r="K129" s="216" t="s">
        <v>206</v>
      </c>
      <c r="L129" s="48"/>
      <c r="M129" s="221" t="s">
        <v>5</v>
      </c>
      <c r="N129" s="222" t="s">
        <v>44</v>
      </c>
      <c r="O129" s="49"/>
      <c r="P129" s="223">
        <f>O129*H129</f>
        <v>0</v>
      </c>
      <c r="Q129" s="223">
        <v>0</v>
      </c>
      <c r="R129" s="223">
        <f>Q129*H129</f>
        <v>0</v>
      </c>
      <c r="S129" s="223">
        <v>0</v>
      </c>
      <c r="T129" s="224">
        <f>S129*H129</f>
        <v>0</v>
      </c>
      <c r="AR129" s="26" t="s">
        <v>2676</v>
      </c>
      <c r="AT129" s="26" t="s">
        <v>202</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2676</v>
      </c>
      <c r="BM129" s="26" t="s">
        <v>2828</v>
      </c>
    </row>
    <row r="130" s="1" customFormat="1">
      <c r="B130" s="48"/>
      <c r="D130" s="226" t="s">
        <v>209</v>
      </c>
      <c r="F130" s="227" t="s">
        <v>2827</v>
      </c>
      <c r="I130" s="228"/>
      <c r="L130" s="48"/>
      <c r="M130" s="229"/>
      <c r="N130" s="49"/>
      <c r="O130" s="49"/>
      <c r="P130" s="49"/>
      <c r="Q130" s="49"/>
      <c r="R130" s="49"/>
      <c r="S130" s="49"/>
      <c r="T130" s="87"/>
      <c r="AT130" s="26" t="s">
        <v>209</v>
      </c>
      <c r="AU130" s="26" t="s">
        <v>83</v>
      </c>
    </row>
    <row r="131" s="1" customFormat="1" ht="16.5" customHeight="1">
      <c r="B131" s="213"/>
      <c r="C131" s="214" t="s">
        <v>326</v>
      </c>
      <c r="D131" s="214" t="s">
        <v>202</v>
      </c>
      <c r="E131" s="215" t="s">
        <v>2685</v>
      </c>
      <c r="F131" s="216" t="s">
        <v>2686</v>
      </c>
      <c r="G131" s="217" t="s">
        <v>2768</v>
      </c>
      <c r="H131" s="218">
        <v>1</v>
      </c>
      <c r="I131" s="219"/>
      <c r="J131" s="220">
        <f>ROUND(I131*H131,2)</f>
        <v>0</v>
      </c>
      <c r="K131" s="216" t="s">
        <v>206</v>
      </c>
      <c r="L131" s="48"/>
      <c r="M131" s="221" t="s">
        <v>5</v>
      </c>
      <c r="N131" s="222" t="s">
        <v>44</v>
      </c>
      <c r="O131" s="49"/>
      <c r="P131" s="223">
        <f>O131*H131</f>
        <v>0</v>
      </c>
      <c r="Q131" s="223">
        <v>0</v>
      </c>
      <c r="R131" s="223">
        <f>Q131*H131</f>
        <v>0</v>
      </c>
      <c r="S131" s="223">
        <v>0</v>
      </c>
      <c r="T131" s="224">
        <f>S131*H131</f>
        <v>0</v>
      </c>
      <c r="AR131" s="26" t="s">
        <v>2676</v>
      </c>
      <c r="AT131" s="26" t="s">
        <v>202</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2676</v>
      </c>
      <c r="BM131" s="26" t="s">
        <v>2829</v>
      </c>
    </row>
    <row r="132" s="1" customFormat="1">
      <c r="B132" s="48"/>
      <c r="D132" s="226" t="s">
        <v>209</v>
      </c>
      <c r="F132" s="227" t="s">
        <v>2686</v>
      </c>
      <c r="I132" s="228"/>
      <c r="L132" s="48"/>
      <c r="M132" s="229"/>
      <c r="N132" s="49"/>
      <c r="O132" s="49"/>
      <c r="P132" s="49"/>
      <c r="Q132" s="49"/>
      <c r="R132" s="49"/>
      <c r="S132" s="49"/>
      <c r="T132" s="87"/>
      <c r="AT132" s="26" t="s">
        <v>209</v>
      </c>
      <c r="AU132" s="26" t="s">
        <v>83</v>
      </c>
    </row>
    <row r="133" s="1" customFormat="1">
      <c r="B133" s="48"/>
      <c r="D133" s="226" t="s">
        <v>235</v>
      </c>
      <c r="F133" s="246" t="s">
        <v>2830</v>
      </c>
      <c r="I133" s="228"/>
      <c r="L133" s="48"/>
      <c r="M133" s="229"/>
      <c r="N133" s="49"/>
      <c r="O133" s="49"/>
      <c r="P133" s="49"/>
      <c r="Q133" s="49"/>
      <c r="R133" s="49"/>
      <c r="S133" s="49"/>
      <c r="T133" s="87"/>
      <c r="AT133" s="26" t="s">
        <v>235</v>
      </c>
      <c r="AU133" s="26" t="s">
        <v>83</v>
      </c>
    </row>
    <row r="134" s="1" customFormat="1" ht="16.5" customHeight="1">
      <c r="B134" s="213"/>
      <c r="C134" s="214" t="s">
        <v>10</v>
      </c>
      <c r="D134" s="214" t="s">
        <v>202</v>
      </c>
      <c r="E134" s="215" t="s">
        <v>2831</v>
      </c>
      <c r="F134" s="216" t="s">
        <v>2832</v>
      </c>
      <c r="G134" s="217" t="s">
        <v>2768</v>
      </c>
      <c r="H134" s="218">
        <v>1</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2676</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2676</v>
      </c>
      <c r="BM134" s="26" t="s">
        <v>2833</v>
      </c>
    </row>
    <row r="135" s="1" customFormat="1">
      <c r="B135" s="48"/>
      <c r="D135" s="226" t="s">
        <v>209</v>
      </c>
      <c r="F135" s="227" t="s">
        <v>2832</v>
      </c>
      <c r="I135" s="228"/>
      <c r="L135" s="48"/>
      <c r="M135" s="229"/>
      <c r="N135" s="49"/>
      <c r="O135" s="49"/>
      <c r="P135" s="49"/>
      <c r="Q135" s="49"/>
      <c r="R135" s="49"/>
      <c r="S135" s="49"/>
      <c r="T135" s="87"/>
      <c r="AT135" s="26" t="s">
        <v>209</v>
      </c>
      <c r="AU135" s="26" t="s">
        <v>83</v>
      </c>
    </row>
    <row r="136" s="1" customFormat="1" ht="16.5" customHeight="1">
      <c r="B136" s="213"/>
      <c r="C136" s="214" t="s">
        <v>339</v>
      </c>
      <c r="D136" s="214" t="s">
        <v>202</v>
      </c>
      <c r="E136" s="215" t="s">
        <v>2834</v>
      </c>
      <c r="F136" s="216" t="s">
        <v>2835</v>
      </c>
      <c r="G136" s="217" t="s">
        <v>2768</v>
      </c>
      <c r="H136" s="218">
        <v>1</v>
      </c>
      <c r="I136" s="219"/>
      <c r="J136" s="220">
        <f>ROUND(I136*H136,2)</f>
        <v>0</v>
      </c>
      <c r="K136" s="216" t="s">
        <v>206</v>
      </c>
      <c r="L136" s="48"/>
      <c r="M136" s="221" t="s">
        <v>5</v>
      </c>
      <c r="N136" s="222" t="s">
        <v>44</v>
      </c>
      <c r="O136" s="49"/>
      <c r="P136" s="223">
        <f>O136*H136</f>
        <v>0</v>
      </c>
      <c r="Q136" s="223">
        <v>0</v>
      </c>
      <c r="R136" s="223">
        <f>Q136*H136</f>
        <v>0</v>
      </c>
      <c r="S136" s="223">
        <v>0</v>
      </c>
      <c r="T136" s="224">
        <f>S136*H136</f>
        <v>0</v>
      </c>
      <c r="AR136" s="26" t="s">
        <v>2676</v>
      </c>
      <c r="AT136" s="26" t="s">
        <v>202</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2676</v>
      </c>
      <c r="BM136" s="26" t="s">
        <v>2836</v>
      </c>
    </row>
    <row r="137" s="1" customFormat="1">
      <c r="B137" s="48"/>
      <c r="D137" s="226" t="s">
        <v>209</v>
      </c>
      <c r="F137" s="227" t="s">
        <v>2835</v>
      </c>
      <c r="I137" s="228"/>
      <c r="L137" s="48"/>
      <c r="M137" s="229"/>
      <c r="N137" s="49"/>
      <c r="O137" s="49"/>
      <c r="P137" s="49"/>
      <c r="Q137" s="49"/>
      <c r="R137" s="49"/>
      <c r="S137" s="49"/>
      <c r="T137" s="87"/>
      <c r="AT137" s="26" t="s">
        <v>209</v>
      </c>
      <c r="AU137" s="26" t="s">
        <v>83</v>
      </c>
    </row>
    <row r="138" s="1" customFormat="1">
      <c r="B138" s="48"/>
      <c r="D138" s="226" t="s">
        <v>235</v>
      </c>
      <c r="F138" s="246" t="s">
        <v>2837</v>
      </c>
      <c r="I138" s="228"/>
      <c r="L138" s="48"/>
      <c r="M138" s="229"/>
      <c r="N138" s="49"/>
      <c r="O138" s="49"/>
      <c r="P138" s="49"/>
      <c r="Q138" s="49"/>
      <c r="R138" s="49"/>
      <c r="S138" s="49"/>
      <c r="T138" s="87"/>
      <c r="AT138" s="26" t="s">
        <v>235</v>
      </c>
      <c r="AU138" s="26" t="s">
        <v>83</v>
      </c>
    </row>
    <row r="139" s="1" customFormat="1" ht="16.5" customHeight="1">
      <c r="B139" s="213"/>
      <c r="C139" s="214" t="s">
        <v>345</v>
      </c>
      <c r="D139" s="214" t="s">
        <v>202</v>
      </c>
      <c r="E139" s="215" t="s">
        <v>2838</v>
      </c>
      <c r="F139" s="216" t="s">
        <v>2839</v>
      </c>
      <c r="G139" s="217" t="s">
        <v>2768</v>
      </c>
      <c r="H139" s="218">
        <v>1</v>
      </c>
      <c r="I139" s="219"/>
      <c r="J139" s="220">
        <f>ROUND(I139*H139,2)</f>
        <v>0</v>
      </c>
      <c r="K139" s="216" t="s">
        <v>206</v>
      </c>
      <c r="L139" s="48"/>
      <c r="M139" s="221" t="s">
        <v>5</v>
      </c>
      <c r="N139" s="222" t="s">
        <v>44</v>
      </c>
      <c r="O139" s="49"/>
      <c r="P139" s="223">
        <f>O139*H139</f>
        <v>0</v>
      </c>
      <c r="Q139" s="223">
        <v>0</v>
      </c>
      <c r="R139" s="223">
        <f>Q139*H139</f>
        <v>0</v>
      </c>
      <c r="S139" s="223">
        <v>0</v>
      </c>
      <c r="T139" s="224">
        <f>S139*H139</f>
        <v>0</v>
      </c>
      <c r="AR139" s="26" t="s">
        <v>2676</v>
      </c>
      <c r="AT139" s="26" t="s">
        <v>202</v>
      </c>
      <c r="AU139" s="26" t="s">
        <v>83</v>
      </c>
      <c r="AY139" s="26" t="s">
        <v>200</v>
      </c>
      <c r="BE139" s="225">
        <f>IF(N139="základní",J139,0)</f>
        <v>0</v>
      </c>
      <c r="BF139" s="225">
        <f>IF(N139="snížená",J139,0)</f>
        <v>0</v>
      </c>
      <c r="BG139" s="225">
        <f>IF(N139="zákl. přenesená",J139,0)</f>
        <v>0</v>
      </c>
      <c r="BH139" s="225">
        <f>IF(N139="sníž. přenesená",J139,0)</f>
        <v>0</v>
      </c>
      <c r="BI139" s="225">
        <f>IF(N139="nulová",J139,0)</f>
        <v>0</v>
      </c>
      <c r="BJ139" s="26" t="s">
        <v>81</v>
      </c>
      <c r="BK139" s="225">
        <f>ROUND(I139*H139,2)</f>
        <v>0</v>
      </c>
      <c r="BL139" s="26" t="s">
        <v>2676</v>
      </c>
      <c r="BM139" s="26" t="s">
        <v>2840</v>
      </c>
    </row>
    <row r="140" s="1" customFormat="1">
      <c r="B140" s="48"/>
      <c r="D140" s="226" t="s">
        <v>209</v>
      </c>
      <c r="F140" s="227" t="s">
        <v>2839</v>
      </c>
      <c r="I140" s="228"/>
      <c r="L140" s="48"/>
      <c r="M140" s="229"/>
      <c r="N140" s="49"/>
      <c r="O140" s="49"/>
      <c r="P140" s="49"/>
      <c r="Q140" s="49"/>
      <c r="R140" s="49"/>
      <c r="S140" s="49"/>
      <c r="T140" s="87"/>
      <c r="AT140" s="26" t="s">
        <v>209</v>
      </c>
      <c r="AU140" s="26" t="s">
        <v>83</v>
      </c>
    </row>
    <row r="141" s="1" customFormat="1">
      <c r="B141" s="48"/>
      <c r="D141" s="226" t="s">
        <v>235</v>
      </c>
      <c r="F141" s="246" t="s">
        <v>2841</v>
      </c>
      <c r="I141" s="228"/>
      <c r="L141" s="48"/>
      <c r="M141" s="229"/>
      <c r="N141" s="49"/>
      <c r="O141" s="49"/>
      <c r="P141" s="49"/>
      <c r="Q141" s="49"/>
      <c r="R141" s="49"/>
      <c r="S141" s="49"/>
      <c r="T141" s="87"/>
      <c r="AT141" s="26" t="s">
        <v>235</v>
      </c>
      <c r="AU141" s="26" t="s">
        <v>83</v>
      </c>
    </row>
    <row r="142" s="11" customFormat="1" ht="29.88" customHeight="1">
      <c r="B142" s="200"/>
      <c r="D142" s="201" t="s">
        <v>72</v>
      </c>
      <c r="E142" s="211" t="s">
        <v>2842</v>
      </c>
      <c r="F142" s="211" t="s">
        <v>2843</v>
      </c>
      <c r="I142" s="203"/>
      <c r="J142" s="212">
        <f>BK142</f>
        <v>0</v>
      </c>
      <c r="L142" s="200"/>
      <c r="M142" s="205"/>
      <c r="N142" s="206"/>
      <c r="O142" s="206"/>
      <c r="P142" s="207">
        <f>SUM(P143:P149)</f>
        <v>0</v>
      </c>
      <c r="Q142" s="206"/>
      <c r="R142" s="207">
        <f>SUM(R143:R149)</f>
        <v>0</v>
      </c>
      <c r="S142" s="206"/>
      <c r="T142" s="208">
        <f>SUM(T143:T149)</f>
        <v>0</v>
      </c>
      <c r="AR142" s="201" t="s">
        <v>230</v>
      </c>
      <c r="AT142" s="209" t="s">
        <v>72</v>
      </c>
      <c r="AU142" s="209" t="s">
        <v>81</v>
      </c>
      <c r="AY142" s="201" t="s">
        <v>200</v>
      </c>
      <c r="BK142" s="210">
        <f>SUM(BK143:BK149)</f>
        <v>0</v>
      </c>
    </row>
    <row r="143" s="1" customFormat="1" ht="16.5" customHeight="1">
      <c r="B143" s="213"/>
      <c r="C143" s="214" t="s">
        <v>350</v>
      </c>
      <c r="D143" s="214" t="s">
        <v>202</v>
      </c>
      <c r="E143" s="215" t="s">
        <v>2844</v>
      </c>
      <c r="F143" s="216" t="s">
        <v>2845</v>
      </c>
      <c r="G143" s="217" t="s">
        <v>2768</v>
      </c>
      <c r="H143" s="218">
        <v>1</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2676</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2676</v>
      </c>
      <c r="BM143" s="26" t="s">
        <v>2846</v>
      </c>
    </row>
    <row r="144" s="1" customFormat="1">
      <c r="B144" s="48"/>
      <c r="D144" s="226" t="s">
        <v>209</v>
      </c>
      <c r="F144" s="227" t="s">
        <v>2845</v>
      </c>
      <c r="I144" s="228"/>
      <c r="L144" s="48"/>
      <c r="M144" s="229"/>
      <c r="N144" s="49"/>
      <c r="O144" s="49"/>
      <c r="P144" s="49"/>
      <c r="Q144" s="49"/>
      <c r="R144" s="49"/>
      <c r="S144" s="49"/>
      <c r="T144" s="87"/>
      <c r="AT144" s="26" t="s">
        <v>209</v>
      </c>
      <c r="AU144" s="26" t="s">
        <v>83</v>
      </c>
    </row>
    <row r="145" s="1" customFormat="1" ht="16.5" customHeight="1">
      <c r="B145" s="213"/>
      <c r="C145" s="214" t="s">
        <v>356</v>
      </c>
      <c r="D145" s="214" t="s">
        <v>202</v>
      </c>
      <c r="E145" s="215" t="s">
        <v>2847</v>
      </c>
      <c r="F145" s="216" t="s">
        <v>2848</v>
      </c>
      <c r="G145" s="217" t="s">
        <v>2768</v>
      </c>
      <c r="H145" s="218">
        <v>1</v>
      </c>
      <c r="I145" s="219"/>
      <c r="J145" s="220">
        <f>ROUND(I145*H145,2)</f>
        <v>0</v>
      </c>
      <c r="K145" s="216" t="s">
        <v>206</v>
      </c>
      <c r="L145" s="48"/>
      <c r="M145" s="221" t="s">
        <v>5</v>
      </c>
      <c r="N145" s="222" t="s">
        <v>44</v>
      </c>
      <c r="O145" s="49"/>
      <c r="P145" s="223">
        <f>O145*H145</f>
        <v>0</v>
      </c>
      <c r="Q145" s="223">
        <v>0</v>
      </c>
      <c r="R145" s="223">
        <f>Q145*H145</f>
        <v>0</v>
      </c>
      <c r="S145" s="223">
        <v>0</v>
      </c>
      <c r="T145" s="224">
        <f>S145*H145</f>
        <v>0</v>
      </c>
      <c r="AR145" s="26" t="s">
        <v>2676</v>
      </c>
      <c r="AT145" s="26" t="s">
        <v>202</v>
      </c>
      <c r="AU145" s="26" t="s">
        <v>83</v>
      </c>
      <c r="AY145" s="26" t="s">
        <v>200</v>
      </c>
      <c r="BE145" s="225">
        <f>IF(N145="základní",J145,0)</f>
        <v>0</v>
      </c>
      <c r="BF145" s="225">
        <f>IF(N145="snížená",J145,0)</f>
        <v>0</v>
      </c>
      <c r="BG145" s="225">
        <f>IF(N145="zákl. přenesená",J145,0)</f>
        <v>0</v>
      </c>
      <c r="BH145" s="225">
        <f>IF(N145="sníž. přenesená",J145,0)</f>
        <v>0</v>
      </c>
      <c r="BI145" s="225">
        <f>IF(N145="nulová",J145,0)</f>
        <v>0</v>
      </c>
      <c r="BJ145" s="26" t="s">
        <v>81</v>
      </c>
      <c r="BK145" s="225">
        <f>ROUND(I145*H145,2)</f>
        <v>0</v>
      </c>
      <c r="BL145" s="26" t="s">
        <v>2676</v>
      </c>
      <c r="BM145" s="26" t="s">
        <v>2849</v>
      </c>
    </row>
    <row r="146" s="1" customFormat="1">
      <c r="B146" s="48"/>
      <c r="D146" s="226" t="s">
        <v>209</v>
      </c>
      <c r="F146" s="227" t="s">
        <v>2848</v>
      </c>
      <c r="I146" s="228"/>
      <c r="L146" s="48"/>
      <c r="M146" s="229"/>
      <c r="N146" s="49"/>
      <c r="O146" s="49"/>
      <c r="P146" s="49"/>
      <c r="Q146" s="49"/>
      <c r="R146" s="49"/>
      <c r="S146" s="49"/>
      <c r="T146" s="87"/>
      <c r="AT146" s="26" t="s">
        <v>209</v>
      </c>
      <c r="AU146" s="26" t="s">
        <v>83</v>
      </c>
    </row>
    <row r="147" s="1" customFormat="1">
      <c r="B147" s="48"/>
      <c r="D147" s="226" t="s">
        <v>235</v>
      </c>
      <c r="F147" s="246" t="s">
        <v>2850</v>
      </c>
      <c r="I147" s="228"/>
      <c r="L147" s="48"/>
      <c r="M147" s="229"/>
      <c r="N147" s="49"/>
      <c r="O147" s="49"/>
      <c r="P147" s="49"/>
      <c r="Q147" s="49"/>
      <c r="R147" s="49"/>
      <c r="S147" s="49"/>
      <c r="T147" s="87"/>
      <c r="AT147" s="26" t="s">
        <v>235</v>
      </c>
      <c r="AU147" s="26" t="s">
        <v>83</v>
      </c>
    </row>
    <row r="148" s="1" customFormat="1" ht="16.5" customHeight="1">
      <c r="B148" s="213"/>
      <c r="C148" s="214" t="s">
        <v>362</v>
      </c>
      <c r="D148" s="214" t="s">
        <v>202</v>
      </c>
      <c r="E148" s="215" t="s">
        <v>2851</v>
      </c>
      <c r="F148" s="216" t="s">
        <v>2852</v>
      </c>
      <c r="G148" s="217" t="s">
        <v>2768</v>
      </c>
      <c r="H148" s="218">
        <v>1</v>
      </c>
      <c r="I148" s="219"/>
      <c r="J148" s="220">
        <f>ROUND(I148*H148,2)</f>
        <v>0</v>
      </c>
      <c r="K148" s="216" t="s">
        <v>206</v>
      </c>
      <c r="L148" s="48"/>
      <c r="M148" s="221" t="s">
        <v>5</v>
      </c>
      <c r="N148" s="222" t="s">
        <v>44</v>
      </c>
      <c r="O148" s="49"/>
      <c r="P148" s="223">
        <f>O148*H148</f>
        <v>0</v>
      </c>
      <c r="Q148" s="223">
        <v>0</v>
      </c>
      <c r="R148" s="223">
        <f>Q148*H148</f>
        <v>0</v>
      </c>
      <c r="S148" s="223">
        <v>0</v>
      </c>
      <c r="T148" s="224">
        <f>S148*H148</f>
        <v>0</v>
      </c>
      <c r="AR148" s="26" t="s">
        <v>2676</v>
      </c>
      <c r="AT148" s="26" t="s">
        <v>202</v>
      </c>
      <c r="AU148" s="26" t="s">
        <v>83</v>
      </c>
      <c r="AY148" s="26" t="s">
        <v>200</v>
      </c>
      <c r="BE148" s="225">
        <f>IF(N148="základní",J148,0)</f>
        <v>0</v>
      </c>
      <c r="BF148" s="225">
        <f>IF(N148="snížená",J148,0)</f>
        <v>0</v>
      </c>
      <c r="BG148" s="225">
        <f>IF(N148="zákl. přenesená",J148,0)</f>
        <v>0</v>
      </c>
      <c r="BH148" s="225">
        <f>IF(N148="sníž. přenesená",J148,0)</f>
        <v>0</v>
      </c>
      <c r="BI148" s="225">
        <f>IF(N148="nulová",J148,0)</f>
        <v>0</v>
      </c>
      <c r="BJ148" s="26" t="s">
        <v>81</v>
      </c>
      <c r="BK148" s="225">
        <f>ROUND(I148*H148,2)</f>
        <v>0</v>
      </c>
      <c r="BL148" s="26" t="s">
        <v>2676</v>
      </c>
      <c r="BM148" s="26" t="s">
        <v>2853</v>
      </c>
    </row>
    <row r="149" s="1" customFormat="1">
      <c r="B149" s="48"/>
      <c r="D149" s="226" t="s">
        <v>209</v>
      </c>
      <c r="F149" s="227" t="s">
        <v>2852</v>
      </c>
      <c r="I149" s="228"/>
      <c r="L149" s="48"/>
      <c r="M149" s="229"/>
      <c r="N149" s="49"/>
      <c r="O149" s="49"/>
      <c r="P149" s="49"/>
      <c r="Q149" s="49"/>
      <c r="R149" s="49"/>
      <c r="S149" s="49"/>
      <c r="T149" s="87"/>
      <c r="AT149" s="26" t="s">
        <v>209</v>
      </c>
      <c r="AU149" s="26" t="s">
        <v>83</v>
      </c>
    </row>
    <row r="150" s="11" customFormat="1" ht="29.88" customHeight="1">
      <c r="B150" s="200"/>
      <c r="D150" s="201" t="s">
        <v>72</v>
      </c>
      <c r="E150" s="211" t="s">
        <v>2854</v>
      </c>
      <c r="F150" s="211" t="s">
        <v>2855</v>
      </c>
      <c r="I150" s="203"/>
      <c r="J150" s="212">
        <f>BK150</f>
        <v>0</v>
      </c>
      <c r="L150" s="200"/>
      <c r="M150" s="205"/>
      <c r="N150" s="206"/>
      <c r="O150" s="206"/>
      <c r="P150" s="207">
        <f>SUM(P151:P154)</f>
        <v>0</v>
      </c>
      <c r="Q150" s="206"/>
      <c r="R150" s="207">
        <f>SUM(R151:R154)</f>
        <v>0</v>
      </c>
      <c r="S150" s="206"/>
      <c r="T150" s="208">
        <f>SUM(T151:T154)</f>
        <v>0</v>
      </c>
      <c r="AR150" s="201" t="s">
        <v>230</v>
      </c>
      <c r="AT150" s="209" t="s">
        <v>72</v>
      </c>
      <c r="AU150" s="209" t="s">
        <v>81</v>
      </c>
      <c r="AY150" s="201" t="s">
        <v>200</v>
      </c>
      <c r="BK150" s="210">
        <f>SUM(BK151:BK154)</f>
        <v>0</v>
      </c>
    </row>
    <row r="151" s="1" customFormat="1" ht="16.5" customHeight="1">
      <c r="B151" s="213"/>
      <c r="C151" s="214" t="s">
        <v>368</v>
      </c>
      <c r="D151" s="214" t="s">
        <v>202</v>
      </c>
      <c r="E151" s="215" t="s">
        <v>2856</v>
      </c>
      <c r="F151" s="216" t="s">
        <v>2857</v>
      </c>
      <c r="G151" s="217" t="s">
        <v>2768</v>
      </c>
      <c r="H151" s="218">
        <v>1</v>
      </c>
      <c r="I151" s="219"/>
      <c r="J151" s="220">
        <f>ROUND(I151*H151,2)</f>
        <v>0</v>
      </c>
      <c r="K151" s="216" t="s">
        <v>206</v>
      </c>
      <c r="L151" s="48"/>
      <c r="M151" s="221" t="s">
        <v>5</v>
      </c>
      <c r="N151" s="222" t="s">
        <v>44</v>
      </c>
      <c r="O151" s="49"/>
      <c r="P151" s="223">
        <f>O151*H151</f>
        <v>0</v>
      </c>
      <c r="Q151" s="223">
        <v>0</v>
      </c>
      <c r="R151" s="223">
        <f>Q151*H151</f>
        <v>0</v>
      </c>
      <c r="S151" s="223">
        <v>0</v>
      </c>
      <c r="T151" s="224">
        <f>S151*H151</f>
        <v>0</v>
      </c>
      <c r="AR151" s="26" t="s">
        <v>2676</v>
      </c>
      <c r="AT151" s="26" t="s">
        <v>202</v>
      </c>
      <c r="AU151" s="26" t="s">
        <v>83</v>
      </c>
      <c r="AY151" s="26" t="s">
        <v>200</v>
      </c>
      <c r="BE151" s="225">
        <f>IF(N151="základní",J151,0)</f>
        <v>0</v>
      </c>
      <c r="BF151" s="225">
        <f>IF(N151="snížená",J151,0)</f>
        <v>0</v>
      </c>
      <c r="BG151" s="225">
        <f>IF(N151="zákl. přenesená",J151,0)</f>
        <v>0</v>
      </c>
      <c r="BH151" s="225">
        <f>IF(N151="sníž. přenesená",J151,0)</f>
        <v>0</v>
      </c>
      <c r="BI151" s="225">
        <f>IF(N151="nulová",J151,0)</f>
        <v>0</v>
      </c>
      <c r="BJ151" s="26" t="s">
        <v>81</v>
      </c>
      <c r="BK151" s="225">
        <f>ROUND(I151*H151,2)</f>
        <v>0</v>
      </c>
      <c r="BL151" s="26" t="s">
        <v>2676</v>
      </c>
      <c r="BM151" s="26" t="s">
        <v>2858</v>
      </c>
    </row>
    <row r="152" s="1" customFormat="1">
      <c r="B152" s="48"/>
      <c r="D152" s="226" t="s">
        <v>209</v>
      </c>
      <c r="F152" s="227" t="s">
        <v>2857</v>
      </c>
      <c r="I152" s="228"/>
      <c r="L152" s="48"/>
      <c r="M152" s="229"/>
      <c r="N152" s="49"/>
      <c r="O152" s="49"/>
      <c r="P152" s="49"/>
      <c r="Q152" s="49"/>
      <c r="R152" s="49"/>
      <c r="S152" s="49"/>
      <c r="T152" s="87"/>
      <c r="AT152" s="26" t="s">
        <v>209</v>
      </c>
      <c r="AU152" s="26" t="s">
        <v>83</v>
      </c>
    </row>
    <row r="153" s="1" customFormat="1" ht="16.5" customHeight="1">
      <c r="B153" s="213"/>
      <c r="C153" s="214" t="s">
        <v>373</v>
      </c>
      <c r="D153" s="214" t="s">
        <v>202</v>
      </c>
      <c r="E153" s="215" t="s">
        <v>2859</v>
      </c>
      <c r="F153" s="216" t="s">
        <v>2860</v>
      </c>
      <c r="G153" s="217" t="s">
        <v>2768</v>
      </c>
      <c r="H153" s="218">
        <v>1</v>
      </c>
      <c r="I153" s="219"/>
      <c r="J153" s="220">
        <f>ROUND(I153*H153,2)</f>
        <v>0</v>
      </c>
      <c r="K153" s="216" t="s">
        <v>206</v>
      </c>
      <c r="L153" s="48"/>
      <c r="M153" s="221" t="s">
        <v>5</v>
      </c>
      <c r="N153" s="222" t="s">
        <v>44</v>
      </c>
      <c r="O153" s="49"/>
      <c r="P153" s="223">
        <f>O153*H153</f>
        <v>0</v>
      </c>
      <c r="Q153" s="223">
        <v>0</v>
      </c>
      <c r="R153" s="223">
        <f>Q153*H153</f>
        <v>0</v>
      </c>
      <c r="S153" s="223">
        <v>0</v>
      </c>
      <c r="T153" s="224">
        <f>S153*H153</f>
        <v>0</v>
      </c>
      <c r="AR153" s="26" t="s">
        <v>2676</v>
      </c>
      <c r="AT153" s="26" t="s">
        <v>202</v>
      </c>
      <c r="AU153" s="26" t="s">
        <v>83</v>
      </c>
      <c r="AY153" s="26" t="s">
        <v>200</v>
      </c>
      <c r="BE153" s="225">
        <f>IF(N153="základní",J153,0)</f>
        <v>0</v>
      </c>
      <c r="BF153" s="225">
        <f>IF(N153="snížená",J153,0)</f>
        <v>0</v>
      </c>
      <c r="BG153" s="225">
        <f>IF(N153="zákl. přenesená",J153,0)</f>
        <v>0</v>
      </c>
      <c r="BH153" s="225">
        <f>IF(N153="sníž. přenesená",J153,0)</f>
        <v>0</v>
      </c>
      <c r="BI153" s="225">
        <f>IF(N153="nulová",J153,0)</f>
        <v>0</v>
      </c>
      <c r="BJ153" s="26" t="s">
        <v>81</v>
      </c>
      <c r="BK153" s="225">
        <f>ROUND(I153*H153,2)</f>
        <v>0</v>
      </c>
      <c r="BL153" s="26" t="s">
        <v>2676</v>
      </c>
      <c r="BM153" s="26" t="s">
        <v>2861</v>
      </c>
    </row>
    <row r="154" s="1" customFormat="1">
      <c r="B154" s="48"/>
      <c r="D154" s="226" t="s">
        <v>209</v>
      </c>
      <c r="F154" s="227" t="s">
        <v>2860</v>
      </c>
      <c r="I154" s="228"/>
      <c r="L154" s="48"/>
      <c r="M154" s="257"/>
      <c r="N154" s="258"/>
      <c r="O154" s="258"/>
      <c r="P154" s="258"/>
      <c r="Q154" s="258"/>
      <c r="R154" s="258"/>
      <c r="S154" s="258"/>
      <c r="T154" s="259"/>
      <c r="AT154" s="26" t="s">
        <v>209</v>
      </c>
      <c r="AU154" s="26" t="s">
        <v>83</v>
      </c>
    </row>
    <row r="155" s="1" customFormat="1" ht="6.96" customHeight="1">
      <c r="B155" s="69"/>
      <c r="C155" s="70"/>
      <c r="D155" s="70"/>
      <c r="E155" s="70"/>
      <c r="F155" s="70"/>
      <c r="G155" s="70"/>
      <c r="H155" s="70"/>
      <c r="I155" s="165"/>
      <c r="J155" s="70"/>
      <c r="K155" s="70"/>
      <c r="L155" s="48"/>
    </row>
  </sheetData>
  <autoFilter ref="C81:K154"/>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0" customWidth="1"/>
    <col min="2" max="2" width="1.664063" style="280" customWidth="1"/>
    <col min="3" max="4" width="5" style="280" customWidth="1"/>
    <col min="5" max="5" width="11.67" style="280" customWidth="1"/>
    <col min="6" max="6" width="9.17" style="280" customWidth="1"/>
    <col min="7" max="7" width="5" style="280" customWidth="1"/>
    <col min="8" max="8" width="77.83" style="280" customWidth="1"/>
    <col min="9" max="10" width="20" style="280" customWidth="1"/>
    <col min="11" max="11" width="1.664063" style="280" customWidth="1"/>
  </cols>
  <sheetData>
    <row r="1" ht="37.5" customHeight="1"/>
    <row r="2" ht="7.5" customHeight="1">
      <c r="B2" s="281"/>
      <c r="C2" s="282"/>
      <c r="D2" s="282"/>
      <c r="E2" s="282"/>
      <c r="F2" s="282"/>
      <c r="G2" s="282"/>
      <c r="H2" s="282"/>
      <c r="I2" s="282"/>
      <c r="J2" s="282"/>
      <c r="K2" s="283"/>
    </row>
    <row r="3" s="16" customFormat="1" ht="45" customHeight="1">
      <c r="B3" s="284"/>
      <c r="C3" s="285" t="s">
        <v>2862</v>
      </c>
      <c r="D3" s="285"/>
      <c r="E3" s="285"/>
      <c r="F3" s="285"/>
      <c r="G3" s="285"/>
      <c r="H3" s="285"/>
      <c r="I3" s="285"/>
      <c r="J3" s="285"/>
      <c r="K3" s="286"/>
    </row>
    <row r="4" ht="25.5" customHeight="1">
      <c r="B4" s="287"/>
      <c r="C4" s="288" t="s">
        <v>2863</v>
      </c>
      <c r="D4" s="288"/>
      <c r="E4" s="288"/>
      <c r="F4" s="288"/>
      <c r="G4" s="288"/>
      <c r="H4" s="288"/>
      <c r="I4" s="288"/>
      <c r="J4" s="288"/>
      <c r="K4" s="289"/>
    </row>
    <row r="5" ht="5.25" customHeight="1">
      <c r="B5" s="287"/>
      <c r="C5" s="290"/>
      <c r="D5" s="290"/>
      <c r="E5" s="290"/>
      <c r="F5" s="290"/>
      <c r="G5" s="290"/>
      <c r="H5" s="290"/>
      <c r="I5" s="290"/>
      <c r="J5" s="290"/>
      <c r="K5" s="289"/>
    </row>
    <row r="6" ht="15" customHeight="1">
      <c r="B6" s="287"/>
      <c r="C6" s="291" t="s">
        <v>2864</v>
      </c>
      <c r="D6" s="291"/>
      <c r="E6" s="291"/>
      <c r="F6" s="291"/>
      <c r="G6" s="291"/>
      <c r="H6" s="291"/>
      <c r="I6" s="291"/>
      <c r="J6" s="291"/>
      <c r="K6" s="289"/>
    </row>
    <row r="7" ht="15" customHeight="1">
      <c r="B7" s="292"/>
      <c r="C7" s="291" t="s">
        <v>2865</v>
      </c>
      <c r="D7" s="291"/>
      <c r="E7" s="291"/>
      <c r="F7" s="291"/>
      <c r="G7" s="291"/>
      <c r="H7" s="291"/>
      <c r="I7" s="291"/>
      <c r="J7" s="291"/>
      <c r="K7" s="289"/>
    </row>
    <row r="8" ht="12.75" customHeight="1">
      <c r="B8" s="292"/>
      <c r="C8" s="291"/>
      <c r="D8" s="291"/>
      <c r="E8" s="291"/>
      <c r="F8" s="291"/>
      <c r="G8" s="291"/>
      <c r="H8" s="291"/>
      <c r="I8" s="291"/>
      <c r="J8" s="291"/>
      <c r="K8" s="289"/>
    </row>
    <row r="9" ht="15" customHeight="1">
      <c r="B9" s="292"/>
      <c r="C9" s="291" t="s">
        <v>2866</v>
      </c>
      <c r="D9" s="291"/>
      <c r="E9" s="291"/>
      <c r="F9" s="291"/>
      <c r="G9" s="291"/>
      <c r="H9" s="291"/>
      <c r="I9" s="291"/>
      <c r="J9" s="291"/>
      <c r="K9" s="289"/>
    </row>
    <row r="10" ht="15" customHeight="1">
      <c r="B10" s="292"/>
      <c r="C10" s="291"/>
      <c r="D10" s="291" t="s">
        <v>2867</v>
      </c>
      <c r="E10" s="291"/>
      <c r="F10" s="291"/>
      <c r="G10" s="291"/>
      <c r="H10" s="291"/>
      <c r="I10" s="291"/>
      <c r="J10" s="291"/>
      <c r="K10" s="289"/>
    </row>
    <row r="11" ht="15" customHeight="1">
      <c r="B11" s="292"/>
      <c r="C11" s="293"/>
      <c r="D11" s="291" t="s">
        <v>2868</v>
      </c>
      <c r="E11" s="291"/>
      <c r="F11" s="291"/>
      <c r="G11" s="291"/>
      <c r="H11" s="291"/>
      <c r="I11" s="291"/>
      <c r="J11" s="291"/>
      <c r="K11" s="289"/>
    </row>
    <row r="12" ht="12.75" customHeight="1">
      <c r="B12" s="292"/>
      <c r="C12" s="293"/>
      <c r="D12" s="293"/>
      <c r="E12" s="293"/>
      <c r="F12" s="293"/>
      <c r="G12" s="293"/>
      <c r="H12" s="293"/>
      <c r="I12" s="293"/>
      <c r="J12" s="293"/>
      <c r="K12" s="289"/>
    </row>
    <row r="13" ht="15" customHeight="1">
      <c r="B13" s="292"/>
      <c r="C13" s="293"/>
      <c r="D13" s="291" t="s">
        <v>2869</v>
      </c>
      <c r="E13" s="291"/>
      <c r="F13" s="291"/>
      <c r="G13" s="291"/>
      <c r="H13" s="291"/>
      <c r="I13" s="291"/>
      <c r="J13" s="291"/>
      <c r="K13" s="289"/>
    </row>
    <row r="14" ht="15" customHeight="1">
      <c r="B14" s="292"/>
      <c r="C14" s="293"/>
      <c r="D14" s="291" t="s">
        <v>2870</v>
      </c>
      <c r="E14" s="291"/>
      <c r="F14" s="291"/>
      <c r="G14" s="291"/>
      <c r="H14" s="291"/>
      <c r="I14" s="291"/>
      <c r="J14" s="291"/>
      <c r="K14" s="289"/>
    </row>
    <row r="15" ht="15" customHeight="1">
      <c r="B15" s="292"/>
      <c r="C15" s="293"/>
      <c r="D15" s="291" t="s">
        <v>2871</v>
      </c>
      <c r="E15" s="291"/>
      <c r="F15" s="291"/>
      <c r="G15" s="291"/>
      <c r="H15" s="291"/>
      <c r="I15" s="291"/>
      <c r="J15" s="291"/>
      <c r="K15" s="289"/>
    </row>
    <row r="16" ht="15" customHeight="1">
      <c r="B16" s="292"/>
      <c r="C16" s="293"/>
      <c r="D16" s="293"/>
      <c r="E16" s="294" t="s">
        <v>80</v>
      </c>
      <c r="F16" s="291" t="s">
        <v>2872</v>
      </c>
      <c r="G16" s="291"/>
      <c r="H16" s="291"/>
      <c r="I16" s="291"/>
      <c r="J16" s="291"/>
      <c r="K16" s="289"/>
    </row>
    <row r="17" ht="15" customHeight="1">
      <c r="B17" s="292"/>
      <c r="C17" s="293"/>
      <c r="D17" s="293"/>
      <c r="E17" s="294" t="s">
        <v>2873</v>
      </c>
      <c r="F17" s="291" t="s">
        <v>2874</v>
      </c>
      <c r="G17" s="291"/>
      <c r="H17" s="291"/>
      <c r="I17" s="291"/>
      <c r="J17" s="291"/>
      <c r="K17" s="289"/>
    </row>
    <row r="18" ht="15" customHeight="1">
      <c r="B18" s="292"/>
      <c r="C18" s="293"/>
      <c r="D18" s="293"/>
      <c r="E18" s="294" t="s">
        <v>2875</v>
      </c>
      <c r="F18" s="291" t="s">
        <v>2876</v>
      </c>
      <c r="G18" s="291"/>
      <c r="H18" s="291"/>
      <c r="I18" s="291"/>
      <c r="J18" s="291"/>
      <c r="K18" s="289"/>
    </row>
    <row r="19" ht="15" customHeight="1">
      <c r="B19" s="292"/>
      <c r="C19" s="293"/>
      <c r="D19" s="293"/>
      <c r="E19" s="294" t="s">
        <v>2877</v>
      </c>
      <c r="F19" s="291" t="s">
        <v>2878</v>
      </c>
      <c r="G19" s="291"/>
      <c r="H19" s="291"/>
      <c r="I19" s="291"/>
      <c r="J19" s="291"/>
      <c r="K19" s="289"/>
    </row>
    <row r="20" ht="15" customHeight="1">
      <c r="B20" s="292"/>
      <c r="C20" s="293"/>
      <c r="D20" s="293"/>
      <c r="E20" s="294" t="s">
        <v>2879</v>
      </c>
      <c r="F20" s="291" t="s">
        <v>2880</v>
      </c>
      <c r="G20" s="291"/>
      <c r="H20" s="291"/>
      <c r="I20" s="291"/>
      <c r="J20" s="291"/>
      <c r="K20" s="289"/>
    </row>
    <row r="21" ht="15" customHeight="1">
      <c r="B21" s="292"/>
      <c r="C21" s="293"/>
      <c r="D21" s="293"/>
      <c r="E21" s="294" t="s">
        <v>106</v>
      </c>
      <c r="F21" s="291" t="s">
        <v>2881</v>
      </c>
      <c r="G21" s="291"/>
      <c r="H21" s="291"/>
      <c r="I21" s="291"/>
      <c r="J21" s="291"/>
      <c r="K21" s="289"/>
    </row>
    <row r="22" ht="12.75" customHeight="1">
      <c r="B22" s="292"/>
      <c r="C22" s="293"/>
      <c r="D22" s="293"/>
      <c r="E22" s="293"/>
      <c r="F22" s="293"/>
      <c r="G22" s="293"/>
      <c r="H22" s="293"/>
      <c r="I22" s="293"/>
      <c r="J22" s="293"/>
      <c r="K22" s="289"/>
    </row>
    <row r="23" ht="15" customHeight="1">
      <c r="B23" s="292"/>
      <c r="C23" s="291" t="s">
        <v>2882</v>
      </c>
      <c r="D23" s="291"/>
      <c r="E23" s="291"/>
      <c r="F23" s="291"/>
      <c r="G23" s="291"/>
      <c r="H23" s="291"/>
      <c r="I23" s="291"/>
      <c r="J23" s="291"/>
      <c r="K23" s="289"/>
    </row>
    <row r="24" ht="15" customHeight="1">
      <c r="B24" s="292"/>
      <c r="C24" s="291" t="s">
        <v>2883</v>
      </c>
      <c r="D24" s="291"/>
      <c r="E24" s="291"/>
      <c r="F24" s="291"/>
      <c r="G24" s="291"/>
      <c r="H24" s="291"/>
      <c r="I24" s="291"/>
      <c r="J24" s="291"/>
      <c r="K24" s="289"/>
    </row>
    <row r="25" ht="15" customHeight="1">
      <c r="B25" s="292"/>
      <c r="C25" s="291"/>
      <c r="D25" s="291" t="s">
        <v>2884</v>
      </c>
      <c r="E25" s="291"/>
      <c r="F25" s="291"/>
      <c r="G25" s="291"/>
      <c r="H25" s="291"/>
      <c r="I25" s="291"/>
      <c r="J25" s="291"/>
      <c r="K25" s="289"/>
    </row>
    <row r="26" ht="15" customHeight="1">
      <c r="B26" s="292"/>
      <c r="C26" s="293"/>
      <c r="D26" s="291" t="s">
        <v>2885</v>
      </c>
      <c r="E26" s="291"/>
      <c r="F26" s="291"/>
      <c r="G26" s="291"/>
      <c r="H26" s="291"/>
      <c r="I26" s="291"/>
      <c r="J26" s="291"/>
      <c r="K26" s="289"/>
    </row>
    <row r="27" ht="12.75" customHeight="1">
      <c r="B27" s="292"/>
      <c r="C27" s="293"/>
      <c r="D27" s="293"/>
      <c r="E27" s="293"/>
      <c r="F27" s="293"/>
      <c r="G27" s="293"/>
      <c r="H27" s="293"/>
      <c r="I27" s="293"/>
      <c r="J27" s="293"/>
      <c r="K27" s="289"/>
    </row>
    <row r="28" ht="15" customHeight="1">
      <c r="B28" s="292"/>
      <c r="C28" s="293"/>
      <c r="D28" s="291" t="s">
        <v>2886</v>
      </c>
      <c r="E28" s="291"/>
      <c r="F28" s="291"/>
      <c r="G28" s="291"/>
      <c r="H28" s="291"/>
      <c r="I28" s="291"/>
      <c r="J28" s="291"/>
      <c r="K28" s="289"/>
    </row>
    <row r="29" ht="15" customHeight="1">
      <c r="B29" s="292"/>
      <c r="C29" s="293"/>
      <c r="D29" s="291" t="s">
        <v>2887</v>
      </c>
      <c r="E29" s="291"/>
      <c r="F29" s="291"/>
      <c r="G29" s="291"/>
      <c r="H29" s="291"/>
      <c r="I29" s="291"/>
      <c r="J29" s="291"/>
      <c r="K29" s="289"/>
    </row>
    <row r="30" ht="12.75" customHeight="1">
      <c r="B30" s="292"/>
      <c r="C30" s="293"/>
      <c r="D30" s="293"/>
      <c r="E30" s="293"/>
      <c r="F30" s="293"/>
      <c r="G30" s="293"/>
      <c r="H30" s="293"/>
      <c r="I30" s="293"/>
      <c r="J30" s="293"/>
      <c r="K30" s="289"/>
    </row>
    <row r="31" ht="15" customHeight="1">
      <c r="B31" s="292"/>
      <c r="C31" s="293"/>
      <c r="D31" s="291" t="s">
        <v>2888</v>
      </c>
      <c r="E31" s="291"/>
      <c r="F31" s="291"/>
      <c r="G31" s="291"/>
      <c r="H31" s="291"/>
      <c r="I31" s="291"/>
      <c r="J31" s="291"/>
      <c r="K31" s="289"/>
    </row>
    <row r="32" ht="15" customHeight="1">
      <c r="B32" s="292"/>
      <c r="C32" s="293"/>
      <c r="D32" s="291" t="s">
        <v>2889</v>
      </c>
      <c r="E32" s="291"/>
      <c r="F32" s="291"/>
      <c r="G32" s="291"/>
      <c r="H32" s="291"/>
      <c r="I32" s="291"/>
      <c r="J32" s="291"/>
      <c r="K32" s="289"/>
    </row>
    <row r="33" ht="15" customHeight="1">
      <c r="B33" s="292"/>
      <c r="C33" s="293"/>
      <c r="D33" s="291" t="s">
        <v>2890</v>
      </c>
      <c r="E33" s="291"/>
      <c r="F33" s="291"/>
      <c r="G33" s="291"/>
      <c r="H33" s="291"/>
      <c r="I33" s="291"/>
      <c r="J33" s="291"/>
      <c r="K33" s="289"/>
    </row>
    <row r="34" ht="15" customHeight="1">
      <c r="B34" s="292"/>
      <c r="C34" s="293"/>
      <c r="D34" s="291"/>
      <c r="E34" s="295" t="s">
        <v>185</v>
      </c>
      <c r="F34" s="291"/>
      <c r="G34" s="291" t="s">
        <v>2891</v>
      </c>
      <c r="H34" s="291"/>
      <c r="I34" s="291"/>
      <c r="J34" s="291"/>
      <c r="K34" s="289"/>
    </row>
    <row r="35" ht="30.75" customHeight="1">
      <c r="B35" s="292"/>
      <c r="C35" s="293"/>
      <c r="D35" s="291"/>
      <c r="E35" s="295" t="s">
        <v>2892</v>
      </c>
      <c r="F35" s="291"/>
      <c r="G35" s="291" t="s">
        <v>2893</v>
      </c>
      <c r="H35" s="291"/>
      <c r="I35" s="291"/>
      <c r="J35" s="291"/>
      <c r="K35" s="289"/>
    </row>
    <row r="36" ht="15" customHeight="1">
      <c r="B36" s="292"/>
      <c r="C36" s="293"/>
      <c r="D36" s="291"/>
      <c r="E36" s="295" t="s">
        <v>54</v>
      </c>
      <c r="F36" s="291"/>
      <c r="G36" s="291" t="s">
        <v>2894</v>
      </c>
      <c r="H36" s="291"/>
      <c r="I36" s="291"/>
      <c r="J36" s="291"/>
      <c r="K36" s="289"/>
    </row>
    <row r="37" ht="15" customHeight="1">
      <c r="B37" s="292"/>
      <c r="C37" s="293"/>
      <c r="D37" s="291"/>
      <c r="E37" s="295" t="s">
        <v>186</v>
      </c>
      <c r="F37" s="291"/>
      <c r="G37" s="291" t="s">
        <v>2895</v>
      </c>
      <c r="H37" s="291"/>
      <c r="I37" s="291"/>
      <c r="J37" s="291"/>
      <c r="K37" s="289"/>
    </row>
    <row r="38" ht="15" customHeight="1">
      <c r="B38" s="292"/>
      <c r="C38" s="293"/>
      <c r="D38" s="291"/>
      <c r="E38" s="295" t="s">
        <v>187</v>
      </c>
      <c r="F38" s="291"/>
      <c r="G38" s="291" t="s">
        <v>2896</v>
      </c>
      <c r="H38" s="291"/>
      <c r="I38" s="291"/>
      <c r="J38" s="291"/>
      <c r="K38" s="289"/>
    </row>
    <row r="39" ht="15" customHeight="1">
      <c r="B39" s="292"/>
      <c r="C39" s="293"/>
      <c r="D39" s="291"/>
      <c r="E39" s="295" t="s">
        <v>188</v>
      </c>
      <c r="F39" s="291"/>
      <c r="G39" s="291" t="s">
        <v>2897</v>
      </c>
      <c r="H39" s="291"/>
      <c r="I39" s="291"/>
      <c r="J39" s="291"/>
      <c r="K39" s="289"/>
    </row>
    <row r="40" ht="15" customHeight="1">
      <c r="B40" s="292"/>
      <c r="C40" s="293"/>
      <c r="D40" s="291"/>
      <c r="E40" s="295" t="s">
        <v>2898</v>
      </c>
      <c r="F40" s="291"/>
      <c r="G40" s="291" t="s">
        <v>2899</v>
      </c>
      <c r="H40" s="291"/>
      <c r="I40" s="291"/>
      <c r="J40" s="291"/>
      <c r="K40" s="289"/>
    </row>
    <row r="41" ht="15" customHeight="1">
      <c r="B41" s="292"/>
      <c r="C41" s="293"/>
      <c r="D41" s="291"/>
      <c r="E41" s="295"/>
      <c r="F41" s="291"/>
      <c r="G41" s="291" t="s">
        <v>2900</v>
      </c>
      <c r="H41" s="291"/>
      <c r="I41" s="291"/>
      <c r="J41" s="291"/>
      <c r="K41" s="289"/>
    </row>
    <row r="42" ht="15" customHeight="1">
      <c r="B42" s="292"/>
      <c r="C42" s="293"/>
      <c r="D42" s="291"/>
      <c r="E42" s="295" t="s">
        <v>2901</v>
      </c>
      <c r="F42" s="291"/>
      <c r="G42" s="291" t="s">
        <v>2902</v>
      </c>
      <c r="H42" s="291"/>
      <c r="I42" s="291"/>
      <c r="J42" s="291"/>
      <c r="K42" s="289"/>
    </row>
    <row r="43" ht="15" customHeight="1">
      <c r="B43" s="292"/>
      <c r="C43" s="293"/>
      <c r="D43" s="291"/>
      <c r="E43" s="295" t="s">
        <v>190</v>
      </c>
      <c r="F43" s="291"/>
      <c r="G43" s="291" t="s">
        <v>2903</v>
      </c>
      <c r="H43" s="291"/>
      <c r="I43" s="291"/>
      <c r="J43" s="291"/>
      <c r="K43" s="289"/>
    </row>
    <row r="44" ht="12.75" customHeight="1">
      <c r="B44" s="292"/>
      <c r="C44" s="293"/>
      <c r="D44" s="291"/>
      <c r="E44" s="291"/>
      <c r="F44" s="291"/>
      <c r="G44" s="291"/>
      <c r="H44" s="291"/>
      <c r="I44" s="291"/>
      <c r="J44" s="291"/>
      <c r="K44" s="289"/>
    </row>
    <row r="45" ht="15" customHeight="1">
      <c r="B45" s="292"/>
      <c r="C45" s="293"/>
      <c r="D45" s="291" t="s">
        <v>2904</v>
      </c>
      <c r="E45" s="291"/>
      <c r="F45" s="291"/>
      <c r="G45" s="291"/>
      <c r="H45" s="291"/>
      <c r="I45" s="291"/>
      <c r="J45" s="291"/>
      <c r="K45" s="289"/>
    </row>
    <row r="46" ht="15" customHeight="1">
      <c r="B46" s="292"/>
      <c r="C46" s="293"/>
      <c r="D46" s="293"/>
      <c r="E46" s="291" t="s">
        <v>2905</v>
      </c>
      <c r="F46" s="291"/>
      <c r="G46" s="291"/>
      <c r="H46" s="291"/>
      <c r="I46" s="291"/>
      <c r="J46" s="291"/>
      <c r="K46" s="289"/>
    </row>
    <row r="47" ht="15" customHeight="1">
      <c r="B47" s="292"/>
      <c r="C47" s="293"/>
      <c r="D47" s="293"/>
      <c r="E47" s="291" t="s">
        <v>2906</v>
      </c>
      <c r="F47" s="291"/>
      <c r="G47" s="291"/>
      <c r="H47" s="291"/>
      <c r="I47" s="291"/>
      <c r="J47" s="291"/>
      <c r="K47" s="289"/>
    </row>
    <row r="48" ht="15" customHeight="1">
      <c r="B48" s="292"/>
      <c r="C48" s="293"/>
      <c r="D48" s="293"/>
      <c r="E48" s="291" t="s">
        <v>2907</v>
      </c>
      <c r="F48" s="291"/>
      <c r="G48" s="291"/>
      <c r="H48" s="291"/>
      <c r="I48" s="291"/>
      <c r="J48" s="291"/>
      <c r="K48" s="289"/>
    </row>
    <row r="49" ht="15" customHeight="1">
      <c r="B49" s="292"/>
      <c r="C49" s="293"/>
      <c r="D49" s="291" t="s">
        <v>2908</v>
      </c>
      <c r="E49" s="291"/>
      <c r="F49" s="291"/>
      <c r="G49" s="291"/>
      <c r="H49" s="291"/>
      <c r="I49" s="291"/>
      <c r="J49" s="291"/>
      <c r="K49" s="289"/>
    </row>
    <row r="50" ht="25.5" customHeight="1">
      <c r="B50" s="287"/>
      <c r="C50" s="288" t="s">
        <v>2909</v>
      </c>
      <c r="D50" s="288"/>
      <c r="E50" s="288"/>
      <c r="F50" s="288"/>
      <c r="G50" s="288"/>
      <c r="H50" s="288"/>
      <c r="I50" s="288"/>
      <c r="J50" s="288"/>
      <c r="K50" s="289"/>
    </row>
    <row r="51" ht="5.25" customHeight="1">
      <c r="B51" s="287"/>
      <c r="C51" s="290"/>
      <c r="D51" s="290"/>
      <c r="E51" s="290"/>
      <c r="F51" s="290"/>
      <c r="G51" s="290"/>
      <c r="H51" s="290"/>
      <c r="I51" s="290"/>
      <c r="J51" s="290"/>
      <c r="K51" s="289"/>
    </row>
    <row r="52" ht="15" customHeight="1">
      <c r="B52" s="287"/>
      <c r="C52" s="291" t="s">
        <v>2910</v>
      </c>
      <c r="D52" s="291"/>
      <c r="E52" s="291"/>
      <c r="F52" s="291"/>
      <c r="G52" s="291"/>
      <c r="H52" s="291"/>
      <c r="I52" s="291"/>
      <c r="J52" s="291"/>
      <c r="K52" s="289"/>
    </row>
    <row r="53" ht="15" customHeight="1">
      <c r="B53" s="287"/>
      <c r="C53" s="291" t="s">
        <v>2911</v>
      </c>
      <c r="D53" s="291"/>
      <c r="E53" s="291"/>
      <c r="F53" s="291"/>
      <c r="G53" s="291"/>
      <c r="H53" s="291"/>
      <c r="I53" s="291"/>
      <c r="J53" s="291"/>
      <c r="K53" s="289"/>
    </row>
    <row r="54" ht="12.75" customHeight="1">
      <c r="B54" s="287"/>
      <c r="C54" s="291"/>
      <c r="D54" s="291"/>
      <c r="E54" s="291"/>
      <c r="F54" s="291"/>
      <c r="G54" s="291"/>
      <c r="H54" s="291"/>
      <c r="I54" s="291"/>
      <c r="J54" s="291"/>
      <c r="K54" s="289"/>
    </row>
    <row r="55" ht="15" customHeight="1">
      <c r="B55" s="287"/>
      <c r="C55" s="291" t="s">
        <v>2912</v>
      </c>
      <c r="D55" s="291"/>
      <c r="E55" s="291"/>
      <c r="F55" s="291"/>
      <c r="G55" s="291"/>
      <c r="H55" s="291"/>
      <c r="I55" s="291"/>
      <c r="J55" s="291"/>
      <c r="K55" s="289"/>
    </row>
    <row r="56" ht="15" customHeight="1">
      <c r="B56" s="287"/>
      <c r="C56" s="293"/>
      <c r="D56" s="291" t="s">
        <v>2913</v>
      </c>
      <c r="E56" s="291"/>
      <c r="F56" s="291"/>
      <c r="G56" s="291"/>
      <c r="H56" s="291"/>
      <c r="I56" s="291"/>
      <c r="J56" s="291"/>
      <c r="K56" s="289"/>
    </row>
    <row r="57" ht="15" customHeight="1">
      <c r="B57" s="287"/>
      <c r="C57" s="293"/>
      <c r="D57" s="291" t="s">
        <v>2914</v>
      </c>
      <c r="E57" s="291"/>
      <c r="F57" s="291"/>
      <c r="G57" s="291"/>
      <c r="H57" s="291"/>
      <c r="I57" s="291"/>
      <c r="J57" s="291"/>
      <c r="K57" s="289"/>
    </row>
    <row r="58" ht="15" customHeight="1">
      <c r="B58" s="287"/>
      <c r="C58" s="293"/>
      <c r="D58" s="291" t="s">
        <v>2915</v>
      </c>
      <c r="E58" s="291"/>
      <c r="F58" s="291"/>
      <c r="G58" s="291"/>
      <c r="H58" s="291"/>
      <c r="I58" s="291"/>
      <c r="J58" s="291"/>
      <c r="K58" s="289"/>
    </row>
    <row r="59" ht="15" customHeight="1">
      <c r="B59" s="287"/>
      <c r="C59" s="293"/>
      <c r="D59" s="291" t="s">
        <v>2916</v>
      </c>
      <c r="E59" s="291"/>
      <c r="F59" s="291"/>
      <c r="G59" s="291"/>
      <c r="H59" s="291"/>
      <c r="I59" s="291"/>
      <c r="J59" s="291"/>
      <c r="K59" s="289"/>
    </row>
    <row r="60" ht="15" customHeight="1">
      <c r="B60" s="287"/>
      <c r="C60" s="293"/>
      <c r="D60" s="296" t="s">
        <v>2917</v>
      </c>
      <c r="E60" s="296"/>
      <c r="F60" s="296"/>
      <c r="G60" s="296"/>
      <c r="H60" s="296"/>
      <c r="I60" s="296"/>
      <c r="J60" s="296"/>
      <c r="K60" s="289"/>
    </row>
    <row r="61" ht="15" customHeight="1">
      <c r="B61" s="287"/>
      <c r="C61" s="293"/>
      <c r="D61" s="291" t="s">
        <v>2918</v>
      </c>
      <c r="E61" s="291"/>
      <c r="F61" s="291"/>
      <c r="G61" s="291"/>
      <c r="H61" s="291"/>
      <c r="I61" s="291"/>
      <c r="J61" s="291"/>
      <c r="K61" s="289"/>
    </row>
    <row r="62" ht="12.75" customHeight="1">
      <c r="B62" s="287"/>
      <c r="C62" s="293"/>
      <c r="D62" s="293"/>
      <c r="E62" s="297"/>
      <c r="F62" s="293"/>
      <c r="G62" s="293"/>
      <c r="H62" s="293"/>
      <c r="I62" s="293"/>
      <c r="J62" s="293"/>
      <c r="K62" s="289"/>
    </row>
    <row r="63" ht="15" customHeight="1">
      <c r="B63" s="287"/>
      <c r="C63" s="293"/>
      <c r="D63" s="291" t="s">
        <v>2919</v>
      </c>
      <c r="E63" s="291"/>
      <c r="F63" s="291"/>
      <c r="G63" s="291"/>
      <c r="H63" s="291"/>
      <c r="I63" s="291"/>
      <c r="J63" s="291"/>
      <c r="K63" s="289"/>
    </row>
    <row r="64" ht="15" customHeight="1">
      <c r="B64" s="287"/>
      <c r="C64" s="293"/>
      <c r="D64" s="296" t="s">
        <v>2920</v>
      </c>
      <c r="E64" s="296"/>
      <c r="F64" s="296"/>
      <c r="G64" s="296"/>
      <c r="H64" s="296"/>
      <c r="I64" s="296"/>
      <c r="J64" s="296"/>
      <c r="K64" s="289"/>
    </row>
    <row r="65" ht="15" customHeight="1">
      <c r="B65" s="287"/>
      <c r="C65" s="293"/>
      <c r="D65" s="291" t="s">
        <v>2921</v>
      </c>
      <c r="E65" s="291"/>
      <c r="F65" s="291"/>
      <c r="G65" s="291"/>
      <c r="H65" s="291"/>
      <c r="I65" s="291"/>
      <c r="J65" s="291"/>
      <c r="K65" s="289"/>
    </row>
    <row r="66" ht="15" customHeight="1">
      <c r="B66" s="287"/>
      <c r="C66" s="293"/>
      <c r="D66" s="291" t="s">
        <v>2922</v>
      </c>
      <c r="E66" s="291"/>
      <c r="F66" s="291"/>
      <c r="G66" s="291"/>
      <c r="H66" s="291"/>
      <c r="I66" s="291"/>
      <c r="J66" s="291"/>
      <c r="K66" s="289"/>
    </row>
    <row r="67" ht="15" customHeight="1">
      <c r="B67" s="287"/>
      <c r="C67" s="293"/>
      <c r="D67" s="291" t="s">
        <v>2923</v>
      </c>
      <c r="E67" s="291"/>
      <c r="F67" s="291"/>
      <c r="G67" s="291"/>
      <c r="H67" s="291"/>
      <c r="I67" s="291"/>
      <c r="J67" s="291"/>
      <c r="K67" s="289"/>
    </row>
    <row r="68" ht="15" customHeight="1">
      <c r="B68" s="287"/>
      <c r="C68" s="293"/>
      <c r="D68" s="291" t="s">
        <v>2924</v>
      </c>
      <c r="E68" s="291"/>
      <c r="F68" s="291"/>
      <c r="G68" s="291"/>
      <c r="H68" s="291"/>
      <c r="I68" s="291"/>
      <c r="J68" s="291"/>
      <c r="K68" s="289"/>
    </row>
    <row r="69" ht="12.75" customHeight="1">
      <c r="B69" s="298"/>
      <c r="C69" s="299"/>
      <c r="D69" s="299"/>
      <c r="E69" s="299"/>
      <c r="F69" s="299"/>
      <c r="G69" s="299"/>
      <c r="H69" s="299"/>
      <c r="I69" s="299"/>
      <c r="J69" s="299"/>
      <c r="K69" s="300"/>
    </row>
    <row r="70" ht="18.75" customHeight="1">
      <c r="B70" s="301"/>
      <c r="C70" s="301"/>
      <c r="D70" s="301"/>
      <c r="E70" s="301"/>
      <c r="F70" s="301"/>
      <c r="G70" s="301"/>
      <c r="H70" s="301"/>
      <c r="I70" s="301"/>
      <c r="J70" s="301"/>
      <c r="K70" s="302"/>
    </row>
    <row r="71" ht="18.75" customHeight="1">
      <c r="B71" s="302"/>
      <c r="C71" s="302"/>
      <c r="D71" s="302"/>
      <c r="E71" s="302"/>
      <c r="F71" s="302"/>
      <c r="G71" s="302"/>
      <c r="H71" s="302"/>
      <c r="I71" s="302"/>
      <c r="J71" s="302"/>
      <c r="K71" s="302"/>
    </row>
    <row r="72" ht="7.5" customHeight="1">
      <c r="B72" s="303"/>
      <c r="C72" s="304"/>
      <c r="D72" s="304"/>
      <c r="E72" s="304"/>
      <c r="F72" s="304"/>
      <c r="G72" s="304"/>
      <c r="H72" s="304"/>
      <c r="I72" s="304"/>
      <c r="J72" s="304"/>
      <c r="K72" s="305"/>
    </row>
    <row r="73" ht="45" customHeight="1">
      <c r="B73" s="306"/>
      <c r="C73" s="307" t="s">
        <v>167</v>
      </c>
      <c r="D73" s="307"/>
      <c r="E73" s="307"/>
      <c r="F73" s="307"/>
      <c r="G73" s="307"/>
      <c r="H73" s="307"/>
      <c r="I73" s="307"/>
      <c r="J73" s="307"/>
      <c r="K73" s="308"/>
    </row>
    <row r="74" ht="17.25" customHeight="1">
      <c r="B74" s="306"/>
      <c r="C74" s="309" t="s">
        <v>2925</v>
      </c>
      <c r="D74" s="309"/>
      <c r="E74" s="309"/>
      <c r="F74" s="309" t="s">
        <v>2926</v>
      </c>
      <c r="G74" s="310"/>
      <c r="H74" s="309" t="s">
        <v>186</v>
      </c>
      <c r="I74" s="309" t="s">
        <v>58</v>
      </c>
      <c r="J74" s="309" t="s">
        <v>2927</v>
      </c>
      <c r="K74" s="308"/>
    </row>
    <row r="75" ht="17.25" customHeight="1">
      <c r="B75" s="306"/>
      <c r="C75" s="311" t="s">
        <v>2928</v>
      </c>
      <c r="D75" s="311"/>
      <c r="E75" s="311"/>
      <c r="F75" s="312" t="s">
        <v>2929</v>
      </c>
      <c r="G75" s="313"/>
      <c r="H75" s="311"/>
      <c r="I75" s="311"/>
      <c r="J75" s="311" t="s">
        <v>2930</v>
      </c>
      <c r="K75" s="308"/>
    </row>
    <row r="76" ht="5.25" customHeight="1">
      <c r="B76" s="306"/>
      <c r="C76" s="314"/>
      <c r="D76" s="314"/>
      <c r="E76" s="314"/>
      <c r="F76" s="314"/>
      <c r="G76" s="315"/>
      <c r="H76" s="314"/>
      <c r="I76" s="314"/>
      <c r="J76" s="314"/>
      <c r="K76" s="308"/>
    </row>
    <row r="77" ht="15" customHeight="1">
      <c r="B77" s="306"/>
      <c r="C77" s="295" t="s">
        <v>54</v>
      </c>
      <c r="D77" s="314"/>
      <c r="E77" s="314"/>
      <c r="F77" s="316" t="s">
        <v>2931</v>
      </c>
      <c r="G77" s="315"/>
      <c r="H77" s="295" t="s">
        <v>2932</v>
      </c>
      <c r="I77" s="295" t="s">
        <v>2933</v>
      </c>
      <c r="J77" s="295">
        <v>20</v>
      </c>
      <c r="K77" s="308"/>
    </row>
    <row r="78" ht="15" customHeight="1">
      <c r="B78" s="306"/>
      <c r="C78" s="295" t="s">
        <v>2934</v>
      </c>
      <c r="D78" s="295"/>
      <c r="E78" s="295"/>
      <c r="F78" s="316" t="s">
        <v>2931</v>
      </c>
      <c r="G78" s="315"/>
      <c r="H78" s="295" t="s">
        <v>2935</v>
      </c>
      <c r="I78" s="295" t="s">
        <v>2933</v>
      </c>
      <c r="J78" s="295">
        <v>120</v>
      </c>
      <c r="K78" s="308"/>
    </row>
    <row r="79" ht="15" customHeight="1">
      <c r="B79" s="317"/>
      <c r="C79" s="295" t="s">
        <v>2936</v>
      </c>
      <c r="D79" s="295"/>
      <c r="E79" s="295"/>
      <c r="F79" s="316" t="s">
        <v>2937</v>
      </c>
      <c r="G79" s="315"/>
      <c r="H79" s="295" t="s">
        <v>2938</v>
      </c>
      <c r="I79" s="295" t="s">
        <v>2933</v>
      </c>
      <c r="J79" s="295">
        <v>50</v>
      </c>
      <c r="K79" s="308"/>
    </row>
    <row r="80" ht="15" customHeight="1">
      <c r="B80" s="317"/>
      <c r="C80" s="295" t="s">
        <v>2939</v>
      </c>
      <c r="D80" s="295"/>
      <c r="E80" s="295"/>
      <c r="F80" s="316" t="s">
        <v>2931</v>
      </c>
      <c r="G80" s="315"/>
      <c r="H80" s="295" t="s">
        <v>2940</v>
      </c>
      <c r="I80" s="295" t="s">
        <v>2941</v>
      </c>
      <c r="J80" s="295"/>
      <c r="K80" s="308"/>
    </row>
    <row r="81" ht="15" customHeight="1">
      <c r="B81" s="317"/>
      <c r="C81" s="318" t="s">
        <v>2942</v>
      </c>
      <c r="D81" s="318"/>
      <c r="E81" s="318"/>
      <c r="F81" s="319" t="s">
        <v>2937</v>
      </c>
      <c r="G81" s="318"/>
      <c r="H81" s="318" t="s">
        <v>2943</v>
      </c>
      <c r="I81" s="318" t="s">
        <v>2933</v>
      </c>
      <c r="J81" s="318">
        <v>15</v>
      </c>
      <c r="K81" s="308"/>
    </row>
    <row r="82" ht="15" customHeight="1">
      <c r="B82" s="317"/>
      <c r="C82" s="318" t="s">
        <v>2944</v>
      </c>
      <c r="D82" s="318"/>
      <c r="E82" s="318"/>
      <c r="F82" s="319" t="s">
        <v>2937</v>
      </c>
      <c r="G82" s="318"/>
      <c r="H82" s="318" t="s">
        <v>2945</v>
      </c>
      <c r="I82" s="318" t="s">
        <v>2933</v>
      </c>
      <c r="J82" s="318">
        <v>15</v>
      </c>
      <c r="K82" s="308"/>
    </row>
    <row r="83" ht="15" customHeight="1">
      <c r="B83" s="317"/>
      <c r="C83" s="318" t="s">
        <v>2946</v>
      </c>
      <c r="D83" s="318"/>
      <c r="E83" s="318"/>
      <c r="F83" s="319" t="s">
        <v>2937</v>
      </c>
      <c r="G83" s="318"/>
      <c r="H83" s="318" t="s">
        <v>2947</v>
      </c>
      <c r="I83" s="318" t="s">
        <v>2933</v>
      </c>
      <c r="J83" s="318">
        <v>20</v>
      </c>
      <c r="K83" s="308"/>
    </row>
    <row r="84" ht="15" customHeight="1">
      <c r="B84" s="317"/>
      <c r="C84" s="318" t="s">
        <v>2948</v>
      </c>
      <c r="D84" s="318"/>
      <c r="E84" s="318"/>
      <c r="F84" s="319" t="s">
        <v>2937</v>
      </c>
      <c r="G84" s="318"/>
      <c r="H84" s="318" t="s">
        <v>2949</v>
      </c>
      <c r="I84" s="318" t="s">
        <v>2933</v>
      </c>
      <c r="J84" s="318">
        <v>20</v>
      </c>
      <c r="K84" s="308"/>
    </row>
    <row r="85" ht="15" customHeight="1">
      <c r="B85" s="317"/>
      <c r="C85" s="295" t="s">
        <v>2950</v>
      </c>
      <c r="D85" s="295"/>
      <c r="E85" s="295"/>
      <c r="F85" s="316" t="s">
        <v>2937</v>
      </c>
      <c r="G85" s="315"/>
      <c r="H85" s="295" t="s">
        <v>2951</v>
      </c>
      <c r="I85" s="295" t="s">
        <v>2933</v>
      </c>
      <c r="J85" s="295">
        <v>50</v>
      </c>
      <c r="K85" s="308"/>
    </row>
    <row r="86" ht="15" customHeight="1">
      <c r="B86" s="317"/>
      <c r="C86" s="295" t="s">
        <v>2952</v>
      </c>
      <c r="D86" s="295"/>
      <c r="E86" s="295"/>
      <c r="F86" s="316" t="s">
        <v>2937</v>
      </c>
      <c r="G86" s="315"/>
      <c r="H86" s="295" t="s">
        <v>2953</v>
      </c>
      <c r="I86" s="295" t="s">
        <v>2933</v>
      </c>
      <c r="J86" s="295">
        <v>20</v>
      </c>
      <c r="K86" s="308"/>
    </row>
    <row r="87" ht="15" customHeight="1">
      <c r="B87" s="317"/>
      <c r="C87" s="295" t="s">
        <v>2954</v>
      </c>
      <c r="D87" s="295"/>
      <c r="E87" s="295"/>
      <c r="F87" s="316" t="s">
        <v>2937</v>
      </c>
      <c r="G87" s="315"/>
      <c r="H87" s="295" t="s">
        <v>2955</v>
      </c>
      <c r="I87" s="295" t="s">
        <v>2933</v>
      </c>
      <c r="J87" s="295">
        <v>20</v>
      </c>
      <c r="K87" s="308"/>
    </row>
    <row r="88" ht="15" customHeight="1">
      <c r="B88" s="317"/>
      <c r="C88" s="295" t="s">
        <v>2956</v>
      </c>
      <c r="D88" s="295"/>
      <c r="E88" s="295"/>
      <c r="F88" s="316" t="s">
        <v>2937</v>
      </c>
      <c r="G88" s="315"/>
      <c r="H88" s="295" t="s">
        <v>2957</v>
      </c>
      <c r="I88" s="295" t="s">
        <v>2933</v>
      </c>
      <c r="J88" s="295">
        <v>50</v>
      </c>
      <c r="K88" s="308"/>
    </row>
    <row r="89" ht="15" customHeight="1">
      <c r="B89" s="317"/>
      <c r="C89" s="295" t="s">
        <v>2958</v>
      </c>
      <c r="D89" s="295"/>
      <c r="E89" s="295"/>
      <c r="F89" s="316" t="s">
        <v>2937</v>
      </c>
      <c r="G89" s="315"/>
      <c r="H89" s="295" t="s">
        <v>2958</v>
      </c>
      <c r="I89" s="295" t="s">
        <v>2933</v>
      </c>
      <c r="J89" s="295">
        <v>50</v>
      </c>
      <c r="K89" s="308"/>
    </row>
    <row r="90" ht="15" customHeight="1">
      <c r="B90" s="317"/>
      <c r="C90" s="295" t="s">
        <v>191</v>
      </c>
      <c r="D90" s="295"/>
      <c r="E90" s="295"/>
      <c r="F90" s="316" t="s">
        <v>2937</v>
      </c>
      <c r="G90" s="315"/>
      <c r="H90" s="295" t="s">
        <v>2959</v>
      </c>
      <c r="I90" s="295" t="s">
        <v>2933</v>
      </c>
      <c r="J90" s="295">
        <v>255</v>
      </c>
      <c r="K90" s="308"/>
    </row>
    <row r="91" ht="15" customHeight="1">
      <c r="B91" s="317"/>
      <c r="C91" s="295" t="s">
        <v>2960</v>
      </c>
      <c r="D91" s="295"/>
      <c r="E91" s="295"/>
      <c r="F91" s="316" t="s">
        <v>2931</v>
      </c>
      <c r="G91" s="315"/>
      <c r="H91" s="295" t="s">
        <v>2961</v>
      </c>
      <c r="I91" s="295" t="s">
        <v>2962</v>
      </c>
      <c r="J91" s="295"/>
      <c r="K91" s="308"/>
    </row>
    <row r="92" ht="15" customHeight="1">
      <c r="B92" s="317"/>
      <c r="C92" s="295" t="s">
        <v>2963</v>
      </c>
      <c r="D92" s="295"/>
      <c r="E92" s="295"/>
      <c r="F92" s="316" t="s">
        <v>2931</v>
      </c>
      <c r="G92" s="315"/>
      <c r="H92" s="295" t="s">
        <v>2964</v>
      </c>
      <c r="I92" s="295" t="s">
        <v>2965</v>
      </c>
      <c r="J92" s="295"/>
      <c r="K92" s="308"/>
    </row>
    <row r="93" ht="15" customHeight="1">
      <c r="B93" s="317"/>
      <c r="C93" s="295" t="s">
        <v>2966</v>
      </c>
      <c r="D93" s="295"/>
      <c r="E93" s="295"/>
      <c r="F93" s="316" t="s">
        <v>2931</v>
      </c>
      <c r="G93" s="315"/>
      <c r="H93" s="295" t="s">
        <v>2966</v>
      </c>
      <c r="I93" s="295" t="s">
        <v>2965</v>
      </c>
      <c r="J93" s="295"/>
      <c r="K93" s="308"/>
    </row>
    <row r="94" ht="15" customHeight="1">
      <c r="B94" s="317"/>
      <c r="C94" s="295" t="s">
        <v>39</v>
      </c>
      <c r="D94" s="295"/>
      <c r="E94" s="295"/>
      <c r="F94" s="316" t="s">
        <v>2931</v>
      </c>
      <c r="G94" s="315"/>
      <c r="H94" s="295" t="s">
        <v>2967</v>
      </c>
      <c r="I94" s="295" t="s">
        <v>2965</v>
      </c>
      <c r="J94" s="295"/>
      <c r="K94" s="308"/>
    </row>
    <row r="95" ht="15" customHeight="1">
      <c r="B95" s="317"/>
      <c r="C95" s="295" t="s">
        <v>49</v>
      </c>
      <c r="D95" s="295"/>
      <c r="E95" s="295"/>
      <c r="F95" s="316" t="s">
        <v>2931</v>
      </c>
      <c r="G95" s="315"/>
      <c r="H95" s="295" t="s">
        <v>2968</v>
      </c>
      <c r="I95" s="295" t="s">
        <v>2965</v>
      </c>
      <c r="J95" s="295"/>
      <c r="K95" s="308"/>
    </row>
    <row r="96" ht="15" customHeight="1">
      <c r="B96" s="320"/>
      <c r="C96" s="321"/>
      <c r="D96" s="321"/>
      <c r="E96" s="321"/>
      <c r="F96" s="321"/>
      <c r="G96" s="321"/>
      <c r="H96" s="321"/>
      <c r="I96" s="321"/>
      <c r="J96" s="321"/>
      <c r="K96" s="322"/>
    </row>
    <row r="97" ht="18.75" customHeight="1">
      <c r="B97" s="323"/>
      <c r="C97" s="324"/>
      <c r="D97" s="324"/>
      <c r="E97" s="324"/>
      <c r="F97" s="324"/>
      <c r="G97" s="324"/>
      <c r="H97" s="324"/>
      <c r="I97" s="324"/>
      <c r="J97" s="324"/>
      <c r="K97" s="323"/>
    </row>
    <row r="98" ht="18.75" customHeight="1">
      <c r="B98" s="302"/>
      <c r="C98" s="302"/>
      <c r="D98" s="302"/>
      <c r="E98" s="302"/>
      <c r="F98" s="302"/>
      <c r="G98" s="302"/>
      <c r="H98" s="302"/>
      <c r="I98" s="302"/>
      <c r="J98" s="302"/>
      <c r="K98" s="302"/>
    </row>
    <row r="99" ht="7.5" customHeight="1">
      <c r="B99" s="303"/>
      <c r="C99" s="304"/>
      <c r="D99" s="304"/>
      <c r="E99" s="304"/>
      <c r="F99" s="304"/>
      <c r="G99" s="304"/>
      <c r="H99" s="304"/>
      <c r="I99" s="304"/>
      <c r="J99" s="304"/>
      <c r="K99" s="305"/>
    </row>
    <row r="100" ht="45" customHeight="1">
      <c r="B100" s="306"/>
      <c r="C100" s="307" t="s">
        <v>2969</v>
      </c>
      <c r="D100" s="307"/>
      <c r="E100" s="307"/>
      <c r="F100" s="307"/>
      <c r="G100" s="307"/>
      <c r="H100" s="307"/>
      <c r="I100" s="307"/>
      <c r="J100" s="307"/>
      <c r="K100" s="308"/>
    </row>
    <row r="101" ht="17.25" customHeight="1">
      <c r="B101" s="306"/>
      <c r="C101" s="309" t="s">
        <v>2925</v>
      </c>
      <c r="D101" s="309"/>
      <c r="E101" s="309"/>
      <c r="F101" s="309" t="s">
        <v>2926</v>
      </c>
      <c r="G101" s="310"/>
      <c r="H101" s="309" t="s">
        <v>186</v>
      </c>
      <c r="I101" s="309" t="s">
        <v>58</v>
      </c>
      <c r="J101" s="309" t="s">
        <v>2927</v>
      </c>
      <c r="K101" s="308"/>
    </row>
    <row r="102" ht="17.25" customHeight="1">
      <c r="B102" s="306"/>
      <c r="C102" s="311" t="s">
        <v>2928</v>
      </c>
      <c r="D102" s="311"/>
      <c r="E102" s="311"/>
      <c r="F102" s="312" t="s">
        <v>2929</v>
      </c>
      <c r="G102" s="313"/>
      <c r="H102" s="311"/>
      <c r="I102" s="311"/>
      <c r="J102" s="311" t="s">
        <v>2930</v>
      </c>
      <c r="K102" s="308"/>
    </row>
    <row r="103" ht="5.25" customHeight="1">
      <c r="B103" s="306"/>
      <c r="C103" s="309"/>
      <c r="D103" s="309"/>
      <c r="E103" s="309"/>
      <c r="F103" s="309"/>
      <c r="G103" s="325"/>
      <c r="H103" s="309"/>
      <c r="I103" s="309"/>
      <c r="J103" s="309"/>
      <c r="K103" s="308"/>
    </row>
    <row r="104" ht="15" customHeight="1">
      <c r="B104" s="306"/>
      <c r="C104" s="295" t="s">
        <v>54</v>
      </c>
      <c r="D104" s="314"/>
      <c r="E104" s="314"/>
      <c r="F104" s="316" t="s">
        <v>2931</v>
      </c>
      <c r="G104" s="325"/>
      <c r="H104" s="295" t="s">
        <v>2970</v>
      </c>
      <c r="I104" s="295" t="s">
        <v>2933</v>
      </c>
      <c r="J104" s="295">
        <v>20</v>
      </c>
      <c r="K104" s="308"/>
    </row>
    <row r="105" ht="15" customHeight="1">
      <c r="B105" s="306"/>
      <c r="C105" s="295" t="s">
        <v>2934</v>
      </c>
      <c r="D105" s="295"/>
      <c r="E105" s="295"/>
      <c r="F105" s="316" t="s">
        <v>2931</v>
      </c>
      <c r="G105" s="295"/>
      <c r="H105" s="295" t="s">
        <v>2970</v>
      </c>
      <c r="I105" s="295" t="s">
        <v>2933</v>
      </c>
      <c r="J105" s="295">
        <v>120</v>
      </c>
      <c r="K105" s="308"/>
    </row>
    <row r="106" ht="15" customHeight="1">
      <c r="B106" s="317"/>
      <c r="C106" s="295" t="s">
        <v>2936</v>
      </c>
      <c r="D106" s="295"/>
      <c r="E106" s="295"/>
      <c r="F106" s="316" t="s">
        <v>2937</v>
      </c>
      <c r="G106" s="295"/>
      <c r="H106" s="295" t="s">
        <v>2970</v>
      </c>
      <c r="I106" s="295" t="s">
        <v>2933</v>
      </c>
      <c r="J106" s="295">
        <v>50</v>
      </c>
      <c r="K106" s="308"/>
    </row>
    <row r="107" ht="15" customHeight="1">
      <c r="B107" s="317"/>
      <c r="C107" s="295" t="s">
        <v>2939</v>
      </c>
      <c r="D107" s="295"/>
      <c r="E107" s="295"/>
      <c r="F107" s="316" t="s">
        <v>2931</v>
      </c>
      <c r="G107" s="295"/>
      <c r="H107" s="295" t="s">
        <v>2970</v>
      </c>
      <c r="I107" s="295" t="s">
        <v>2941</v>
      </c>
      <c r="J107" s="295"/>
      <c r="K107" s="308"/>
    </row>
    <row r="108" ht="15" customHeight="1">
      <c r="B108" s="317"/>
      <c r="C108" s="295" t="s">
        <v>2950</v>
      </c>
      <c r="D108" s="295"/>
      <c r="E108" s="295"/>
      <c r="F108" s="316" t="s">
        <v>2937</v>
      </c>
      <c r="G108" s="295"/>
      <c r="H108" s="295" t="s">
        <v>2970</v>
      </c>
      <c r="I108" s="295" t="s">
        <v>2933</v>
      </c>
      <c r="J108" s="295">
        <v>50</v>
      </c>
      <c r="K108" s="308"/>
    </row>
    <row r="109" ht="15" customHeight="1">
      <c r="B109" s="317"/>
      <c r="C109" s="295" t="s">
        <v>2958</v>
      </c>
      <c r="D109" s="295"/>
      <c r="E109" s="295"/>
      <c r="F109" s="316" t="s">
        <v>2937</v>
      </c>
      <c r="G109" s="295"/>
      <c r="H109" s="295" t="s">
        <v>2970</v>
      </c>
      <c r="I109" s="295" t="s">
        <v>2933</v>
      </c>
      <c r="J109" s="295">
        <v>50</v>
      </c>
      <c r="K109" s="308"/>
    </row>
    <row r="110" ht="15" customHeight="1">
      <c r="B110" s="317"/>
      <c r="C110" s="295" t="s">
        <v>2956</v>
      </c>
      <c r="D110" s="295"/>
      <c r="E110" s="295"/>
      <c r="F110" s="316" t="s">
        <v>2937</v>
      </c>
      <c r="G110" s="295"/>
      <c r="H110" s="295" t="s">
        <v>2970</v>
      </c>
      <c r="I110" s="295" t="s">
        <v>2933</v>
      </c>
      <c r="J110" s="295">
        <v>50</v>
      </c>
      <c r="K110" s="308"/>
    </row>
    <row r="111" ht="15" customHeight="1">
      <c r="B111" s="317"/>
      <c r="C111" s="295" t="s">
        <v>54</v>
      </c>
      <c r="D111" s="295"/>
      <c r="E111" s="295"/>
      <c r="F111" s="316" t="s">
        <v>2931</v>
      </c>
      <c r="G111" s="295"/>
      <c r="H111" s="295" t="s">
        <v>2971</v>
      </c>
      <c r="I111" s="295" t="s">
        <v>2933</v>
      </c>
      <c r="J111" s="295">
        <v>20</v>
      </c>
      <c r="K111" s="308"/>
    </row>
    <row r="112" ht="15" customHeight="1">
      <c r="B112" s="317"/>
      <c r="C112" s="295" t="s">
        <v>2972</v>
      </c>
      <c r="D112" s="295"/>
      <c r="E112" s="295"/>
      <c r="F112" s="316" t="s">
        <v>2931</v>
      </c>
      <c r="G112" s="295"/>
      <c r="H112" s="295" t="s">
        <v>2973</v>
      </c>
      <c r="I112" s="295" t="s">
        <v>2933</v>
      </c>
      <c r="J112" s="295">
        <v>120</v>
      </c>
      <c r="K112" s="308"/>
    </row>
    <row r="113" ht="15" customHeight="1">
      <c r="B113" s="317"/>
      <c r="C113" s="295" t="s">
        <v>39</v>
      </c>
      <c r="D113" s="295"/>
      <c r="E113" s="295"/>
      <c r="F113" s="316" t="s">
        <v>2931</v>
      </c>
      <c r="G113" s="295"/>
      <c r="H113" s="295" t="s">
        <v>2974</v>
      </c>
      <c r="I113" s="295" t="s">
        <v>2965</v>
      </c>
      <c r="J113" s="295"/>
      <c r="K113" s="308"/>
    </row>
    <row r="114" ht="15" customHeight="1">
      <c r="B114" s="317"/>
      <c r="C114" s="295" t="s">
        <v>49</v>
      </c>
      <c r="D114" s="295"/>
      <c r="E114" s="295"/>
      <c r="F114" s="316" t="s">
        <v>2931</v>
      </c>
      <c r="G114" s="295"/>
      <c r="H114" s="295" t="s">
        <v>2975</v>
      </c>
      <c r="I114" s="295" t="s">
        <v>2965</v>
      </c>
      <c r="J114" s="295"/>
      <c r="K114" s="308"/>
    </row>
    <row r="115" ht="15" customHeight="1">
      <c r="B115" s="317"/>
      <c r="C115" s="295" t="s">
        <v>58</v>
      </c>
      <c r="D115" s="295"/>
      <c r="E115" s="295"/>
      <c r="F115" s="316" t="s">
        <v>2931</v>
      </c>
      <c r="G115" s="295"/>
      <c r="H115" s="295" t="s">
        <v>2976</v>
      </c>
      <c r="I115" s="295" t="s">
        <v>2977</v>
      </c>
      <c r="J115" s="295"/>
      <c r="K115" s="308"/>
    </row>
    <row r="116" ht="15" customHeight="1">
      <c r="B116" s="320"/>
      <c r="C116" s="326"/>
      <c r="D116" s="326"/>
      <c r="E116" s="326"/>
      <c r="F116" s="326"/>
      <c r="G116" s="326"/>
      <c r="H116" s="326"/>
      <c r="I116" s="326"/>
      <c r="J116" s="326"/>
      <c r="K116" s="322"/>
    </row>
    <row r="117" ht="18.75" customHeight="1">
      <c r="B117" s="327"/>
      <c r="C117" s="291"/>
      <c r="D117" s="291"/>
      <c r="E117" s="291"/>
      <c r="F117" s="328"/>
      <c r="G117" s="291"/>
      <c r="H117" s="291"/>
      <c r="I117" s="291"/>
      <c r="J117" s="291"/>
      <c r="K117" s="327"/>
    </row>
    <row r="118" ht="18.75" customHeight="1">
      <c r="B118" s="302"/>
      <c r="C118" s="302"/>
      <c r="D118" s="302"/>
      <c r="E118" s="302"/>
      <c r="F118" s="302"/>
      <c r="G118" s="302"/>
      <c r="H118" s="302"/>
      <c r="I118" s="302"/>
      <c r="J118" s="302"/>
      <c r="K118" s="302"/>
    </row>
    <row r="119" ht="7.5" customHeight="1">
      <c r="B119" s="329"/>
      <c r="C119" s="330"/>
      <c r="D119" s="330"/>
      <c r="E119" s="330"/>
      <c r="F119" s="330"/>
      <c r="G119" s="330"/>
      <c r="H119" s="330"/>
      <c r="I119" s="330"/>
      <c r="J119" s="330"/>
      <c r="K119" s="331"/>
    </row>
    <row r="120" ht="45" customHeight="1">
      <c r="B120" s="332"/>
      <c r="C120" s="285" t="s">
        <v>2978</v>
      </c>
      <c r="D120" s="285"/>
      <c r="E120" s="285"/>
      <c r="F120" s="285"/>
      <c r="G120" s="285"/>
      <c r="H120" s="285"/>
      <c r="I120" s="285"/>
      <c r="J120" s="285"/>
      <c r="K120" s="333"/>
    </row>
    <row r="121" ht="17.25" customHeight="1">
      <c r="B121" s="334"/>
      <c r="C121" s="309" t="s">
        <v>2925</v>
      </c>
      <c r="D121" s="309"/>
      <c r="E121" s="309"/>
      <c r="F121" s="309" t="s">
        <v>2926</v>
      </c>
      <c r="G121" s="310"/>
      <c r="H121" s="309" t="s">
        <v>186</v>
      </c>
      <c r="I121" s="309" t="s">
        <v>58</v>
      </c>
      <c r="J121" s="309" t="s">
        <v>2927</v>
      </c>
      <c r="K121" s="335"/>
    </row>
    <row r="122" ht="17.25" customHeight="1">
      <c r="B122" s="334"/>
      <c r="C122" s="311" t="s">
        <v>2928</v>
      </c>
      <c r="D122" s="311"/>
      <c r="E122" s="311"/>
      <c r="F122" s="312" t="s">
        <v>2929</v>
      </c>
      <c r="G122" s="313"/>
      <c r="H122" s="311"/>
      <c r="I122" s="311"/>
      <c r="J122" s="311" t="s">
        <v>2930</v>
      </c>
      <c r="K122" s="335"/>
    </row>
    <row r="123" ht="5.25" customHeight="1">
      <c r="B123" s="336"/>
      <c r="C123" s="314"/>
      <c r="D123" s="314"/>
      <c r="E123" s="314"/>
      <c r="F123" s="314"/>
      <c r="G123" s="295"/>
      <c r="H123" s="314"/>
      <c r="I123" s="314"/>
      <c r="J123" s="314"/>
      <c r="K123" s="337"/>
    </row>
    <row r="124" ht="15" customHeight="1">
      <c r="B124" s="336"/>
      <c r="C124" s="295" t="s">
        <v>2934</v>
      </c>
      <c r="D124" s="314"/>
      <c r="E124" s="314"/>
      <c r="F124" s="316" t="s">
        <v>2931</v>
      </c>
      <c r="G124" s="295"/>
      <c r="H124" s="295" t="s">
        <v>2970</v>
      </c>
      <c r="I124" s="295" t="s">
        <v>2933</v>
      </c>
      <c r="J124" s="295">
        <v>120</v>
      </c>
      <c r="K124" s="338"/>
    </row>
    <row r="125" ht="15" customHeight="1">
      <c r="B125" s="336"/>
      <c r="C125" s="295" t="s">
        <v>2979</v>
      </c>
      <c r="D125" s="295"/>
      <c r="E125" s="295"/>
      <c r="F125" s="316" t="s">
        <v>2931</v>
      </c>
      <c r="G125" s="295"/>
      <c r="H125" s="295" t="s">
        <v>2980</v>
      </c>
      <c r="I125" s="295" t="s">
        <v>2933</v>
      </c>
      <c r="J125" s="295" t="s">
        <v>2981</v>
      </c>
      <c r="K125" s="338"/>
    </row>
    <row r="126" ht="15" customHeight="1">
      <c r="B126" s="336"/>
      <c r="C126" s="295" t="s">
        <v>106</v>
      </c>
      <c r="D126" s="295"/>
      <c r="E126" s="295"/>
      <c r="F126" s="316" t="s">
        <v>2931</v>
      </c>
      <c r="G126" s="295"/>
      <c r="H126" s="295" t="s">
        <v>2982</v>
      </c>
      <c r="I126" s="295" t="s">
        <v>2933</v>
      </c>
      <c r="J126" s="295" t="s">
        <v>2981</v>
      </c>
      <c r="K126" s="338"/>
    </row>
    <row r="127" ht="15" customHeight="1">
      <c r="B127" s="336"/>
      <c r="C127" s="295" t="s">
        <v>2942</v>
      </c>
      <c r="D127" s="295"/>
      <c r="E127" s="295"/>
      <c r="F127" s="316" t="s">
        <v>2937</v>
      </c>
      <c r="G127" s="295"/>
      <c r="H127" s="295" t="s">
        <v>2943</v>
      </c>
      <c r="I127" s="295" t="s">
        <v>2933</v>
      </c>
      <c r="J127" s="295">
        <v>15</v>
      </c>
      <c r="K127" s="338"/>
    </row>
    <row r="128" ht="15" customHeight="1">
      <c r="B128" s="336"/>
      <c r="C128" s="318" t="s">
        <v>2944</v>
      </c>
      <c r="D128" s="318"/>
      <c r="E128" s="318"/>
      <c r="F128" s="319" t="s">
        <v>2937</v>
      </c>
      <c r="G128" s="318"/>
      <c r="H128" s="318" t="s">
        <v>2945</v>
      </c>
      <c r="I128" s="318" t="s">
        <v>2933</v>
      </c>
      <c r="J128" s="318">
        <v>15</v>
      </c>
      <c r="K128" s="338"/>
    </row>
    <row r="129" ht="15" customHeight="1">
      <c r="B129" s="336"/>
      <c r="C129" s="318" t="s">
        <v>2946</v>
      </c>
      <c r="D129" s="318"/>
      <c r="E129" s="318"/>
      <c r="F129" s="319" t="s">
        <v>2937</v>
      </c>
      <c r="G129" s="318"/>
      <c r="H129" s="318" t="s">
        <v>2947</v>
      </c>
      <c r="I129" s="318" t="s">
        <v>2933</v>
      </c>
      <c r="J129" s="318">
        <v>20</v>
      </c>
      <c r="K129" s="338"/>
    </row>
    <row r="130" ht="15" customHeight="1">
      <c r="B130" s="336"/>
      <c r="C130" s="318" t="s">
        <v>2948</v>
      </c>
      <c r="D130" s="318"/>
      <c r="E130" s="318"/>
      <c r="F130" s="319" t="s">
        <v>2937</v>
      </c>
      <c r="G130" s="318"/>
      <c r="H130" s="318" t="s">
        <v>2949</v>
      </c>
      <c r="I130" s="318" t="s">
        <v>2933</v>
      </c>
      <c r="J130" s="318">
        <v>20</v>
      </c>
      <c r="K130" s="338"/>
    </row>
    <row r="131" ht="15" customHeight="1">
      <c r="B131" s="336"/>
      <c r="C131" s="295" t="s">
        <v>2936</v>
      </c>
      <c r="D131" s="295"/>
      <c r="E131" s="295"/>
      <c r="F131" s="316" t="s">
        <v>2937</v>
      </c>
      <c r="G131" s="295"/>
      <c r="H131" s="295" t="s">
        <v>2970</v>
      </c>
      <c r="I131" s="295" t="s">
        <v>2933</v>
      </c>
      <c r="J131" s="295">
        <v>50</v>
      </c>
      <c r="K131" s="338"/>
    </row>
    <row r="132" ht="15" customHeight="1">
      <c r="B132" s="336"/>
      <c r="C132" s="295" t="s">
        <v>2950</v>
      </c>
      <c r="D132" s="295"/>
      <c r="E132" s="295"/>
      <c r="F132" s="316" t="s">
        <v>2937</v>
      </c>
      <c r="G132" s="295"/>
      <c r="H132" s="295" t="s">
        <v>2970</v>
      </c>
      <c r="I132" s="295" t="s">
        <v>2933</v>
      </c>
      <c r="J132" s="295">
        <v>50</v>
      </c>
      <c r="K132" s="338"/>
    </row>
    <row r="133" ht="15" customHeight="1">
      <c r="B133" s="336"/>
      <c r="C133" s="295" t="s">
        <v>2956</v>
      </c>
      <c r="D133" s="295"/>
      <c r="E133" s="295"/>
      <c r="F133" s="316" t="s">
        <v>2937</v>
      </c>
      <c r="G133" s="295"/>
      <c r="H133" s="295" t="s">
        <v>2970</v>
      </c>
      <c r="I133" s="295" t="s">
        <v>2933</v>
      </c>
      <c r="J133" s="295">
        <v>50</v>
      </c>
      <c r="K133" s="338"/>
    </row>
    <row r="134" ht="15" customHeight="1">
      <c r="B134" s="336"/>
      <c r="C134" s="295" t="s">
        <v>2958</v>
      </c>
      <c r="D134" s="295"/>
      <c r="E134" s="295"/>
      <c r="F134" s="316" t="s">
        <v>2937</v>
      </c>
      <c r="G134" s="295"/>
      <c r="H134" s="295" t="s">
        <v>2970</v>
      </c>
      <c r="I134" s="295" t="s">
        <v>2933</v>
      </c>
      <c r="J134" s="295">
        <v>50</v>
      </c>
      <c r="K134" s="338"/>
    </row>
    <row r="135" ht="15" customHeight="1">
      <c r="B135" s="336"/>
      <c r="C135" s="295" t="s">
        <v>191</v>
      </c>
      <c r="D135" s="295"/>
      <c r="E135" s="295"/>
      <c r="F135" s="316" t="s">
        <v>2937</v>
      </c>
      <c r="G135" s="295"/>
      <c r="H135" s="295" t="s">
        <v>2983</v>
      </c>
      <c r="I135" s="295" t="s">
        <v>2933</v>
      </c>
      <c r="J135" s="295">
        <v>255</v>
      </c>
      <c r="K135" s="338"/>
    </row>
    <row r="136" ht="15" customHeight="1">
      <c r="B136" s="336"/>
      <c r="C136" s="295" t="s">
        <v>2960</v>
      </c>
      <c r="D136" s="295"/>
      <c r="E136" s="295"/>
      <c r="F136" s="316" t="s">
        <v>2931</v>
      </c>
      <c r="G136" s="295"/>
      <c r="H136" s="295" t="s">
        <v>2984</v>
      </c>
      <c r="I136" s="295" t="s">
        <v>2962</v>
      </c>
      <c r="J136" s="295"/>
      <c r="K136" s="338"/>
    </row>
    <row r="137" ht="15" customHeight="1">
      <c r="B137" s="336"/>
      <c r="C137" s="295" t="s">
        <v>2963</v>
      </c>
      <c r="D137" s="295"/>
      <c r="E137" s="295"/>
      <c r="F137" s="316" t="s">
        <v>2931</v>
      </c>
      <c r="G137" s="295"/>
      <c r="H137" s="295" t="s">
        <v>2985</v>
      </c>
      <c r="I137" s="295" t="s">
        <v>2965</v>
      </c>
      <c r="J137" s="295"/>
      <c r="K137" s="338"/>
    </row>
    <row r="138" ht="15" customHeight="1">
      <c r="B138" s="336"/>
      <c r="C138" s="295" t="s">
        <v>2966</v>
      </c>
      <c r="D138" s="295"/>
      <c r="E138" s="295"/>
      <c r="F138" s="316" t="s">
        <v>2931</v>
      </c>
      <c r="G138" s="295"/>
      <c r="H138" s="295" t="s">
        <v>2966</v>
      </c>
      <c r="I138" s="295" t="s">
        <v>2965</v>
      </c>
      <c r="J138" s="295"/>
      <c r="K138" s="338"/>
    </row>
    <row r="139" ht="15" customHeight="1">
      <c r="B139" s="336"/>
      <c r="C139" s="295" t="s">
        <v>39</v>
      </c>
      <c r="D139" s="295"/>
      <c r="E139" s="295"/>
      <c r="F139" s="316" t="s">
        <v>2931</v>
      </c>
      <c r="G139" s="295"/>
      <c r="H139" s="295" t="s">
        <v>2986</v>
      </c>
      <c r="I139" s="295" t="s">
        <v>2965</v>
      </c>
      <c r="J139" s="295"/>
      <c r="K139" s="338"/>
    </row>
    <row r="140" ht="15" customHeight="1">
      <c r="B140" s="336"/>
      <c r="C140" s="295" t="s">
        <v>2987</v>
      </c>
      <c r="D140" s="295"/>
      <c r="E140" s="295"/>
      <c r="F140" s="316" t="s">
        <v>2931</v>
      </c>
      <c r="G140" s="295"/>
      <c r="H140" s="295" t="s">
        <v>2988</v>
      </c>
      <c r="I140" s="295" t="s">
        <v>2965</v>
      </c>
      <c r="J140" s="295"/>
      <c r="K140" s="338"/>
    </row>
    <row r="141" ht="15" customHeight="1">
      <c r="B141" s="339"/>
      <c r="C141" s="340"/>
      <c r="D141" s="340"/>
      <c r="E141" s="340"/>
      <c r="F141" s="340"/>
      <c r="G141" s="340"/>
      <c r="H141" s="340"/>
      <c r="I141" s="340"/>
      <c r="J141" s="340"/>
      <c r="K141" s="341"/>
    </row>
    <row r="142" ht="18.75" customHeight="1">
      <c r="B142" s="291"/>
      <c r="C142" s="291"/>
      <c r="D142" s="291"/>
      <c r="E142" s="291"/>
      <c r="F142" s="328"/>
      <c r="G142" s="291"/>
      <c r="H142" s="291"/>
      <c r="I142" s="291"/>
      <c r="J142" s="291"/>
      <c r="K142" s="291"/>
    </row>
    <row r="143" ht="18.75" customHeight="1">
      <c r="B143" s="302"/>
      <c r="C143" s="302"/>
      <c r="D143" s="302"/>
      <c r="E143" s="302"/>
      <c r="F143" s="302"/>
      <c r="G143" s="302"/>
      <c r="H143" s="302"/>
      <c r="I143" s="302"/>
      <c r="J143" s="302"/>
      <c r="K143" s="302"/>
    </row>
    <row r="144" ht="7.5" customHeight="1">
      <c r="B144" s="303"/>
      <c r="C144" s="304"/>
      <c r="D144" s="304"/>
      <c r="E144" s="304"/>
      <c r="F144" s="304"/>
      <c r="G144" s="304"/>
      <c r="H144" s="304"/>
      <c r="I144" s="304"/>
      <c r="J144" s="304"/>
      <c r="K144" s="305"/>
    </row>
    <row r="145" ht="45" customHeight="1">
      <c r="B145" s="306"/>
      <c r="C145" s="307" t="s">
        <v>2989</v>
      </c>
      <c r="D145" s="307"/>
      <c r="E145" s="307"/>
      <c r="F145" s="307"/>
      <c r="G145" s="307"/>
      <c r="H145" s="307"/>
      <c r="I145" s="307"/>
      <c r="J145" s="307"/>
      <c r="K145" s="308"/>
    </row>
    <row r="146" ht="17.25" customHeight="1">
      <c r="B146" s="306"/>
      <c r="C146" s="309" t="s">
        <v>2925</v>
      </c>
      <c r="D146" s="309"/>
      <c r="E146" s="309"/>
      <c r="F146" s="309" t="s">
        <v>2926</v>
      </c>
      <c r="G146" s="310"/>
      <c r="H146" s="309" t="s">
        <v>186</v>
      </c>
      <c r="I146" s="309" t="s">
        <v>58</v>
      </c>
      <c r="J146" s="309" t="s">
        <v>2927</v>
      </c>
      <c r="K146" s="308"/>
    </row>
    <row r="147" ht="17.25" customHeight="1">
      <c r="B147" s="306"/>
      <c r="C147" s="311" t="s">
        <v>2928</v>
      </c>
      <c r="D147" s="311"/>
      <c r="E147" s="311"/>
      <c r="F147" s="312" t="s">
        <v>2929</v>
      </c>
      <c r="G147" s="313"/>
      <c r="H147" s="311"/>
      <c r="I147" s="311"/>
      <c r="J147" s="311" t="s">
        <v>2930</v>
      </c>
      <c r="K147" s="308"/>
    </row>
    <row r="148" ht="5.25" customHeight="1">
      <c r="B148" s="317"/>
      <c r="C148" s="314"/>
      <c r="D148" s="314"/>
      <c r="E148" s="314"/>
      <c r="F148" s="314"/>
      <c r="G148" s="315"/>
      <c r="H148" s="314"/>
      <c r="I148" s="314"/>
      <c r="J148" s="314"/>
      <c r="K148" s="338"/>
    </row>
    <row r="149" ht="15" customHeight="1">
      <c r="B149" s="317"/>
      <c r="C149" s="342" t="s">
        <v>2934</v>
      </c>
      <c r="D149" s="295"/>
      <c r="E149" s="295"/>
      <c r="F149" s="343" t="s">
        <v>2931</v>
      </c>
      <c r="G149" s="295"/>
      <c r="H149" s="342" t="s">
        <v>2970</v>
      </c>
      <c r="I149" s="342" t="s">
        <v>2933</v>
      </c>
      <c r="J149" s="342">
        <v>120</v>
      </c>
      <c r="K149" s="338"/>
    </row>
    <row r="150" ht="15" customHeight="1">
      <c r="B150" s="317"/>
      <c r="C150" s="342" t="s">
        <v>2979</v>
      </c>
      <c r="D150" s="295"/>
      <c r="E150" s="295"/>
      <c r="F150" s="343" t="s">
        <v>2931</v>
      </c>
      <c r="G150" s="295"/>
      <c r="H150" s="342" t="s">
        <v>2990</v>
      </c>
      <c r="I150" s="342" t="s">
        <v>2933</v>
      </c>
      <c r="J150" s="342" t="s">
        <v>2981</v>
      </c>
      <c r="K150" s="338"/>
    </row>
    <row r="151" ht="15" customHeight="1">
      <c r="B151" s="317"/>
      <c r="C151" s="342" t="s">
        <v>106</v>
      </c>
      <c r="D151" s="295"/>
      <c r="E151" s="295"/>
      <c r="F151" s="343" t="s">
        <v>2931</v>
      </c>
      <c r="G151" s="295"/>
      <c r="H151" s="342" t="s">
        <v>2991</v>
      </c>
      <c r="I151" s="342" t="s">
        <v>2933</v>
      </c>
      <c r="J151" s="342" t="s">
        <v>2981</v>
      </c>
      <c r="K151" s="338"/>
    </row>
    <row r="152" ht="15" customHeight="1">
      <c r="B152" s="317"/>
      <c r="C152" s="342" t="s">
        <v>2936</v>
      </c>
      <c r="D152" s="295"/>
      <c r="E152" s="295"/>
      <c r="F152" s="343" t="s">
        <v>2937</v>
      </c>
      <c r="G152" s="295"/>
      <c r="H152" s="342" t="s">
        <v>2970</v>
      </c>
      <c r="I152" s="342" t="s">
        <v>2933</v>
      </c>
      <c r="J152" s="342">
        <v>50</v>
      </c>
      <c r="K152" s="338"/>
    </row>
    <row r="153" ht="15" customHeight="1">
      <c r="B153" s="317"/>
      <c r="C153" s="342" t="s">
        <v>2939</v>
      </c>
      <c r="D153" s="295"/>
      <c r="E153" s="295"/>
      <c r="F153" s="343" t="s">
        <v>2931</v>
      </c>
      <c r="G153" s="295"/>
      <c r="H153" s="342" t="s">
        <v>2970</v>
      </c>
      <c r="I153" s="342" t="s">
        <v>2941</v>
      </c>
      <c r="J153" s="342"/>
      <c r="K153" s="338"/>
    </row>
    <row r="154" ht="15" customHeight="1">
      <c r="B154" s="317"/>
      <c r="C154" s="342" t="s">
        <v>2950</v>
      </c>
      <c r="D154" s="295"/>
      <c r="E154" s="295"/>
      <c r="F154" s="343" t="s">
        <v>2937</v>
      </c>
      <c r="G154" s="295"/>
      <c r="H154" s="342" t="s">
        <v>2970</v>
      </c>
      <c r="I154" s="342" t="s">
        <v>2933</v>
      </c>
      <c r="J154" s="342">
        <v>50</v>
      </c>
      <c r="K154" s="338"/>
    </row>
    <row r="155" ht="15" customHeight="1">
      <c r="B155" s="317"/>
      <c r="C155" s="342" t="s">
        <v>2958</v>
      </c>
      <c r="D155" s="295"/>
      <c r="E155" s="295"/>
      <c r="F155" s="343" t="s">
        <v>2937</v>
      </c>
      <c r="G155" s="295"/>
      <c r="H155" s="342" t="s">
        <v>2970</v>
      </c>
      <c r="I155" s="342" t="s">
        <v>2933</v>
      </c>
      <c r="J155" s="342">
        <v>50</v>
      </c>
      <c r="K155" s="338"/>
    </row>
    <row r="156" ht="15" customHeight="1">
      <c r="B156" s="317"/>
      <c r="C156" s="342" t="s">
        <v>2956</v>
      </c>
      <c r="D156" s="295"/>
      <c r="E156" s="295"/>
      <c r="F156" s="343" t="s">
        <v>2937</v>
      </c>
      <c r="G156" s="295"/>
      <c r="H156" s="342" t="s">
        <v>2970</v>
      </c>
      <c r="I156" s="342" t="s">
        <v>2933</v>
      </c>
      <c r="J156" s="342">
        <v>50</v>
      </c>
      <c r="K156" s="338"/>
    </row>
    <row r="157" ht="15" customHeight="1">
      <c r="B157" s="317"/>
      <c r="C157" s="342" t="s">
        <v>173</v>
      </c>
      <c r="D157" s="295"/>
      <c r="E157" s="295"/>
      <c r="F157" s="343" t="s">
        <v>2931</v>
      </c>
      <c r="G157" s="295"/>
      <c r="H157" s="342" t="s">
        <v>2992</v>
      </c>
      <c r="I157" s="342" t="s">
        <v>2933</v>
      </c>
      <c r="J157" s="342" t="s">
        <v>2993</v>
      </c>
      <c r="K157" s="338"/>
    </row>
    <row r="158" ht="15" customHeight="1">
      <c r="B158" s="317"/>
      <c r="C158" s="342" t="s">
        <v>2994</v>
      </c>
      <c r="D158" s="295"/>
      <c r="E158" s="295"/>
      <c r="F158" s="343" t="s">
        <v>2931</v>
      </c>
      <c r="G158" s="295"/>
      <c r="H158" s="342" t="s">
        <v>2995</v>
      </c>
      <c r="I158" s="342" t="s">
        <v>2965</v>
      </c>
      <c r="J158" s="342"/>
      <c r="K158" s="338"/>
    </row>
    <row r="159" ht="15" customHeight="1">
      <c r="B159" s="344"/>
      <c r="C159" s="326"/>
      <c r="D159" s="326"/>
      <c r="E159" s="326"/>
      <c r="F159" s="326"/>
      <c r="G159" s="326"/>
      <c r="H159" s="326"/>
      <c r="I159" s="326"/>
      <c r="J159" s="326"/>
      <c r="K159" s="345"/>
    </row>
    <row r="160" ht="18.75" customHeight="1">
      <c r="B160" s="291"/>
      <c r="C160" s="295"/>
      <c r="D160" s="295"/>
      <c r="E160" s="295"/>
      <c r="F160" s="316"/>
      <c r="G160" s="295"/>
      <c r="H160" s="295"/>
      <c r="I160" s="295"/>
      <c r="J160" s="295"/>
      <c r="K160" s="291"/>
    </row>
    <row r="161" ht="18.75" customHeight="1">
      <c r="B161" s="302"/>
      <c r="C161" s="302"/>
      <c r="D161" s="302"/>
      <c r="E161" s="302"/>
      <c r="F161" s="302"/>
      <c r="G161" s="302"/>
      <c r="H161" s="302"/>
      <c r="I161" s="302"/>
      <c r="J161" s="302"/>
      <c r="K161" s="302"/>
    </row>
    <row r="162" ht="7.5" customHeight="1">
      <c r="B162" s="281"/>
      <c r="C162" s="282"/>
      <c r="D162" s="282"/>
      <c r="E162" s="282"/>
      <c r="F162" s="282"/>
      <c r="G162" s="282"/>
      <c r="H162" s="282"/>
      <c r="I162" s="282"/>
      <c r="J162" s="282"/>
      <c r="K162" s="283"/>
    </row>
    <row r="163" ht="45" customHeight="1">
      <c r="B163" s="284"/>
      <c r="C163" s="285" t="s">
        <v>2996</v>
      </c>
      <c r="D163" s="285"/>
      <c r="E163" s="285"/>
      <c r="F163" s="285"/>
      <c r="G163" s="285"/>
      <c r="H163" s="285"/>
      <c r="I163" s="285"/>
      <c r="J163" s="285"/>
      <c r="K163" s="286"/>
    </row>
    <row r="164" ht="17.25" customHeight="1">
      <c r="B164" s="284"/>
      <c r="C164" s="309" t="s">
        <v>2925</v>
      </c>
      <c r="D164" s="309"/>
      <c r="E164" s="309"/>
      <c r="F164" s="309" t="s">
        <v>2926</v>
      </c>
      <c r="G164" s="346"/>
      <c r="H164" s="347" t="s">
        <v>186</v>
      </c>
      <c r="I164" s="347" t="s">
        <v>58</v>
      </c>
      <c r="J164" s="309" t="s">
        <v>2927</v>
      </c>
      <c r="K164" s="286"/>
    </row>
    <row r="165" ht="17.25" customHeight="1">
      <c r="B165" s="287"/>
      <c r="C165" s="311" t="s">
        <v>2928</v>
      </c>
      <c r="D165" s="311"/>
      <c r="E165" s="311"/>
      <c r="F165" s="312" t="s">
        <v>2929</v>
      </c>
      <c r="G165" s="348"/>
      <c r="H165" s="349"/>
      <c r="I165" s="349"/>
      <c r="J165" s="311" t="s">
        <v>2930</v>
      </c>
      <c r="K165" s="289"/>
    </row>
    <row r="166" ht="5.25" customHeight="1">
      <c r="B166" s="317"/>
      <c r="C166" s="314"/>
      <c r="D166" s="314"/>
      <c r="E166" s="314"/>
      <c r="F166" s="314"/>
      <c r="G166" s="315"/>
      <c r="H166" s="314"/>
      <c r="I166" s="314"/>
      <c r="J166" s="314"/>
      <c r="K166" s="338"/>
    </row>
    <row r="167" ht="15" customHeight="1">
      <c r="B167" s="317"/>
      <c r="C167" s="295" t="s">
        <v>2934</v>
      </c>
      <c r="D167" s="295"/>
      <c r="E167" s="295"/>
      <c r="F167" s="316" t="s">
        <v>2931</v>
      </c>
      <c r="G167" s="295"/>
      <c r="H167" s="295" t="s">
        <v>2970</v>
      </c>
      <c r="I167" s="295" t="s">
        <v>2933</v>
      </c>
      <c r="J167" s="295">
        <v>120</v>
      </c>
      <c r="K167" s="338"/>
    </row>
    <row r="168" ht="15" customHeight="1">
      <c r="B168" s="317"/>
      <c r="C168" s="295" t="s">
        <v>2979</v>
      </c>
      <c r="D168" s="295"/>
      <c r="E168" s="295"/>
      <c r="F168" s="316" t="s">
        <v>2931</v>
      </c>
      <c r="G168" s="295"/>
      <c r="H168" s="295" t="s">
        <v>2980</v>
      </c>
      <c r="I168" s="295" t="s">
        <v>2933</v>
      </c>
      <c r="J168" s="295" t="s">
        <v>2981</v>
      </c>
      <c r="K168" s="338"/>
    </row>
    <row r="169" ht="15" customHeight="1">
      <c r="B169" s="317"/>
      <c r="C169" s="295" t="s">
        <v>106</v>
      </c>
      <c r="D169" s="295"/>
      <c r="E169" s="295"/>
      <c r="F169" s="316" t="s">
        <v>2931</v>
      </c>
      <c r="G169" s="295"/>
      <c r="H169" s="295" t="s">
        <v>2997</v>
      </c>
      <c r="I169" s="295" t="s">
        <v>2933</v>
      </c>
      <c r="J169" s="295" t="s">
        <v>2981</v>
      </c>
      <c r="K169" s="338"/>
    </row>
    <row r="170" ht="15" customHeight="1">
      <c r="B170" s="317"/>
      <c r="C170" s="295" t="s">
        <v>2936</v>
      </c>
      <c r="D170" s="295"/>
      <c r="E170" s="295"/>
      <c r="F170" s="316" t="s">
        <v>2937</v>
      </c>
      <c r="G170" s="295"/>
      <c r="H170" s="295" t="s">
        <v>2997</v>
      </c>
      <c r="I170" s="295" t="s">
        <v>2933</v>
      </c>
      <c r="J170" s="295">
        <v>50</v>
      </c>
      <c r="K170" s="338"/>
    </row>
    <row r="171" ht="15" customHeight="1">
      <c r="B171" s="317"/>
      <c r="C171" s="295" t="s">
        <v>2939</v>
      </c>
      <c r="D171" s="295"/>
      <c r="E171" s="295"/>
      <c r="F171" s="316" t="s">
        <v>2931</v>
      </c>
      <c r="G171" s="295"/>
      <c r="H171" s="295" t="s">
        <v>2997</v>
      </c>
      <c r="I171" s="295" t="s">
        <v>2941</v>
      </c>
      <c r="J171" s="295"/>
      <c r="K171" s="338"/>
    </row>
    <row r="172" ht="15" customHeight="1">
      <c r="B172" s="317"/>
      <c r="C172" s="295" t="s">
        <v>2950</v>
      </c>
      <c r="D172" s="295"/>
      <c r="E172" s="295"/>
      <c r="F172" s="316" t="s">
        <v>2937</v>
      </c>
      <c r="G172" s="295"/>
      <c r="H172" s="295" t="s">
        <v>2997</v>
      </c>
      <c r="I172" s="295" t="s">
        <v>2933</v>
      </c>
      <c r="J172" s="295">
        <v>50</v>
      </c>
      <c r="K172" s="338"/>
    </row>
    <row r="173" ht="15" customHeight="1">
      <c r="B173" s="317"/>
      <c r="C173" s="295" t="s">
        <v>2958</v>
      </c>
      <c r="D173" s="295"/>
      <c r="E173" s="295"/>
      <c r="F173" s="316" t="s">
        <v>2937</v>
      </c>
      <c r="G173" s="295"/>
      <c r="H173" s="295" t="s">
        <v>2997</v>
      </c>
      <c r="I173" s="295" t="s">
        <v>2933</v>
      </c>
      <c r="J173" s="295">
        <v>50</v>
      </c>
      <c r="K173" s="338"/>
    </row>
    <row r="174" ht="15" customHeight="1">
      <c r="B174" s="317"/>
      <c r="C174" s="295" t="s">
        <v>2956</v>
      </c>
      <c r="D174" s="295"/>
      <c r="E174" s="295"/>
      <c r="F174" s="316" t="s">
        <v>2937</v>
      </c>
      <c r="G174" s="295"/>
      <c r="H174" s="295" t="s">
        <v>2997</v>
      </c>
      <c r="I174" s="295" t="s">
        <v>2933</v>
      </c>
      <c r="J174" s="295">
        <v>50</v>
      </c>
      <c r="K174" s="338"/>
    </row>
    <row r="175" ht="15" customHeight="1">
      <c r="B175" s="317"/>
      <c r="C175" s="295" t="s">
        <v>185</v>
      </c>
      <c r="D175" s="295"/>
      <c r="E175" s="295"/>
      <c r="F175" s="316" t="s">
        <v>2931</v>
      </c>
      <c r="G175" s="295"/>
      <c r="H175" s="295" t="s">
        <v>2998</v>
      </c>
      <c r="I175" s="295" t="s">
        <v>2999</v>
      </c>
      <c r="J175" s="295"/>
      <c r="K175" s="338"/>
    </row>
    <row r="176" ht="15" customHeight="1">
      <c r="B176" s="317"/>
      <c r="C176" s="295" t="s">
        <v>58</v>
      </c>
      <c r="D176" s="295"/>
      <c r="E176" s="295"/>
      <c r="F176" s="316" t="s">
        <v>2931</v>
      </c>
      <c r="G176" s="295"/>
      <c r="H176" s="295" t="s">
        <v>3000</v>
      </c>
      <c r="I176" s="295" t="s">
        <v>3001</v>
      </c>
      <c r="J176" s="295">
        <v>1</v>
      </c>
      <c r="K176" s="338"/>
    </row>
    <row r="177" ht="15" customHeight="1">
      <c r="B177" s="317"/>
      <c r="C177" s="295" t="s">
        <v>54</v>
      </c>
      <c r="D177" s="295"/>
      <c r="E177" s="295"/>
      <c r="F177" s="316" t="s">
        <v>2931</v>
      </c>
      <c r="G177" s="295"/>
      <c r="H177" s="295" t="s">
        <v>3002</v>
      </c>
      <c r="I177" s="295" t="s">
        <v>2933</v>
      </c>
      <c r="J177" s="295">
        <v>20</v>
      </c>
      <c r="K177" s="338"/>
    </row>
    <row r="178" ht="15" customHeight="1">
      <c r="B178" s="317"/>
      <c r="C178" s="295" t="s">
        <v>186</v>
      </c>
      <c r="D178" s="295"/>
      <c r="E178" s="295"/>
      <c r="F178" s="316" t="s">
        <v>2931</v>
      </c>
      <c r="G178" s="295"/>
      <c r="H178" s="295" t="s">
        <v>3003</v>
      </c>
      <c r="I178" s="295" t="s">
        <v>2933</v>
      </c>
      <c r="J178" s="295">
        <v>255</v>
      </c>
      <c r="K178" s="338"/>
    </row>
    <row r="179" ht="15" customHeight="1">
      <c r="B179" s="317"/>
      <c r="C179" s="295" t="s">
        <v>187</v>
      </c>
      <c r="D179" s="295"/>
      <c r="E179" s="295"/>
      <c r="F179" s="316" t="s">
        <v>2931</v>
      </c>
      <c r="G179" s="295"/>
      <c r="H179" s="295" t="s">
        <v>2896</v>
      </c>
      <c r="I179" s="295" t="s">
        <v>2933</v>
      </c>
      <c r="J179" s="295">
        <v>10</v>
      </c>
      <c r="K179" s="338"/>
    </row>
    <row r="180" ht="15" customHeight="1">
      <c r="B180" s="317"/>
      <c r="C180" s="295" t="s">
        <v>188</v>
      </c>
      <c r="D180" s="295"/>
      <c r="E180" s="295"/>
      <c r="F180" s="316" t="s">
        <v>2931</v>
      </c>
      <c r="G180" s="295"/>
      <c r="H180" s="295" t="s">
        <v>3004</v>
      </c>
      <c r="I180" s="295" t="s">
        <v>2965</v>
      </c>
      <c r="J180" s="295"/>
      <c r="K180" s="338"/>
    </row>
    <row r="181" ht="15" customHeight="1">
      <c r="B181" s="317"/>
      <c r="C181" s="295" t="s">
        <v>3005</v>
      </c>
      <c r="D181" s="295"/>
      <c r="E181" s="295"/>
      <c r="F181" s="316" t="s">
        <v>2931</v>
      </c>
      <c r="G181" s="295"/>
      <c r="H181" s="295" t="s">
        <v>3006</v>
      </c>
      <c r="I181" s="295" t="s">
        <v>2965</v>
      </c>
      <c r="J181" s="295"/>
      <c r="K181" s="338"/>
    </row>
    <row r="182" ht="15" customHeight="1">
      <c r="B182" s="317"/>
      <c r="C182" s="295" t="s">
        <v>2994</v>
      </c>
      <c r="D182" s="295"/>
      <c r="E182" s="295"/>
      <c r="F182" s="316" t="s">
        <v>2931</v>
      </c>
      <c r="G182" s="295"/>
      <c r="H182" s="295" t="s">
        <v>3007</v>
      </c>
      <c r="I182" s="295" t="s">
        <v>2965</v>
      </c>
      <c r="J182" s="295"/>
      <c r="K182" s="338"/>
    </row>
    <row r="183" ht="15" customHeight="1">
      <c r="B183" s="317"/>
      <c r="C183" s="295" t="s">
        <v>190</v>
      </c>
      <c r="D183" s="295"/>
      <c r="E183" s="295"/>
      <c r="F183" s="316" t="s">
        <v>2937</v>
      </c>
      <c r="G183" s="295"/>
      <c r="H183" s="295" t="s">
        <v>3008</v>
      </c>
      <c r="I183" s="295" t="s">
        <v>2933</v>
      </c>
      <c r="J183" s="295">
        <v>50</v>
      </c>
      <c r="K183" s="338"/>
    </row>
    <row r="184" ht="15" customHeight="1">
      <c r="B184" s="317"/>
      <c r="C184" s="295" t="s">
        <v>3009</v>
      </c>
      <c r="D184" s="295"/>
      <c r="E184" s="295"/>
      <c r="F184" s="316" t="s">
        <v>2937</v>
      </c>
      <c r="G184" s="295"/>
      <c r="H184" s="295" t="s">
        <v>3010</v>
      </c>
      <c r="I184" s="295" t="s">
        <v>3011</v>
      </c>
      <c r="J184" s="295"/>
      <c r="K184" s="338"/>
    </row>
    <row r="185" ht="15" customHeight="1">
      <c r="B185" s="317"/>
      <c r="C185" s="295" t="s">
        <v>3012</v>
      </c>
      <c r="D185" s="295"/>
      <c r="E185" s="295"/>
      <c r="F185" s="316" t="s">
        <v>2937</v>
      </c>
      <c r="G185" s="295"/>
      <c r="H185" s="295" t="s">
        <v>3013</v>
      </c>
      <c r="I185" s="295" t="s">
        <v>3011</v>
      </c>
      <c r="J185" s="295"/>
      <c r="K185" s="338"/>
    </row>
    <row r="186" ht="15" customHeight="1">
      <c r="B186" s="317"/>
      <c r="C186" s="295" t="s">
        <v>3014</v>
      </c>
      <c r="D186" s="295"/>
      <c r="E186" s="295"/>
      <c r="F186" s="316" t="s">
        <v>2937</v>
      </c>
      <c r="G186" s="295"/>
      <c r="H186" s="295" t="s">
        <v>3015</v>
      </c>
      <c r="I186" s="295" t="s">
        <v>3011</v>
      </c>
      <c r="J186" s="295"/>
      <c r="K186" s="338"/>
    </row>
    <row r="187" ht="15" customHeight="1">
      <c r="B187" s="317"/>
      <c r="C187" s="350" t="s">
        <v>3016</v>
      </c>
      <c r="D187" s="295"/>
      <c r="E187" s="295"/>
      <c r="F187" s="316" t="s">
        <v>2937</v>
      </c>
      <c r="G187" s="295"/>
      <c r="H187" s="295" t="s">
        <v>3017</v>
      </c>
      <c r="I187" s="295" t="s">
        <v>3018</v>
      </c>
      <c r="J187" s="351" t="s">
        <v>3019</v>
      </c>
      <c r="K187" s="338"/>
    </row>
    <row r="188" ht="15" customHeight="1">
      <c r="B188" s="317"/>
      <c r="C188" s="301" t="s">
        <v>43</v>
      </c>
      <c r="D188" s="295"/>
      <c r="E188" s="295"/>
      <c r="F188" s="316" t="s">
        <v>2931</v>
      </c>
      <c r="G188" s="295"/>
      <c r="H188" s="291" t="s">
        <v>3020</v>
      </c>
      <c r="I188" s="295" t="s">
        <v>3021</v>
      </c>
      <c r="J188" s="295"/>
      <c r="K188" s="338"/>
    </row>
    <row r="189" ht="15" customHeight="1">
      <c r="B189" s="317"/>
      <c r="C189" s="301" t="s">
        <v>3022</v>
      </c>
      <c r="D189" s="295"/>
      <c r="E189" s="295"/>
      <c r="F189" s="316" t="s">
        <v>2931</v>
      </c>
      <c r="G189" s="295"/>
      <c r="H189" s="295" t="s">
        <v>3023</v>
      </c>
      <c r="I189" s="295" t="s">
        <v>2965</v>
      </c>
      <c r="J189" s="295"/>
      <c r="K189" s="338"/>
    </row>
    <row r="190" ht="15" customHeight="1">
      <c r="B190" s="317"/>
      <c r="C190" s="301" t="s">
        <v>3024</v>
      </c>
      <c r="D190" s="295"/>
      <c r="E190" s="295"/>
      <c r="F190" s="316" t="s">
        <v>2931</v>
      </c>
      <c r="G190" s="295"/>
      <c r="H190" s="295" t="s">
        <v>3025</v>
      </c>
      <c r="I190" s="295" t="s">
        <v>2965</v>
      </c>
      <c r="J190" s="295"/>
      <c r="K190" s="338"/>
    </row>
    <row r="191" ht="15" customHeight="1">
      <c r="B191" s="317"/>
      <c r="C191" s="301" t="s">
        <v>3026</v>
      </c>
      <c r="D191" s="295"/>
      <c r="E191" s="295"/>
      <c r="F191" s="316" t="s">
        <v>2937</v>
      </c>
      <c r="G191" s="295"/>
      <c r="H191" s="295" t="s">
        <v>3027</v>
      </c>
      <c r="I191" s="295" t="s">
        <v>2965</v>
      </c>
      <c r="J191" s="295"/>
      <c r="K191" s="338"/>
    </row>
    <row r="192" ht="15" customHeight="1">
      <c r="B192" s="344"/>
      <c r="C192" s="352"/>
      <c r="D192" s="326"/>
      <c r="E192" s="326"/>
      <c r="F192" s="326"/>
      <c r="G192" s="326"/>
      <c r="H192" s="326"/>
      <c r="I192" s="326"/>
      <c r="J192" s="326"/>
      <c r="K192" s="345"/>
    </row>
    <row r="193" ht="18.75" customHeight="1">
      <c r="B193" s="291"/>
      <c r="C193" s="295"/>
      <c r="D193" s="295"/>
      <c r="E193" s="295"/>
      <c r="F193" s="316"/>
      <c r="G193" s="295"/>
      <c r="H193" s="295"/>
      <c r="I193" s="295"/>
      <c r="J193" s="295"/>
      <c r="K193" s="291"/>
    </row>
    <row r="194" ht="18.75" customHeight="1">
      <c r="B194" s="291"/>
      <c r="C194" s="295"/>
      <c r="D194" s="295"/>
      <c r="E194" s="295"/>
      <c r="F194" s="316"/>
      <c r="G194" s="295"/>
      <c r="H194" s="295"/>
      <c r="I194" s="295"/>
      <c r="J194" s="295"/>
      <c r="K194" s="291"/>
    </row>
    <row r="195" ht="18.75" customHeight="1">
      <c r="B195" s="302"/>
      <c r="C195" s="302"/>
      <c r="D195" s="302"/>
      <c r="E195" s="302"/>
      <c r="F195" s="302"/>
      <c r="G195" s="302"/>
      <c r="H195" s="302"/>
      <c r="I195" s="302"/>
      <c r="J195" s="302"/>
      <c r="K195" s="302"/>
    </row>
    <row r="196" ht="13.5">
      <c r="B196" s="281"/>
      <c r="C196" s="282"/>
      <c r="D196" s="282"/>
      <c r="E196" s="282"/>
      <c r="F196" s="282"/>
      <c r="G196" s="282"/>
      <c r="H196" s="282"/>
      <c r="I196" s="282"/>
      <c r="J196" s="282"/>
      <c r="K196" s="283"/>
    </row>
    <row r="197" ht="21">
      <c r="B197" s="284"/>
      <c r="C197" s="285" t="s">
        <v>3028</v>
      </c>
      <c r="D197" s="285"/>
      <c r="E197" s="285"/>
      <c r="F197" s="285"/>
      <c r="G197" s="285"/>
      <c r="H197" s="285"/>
      <c r="I197" s="285"/>
      <c r="J197" s="285"/>
      <c r="K197" s="286"/>
    </row>
    <row r="198" ht="25.5" customHeight="1">
      <c r="B198" s="284"/>
      <c r="C198" s="353" t="s">
        <v>3029</v>
      </c>
      <c r="D198" s="353"/>
      <c r="E198" s="353"/>
      <c r="F198" s="353" t="s">
        <v>3030</v>
      </c>
      <c r="G198" s="354"/>
      <c r="H198" s="353" t="s">
        <v>3031</v>
      </c>
      <c r="I198" s="353"/>
      <c r="J198" s="353"/>
      <c r="K198" s="286"/>
    </row>
    <row r="199" ht="5.25" customHeight="1">
      <c r="B199" s="317"/>
      <c r="C199" s="314"/>
      <c r="D199" s="314"/>
      <c r="E199" s="314"/>
      <c r="F199" s="314"/>
      <c r="G199" s="295"/>
      <c r="H199" s="314"/>
      <c r="I199" s="314"/>
      <c r="J199" s="314"/>
      <c r="K199" s="338"/>
    </row>
    <row r="200" ht="15" customHeight="1">
      <c r="B200" s="317"/>
      <c r="C200" s="295" t="s">
        <v>3021</v>
      </c>
      <c r="D200" s="295"/>
      <c r="E200" s="295"/>
      <c r="F200" s="316" t="s">
        <v>44</v>
      </c>
      <c r="G200" s="295"/>
      <c r="H200" s="295" t="s">
        <v>3032</v>
      </c>
      <c r="I200" s="295"/>
      <c r="J200" s="295"/>
      <c r="K200" s="338"/>
    </row>
    <row r="201" ht="15" customHeight="1">
      <c r="B201" s="317"/>
      <c r="C201" s="323"/>
      <c r="D201" s="295"/>
      <c r="E201" s="295"/>
      <c r="F201" s="316" t="s">
        <v>45</v>
      </c>
      <c r="G201" s="295"/>
      <c r="H201" s="295" t="s">
        <v>3033</v>
      </c>
      <c r="I201" s="295"/>
      <c r="J201" s="295"/>
      <c r="K201" s="338"/>
    </row>
    <row r="202" ht="15" customHeight="1">
      <c r="B202" s="317"/>
      <c r="C202" s="323"/>
      <c r="D202" s="295"/>
      <c r="E202" s="295"/>
      <c r="F202" s="316" t="s">
        <v>48</v>
      </c>
      <c r="G202" s="295"/>
      <c r="H202" s="295" t="s">
        <v>3034</v>
      </c>
      <c r="I202" s="295"/>
      <c r="J202" s="295"/>
      <c r="K202" s="338"/>
    </row>
    <row r="203" ht="15" customHeight="1">
      <c r="B203" s="317"/>
      <c r="C203" s="295"/>
      <c r="D203" s="295"/>
      <c r="E203" s="295"/>
      <c r="F203" s="316" t="s">
        <v>46</v>
      </c>
      <c r="G203" s="295"/>
      <c r="H203" s="295" t="s">
        <v>3035</v>
      </c>
      <c r="I203" s="295"/>
      <c r="J203" s="295"/>
      <c r="K203" s="338"/>
    </row>
    <row r="204" ht="15" customHeight="1">
      <c r="B204" s="317"/>
      <c r="C204" s="295"/>
      <c r="D204" s="295"/>
      <c r="E204" s="295"/>
      <c r="F204" s="316" t="s">
        <v>47</v>
      </c>
      <c r="G204" s="295"/>
      <c r="H204" s="295" t="s">
        <v>3036</v>
      </c>
      <c r="I204" s="295"/>
      <c r="J204" s="295"/>
      <c r="K204" s="338"/>
    </row>
    <row r="205" ht="15" customHeight="1">
      <c r="B205" s="317"/>
      <c r="C205" s="295"/>
      <c r="D205" s="295"/>
      <c r="E205" s="295"/>
      <c r="F205" s="316"/>
      <c r="G205" s="295"/>
      <c r="H205" s="295"/>
      <c r="I205" s="295"/>
      <c r="J205" s="295"/>
      <c r="K205" s="338"/>
    </row>
    <row r="206" ht="15" customHeight="1">
      <c r="B206" s="317"/>
      <c r="C206" s="295" t="s">
        <v>2977</v>
      </c>
      <c r="D206" s="295"/>
      <c r="E206" s="295"/>
      <c r="F206" s="316" t="s">
        <v>80</v>
      </c>
      <c r="G206" s="295"/>
      <c r="H206" s="295" t="s">
        <v>3037</v>
      </c>
      <c r="I206" s="295"/>
      <c r="J206" s="295"/>
      <c r="K206" s="338"/>
    </row>
    <row r="207" ht="15" customHeight="1">
      <c r="B207" s="317"/>
      <c r="C207" s="323"/>
      <c r="D207" s="295"/>
      <c r="E207" s="295"/>
      <c r="F207" s="316" t="s">
        <v>2875</v>
      </c>
      <c r="G207" s="295"/>
      <c r="H207" s="295" t="s">
        <v>2876</v>
      </c>
      <c r="I207" s="295"/>
      <c r="J207" s="295"/>
      <c r="K207" s="338"/>
    </row>
    <row r="208" ht="15" customHeight="1">
      <c r="B208" s="317"/>
      <c r="C208" s="295"/>
      <c r="D208" s="295"/>
      <c r="E208" s="295"/>
      <c r="F208" s="316" t="s">
        <v>2873</v>
      </c>
      <c r="G208" s="295"/>
      <c r="H208" s="295" t="s">
        <v>3038</v>
      </c>
      <c r="I208" s="295"/>
      <c r="J208" s="295"/>
      <c r="K208" s="338"/>
    </row>
    <row r="209" ht="15" customHeight="1">
      <c r="B209" s="355"/>
      <c r="C209" s="323"/>
      <c r="D209" s="323"/>
      <c r="E209" s="323"/>
      <c r="F209" s="316" t="s">
        <v>2877</v>
      </c>
      <c r="G209" s="301"/>
      <c r="H209" s="342" t="s">
        <v>2878</v>
      </c>
      <c r="I209" s="342"/>
      <c r="J209" s="342"/>
      <c r="K209" s="356"/>
    </row>
    <row r="210" ht="15" customHeight="1">
      <c r="B210" s="355"/>
      <c r="C210" s="323"/>
      <c r="D210" s="323"/>
      <c r="E210" s="323"/>
      <c r="F210" s="316" t="s">
        <v>2879</v>
      </c>
      <c r="G210" s="301"/>
      <c r="H210" s="342" t="s">
        <v>2855</v>
      </c>
      <c r="I210" s="342"/>
      <c r="J210" s="342"/>
      <c r="K210" s="356"/>
    </row>
    <row r="211" ht="15" customHeight="1">
      <c r="B211" s="355"/>
      <c r="C211" s="323"/>
      <c r="D211" s="323"/>
      <c r="E211" s="323"/>
      <c r="F211" s="357"/>
      <c r="G211" s="301"/>
      <c r="H211" s="358"/>
      <c r="I211" s="358"/>
      <c r="J211" s="358"/>
      <c r="K211" s="356"/>
    </row>
    <row r="212" ht="15" customHeight="1">
      <c r="B212" s="355"/>
      <c r="C212" s="295" t="s">
        <v>3001</v>
      </c>
      <c r="D212" s="323"/>
      <c r="E212" s="323"/>
      <c r="F212" s="316">
        <v>1</v>
      </c>
      <c r="G212" s="301"/>
      <c r="H212" s="342" t="s">
        <v>3039</v>
      </c>
      <c r="I212" s="342"/>
      <c r="J212" s="342"/>
      <c r="K212" s="356"/>
    </row>
    <row r="213" ht="15" customHeight="1">
      <c r="B213" s="355"/>
      <c r="C213" s="323"/>
      <c r="D213" s="323"/>
      <c r="E213" s="323"/>
      <c r="F213" s="316">
        <v>2</v>
      </c>
      <c r="G213" s="301"/>
      <c r="H213" s="342" t="s">
        <v>3040</v>
      </c>
      <c r="I213" s="342"/>
      <c r="J213" s="342"/>
      <c r="K213" s="356"/>
    </row>
    <row r="214" ht="15" customHeight="1">
      <c r="B214" s="355"/>
      <c r="C214" s="323"/>
      <c r="D214" s="323"/>
      <c r="E214" s="323"/>
      <c r="F214" s="316">
        <v>3</v>
      </c>
      <c r="G214" s="301"/>
      <c r="H214" s="342" t="s">
        <v>3041</v>
      </c>
      <c r="I214" s="342"/>
      <c r="J214" s="342"/>
      <c r="K214" s="356"/>
    </row>
    <row r="215" ht="15" customHeight="1">
      <c r="B215" s="355"/>
      <c r="C215" s="323"/>
      <c r="D215" s="323"/>
      <c r="E215" s="323"/>
      <c r="F215" s="316">
        <v>4</v>
      </c>
      <c r="G215" s="301"/>
      <c r="H215" s="342" t="s">
        <v>3042</v>
      </c>
      <c r="I215" s="342"/>
      <c r="J215" s="342"/>
      <c r="K215" s="356"/>
    </row>
    <row r="216" ht="12.75" customHeight="1">
      <c r="B216" s="359"/>
      <c r="C216" s="360"/>
      <c r="D216" s="360"/>
      <c r="E216" s="360"/>
      <c r="F216" s="360"/>
      <c r="G216" s="360"/>
      <c r="H216" s="360"/>
      <c r="I216" s="360"/>
      <c r="J216" s="360"/>
      <c r="K216" s="361"/>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86</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581</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ROUND(J81,2)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ROUND(SUM(BE81:BE111), 2)</f>
        <v>0</v>
      </c>
      <c r="G30" s="49"/>
      <c r="H30" s="49"/>
      <c r="I30" s="157">
        <v>0.20999999999999999</v>
      </c>
      <c r="J30" s="156">
        <f>ROUND(ROUND((SUM(BE81:BE111)), 2)*I30, 2)</f>
        <v>0</v>
      </c>
      <c r="K30" s="53"/>
    </row>
    <row r="31" s="1" customFormat="1" ht="14.4" customHeight="1">
      <c r="B31" s="48"/>
      <c r="C31" s="49"/>
      <c r="D31" s="49"/>
      <c r="E31" s="57" t="s">
        <v>45</v>
      </c>
      <c r="F31" s="156">
        <f>ROUND(SUM(BF81:BF111), 2)</f>
        <v>0</v>
      </c>
      <c r="G31" s="49"/>
      <c r="H31" s="49"/>
      <c r="I31" s="157">
        <v>0.14999999999999999</v>
      </c>
      <c r="J31" s="156">
        <f>ROUND(ROUND((SUM(BF81:BF111)), 2)*I31, 2)</f>
        <v>0</v>
      </c>
      <c r="K31" s="53"/>
    </row>
    <row r="32" hidden="1" s="1" customFormat="1" ht="14.4" customHeight="1">
      <c r="B32" s="48"/>
      <c r="C32" s="49"/>
      <c r="D32" s="49"/>
      <c r="E32" s="57" t="s">
        <v>46</v>
      </c>
      <c r="F32" s="156">
        <f>ROUND(SUM(BG81:BG111), 2)</f>
        <v>0</v>
      </c>
      <c r="G32" s="49"/>
      <c r="H32" s="49"/>
      <c r="I32" s="157">
        <v>0.20999999999999999</v>
      </c>
      <c r="J32" s="156">
        <v>0</v>
      </c>
      <c r="K32" s="53"/>
    </row>
    <row r="33" hidden="1" s="1" customFormat="1" ht="14.4" customHeight="1">
      <c r="B33" s="48"/>
      <c r="C33" s="49"/>
      <c r="D33" s="49"/>
      <c r="E33" s="57" t="s">
        <v>47</v>
      </c>
      <c r="F33" s="156">
        <f>ROUND(SUM(BH81:BH111), 2)</f>
        <v>0</v>
      </c>
      <c r="G33" s="49"/>
      <c r="H33" s="49"/>
      <c r="I33" s="157">
        <v>0.14999999999999999</v>
      </c>
      <c r="J33" s="156">
        <v>0</v>
      </c>
      <c r="K33" s="53"/>
    </row>
    <row r="34" hidden="1" s="1" customFormat="1" ht="14.4" customHeight="1">
      <c r="B34" s="48"/>
      <c r="C34" s="49"/>
      <c r="D34" s="49"/>
      <c r="E34" s="57" t="s">
        <v>48</v>
      </c>
      <c r="F34" s="156">
        <f>ROUND(SUM(BI81:BI111),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SO101.1 - Provizorní komunikace</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J81</f>
        <v>0</v>
      </c>
      <c r="K56" s="53"/>
      <c r="AU56" s="26" t="s">
        <v>176</v>
      </c>
    </row>
    <row r="57" s="8" customFormat="1" ht="24.96" customHeight="1">
      <c r="B57" s="174"/>
      <c r="C57" s="175"/>
      <c r="D57" s="176" t="s">
        <v>177</v>
      </c>
      <c r="E57" s="177"/>
      <c r="F57" s="177"/>
      <c r="G57" s="177"/>
      <c r="H57" s="177"/>
      <c r="I57" s="178"/>
      <c r="J57" s="179">
        <f>J82</f>
        <v>0</v>
      </c>
      <c r="K57" s="180"/>
    </row>
    <row r="58" s="9" customFormat="1" ht="19.92" customHeight="1">
      <c r="B58" s="181"/>
      <c r="C58" s="182"/>
      <c r="D58" s="183" t="s">
        <v>178</v>
      </c>
      <c r="E58" s="184"/>
      <c r="F58" s="184"/>
      <c r="G58" s="184"/>
      <c r="H58" s="184"/>
      <c r="I58" s="185"/>
      <c r="J58" s="186">
        <f>J83</f>
        <v>0</v>
      </c>
      <c r="K58" s="187"/>
    </row>
    <row r="59" s="9" customFormat="1" ht="19.92" customHeight="1">
      <c r="B59" s="181"/>
      <c r="C59" s="182"/>
      <c r="D59" s="183" t="s">
        <v>180</v>
      </c>
      <c r="E59" s="184"/>
      <c r="F59" s="184"/>
      <c r="G59" s="184"/>
      <c r="H59" s="184"/>
      <c r="I59" s="185"/>
      <c r="J59" s="186">
        <f>J101</f>
        <v>0</v>
      </c>
      <c r="K59" s="187"/>
    </row>
    <row r="60" s="9" customFormat="1" ht="19.92" customHeight="1">
      <c r="B60" s="181"/>
      <c r="C60" s="182"/>
      <c r="D60" s="183" t="s">
        <v>182</v>
      </c>
      <c r="E60" s="184"/>
      <c r="F60" s="184"/>
      <c r="G60" s="184"/>
      <c r="H60" s="184"/>
      <c r="I60" s="185"/>
      <c r="J60" s="186">
        <f>J108</f>
        <v>0</v>
      </c>
      <c r="K60" s="187"/>
    </row>
    <row r="61" s="9" customFormat="1" ht="19.92" customHeight="1">
      <c r="B61" s="181"/>
      <c r="C61" s="182"/>
      <c r="D61" s="183" t="s">
        <v>183</v>
      </c>
      <c r="E61" s="184"/>
      <c r="F61" s="184"/>
      <c r="G61" s="184"/>
      <c r="H61" s="184"/>
      <c r="I61" s="185"/>
      <c r="J61" s="186">
        <f>J109</f>
        <v>0</v>
      </c>
      <c r="K61" s="187"/>
    </row>
    <row r="62" s="1" customFormat="1" ht="21.84" customHeight="1">
      <c r="B62" s="48"/>
      <c r="C62" s="49"/>
      <c r="D62" s="49"/>
      <c r="E62" s="49"/>
      <c r="F62" s="49"/>
      <c r="G62" s="49"/>
      <c r="H62" s="49"/>
      <c r="I62" s="143"/>
      <c r="J62" s="49"/>
      <c r="K62" s="53"/>
    </row>
    <row r="63" s="1" customFormat="1" ht="6.96" customHeight="1">
      <c r="B63" s="69"/>
      <c r="C63" s="70"/>
      <c r="D63" s="70"/>
      <c r="E63" s="70"/>
      <c r="F63" s="70"/>
      <c r="G63" s="70"/>
      <c r="H63" s="70"/>
      <c r="I63" s="165"/>
      <c r="J63" s="70"/>
      <c r="K63" s="71"/>
    </row>
    <row r="67" s="1" customFormat="1" ht="6.96" customHeight="1">
      <c r="B67" s="72"/>
      <c r="C67" s="73"/>
      <c r="D67" s="73"/>
      <c r="E67" s="73"/>
      <c r="F67" s="73"/>
      <c r="G67" s="73"/>
      <c r="H67" s="73"/>
      <c r="I67" s="166"/>
      <c r="J67" s="73"/>
      <c r="K67" s="73"/>
      <c r="L67" s="48"/>
    </row>
    <row r="68" s="1" customFormat="1" ht="36.96" customHeight="1">
      <c r="B68" s="48"/>
      <c r="C68" s="74" t="s">
        <v>184</v>
      </c>
      <c r="L68" s="48"/>
    </row>
    <row r="69" s="1" customFormat="1" ht="6.96" customHeight="1">
      <c r="B69" s="48"/>
      <c r="L69" s="48"/>
    </row>
    <row r="70" s="1" customFormat="1" ht="14.4" customHeight="1">
      <c r="B70" s="48"/>
      <c r="C70" s="76" t="s">
        <v>19</v>
      </c>
      <c r="L70" s="48"/>
    </row>
    <row r="71" s="1" customFormat="1" ht="16.5" customHeight="1">
      <c r="B71" s="48"/>
      <c r="E71" s="188" t="str">
        <f>E7</f>
        <v>Vostelčice 2017</v>
      </c>
      <c r="F71" s="76"/>
      <c r="G71" s="76"/>
      <c r="H71" s="76"/>
      <c r="L71" s="48"/>
    </row>
    <row r="72" s="1" customFormat="1" ht="14.4" customHeight="1">
      <c r="B72" s="48"/>
      <c r="C72" s="76" t="s">
        <v>169</v>
      </c>
      <c r="L72" s="48"/>
    </row>
    <row r="73" s="1" customFormat="1" ht="17.25" customHeight="1">
      <c r="B73" s="48"/>
      <c r="E73" s="79" t="str">
        <f>E9</f>
        <v>SO101.1 - Provizorní komunikace</v>
      </c>
      <c r="F73" s="1"/>
      <c r="G73" s="1"/>
      <c r="H73" s="1"/>
      <c r="L73" s="48"/>
    </row>
    <row r="74" s="1" customFormat="1" ht="6.96" customHeight="1">
      <c r="B74" s="48"/>
      <c r="L74" s="48"/>
    </row>
    <row r="75" s="1" customFormat="1" ht="18" customHeight="1">
      <c r="B75" s="48"/>
      <c r="C75" s="76" t="s">
        <v>23</v>
      </c>
      <c r="F75" s="189" t="str">
        <f>F12</f>
        <v>Choceň</v>
      </c>
      <c r="I75" s="190" t="s">
        <v>25</v>
      </c>
      <c r="J75" s="81" t="str">
        <f>IF(J12="","",J12)</f>
        <v>8. 1. 2019</v>
      </c>
      <c r="L75" s="48"/>
    </row>
    <row r="76" s="1" customFormat="1" ht="6.96" customHeight="1">
      <c r="B76" s="48"/>
      <c r="L76" s="48"/>
    </row>
    <row r="77" s="1" customFormat="1">
      <c r="B77" s="48"/>
      <c r="C77" s="76" t="s">
        <v>27</v>
      </c>
      <c r="F77" s="189" t="str">
        <f>E15</f>
        <v>Město Choceň</v>
      </c>
      <c r="I77" s="190" t="s">
        <v>34</v>
      </c>
      <c r="J77" s="189" t="str">
        <f>E21</f>
        <v>Laboro ateliér s.r.o.</v>
      </c>
      <c r="L77" s="48"/>
    </row>
    <row r="78" s="1" customFormat="1" ht="14.4" customHeight="1">
      <c r="B78" s="48"/>
      <c r="C78" s="76" t="s">
        <v>32</v>
      </c>
      <c r="F78" s="189" t="str">
        <f>IF(E18="","",E18)</f>
        <v/>
      </c>
      <c r="L78" s="48"/>
    </row>
    <row r="79" s="1" customFormat="1" ht="10.32" customHeight="1">
      <c r="B79" s="48"/>
      <c r="L79" s="48"/>
    </row>
    <row r="80" s="10" customFormat="1" ht="29.28" customHeight="1">
      <c r="B80" s="191"/>
      <c r="C80" s="192" t="s">
        <v>185</v>
      </c>
      <c r="D80" s="193" t="s">
        <v>58</v>
      </c>
      <c r="E80" s="193" t="s">
        <v>54</v>
      </c>
      <c r="F80" s="193" t="s">
        <v>186</v>
      </c>
      <c r="G80" s="193" t="s">
        <v>187</v>
      </c>
      <c r="H80" s="193" t="s">
        <v>188</v>
      </c>
      <c r="I80" s="194" t="s">
        <v>189</v>
      </c>
      <c r="J80" s="193" t="s">
        <v>174</v>
      </c>
      <c r="K80" s="195" t="s">
        <v>190</v>
      </c>
      <c r="L80" s="191"/>
      <c r="M80" s="94" t="s">
        <v>191</v>
      </c>
      <c r="N80" s="95" t="s">
        <v>43</v>
      </c>
      <c r="O80" s="95" t="s">
        <v>192</v>
      </c>
      <c r="P80" s="95" t="s">
        <v>193</v>
      </c>
      <c r="Q80" s="95" t="s">
        <v>194</v>
      </c>
      <c r="R80" s="95" t="s">
        <v>195</v>
      </c>
      <c r="S80" s="95" t="s">
        <v>196</v>
      </c>
      <c r="T80" s="96" t="s">
        <v>197</v>
      </c>
    </row>
    <row r="81" s="1" customFormat="1" ht="29.28" customHeight="1">
      <c r="B81" s="48"/>
      <c r="C81" s="98" t="s">
        <v>175</v>
      </c>
      <c r="J81" s="196">
        <f>BK81</f>
        <v>0</v>
      </c>
      <c r="L81" s="48"/>
      <c r="M81" s="97"/>
      <c r="N81" s="84"/>
      <c r="O81" s="84"/>
      <c r="P81" s="197">
        <f>P82</f>
        <v>0</v>
      </c>
      <c r="Q81" s="84"/>
      <c r="R81" s="197">
        <f>R82</f>
        <v>31.379999999999999</v>
      </c>
      <c r="S81" s="84"/>
      <c r="T81" s="198">
        <f>T82</f>
        <v>0</v>
      </c>
      <c r="AT81" s="26" t="s">
        <v>72</v>
      </c>
      <c r="AU81" s="26" t="s">
        <v>176</v>
      </c>
      <c r="BK81" s="199">
        <f>BK82</f>
        <v>0</v>
      </c>
    </row>
    <row r="82" s="11" customFormat="1" ht="37.44" customHeight="1">
      <c r="B82" s="200"/>
      <c r="D82" s="201" t="s">
        <v>72</v>
      </c>
      <c r="E82" s="202" t="s">
        <v>198</v>
      </c>
      <c r="F82" s="202" t="s">
        <v>199</v>
      </c>
      <c r="I82" s="203"/>
      <c r="J82" s="204">
        <f>BK82</f>
        <v>0</v>
      </c>
      <c r="L82" s="200"/>
      <c r="M82" s="205"/>
      <c r="N82" s="206"/>
      <c r="O82" s="206"/>
      <c r="P82" s="207">
        <f>P83+P101+P108+P109</f>
        <v>0</v>
      </c>
      <c r="Q82" s="206"/>
      <c r="R82" s="207">
        <f>R83+R101+R108+R109</f>
        <v>31.379999999999999</v>
      </c>
      <c r="S82" s="206"/>
      <c r="T82" s="208">
        <f>T83+T101+T108+T109</f>
        <v>0</v>
      </c>
      <c r="AR82" s="201" t="s">
        <v>81</v>
      </c>
      <c r="AT82" s="209" t="s">
        <v>72</v>
      </c>
      <c r="AU82" s="209" t="s">
        <v>73</v>
      </c>
      <c r="AY82" s="201" t="s">
        <v>200</v>
      </c>
      <c r="BK82" s="210">
        <f>BK83+BK101+BK108+BK109</f>
        <v>0</v>
      </c>
    </row>
    <row r="83" s="11" customFormat="1" ht="19.92" customHeight="1">
      <c r="B83" s="200"/>
      <c r="D83" s="201" t="s">
        <v>72</v>
      </c>
      <c r="E83" s="211" t="s">
        <v>81</v>
      </c>
      <c r="F83" s="211" t="s">
        <v>201</v>
      </c>
      <c r="I83" s="203"/>
      <c r="J83" s="212">
        <f>BK83</f>
        <v>0</v>
      </c>
      <c r="L83" s="200"/>
      <c r="M83" s="205"/>
      <c r="N83" s="206"/>
      <c r="O83" s="206"/>
      <c r="P83" s="207">
        <f>SUM(P84:P100)</f>
        <v>0</v>
      </c>
      <c r="Q83" s="206"/>
      <c r="R83" s="207">
        <f>SUM(R84:R100)</f>
        <v>6</v>
      </c>
      <c r="S83" s="206"/>
      <c r="T83" s="208">
        <f>SUM(T84:T100)</f>
        <v>0</v>
      </c>
      <c r="AR83" s="201" t="s">
        <v>81</v>
      </c>
      <c r="AT83" s="209" t="s">
        <v>72</v>
      </c>
      <c r="AU83" s="209" t="s">
        <v>81</v>
      </c>
      <c r="AY83" s="201" t="s">
        <v>200</v>
      </c>
      <c r="BK83" s="210">
        <f>SUM(BK84:BK100)</f>
        <v>0</v>
      </c>
    </row>
    <row r="84" s="1" customFormat="1" ht="16.5" customHeight="1">
      <c r="B84" s="213"/>
      <c r="C84" s="214" t="s">
        <v>81</v>
      </c>
      <c r="D84" s="214" t="s">
        <v>202</v>
      </c>
      <c r="E84" s="215" t="s">
        <v>213</v>
      </c>
      <c r="F84" s="216" t="s">
        <v>214</v>
      </c>
      <c r="G84" s="217" t="s">
        <v>205</v>
      </c>
      <c r="H84" s="218">
        <v>117.47499999999999</v>
      </c>
      <c r="I84" s="219"/>
      <c r="J84" s="220">
        <f>ROUND(I84*H84,2)</f>
        <v>0</v>
      </c>
      <c r="K84" s="216" t="s">
        <v>206</v>
      </c>
      <c r="L84" s="48"/>
      <c r="M84" s="221" t="s">
        <v>5</v>
      </c>
      <c r="N84" s="222" t="s">
        <v>44</v>
      </c>
      <c r="O84" s="49"/>
      <c r="P84" s="223">
        <f>O84*H84</f>
        <v>0</v>
      </c>
      <c r="Q84" s="223">
        <v>0</v>
      </c>
      <c r="R84" s="223">
        <f>Q84*H84</f>
        <v>0</v>
      </c>
      <c r="S84" s="223">
        <v>0</v>
      </c>
      <c r="T84" s="224">
        <f>S84*H84</f>
        <v>0</v>
      </c>
      <c r="AR84" s="26" t="s">
        <v>207</v>
      </c>
      <c r="AT84" s="26" t="s">
        <v>202</v>
      </c>
      <c r="AU84" s="26" t="s">
        <v>83</v>
      </c>
      <c r="AY84" s="26" t="s">
        <v>200</v>
      </c>
      <c r="BE84" s="225">
        <f>IF(N84="základní",J84,0)</f>
        <v>0</v>
      </c>
      <c r="BF84" s="225">
        <f>IF(N84="snížená",J84,0)</f>
        <v>0</v>
      </c>
      <c r="BG84" s="225">
        <f>IF(N84="zákl. přenesená",J84,0)</f>
        <v>0</v>
      </c>
      <c r="BH84" s="225">
        <f>IF(N84="sníž. přenesená",J84,0)</f>
        <v>0</v>
      </c>
      <c r="BI84" s="225">
        <f>IF(N84="nulová",J84,0)</f>
        <v>0</v>
      </c>
      <c r="BJ84" s="26" t="s">
        <v>81</v>
      </c>
      <c r="BK84" s="225">
        <f>ROUND(I84*H84,2)</f>
        <v>0</v>
      </c>
      <c r="BL84" s="26" t="s">
        <v>207</v>
      </c>
      <c r="BM84" s="26" t="s">
        <v>582</v>
      </c>
    </row>
    <row r="85" s="1" customFormat="1">
      <c r="B85" s="48"/>
      <c r="D85" s="226" t="s">
        <v>209</v>
      </c>
      <c r="F85" s="227" t="s">
        <v>216</v>
      </c>
      <c r="I85" s="228"/>
      <c r="L85" s="48"/>
      <c r="M85" s="229"/>
      <c r="N85" s="49"/>
      <c r="O85" s="49"/>
      <c r="P85" s="49"/>
      <c r="Q85" s="49"/>
      <c r="R85" s="49"/>
      <c r="S85" s="49"/>
      <c r="T85" s="87"/>
      <c r="AT85" s="26" t="s">
        <v>209</v>
      </c>
      <c r="AU85" s="26" t="s">
        <v>83</v>
      </c>
    </row>
    <row r="86" s="12" customFormat="1">
      <c r="B86" s="230"/>
      <c r="D86" s="226" t="s">
        <v>211</v>
      </c>
      <c r="E86" s="231" t="s">
        <v>5</v>
      </c>
      <c r="F86" s="232" t="s">
        <v>583</v>
      </c>
      <c r="H86" s="233">
        <v>117.47499999999999</v>
      </c>
      <c r="I86" s="234"/>
      <c r="L86" s="230"/>
      <c r="M86" s="235"/>
      <c r="N86" s="236"/>
      <c r="O86" s="236"/>
      <c r="P86" s="236"/>
      <c r="Q86" s="236"/>
      <c r="R86" s="236"/>
      <c r="S86" s="236"/>
      <c r="T86" s="237"/>
      <c r="AT86" s="231" t="s">
        <v>211</v>
      </c>
      <c r="AU86" s="231" t="s">
        <v>83</v>
      </c>
      <c r="AV86" s="12" t="s">
        <v>83</v>
      </c>
      <c r="AW86" s="12" t="s">
        <v>37</v>
      </c>
      <c r="AX86" s="12" t="s">
        <v>81</v>
      </c>
      <c r="AY86" s="231" t="s">
        <v>200</v>
      </c>
    </row>
    <row r="87" s="1" customFormat="1" ht="16.5" customHeight="1">
      <c r="B87" s="213"/>
      <c r="C87" s="214" t="s">
        <v>230</v>
      </c>
      <c r="D87" s="214" t="s">
        <v>202</v>
      </c>
      <c r="E87" s="215" t="s">
        <v>245</v>
      </c>
      <c r="F87" s="216" t="s">
        <v>246</v>
      </c>
      <c r="G87" s="217" t="s">
        <v>205</v>
      </c>
      <c r="H87" s="218">
        <v>117.47499999999999</v>
      </c>
      <c r="I87" s="219"/>
      <c r="J87" s="220">
        <f>ROUND(I87*H87,2)</f>
        <v>0</v>
      </c>
      <c r="K87" s="216" t="s">
        <v>206</v>
      </c>
      <c r="L87" s="48"/>
      <c r="M87" s="221" t="s">
        <v>5</v>
      </c>
      <c r="N87" s="222" t="s">
        <v>44</v>
      </c>
      <c r="O87" s="49"/>
      <c r="P87" s="223">
        <f>O87*H87</f>
        <v>0</v>
      </c>
      <c r="Q87" s="223">
        <v>0</v>
      </c>
      <c r="R87" s="223">
        <f>Q87*H87</f>
        <v>0</v>
      </c>
      <c r="S87" s="223">
        <v>0</v>
      </c>
      <c r="T87" s="224">
        <f>S87*H87</f>
        <v>0</v>
      </c>
      <c r="AR87" s="26" t="s">
        <v>207</v>
      </c>
      <c r="AT87" s="26" t="s">
        <v>202</v>
      </c>
      <c r="AU87" s="26" t="s">
        <v>83</v>
      </c>
      <c r="AY87" s="26" t="s">
        <v>200</v>
      </c>
      <c r="BE87" s="225">
        <f>IF(N87="základní",J87,0)</f>
        <v>0</v>
      </c>
      <c r="BF87" s="225">
        <f>IF(N87="snížená",J87,0)</f>
        <v>0</v>
      </c>
      <c r="BG87" s="225">
        <f>IF(N87="zákl. přenesená",J87,0)</f>
        <v>0</v>
      </c>
      <c r="BH87" s="225">
        <f>IF(N87="sníž. přenesená",J87,0)</f>
        <v>0</v>
      </c>
      <c r="BI87" s="225">
        <f>IF(N87="nulová",J87,0)</f>
        <v>0</v>
      </c>
      <c r="BJ87" s="26" t="s">
        <v>81</v>
      </c>
      <c r="BK87" s="225">
        <f>ROUND(I87*H87,2)</f>
        <v>0</v>
      </c>
      <c r="BL87" s="26" t="s">
        <v>207</v>
      </c>
      <c r="BM87" s="26" t="s">
        <v>584</v>
      </c>
    </row>
    <row r="88" s="1" customFormat="1">
      <c r="B88" s="48"/>
      <c r="D88" s="226" t="s">
        <v>209</v>
      </c>
      <c r="F88" s="227" t="s">
        <v>248</v>
      </c>
      <c r="I88" s="228"/>
      <c r="L88" s="48"/>
      <c r="M88" s="229"/>
      <c r="N88" s="49"/>
      <c r="O88" s="49"/>
      <c r="P88" s="49"/>
      <c r="Q88" s="49"/>
      <c r="R88" s="49"/>
      <c r="S88" s="49"/>
      <c r="T88" s="87"/>
      <c r="AT88" s="26" t="s">
        <v>209</v>
      </c>
      <c r="AU88" s="26" t="s">
        <v>83</v>
      </c>
    </row>
    <row r="89" s="12" customFormat="1">
      <c r="B89" s="230"/>
      <c r="D89" s="226" t="s">
        <v>211</v>
      </c>
      <c r="E89" s="231" t="s">
        <v>5</v>
      </c>
      <c r="F89" s="232" t="s">
        <v>585</v>
      </c>
      <c r="H89" s="233">
        <v>117.47499999999999</v>
      </c>
      <c r="I89" s="234"/>
      <c r="L89" s="230"/>
      <c r="M89" s="235"/>
      <c r="N89" s="236"/>
      <c r="O89" s="236"/>
      <c r="P89" s="236"/>
      <c r="Q89" s="236"/>
      <c r="R89" s="236"/>
      <c r="S89" s="236"/>
      <c r="T89" s="237"/>
      <c r="AT89" s="231" t="s">
        <v>211</v>
      </c>
      <c r="AU89" s="231" t="s">
        <v>83</v>
      </c>
      <c r="AV89" s="12" t="s">
        <v>83</v>
      </c>
      <c r="AW89" s="12" t="s">
        <v>37</v>
      </c>
      <c r="AX89" s="12" t="s">
        <v>81</v>
      </c>
      <c r="AY89" s="231" t="s">
        <v>200</v>
      </c>
    </row>
    <row r="90" s="1" customFormat="1" ht="25.5" customHeight="1">
      <c r="B90" s="213"/>
      <c r="C90" s="214" t="s">
        <v>250</v>
      </c>
      <c r="D90" s="214" t="s">
        <v>202</v>
      </c>
      <c r="E90" s="215" t="s">
        <v>265</v>
      </c>
      <c r="F90" s="216" t="s">
        <v>266</v>
      </c>
      <c r="G90" s="217" t="s">
        <v>205</v>
      </c>
      <c r="H90" s="218">
        <v>6</v>
      </c>
      <c r="I90" s="219"/>
      <c r="J90" s="220">
        <f>ROUND(I90*H90,2)</f>
        <v>0</v>
      </c>
      <c r="K90" s="216" t="s">
        <v>206</v>
      </c>
      <c r="L90" s="48"/>
      <c r="M90" s="221" t="s">
        <v>5</v>
      </c>
      <c r="N90" s="222" t="s">
        <v>44</v>
      </c>
      <c r="O90" s="49"/>
      <c r="P90" s="223">
        <f>O90*H90</f>
        <v>0</v>
      </c>
      <c r="Q90" s="223">
        <v>0</v>
      </c>
      <c r="R90" s="223">
        <f>Q90*H90</f>
        <v>0</v>
      </c>
      <c r="S90" s="223">
        <v>0</v>
      </c>
      <c r="T90" s="224">
        <f>S90*H90</f>
        <v>0</v>
      </c>
      <c r="AR90" s="26" t="s">
        <v>207</v>
      </c>
      <c r="AT90" s="26" t="s">
        <v>202</v>
      </c>
      <c r="AU90" s="26" t="s">
        <v>83</v>
      </c>
      <c r="AY90" s="26" t="s">
        <v>200</v>
      </c>
      <c r="BE90" s="225">
        <f>IF(N90="základní",J90,0)</f>
        <v>0</v>
      </c>
      <c r="BF90" s="225">
        <f>IF(N90="snížená",J90,0)</f>
        <v>0</v>
      </c>
      <c r="BG90" s="225">
        <f>IF(N90="zákl. přenesená",J90,0)</f>
        <v>0</v>
      </c>
      <c r="BH90" s="225">
        <f>IF(N90="sníž. přenesená",J90,0)</f>
        <v>0</v>
      </c>
      <c r="BI90" s="225">
        <f>IF(N90="nulová",J90,0)</f>
        <v>0</v>
      </c>
      <c r="BJ90" s="26" t="s">
        <v>81</v>
      </c>
      <c r="BK90" s="225">
        <f>ROUND(I90*H90,2)</f>
        <v>0</v>
      </c>
      <c r="BL90" s="26" t="s">
        <v>207</v>
      </c>
      <c r="BM90" s="26" t="s">
        <v>586</v>
      </c>
    </row>
    <row r="91" s="1" customFormat="1">
      <c r="B91" s="48"/>
      <c r="D91" s="226" t="s">
        <v>209</v>
      </c>
      <c r="F91" s="227" t="s">
        <v>268</v>
      </c>
      <c r="I91" s="228"/>
      <c r="L91" s="48"/>
      <c r="M91" s="229"/>
      <c r="N91" s="49"/>
      <c r="O91" s="49"/>
      <c r="P91" s="49"/>
      <c r="Q91" s="49"/>
      <c r="R91" s="49"/>
      <c r="S91" s="49"/>
      <c r="T91" s="87"/>
      <c r="AT91" s="26" t="s">
        <v>209</v>
      </c>
      <c r="AU91" s="26" t="s">
        <v>83</v>
      </c>
    </row>
    <row r="92" s="12" customFormat="1">
      <c r="B92" s="230"/>
      <c r="D92" s="226" t="s">
        <v>211</v>
      </c>
      <c r="E92" s="231" t="s">
        <v>5</v>
      </c>
      <c r="F92" s="232" t="s">
        <v>587</v>
      </c>
      <c r="H92" s="233">
        <v>6</v>
      </c>
      <c r="I92" s="234"/>
      <c r="L92" s="230"/>
      <c r="M92" s="235"/>
      <c r="N92" s="236"/>
      <c r="O92" s="236"/>
      <c r="P92" s="236"/>
      <c r="Q92" s="236"/>
      <c r="R92" s="236"/>
      <c r="S92" s="236"/>
      <c r="T92" s="237"/>
      <c r="AT92" s="231" t="s">
        <v>211</v>
      </c>
      <c r="AU92" s="231" t="s">
        <v>83</v>
      </c>
      <c r="AV92" s="12" t="s">
        <v>83</v>
      </c>
      <c r="AW92" s="12" t="s">
        <v>37</v>
      </c>
      <c r="AX92" s="12" t="s">
        <v>81</v>
      </c>
      <c r="AY92" s="231" t="s">
        <v>200</v>
      </c>
    </row>
    <row r="93" s="1" customFormat="1" ht="16.5" customHeight="1">
      <c r="B93" s="213"/>
      <c r="C93" s="247" t="s">
        <v>258</v>
      </c>
      <c r="D93" s="247" t="s">
        <v>271</v>
      </c>
      <c r="E93" s="248" t="s">
        <v>272</v>
      </c>
      <c r="F93" s="249" t="s">
        <v>273</v>
      </c>
      <c r="G93" s="250" t="s">
        <v>274</v>
      </c>
      <c r="H93" s="251">
        <v>6</v>
      </c>
      <c r="I93" s="252"/>
      <c r="J93" s="253">
        <f>ROUND(I93*H93,2)</f>
        <v>0</v>
      </c>
      <c r="K93" s="249" t="s">
        <v>206</v>
      </c>
      <c r="L93" s="254"/>
      <c r="M93" s="255" t="s">
        <v>5</v>
      </c>
      <c r="N93" s="256" t="s">
        <v>44</v>
      </c>
      <c r="O93" s="49"/>
      <c r="P93" s="223">
        <f>O93*H93</f>
        <v>0</v>
      </c>
      <c r="Q93" s="223">
        <v>1</v>
      </c>
      <c r="R93" s="223">
        <f>Q93*H93</f>
        <v>6</v>
      </c>
      <c r="S93" s="223">
        <v>0</v>
      </c>
      <c r="T93" s="224">
        <f>S93*H93</f>
        <v>0</v>
      </c>
      <c r="AR93" s="26" t="s">
        <v>250</v>
      </c>
      <c r="AT93" s="26" t="s">
        <v>271</v>
      </c>
      <c r="AU93" s="26" t="s">
        <v>83</v>
      </c>
      <c r="AY93" s="26" t="s">
        <v>200</v>
      </c>
      <c r="BE93" s="225">
        <f>IF(N93="základní",J93,0)</f>
        <v>0</v>
      </c>
      <c r="BF93" s="225">
        <f>IF(N93="snížená",J93,0)</f>
        <v>0</v>
      </c>
      <c r="BG93" s="225">
        <f>IF(N93="zákl. přenesená",J93,0)</f>
        <v>0</v>
      </c>
      <c r="BH93" s="225">
        <f>IF(N93="sníž. přenesená",J93,0)</f>
        <v>0</v>
      </c>
      <c r="BI93" s="225">
        <f>IF(N93="nulová",J93,0)</f>
        <v>0</v>
      </c>
      <c r="BJ93" s="26" t="s">
        <v>81</v>
      </c>
      <c r="BK93" s="225">
        <f>ROUND(I93*H93,2)</f>
        <v>0</v>
      </c>
      <c r="BL93" s="26" t="s">
        <v>207</v>
      </c>
      <c r="BM93" s="26" t="s">
        <v>588</v>
      </c>
    </row>
    <row r="94" s="1" customFormat="1">
      <c r="B94" s="48"/>
      <c r="D94" s="226" t="s">
        <v>209</v>
      </c>
      <c r="F94" s="227" t="s">
        <v>273</v>
      </c>
      <c r="I94" s="228"/>
      <c r="L94" s="48"/>
      <c r="M94" s="229"/>
      <c r="N94" s="49"/>
      <c r="O94" s="49"/>
      <c r="P94" s="49"/>
      <c r="Q94" s="49"/>
      <c r="R94" s="49"/>
      <c r="S94" s="49"/>
      <c r="T94" s="87"/>
      <c r="AT94" s="26" t="s">
        <v>209</v>
      </c>
      <c r="AU94" s="26" t="s">
        <v>83</v>
      </c>
    </row>
    <row r="95" s="1" customFormat="1" ht="25.5" customHeight="1">
      <c r="B95" s="213"/>
      <c r="C95" s="214" t="s">
        <v>321</v>
      </c>
      <c r="D95" s="214" t="s">
        <v>202</v>
      </c>
      <c r="E95" s="215" t="s">
        <v>589</v>
      </c>
      <c r="F95" s="216" t="s">
        <v>590</v>
      </c>
      <c r="G95" s="217" t="s">
        <v>291</v>
      </c>
      <c r="H95" s="218">
        <v>469.89999999999998</v>
      </c>
      <c r="I95" s="219"/>
      <c r="J95" s="220">
        <f>ROUND(I95*H95,2)</f>
        <v>0</v>
      </c>
      <c r="K95" s="216" t="s">
        <v>206</v>
      </c>
      <c r="L95" s="48"/>
      <c r="M95" s="221" t="s">
        <v>5</v>
      </c>
      <c r="N95" s="222" t="s">
        <v>44</v>
      </c>
      <c r="O95" s="49"/>
      <c r="P95" s="223">
        <f>O95*H95</f>
        <v>0</v>
      </c>
      <c r="Q95" s="223">
        <v>0</v>
      </c>
      <c r="R95" s="223">
        <f>Q95*H95</f>
        <v>0</v>
      </c>
      <c r="S95" s="223">
        <v>0</v>
      </c>
      <c r="T95" s="224">
        <f>S95*H95</f>
        <v>0</v>
      </c>
      <c r="AR95" s="26" t="s">
        <v>207</v>
      </c>
      <c r="AT95" s="26" t="s">
        <v>202</v>
      </c>
      <c r="AU95" s="26" t="s">
        <v>83</v>
      </c>
      <c r="AY95" s="26" t="s">
        <v>200</v>
      </c>
      <c r="BE95" s="225">
        <f>IF(N95="základní",J95,0)</f>
        <v>0</v>
      </c>
      <c r="BF95" s="225">
        <f>IF(N95="snížená",J95,0)</f>
        <v>0</v>
      </c>
      <c r="BG95" s="225">
        <f>IF(N95="zákl. přenesená",J95,0)</f>
        <v>0</v>
      </c>
      <c r="BH95" s="225">
        <f>IF(N95="sníž. přenesená",J95,0)</f>
        <v>0</v>
      </c>
      <c r="BI95" s="225">
        <f>IF(N95="nulová",J95,0)</f>
        <v>0</v>
      </c>
      <c r="BJ95" s="26" t="s">
        <v>81</v>
      </c>
      <c r="BK95" s="225">
        <f>ROUND(I95*H95,2)</f>
        <v>0</v>
      </c>
      <c r="BL95" s="26" t="s">
        <v>207</v>
      </c>
      <c r="BM95" s="26" t="s">
        <v>591</v>
      </c>
    </row>
    <row r="96" s="1" customFormat="1">
      <c r="B96" s="48"/>
      <c r="D96" s="226" t="s">
        <v>209</v>
      </c>
      <c r="F96" s="227" t="s">
        <v>592</v>
      </c>
      <c r="I96" s="228"/>
      <c r="L96" s="48"/>
      <c r="M96" s="229"/>
      <c r="N96" s="49"/>
      <c r="O96" s="49"/>
      <c r="P96" s="49"/>
      <c r="Q96" s="49"/>
      <c r="R96" s="49"/>
      <c r="S96" s="49"/>
      <c r="T96" s="87"/>
      <c r="AT96" s="26" t="s">
        <v>209</v>
      </c>
      <c r="AU96" s="26" t="s">
        <v>83</v>
      </c>
    </row>
    <row r="97" s="12" customFormat="1">
      <c r="B97" s="230"/>
      <c r="D97" s="226" t="s">
        <v>211</v>
      </c>
      <c r="E97" s="231" t="s">
        <v>5</v>
      </c>
      <c r="F97" s="232" t="s">
        <v>593</v>
      </c>
      <c r="H97" s="233">
        <v>469.89999999999998</v>
      </c>
      <c r="I97" s="234"/>
      <c r="L97" s="230"/>
      <c r="M97" s="235"/>
      <c r="N97" s="236"/>
      <c r="O97" s="236"/>
      <c r="P97" s="236"/>
      <c r="Q97" s="236"/>
      <c r="R97" s="236"/>
      <c r="S97" s="236"/>
      <c r="T97" s="237"/>
      <c r="AT97" s="231" t="s">
        <v>211</v>
      </c>
      <c r="AU97" s="231" t="s">
        <v>83</v>
      </c>
      <c r="AV97" s="12" t="s">
        <v>83</v>
      </c>
      <c r="AW97" s="12" t="s">
        <v>37</v>
      </c>
      <c r="AX97" s="12" t="s">
        <v>81</v>
      </c>
      <c r="AY97" s="231" t="s">
        <v>200</v>
      </c>
    </row>
    <row r="98" s="1" customFormat="1" ht="16.5" customHeight="1">
      <c r="B98" s="213"/>
      <c r="C98" s="214" t="s">
        <v>282</v>
      </c>
      <c r="D98" s="214" t="s">
        <v>202</v>
      </c>
      <c r="E98" s="215" t="s">
        <v>314</v>
      </c>
      <c r="F98" s="216" t="s">
        <v>315</v>
      </c>
      <c r="G98" s="217" t="s">
        <v>291</v>
      </c>
      <c r="H98" s="218">
        <v>469.89999999999998</v>
      </c>
      <c r="I98" s="219"/>
      <c r="J98" s="220">
        <f>ROUND(I98*H98,2)</f>
        <v>0</v>
      </c>
      <c r="K98" s="216" t="s">
        <v>206</v>
      </c>
      <c r="L98" s="48"/>
      <c r="M98" s="221" t="s">
        <v>5</v>
      </c>
      <c r="N98" s="222" t="s">
        <v>44</v>
      </c>
      <c r="O98" s="49"/>
      <c r="P98" s="223">
        <f>O98*H98</f>
        <v>0</v>
      </c>
      <c r="Q98" s="223">
        <v>0</v>
      </c>
      <c r="R98" s="223">
        <f>Q98*H98</f>
        <v>0</v>
      </c>
      <c r="S98" s="223">
        <v>0</v>
      </c>
      <c r="T98" s="224">
        <f>S98*H98</f>
        <v>0</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594</v>
      </c>
    </row>
    <row r="99" s="1" customFormat="1">
      <c r="B99" s="48"/>
      <c r="D99" s="226" t="s">
        <v>209</v>
      </c>
      <c r="F99" s="227" t="s">
        <v>317</v>
      </c>
      <c r="I99" s="228"/>
      <c r="L99" s="48"/>
      <c r="M99" s="229"/>
      <c r="N99" s="49"/>
      <c r="O99" s="49"/>
      <c r="P99" s="49"/>
      <c r="Q99" s="49"/>
      <c r="R99" s="49"/>
      <c r="S99" s="49"/>
      <c r="T99" s="87"/>
      <c r="AT99" s="26" t="s">
        <v>209</v>
      </c>
      <c r="AU99" s="26" t="s">
        <v>83</v>
      </c>
    </row>
    <row r="100" s="12" customFormat="1">
      <c r="B100" s="230"/>
      <c r="D100" s="226" t="s">
        <v>211</v>
      </c>
      <c r="E100" s="231" t="s">
        <v>5</v>
      </c>
      <c r="F100" s="232" t="s">
        <v>593</v>
      </c>
      <c r="H100" s="233">
        <v>469.89999999999998</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1" customFormat="1" ht="29.88" customHeight="1">
      <c r="B101" s="200"/>
      <c r="D101" s="201" t="s">
        <v>72</v>
      </c>
      <c r="E101" s="211" t="s">
        <v>230</v>
      </c>
      <c r="F101" s="211" t="s">
        <v>338</v>
      </c>
      <c r="I101" s="203"/>
      <c r="J101" s="212">
        <f>BK101</f>
        <v>0</v>
      </c>
      <c r="L101" s="200"/>
      <c r="M101" s="205"/>
      <c r="N101" s="206"/>
      <c r="O101" s="206"/>
      <c r="P101" s="207">
        <f>SUM(P102:P107)</f>
        <v>0</v>
      </c>
      <c r="Q101" s="206"/>
      <c r="R101" s="207">
        <f>SUM(R102:R107)</f>
        <v>25.379999999999999</v>
      </c>
      <c r="S101" s="206"/>
      <c r="T101" s="208">
        <f>SUM(T102:T107)</f>
        <v>0</v>
      </c>
      <c r="AR101" s="201" t="s">
        <v>81</v>
      </c>
      <c r="AT101" s="209" t="s">
        <v>72</v>
      </c>
      <c r="AU101" s="209" t="s">
        <v>81</v>
      </c>
      <c r="AY101" s="201" t="s">
        <v>200</v>
      </c>
      <c r="BK101" s="210">
        <f>SUM(BK102:BK107)</f>
        <v>0</v>
      </c>
    </row>
    <row r="102" s="1" customFormat="1" ht="16.5" customHeight="1">
      <c r="B102" s="213"/>
      <c r="C102" s="214" t="s">
        <v>301</v>
      </c>
      <c r="D102" s="214" t="s">
        <v>202</v>
      </c>
      <c r="E102" s="215" t="s">
        <v>595</v>
      </c>
      <c r="F102" s="216" t="s">
        <v>596</v>
      </c>
      <c r="G102" s="217" t="s">
        <v>291</v>
      </c>
      <c r="H102" s="218">
        <v>352.39999999999998</v>
      </c>
      <c r="I102" s="219"/>
      <c r="J102" s="220">
        <f>ROUND(I102*H102,2)</f>
        <v>0</v>
      </c>
      <c r="K102" s="216" t="s">
        <v>206</v>
      </c>
      <c r="L102" s="48"/>
      <c r="M102" s="221" t="s">
        <v>5</v>
      </c>
      <c r="N102" s="222" t="s">
        <v>44</v>
      </c>
      <c r="O102" s="49"/>
      <c r="P102" s="223">
        <f>O102*H102</f>
        <v>0</v>
      </c>
      <c r="Q102" s="223">
        <v>0</v>
      </c>
      <c r="R102" s="223">
        <f>Q102*H102</f>
        <v>0</v>
      </c>
      <c r="S102" s="223">
        <v>0</v>
      </c>
      <c r="T102" s="224">
        <f>S102*H102</f>
        <v>0</v>
      </c>
      <c r="AR102" s="26" t="s">
        <v>207</v>
      </c>
      <c r="AT102" s="26" t="s">
        <v>202</v>
      </c>
      <c r="AU102" s="26" t="s">
        <v>83</v>
      </c>
      <c r="AY102" s="26" t="s">
        <v>200</v>
      </c>
      <c r="BE102" s="225">
        <f>IF(N102="základní",J102,0)</f>
        <v>0</v>
      </c>
      <c r="BF102" s="225">
        <f>IF(N102="snížená",J102,0)</f>
        <v>0</v>
      </c>
      <c r="BG102" s="225">
        <f>IF(N102="zákl. přenesená",J102,0)</f>
        <v>0</v>
      </c>
      <c r="BH102" s="225">
        <f>IF(N102="sníž. přenesená",J102,0)</f>
        <v>0</v>
      </c>
      <c r="BI102" s="225">
        <f>IF(N102="nulová",J102,0)</f>
        <v>0</v>
      </c>
      <c r="BJ102" s="26" t="s">
        <v>81</v>
      </c>
      <c r="BK102" s="225">
        <f>ROUND(I102*H102,2)</f>
        <v>0</v>
      </c>
      <c r="BL102" s="26" t="s">
        <v>207</v>
      </c>
      <c r="BM102" s="26" t="s">
        <v>597</v>
      </c>
    </row>
    <row r="103" s="1" customFormat="1">
      <c r="B103" s="48"/>
      <c r="D103" s="226" t="s">
        <v>209</v>
      </c>
      <c r="F103" s="227" t="s">
        <v>598</v>
      </c>
      <c r="I103" s="228"/>
      <c r="L103" s="48"/>
      <c r="M103" s="229"/>
      <c r="N103" s="49"/>
      <c r="O103" s="49"/>
      <c r="P103" s="49"/>
      <c r="Q103" s="49"/>
      <c r="R103" s="49"/>
      <c r="S103" s="49"/>
      <c r="T103" s="87"/>
      <c r="AT103" s="26" t="s">
        <v>209</v>
      </c>
      <c r="AU103" s="26" t="s">
        <v>83</v>
      </c>
    </row>
    <row r="104" s="12" customFormat="1">
      <c r="B104" s="230"/>
      <c r="D104" s="226" t="s">
        <v>211</v>
      </c>
      <c r="E104" s="231" t="s">
        <v>5</v>
      </c>
      <c r="F104" s="232" t="s">
        <v>599</v>
      </c>
      <c r="H104" s="233">
        <v>352.39999999999998</v>
      </c>
      <c r="I104" s="234"/>
      <c r="L104" s="230"/>
      <c r="M104" s="235"/>
      <c r="N104" s="236"/>
      <c r="O104" s="236"/>
      <c r="P104" s="236"/>
      <c r="Q104" s="236"/>
      <c r="R104" s="236"/>
      <c r="S104" s="236"/>
      <c r="T104" s="237"/>
      <c r="AT104" s="231" t="s">
        <v>211</v>
      </c>
      <c r="AU104" s="231" t="s">
        <v>83</v>
      </c>
      <c r="AV104" s="12" t="s">
        <v>83</v>
      </c>
      <c r="AW104" s="12" t="s">
        <v>37</v>
      </c>
      <c r="AX104" s="12" t="s">
        <v>81</v>
      </c>
      <c r="AY104" s="231" t="s">
        <v>200</v>
      </c>
    </row>
    <row r="105" s="1" customFormat="1" ht="16.5" customHeight="1">
      <c r="B105" s="213"/>
      <c r="C105" s="214" t="s">
        <v>307</v>
      </c>
      <c r="D105" s="214" t="s">
        <v>202</v>
      </c>
      <c r="E105" s="215" t="s">
        <v>600</v>
      </c>
      <c r="F105" s="216" t="s">
        <v>601</v>
      </c>
      <c r="G105" s="217" t="s">
        <v>291</v>
      </c>
      <c r="H105" s="218">
        <v>117.5</v>
      </c>
      <c r="I105" s="219"/>
      <c r="J105" s="220">
        <f>ROUND(I105*H105,2)</f>
        <v>0</v>
      </c>
      <c r="K105" s="216" t="s">
        <v>206</v>
      </c>
      <c r="L105" s="48"/>
      <c r="M105" s="221" t="s">
        <v>5</v>
      </c>
      <c r="N105" s="222" t="s">
        <v>44</v>
      </c>
      <c r="O105" s="49"/>
      <c r="P105" s="223">
        <f>O105*H105</f>
        <v>0</v>
      </c>
      <c r="Q105" s="223">
        <v>0.216</v>
      </c>
      <c r="R105" s="223">
        <f>Q105*H105</f>
        <v>25.379999999999999</v>
      </c>
      <c r="S105" s="223">
        <v>0</v>
      </c>
      <c r="T105" s="224">
        <f>S105*H105</f>
        <v>0</v>
      </c>
      <c r="AR105" s="26" t="s">
        <v>207</v>
      </c>
      <c r="AT105" s="26" t="s">
        <v>202</v>
      </c>
      <c r="AU105" s="26" t="s">
        <v>83</v>
      </c>
      <c r="AY105" s="26" t="s">
        <v>200</v>
      </c>
      <c r="BE105" s="225">
        <f>IF(N105="základní",J105,0)</f>
        <v>0</v>
      </c>
      <c r="BF105" s="225">
        <f>IF(N105="snížená",J105,0)</f>
        <v>0</v>
      </c>
      <c r="BG105" s="225">
        <f>IF(N105="zákl. přenesená",J105,0)</f>
        <v>0</v>
      </c>
      <c r="BH105" s="225">
        <f>IF(N105="sníž. přenesená",J105,0)</f>
        <v>0</v>
      </c>
      <c r="BI105" s="225">
        <f>IF(N105="nulová",J105,0)</f>
        <v>0</v>
      </c>
      <c r="BJ105" s="26" t="s">
        <v>81</v>
      </c>
      <c r="BK105" s="225">
        <f>ROUND(I105*H105,2)</f>
        <v>0</v>
      </c>
      <c r="BL105" s="26" t="s">
        <v>207</v>
      </c>
      <c r="BM105" s="26" t="s">
        <v>602</v>
      </c>
    </row>
    <row r="106" s="1" customFormat="1">
      <c r="B106" s="48"/>
      <c r="D106" s="226" t="s">
        <v>209</v>
      </c>
      <c r="F106" s="227" t="s">
        <v>603</v>
      </c>
      <c r="I106" s="228"/>
      <c r="L106" s="48"/>
      <c r="M106" s="229"/>
      <c r="N106" s="49"/>
      <c r="O106" s="49"/>
      <c r="P106" s="49"/>
      <c r="Q106" s="49"/>
      <c r="R106" s="49"/>
      <c r="S106" s="49"/>
      <c r="T106" s="87"/>
      <c r="AT106" s="26" t="s">
        <v>209</v>
      </c>
      <c r="AU106" s="26" t="s">
        <v>83</v>
      </c>
    </row>
    <row r="107" s="12" customFormat="1">
      <c r="B107" s="230"/>
      <c r="D107" s="226" t="s">
        <v>211</v>
      </c>
      <c r="E107" s="231" t="s">
        <v>5</v>
      </c>
      <c r="F107" s="232" t="s">
        <v>604</v>
      </c>
      <c r="H107" s="233">
        <v>117.5</v>
      </c>
      <c r="I107" s="234"/>
      <c r="L107" s="230"/>
      <c r="M107" s="235"/>
      <c r="N107" s="236"/>
      <c r="O107" s="236"/>
      <c r="P107" s="236"/>
      <c r="Q107" s="236"/>
      <c r="R107" s="236"/>
      <c r="S107" s="236"/>
      <c r="T107" s="237"/>
      <c r="AT107" s="231" t="s">
        <v>211</v>
      </c>
      <c r="AU107" s="231" t="s">
        <v>83</v>
      </c>
      <c r="AV107" s="12" t="s">
        <v>83</v>
      </c>
      <c r="AW107" s="12" t="s">
        <v>37</v>
      </c>
      <c r="AX107" s="12" t="s">
        <v>81</v>
      </c>
      <c r="AY107" s="231" t="s">
        <v>200</v>
      </c>
    </row>
    <row r="108" s="11" customFormat="1" ht="29.88" customHeight="1">
      <c r="B108" s="200"/>
      <c r="D108" s="201" t="s">
        <v>72</v>
      </c>
      <c r="E108" s="211" t="s">
        <v>258</v>
      </c>
      <c r="F108" s="211" t="s">
        <v>474</v>
      </c>
      <c r="I108" s="203"/>
      <c r="J108" s="212">
        <f>BK108</f>
        <v>0</v>
      </c>
      <c r="L108" s="200"/>
      <c r="M108" s="205"/>
      <c r="N108" s="206"/>
      <c r="O108" s="206"/>
      <c r="P108" s="207">
        <v>0</v>
      </c>
      <c r="Q108" s="206"/>
      <c r="R108" s="207">
        <v>0</v>
      </c>
      <c r="S108" s="206"/>
      <c r="T108" s="208">
        <v>0</v>
      </c>
      <c r="AR108" s="201" t="s">
        <v>81</v>
      </c>
      <c r="AT108" s="209" t="s">
        <v>72</v>
      </c>
      <c r="AU108" s="209" t="s">
        <v>81</v>
      </c>
      <c r="AY108" s="201" t="s">
        <v>200</v>
      </c>
      <c r="BK108" s="210">
        <v>0</v>
      </c>
    </row>
    <row r="109" s="11" customFormat="1" ht="19.92" customHeight="1">
      <c r="B109" s="200"/>
      <c r="D109" s="201" t="s">
        <v>72</v>
      </c>
      <c r="E109" s="211" t="s">
        <v>574</v>
      </c>
      <c r="F109" s="211" t="s">
        <v>575</v>
      </c>
      <c r="I109" s="203"/>
      <c r="J109" s="212">
        <f>BK109</f>
        <v>0</v>
      </c>
      <c r="L109" s="200"/>
      <c r="M109" s="205"/>
      <c r="N109" s="206"/>
      <c r="O109" s="206"/>
      <c r="P109" s="207">
        <f>SUM(P110:P111)</f>
        <v>0</v>
      </c>
      <c r="Q109" s="206"/>
      <c r="R109" s="207">
        <f>SUM(R110:R111)</f>
        <v>0</v>
      </c>
      <c r="S109" s="206"/>
      <c r="T109" s="208">
        <f>SUM(T110:T111)</f>
        <v>0</v>
      </c>
      <c r="AR109" s="201" t="s">
        <v>81</v>
      </c>
      <c r="AT109" s="209" t="s">
        <v>72</v>
      </c>
      <c r="AU109" s="209" t="s">
        <v>81</v>
      </c>
      <c r="AY109" s="201" t="s">
        <v>200</v>
      </c>
      <c r="BK109" s="210">
        <f>SUM(BK110:BK111)</f>
        <v>0</v>
      </c>
    </row>
    <row r="110" s="1" customFormat="1" ht="25.5" customHeight="1">
      <c r="B110" s="213"/>
      <c r="C110" s="214" t="s">
        <v>313</v>
      </c>
      <c r="D110" s="214" t="s">
        <v>202</v>
      </c>
      <c r="E110" s="215" t="s">
        <v>605</v>
      </c>
      <c r="F110" s="216" t="s">
        <v>606</v>
      </c>
      <c r="G110" s="217" t="s">
        <v>274</v>
      </c>
      <c r="H110" s="218">
        <v>31.379999999999999</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607</v>
      </c>
    </row>
    <row r="111" s="1" customFormat="1">
      <c r="B111" s="48"/>
      <c r="D111" s="226" t="s">
        <v>209</v>
      </c>
      <c r="F111" s="227" t="s">
        <v>608</v>
      </c>
      <c r="I111" s="228"/>
      <c r="L111" s="48"/>
      <c r="M111" s="257"/>
      <c r="N111" s="258"/>
      <c r="O111" s="258"/>
      <c r="P111" s="258"/>
      <c r="Q111" s="258"/>
      <c r="R111" s="258"/>
      <c r="S111" s="258"/>
      <c r="T111" s="259"/>
      <c r="AT111" s="26" t="s">
        <v>209</v>
      </c>
      <c r="AU111" s="26" t="s">
        <v>83</v>
      </c>
    </row>
    <row r="112" s="1" customFormat="1" ht="6.96" customHeight="1">
      <c r="B112" s="69"/>
      <c r="C112" s="70"/>
      <c r="D112" s="70"/>
      <c r="E112" s="70"/>
      <c r="F112" s="70"/>
      <c r="G112" s="70"/>
      <c r="H112" s="70"/>
      <c r="I112" s="165"/>
      <c r="J112" s="70"/>
      <c r="K112" s="70"/>
      <c r="L112" s="48"/>
    </row>
  </sheetData>
  <autoFilter ref="C80:K111"/>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89</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609</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ROUND(J83,2)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ROUND(SUM(BE83:BE281), 2)</f>
        <v>0</v>
      </c>
      <c r="G30" s="49"/>
      <c r="H30" s="49"/>
      <c r="I30" s="157">
        <v>0.20999999999999999</v>
      </c>
      <c r="J30" s="156">
        <f>ROUND(ROUND((SUM(BE83:BE281)), 2)*I30, 2)</f>
        <v>0</v>
      </c>
      <c r="K30" s="53"/>
    </row>
    <row r="31" s="1" customFormat="1" ht="14.4" customHeight="1">
      <c r="B31" s="48"/>
      <c r="C31" s="49"/>
      <c r="D31" s="49"/>
      <c r="E31" s="57" t="s">
        <v>45</v>
      </c>
      <c r="F31" s="156">
        <f>ROUND(SUM(BF83:BF281), 2)</f>
        <v>0</v>
      </c>
      <c r="G31" s="49"/>
      <c r="H31" s="49"/>
      <c r="I31" s="157">
        <v>0.14999999999999999</v>
      </c>
      <c r="J31" s="156">
        <f>ROUND(ROUND((SUM(BF83:BF281)), 2)*I31, 2)</f>
        <v>0</v>
      </c>
      <c r="K31" s="53"/>
    </row>
    <row r="32" hidden="1" s="1" customFormat="1" ht="14.4" customHeight="1">
      <c r="B32" s="48"/>
      <c r="C32" s="49"/>
      <c r="D32" s="49"/>
      <c r="E32" s="57" t="s">
        <v>46</v>
      </c>
      <c r="F32" s="156">
        <f>ROUND(SUM(BG83:BG281), 2)</f>
        <v>0</v>
      </c>
      <c r="G32" s="49"/>
      <c r="H32" s="49"/>
      <c r="I32" s="157">
        <v>0.20999999999999999</v>
      </c>
      <c r="J32" s="156">
        <v>0</v>
      </c>
      <c r="K32" s="53"/>
    </row>
    <row r="33" hidden="1" s="1" customFormat="1" ht="14.4" customHeight="1">
      <c r="B33" s="48"/>
      <c r="C33" s="49"/>
      <c r="D33" s="49"/>
      <c r="E33" s="57" t="s">
        <v>47</v>
      </c>
      <c r="F33" s="156">
        <f>ROUND(SUM(BH83:BH281), 2)</f>
        <v>0</v>
      </c>
      <c r="G33" s="49"/>
      <c r="H33" s="49"/>
      <c r="I33" s="157">
        <v>0.14999999999999999</v>
      </c>
      <c r="J33" s="156">
        <v>0</v>
      </c>
      <c r="K33" s="53"/>
    </row>
    <row r="34" hidden="1" s="1" customFormat="1" ht="14.4" customHeight="1">
      <c r="B34" s="48"/>
      <c r="C34" s="49"/>
      <c r="D34" s="49"/>
      <c r="E34" s="57" t="s">
        <v>48</v>
      </c>
      <c r="F34" s="156">
        <f>ROUND(SUM(BI83:BI281),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SO102 - Ul. Špálova</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J83</f>
        <v>0</v>
      </c>
      <c r="K56" s="53"/>
      <c r="AU56" s="26" t="s">
        <v>176</v>
      </c>
    </row>
    <row r="57" s="8" customFormat="1" ht="24.96" customHeight="1">
      <c r="B57" s="174"/>
      <c r="C57" s="175"/>
      <c r="D57" s="176" t="s">
        <v>177</v>
      </c>
      <c r="E57" s="177"/>
      <c r="F57" s="177"/>
      <c r="G57" s="177"/>
      <c r="H57" s="177"/>
      <c r="I57" s="178"/>
      <c r="J57" s="179">
        <f>J84</f>
        <v>0</v>
      </c>
      <c r="K57" s="180"/>
    </row>
    <row r="58" s="9" customFormat="1" ht="19.92" customHeight="1">
      <c r="B58" s="181"/>
      <c r="C58" s="182"/>
      <c r="D58" s="183" t="s">
        <v>178</v>
      </c>
      <c r="E58" s="184"/>
      <c r="F58" s="184"/>
      <c r="G58" s="184"/>
      <c r="H58" s="184"/>
      <c r="I58" s="185"/>
      <c r="J58" s="186">
        <f>J85</f>
        <v>0</v>
      </c>
      <c r="K58" s="187"/>
    </row>
    <row r="59" s="9" customFormat="1" ht="19.92" customHeight="1">
      <c r="B59" s="181"/>
      <c r="C59" s="182"/>
      <c r="D59" s="183" t="s">
        <v>179</v>
      </c>
      <c r="E59" s="184"/>
      <c r="F59" s="184"/>
      <c r="G59" s="184"/>
      <c r="H59" s="184"/>
      <c r="I59" s="185"/>
      <c r="J59" s="186">
        <f>J149</f>
        <v>0</v>
      </c>
      <c r="K59" s="187"/>
    </row>
    <row r="60" s="9" customFormat="1" ht="19.92" customHeight="1">
      <c r="B60" s="181"/>
      <c r="C60" s="182"/>
      <c r="D60" s="183" t="s">
        <v>180</v>
      </c>
      <c r="E60" s="184"/>
      <c r="F60" s="184"/>
      <c r="G60" s="184"/>
      <c r="H60" s="184"/>
      <c r="I60" s="185"/>
      <c r="J60" s="186">
        <f>J158</f>
        <v>0</v>
      </c>
      <c r="K60" s="187"/>
    </row>
    <row r="61" s="9" customFormat="1" ht="19.92" customHeight="1">
      <c r="B61" s="181"/>
      <c r="C61" s="182"/>
      <c r="D61" s="183" t="s">
        <v>181</v>
      </c>
      <c r="E61" s="184"/>
      <c r="F61" s="184"/>
      <c r="G61" s="184"/>
      <c r="H61" s="184"/>
      <c r="I61" s="185"/>
      <c r="J61" s="186">
        <f>J223</f>
        <v>0</v>
      </c>
      <c r="K61" s="187"/>
    </row>
    <row r="62" s="9" customFormat="1" ht="19.92" customHeight="1">
      <c r="B62" s="181"/>
      <c r="C62" s="182"/>
      <c r="D62" s="183" t="s">
        <v>182</v>
      </c>
      <c r="E62" s="184"/>
      <c r="F62" s="184"/>
      <c r="G62" s="184"/>
      <c r="H62" s="184"/>
      <c r="I62" s="185"/>
      <c r="J62" s="186">
        <f>J242</f>
        <v>0</v>
      </c>
      <c r="K62" s="187"/>
    </row>
    <row r="63" s="9" customFormat="1" ht="19.92" customHeight="1">
      <c r="B63" s="181"/>
      <c r="C63" s="182"/>
      <c r="D63" s="183" t="s">
        <v>183</v>
      </c>
      <c r="E63" s="184"/>
      <c r="F63" s="184"/>
      <c r="G63" s="184"/>
      <c r="H63" s="184"/>
      <c r="I63" s="185"/>
      <c r="J63" s="186">
        <f>J279</f>
        <v>0</v>
      </c>
      <c r="K63" s="187"/>
    </row>
    <row r="64" s="1" customFormat="1" ht="21.84" customHeight="1">
      <c r="B64" s="48"/>
      <c r="C64" s="49"/>
      <c r="D64" s="49"/>
      <c r="E64" s="49"/>
      <c r="F64" s="49"/>
      <c r="G64" s="49"/>
      <c r="H64" s="49"/>
      <c r="I64" s="143"/>
      <c r="J64" s="49"/>
      <c r="K64" s="53"/>
    </row>
    <row r="65" s="1" customFormat="1" ht="6.96" customHeight="1">
      <c r="B65" s="69"/>
      <c r="C65" s="70"/>
      <c r="D65" s="70"/>
      <c r="E65" s="70"/>
      <c r="F65" s="70"/>
      <c r="G65" s="70"/>
      <c r="H65" s="70"/>
      <c r="I65" s="165"/>
      <c r="J65" s="70"/>
      <c r="K65" s="71"/>
    </row>
    <row r="69" s="1" customFormat="1" ht="6.96" customHeight="1">
      <c r="B69" s="72"/>
      <c r="C69" s="73"/>
      <c r="D69" s="73"/>
      <c r="E69" s="73"/>
      <c r="F69" s="73"/>
      <c r="G69" s="73"/>
      <c r="H69" s="73"/>
      <c r="I69" s="166"/>
      <c r="J69" s="73"/>
      <c r="K69" s="73"/>
      <c r="L69" s="48"/>
    </row>
    <row r="70" s="1" customFormat="1" ht="36.96" customHeight="1">
      <c r="B70" s="48"/>
      <c r="C70" s="74" t="s">
        <v>184</v>
      </c>
      <c r="L70" s="48"/>
    </row>
    <row r="71" s="1" customFormat="1" ht="6.96" customHeight="1">
      <c r="B71" s="48"/>
      <c r="L71" s="48"/>
    </row>
    <row r="72" s="1" customFormat="1" ht="14.4" customHeight="1">
      <c r="B72" s="48"/>
      <c r="C72" s="76" t="s">
        <v>19</v>
      </c>
      <c r="L72" s="48"/>
    </row>
    <row r="73" s="1" customFormat="1" ht="16.5" customHeight="1">
      <c r="B73" s="48"/>
      <c r="E73" s="188" t="str">
        <f>E7</f>
        <v>Vostelčice 2017</v>
      </c>
      <c r="F73" s="76"/>
      <c r="G73" s="76"/>
      <c r="H73" s="76"/>
      <c r="L73" s="48"/>
    </row>
    <row r="74" s="1" customFormat="1" ht="14.4" customHeight="1">
      <c r="B74" s="48"/>
      <c r="C74" s="76" t="s">
        <v>169</v>
      </c>
      <c r="L74" s="48"/>
    </row>
    <row r="75" s="1" customFormat="1" ht="17.25" customHeight="1">
      <c r="B75" s="48"/>
      <c r="E75" s="79" t="str">
        <f>E9</f>
        <v>SO102 - Ul. Špálova</v>
      </c>
      <c r="F75" s="1"/>
      <c r="G75" s="1"/>
      <c r="H75" s="1"/>
      <c r="L75" s="48"/>
    </row>
    <row r="76" s="1" customFormat="1" ht="6.96" customHeight="1">
      <c r="B76" s="48"/>
      <c r="L76" s="48"/>
    </row>
    <row r="77" s="1" customFormat="1" ht="18" customHeight="1">
      <c r="B77" s="48"/>
      <c r="C77" s="76" t="s">
        <v>23</v>
      </c>
      <c r="F77" s="189" t="str">
        <f>F12</f>
        <v>Choceň</v>
      </c>
      <c r="I77" s="190" t="s">
        <v>25</v>
      </c>
      <c r="J77" s="81" t="str">
        <f>IF(J12="","",J12)</f>
        <v>8. 1. 2019</v>
      </c>
      <c r="L77" s="48"/>
    </row>
    <row r="78" s="1" customFormat="1" ht="6.96" customHeight="1">
      <c r="B78" s="48"/>
      <c r="L78" s="48"/>
    </row>
    <row r="79" s="1" customFormat="1">
      <c r="B79" s="48"/>
      <c r="C79" s="76" t="s">
        <v>27</v>
      </c>
      <c r="F79" s="189" t="str">
        <f>E15</f>
        <v>Město Choceň</v>
      </c>
      <c r="I79" s="190" t="s">
        <v>34</v>
      </c>
      <c r="J79" s="189" t="str">
        <f>E21</f>
        <v>Laboro ateliér s.r.o.</v>
      </c>
      <c r="L79" s="48"/>
    </row>
    <row r="80" s="1" customFormat="1" ht="14.4" customHeight="1">
      <c r="B80" s="48"/>
      <c r="C80" s="76" t="s">
        <v>32</v>
      </c>
      <c r="F80" s="189" t="str">
        <f>IF(E18="","",E18)</f>
        <v/>
      </c>
      <c r="L80" s="48"/>
    </row>
    <row r="81" s="1" customFormat="1" ht="10.32" customHeight="1">
      <c r="B81" s="48"/>
      <c r="L81" s="48"/>
    </row>
    <row r="82" s="10" customFormat="1" ht="29.28" customHeight="1">
      <c r="B82" s="191"/>
      <c r="C82" s="192" t="s">
        <v>185</v>
      </c>
      <c r="D82" s="193" t="s">
        <v>58</v>
      </c>
      <c r="E82" s="193" t="s">
        <v>54</v>
      </c>
      <c r="F82" s="193" t="s">
        <v>186</v>
      </c>
      <c r="G82" s="193" t="s">
        <v>187</v>
      </c>
      <c r="H82" s="193" t="s">
        <v>188</v>
      </c>
      <c r="I82" s="194" t="s">
        <v>189</v>
      </c>
      <c r="J82" s="193" t="s">
        <v>174</v>
      </c>
      <c r="K82" s="195" t="s">
        <v>190</v>
      </c>
      <c r="L82" s="191"/>
      <c r="M82" s="94" t="s">
        <v>191</v>
      </c>
      <c r="N82" s="95" t="s">
        <v>43</v>
      </c>
      <c r="O82" s="95" t="s">
        <v>192</v>
      </c>
      <c r="P82" s="95" t="s">
        <v>193</v>
      </c>
      <c r="Q82" s="95" t="s">
        <v>194</v>
      </c>
      <c r="R82" s="95" t="s">
        <v>195</v>
      </c>
      <c r="S82" s="95" t="s">
        <v>196</v>
      </c>
      <c r="T82" s="96" t="s">
        <v>197</v>
      </c>
    </row>
    <row r="83" s="1" customFormat="1" ht="29.28" customHeight="1">
      <c r="B83" s="48"/>
      <c r="C83" s="98" t="s">
        <v>175</v>
      </c>
      <c r="J83" s="196">
        <f>BK83</f>
        <v>0</v>
      </c>
      <c r="L83" s="48"/>
      <c r="M83" s="97"/>
      <c r="N83" s="84"/>
      <c r="O83" s="84"/>
      <c r="P83" s="197">
        <f>P84</f>
        <v>0</v>
      </c>
      <c r="Q83" s="84"/>
      <c r="R83" s="197">
        <f>R84</f>
        <v>997.53751915000009</v>
      </c>
      <c r="S83" s="84"/>
      <c r="T83" s="198">
        <f>T84</f>
        <v>0</v>
      </c>
      <c r="AT83" s="26" t="s">
        <v>72</v>
      </c>
      <c r="AU83" s="26" t="s">
        <v>176</v>
      </c>
      <c r="BK83" s="199">
        <f>BK84</f>
        <v>0</v>
      </c>
    </row>
    <row r="84" s="11" customFormat="1" ht="37.44" customHeight="1">
      <c r="B84" s="200"/>
      <c r="D84" s="201" t="s">
        <v>72</v>
      </c>
      <c r="E84" s="202" t="s">
        <v>198</v>
      </c>
      <c r="F84" s="202" t="s">
        <v>199</v>
      </c>
      <c r="I84" s="203"/>
      <c r="J84" s="204">
        <f>BK84</f>
        <v>0</v>
      </c>
      <c r="L84" s="200"/>
      <c r="M84" s="205"/>
      <c r="N84" s="206"/>
      <c r="O84" s="206"/>
      <c r="P84" s="207">
        <f>P85+P149+P158+P223+P242+P279</f>
        <v>0</v>
      </c>
      <c r="Q84" s="206"/>
      <c r="R84" s="207">
        <f>R85+R149+R158+R223+R242+R279</f>
        <v>997.53751915000009</v>
      </c>
      <c r="S84" s="206"/>
      <c r="T84" s="208">
        <f>T85+T149+T158+T223+T242+T279</f>
        <v>0</v>
      </c>
      <c r="AR84" s="201" t="s">
        <v>81</v>
      </c>
      <c r="AT84" s="209" t="s">
        <v>72</v>
      </c>
      <c r="AU84" s="209" t="s">
        <v>73</v>
      </c>
      <c r="AY84" s="201" t="s">
        <v>200</v>
      </c>
      <c r="BK84" s="210">
        <f>BK85+BK149+BK158+BK223+BK242+BK279</f>
        <v>0</v>
      </c>
    </row>
    <row r="85" s="11" customFormat="1" ht="19.92" customHeight="1">
      <c r="B85" s="200"/>
      <c r="D85" s="201" t="s">
        <v>72</v>
      </c>
      <c r="E85" s="211" t="s">
        <v>81</v>
      </c>
      <c r="F85" s="211" t="s">
        <v>201</v>
      </c>
      <c r="I85" s="203"/>
      <c r="J85" s="212">
        <f>BK85</f>
        <v>0</v>
      </c>
      <c r="L85" s="200"/>
      <c r="M85" s="205"/>
      <c r="N85" s="206"/>
      <c r="O85" s="206"/>
      <c r="P85" s="207">
        <f>SUM(P86:P148)</f>
        <v>0</v>
      </c>
      <c r="Q85" s="206"/>
      <c r="R85" s="207">
        <f>SUM(R86:R148)</f>
        <v>237.122196</v>
      </c>
      <c r="S85" s="206"/>
      <c r="T85" s="208">
        <f>SUM(T86:T148)</f>
        <v>0</v>
      </c>
      <c r="AR85" s="201" t="s">
        <v>81</v>
      </c>
      <c r="AT85" s="209" t="s">
        <v>72</v>
      </c>
      <c r="AU85" s="209" t="s">
        <v>81</v>
      </c>
      <c r="AY85" s="201" t="s">
        <v>200</v>
      </c>
      <c r="BK85" s="210">
        <f>SUM(BK86:BK148)</f>
        <v>0</v>
      </c>
    </row>
    <row r="86" s="1" customFormat="1" ht="16.5" customHeight="1">
      <c r="B86" s="213"/>
      <c r="C86" s="214" t="s">
        <v>81</v>
      </c>
      <c r="D86" s="214" t="s">
        <v>202</v>
      </c>
      <c r="E86" s="215" t="s">
        <v>213</v>
      </c>
      <c r="F86" s="216" t="s">
        <v>214</v>
      </c>
      <c r="G86" s="217" t="s">
        <v>205</v>
      </c>
      <c r="H86" s="218">
        <v>330.91899999999998</v>
      </c>
      <c r="I86" s="219"/>
      <c r="J86" s="220">
        <f>ROUND(I86*H86,2)</f>
        <v>0</v>
      </c>
      <c r="K86" s="216" t="s">
        <v>206</v>
      </c>
      <c r="L86" s="48"/>
      <c r="M86" s="221" t="s">
        <v>5</v>
      </c>
      <c r="N86" s="222" t="s">
        <v>44</v>
      </c>
      <c r="O86" s="49"/>
      <c r="P86" s="223">
        <f>O86*H86</f>
        <v>0</v>
      </c>
      <c r="Q86" s="223">
        <v>0</v>
      </c>
      <c r="R86" s="223">
        <f>Q86*H86</f>
        <v>0</v>
      </c>
      <c r="S86" s="223">
        <v>0</v>
      </c>
      <c r="T86" s="224">
        <f>S86*H86</f>
        <v>0</v>
      </c>
      <c r="AR86" s="26" t="s">
        <v>207</v>
      </c>
      <c r="AT86" s="26" t="s">
        <v>202</v>
      </c>
      <c r="AU86" s="26" t="s">
        <v>83</v>
      </c>
      <c r="AY86" s="26" t="s">
        <v>200</v>
      </c>
      <c r="BE86" s="225">
        <f>IF(N86="základní",J86,0)</f>
        <v>0</v>
      </c>
      <c r="BF86" s="225">
        <f>IF(N86="snížená",J86,0)</f>
        <v>0</v>
      </c>
      <c r="BG86" s="225">
        <f>IF(N86="zákl. přenesená",J86,0)</f>
        <v>0</v>
      </c>
      <c r="BH86" s="225">
        <f>IF(N86="sníž. přenesená",J86,0)</f>
        <v>0</v>
      </c>
      <c r="BI86" s="225">
        <f>IF(N86="nulová",J86,0)</f>
        <v>0</v>
      </c>
      <c r="BJ86" s="26" t="s">
        <v>81</v>
      </c>
      <c r="BK86" s="225">
        <f>ROUND(I86*H86,2)</f>
        <v>0</v>
      </c>
      <c r="BL86" s="26" t="s">
        <v>207</v>
      </c>
      <c r="BM86" s="26" t="s">
        <v>610</v>
      </c>
    </row>
    <row r="87" s="1" customFormat="1">
      <c r="B87" s="48"/>
      <c r="D87" s="226" t="s">
        <v>209</v>
      </c>
      <c r="F87" s="227" t="s">
        <v>611</v>
      </c>
      <c r="I87" s="228"/>
      <c r="L87" s="48"/>
      <c r="M87" s="229"/>
      <c r="N87" s="49"/>
      <c r="O87" s="49"/>
      <c r="P87" s="49"/>
      <c r="Q87" s="49"/>
      <c r="R87" s="49"/>
      <c r="S87" s="49"/>
      <c r="T87" s="87"/>
      <c r="AT87" s="26" t="s">
        <v>209</v>
      </c>
      <c r="AU87" s="26" t="s">
        <v>83</v>
      </c>
    </row>
    <row r="88" s="12" customFormat="1">
      <c r="B88" s="230"/>
      <c r="D88" s="226" t="s">
        <v>211</v>
      </c>
      <c r="E88" s="231" t="s">
        <v>5</v>
      </c>
      <c r="F88" s="232" t="s">
        <v>612</v>
      </c>
      <c r="H88" s="233">
        <v>10.106</v>
      </c>
      <c r="I88" s="234"/>
      <c r="L88" s="230"/>
      <c r="M88" s="235"/>
      <c r="N88" s="236"/>
      <c r="O88" s="236"/>
      <c r="P88" s="236"/>
      <c r="Q88" s="236"/>
      <c r="R88" s="236"/>
      <c r="S88" s="236"/>
      <c r="T88" s="237"/>
      <c r="AT88" s="231" t="s">
        <v>211</v>
      </c>
      <c r="AU88" s="231" t="s">
        <v>83</v>
      </c>
      <c r="AV88" s="12" t="s">
        <v>83</v>
      </c>
      <c r="AW88" s="12" t="s">
        <v>37</v>
      </c>
      <c r="AX88" s="12" t="s">
        <v>73</v>
      </c>
      <c r="AY88" s="231" t="s">
        <v>200</v>
      </c>
    </row>
    <row r="89" s="12" customFormat="1">
      <c r="B89" s="230"/>
      <c r="D89" s="226" t="s">
        <v>211</v>
      </c>
      <c r="E89" s="231" t="s">
        <v>5</v>
      </c>
      <c r="F89" s="232" t="s">
        <v>613</v>
      </c>
      <c r="H89" s="233">
        <v>320.81299999999999</v>
      </c>
      <c r="I89" s="234"/>
      <c r="L89" s="230"/>
      <c r="M89" s="235"/>
      <c r="N89" s="236"/>
      <c r="O89" s="236"/>
      <c r="P89" s="236"/>
      <c r="Q89" s="236"/>
      <c r="R89" s="236"/>
      <c r="S89" s="236"/>
      <c r="T89" s="237"/>
      <c r="AT89" s="231" t="s">
        <v>211</v>
      </c>
      <c r="AU89" s="231" t="s">
        <v>83</v>
      </c>
      <c r="AV89" s="12" t="s">
        <v>83</v>
      </c>
      <c r="AW89" s="12" t="s">
        <v>37</v>
      </c>
      <c r="AX89" s="12" t="s">
        <v>73</v>
      </c>
      <c r="AY89" s="231" t="s">
        <v>200</v>
      </c>
    </row>
    <row r="90" s="13" customFormat="1">
      <c r="B90" s="238"/>
      <c r="D90" s="226" t="s">
        <v>211</v>
      </c>
      <c r="E90" s="239" t="s">
        <v>5</v>
      </c>
      <c r="F90" s="240" t="s">
        <v>219</v>
      </c>
      <c r="H90" s="241">
        <v>330.91899999999998</v>
      </c>
      <c r="I90" s="242"/>
      <c r="L90" s="238"/>
      <c r="M90" s="243"/>
      <c r="N90" s="244"/>
      <c r="O90" s="244"/>
      <c r="P90" s="244"/>
      <c r="Q90" s="244"/>
      <c r="R90" s="244"/>
      <c r="S90" s="244"/>
      <c r="T90" s="245"/>
      <c r="AT90" s="239" t="s">
        <v>211</v>
      </c>
      <c r="AU90" s="239" t="s">
        <v>83</v>
      </c>
      <c r="AV90" s="13" t="s">
        <v>207</v>
      </c>
      <c r="AW90" s="13" t="s">
        <v>37</v>
      </c>
      <c r="AX90" s="13" t="s">
        <v>81</v>
      </c>
      <c r="AY90" s="239" t="s">
        <v>200</v>
      </c>
    </row>
    <row r="91" s="1" customFormat="1" ht="25.5" customHeight="1">
      <c r="B91" s="213"/>
      <c r="C91" s="214" t="s">
        <v>83</v>
      </c>
      <c r="D91" s="214" t="s">
        <v>202</v>
      </c>
      <c r="E91" s="215" t="s">
        <v>614</v>
      </c>
      <c r="F91" s="216" t="s">
        <v>615</v>
      </c>
      <c r="G91" s="217" t="s">
        <v>205</v>
      </c>
      <c r="H91" s="218">
        <v>71.069999999999993</v>
      </c>
      <c r="I91" s="219"/>
      <c r="J91" s="220">
        <f>ROUND(I91*H91,2)</f>
        <v>0</v>
      </c>
      <c r="K91" s="216" t="s">
        <v>206</v>
      </c>
      <c r="L91" s="48"/>
      <c r="M91" s="221" t="s">
        <v>5</v>
      </c>
      <c r="N91" s="222" t="s">
        <v>44</v>
      </c>
      <c r="O91" s="49"/>
      <c r="P91" s="223">
        <f>O91*H91</f>
        <v>0</v>
      </c>
      <c r="Q91" s="223">
        <v>0</v>
      </c>
      <c r="R91" s="223">
        <f>Q91*H91</f>
        <v>0</v>
      </c>
      <c r="S91" s="223">
        <v>0</v>
      </c>
      <c r="T91" s="224">
        <f>S91*H91</f>
        <v>0</v>
      </c>
      <c r="AR91" s="26" t="s">
        <v>207</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207</v>
      </c>
      <c r="BM91" s="26" t="s">
        <v>616</v>
      </c>
    </row>
    <row r="92" s="1" customFormat="1">
      <c r="B92" s="48"/>
      <c r="D92" s="226" t="s">
        <v>209</v>
      </c>
      <c r="F92" s="227" t="s">
        <v>617</v>
      </c>
      <c r="I92" s="228"/>
      <c r="L92" s="48"/>
      <c r="M92" s="229"/>
      <c r="N92" s="49"/>
      <c r="O92" s="49"/>
      <c r="P92" s="49"/>
      <c r="Q92" s="49"/>
      <c r="R92" s="49"/>
      <c r="S92" s="49"/>
      <c r="T92" s="87"/>
      <c r="AT92" s="26" t="s">
        <v>209</v>
      </c>
      <c r="AU92" s="26" t="s">
        <v>83</v>
      </c>
    </row>
    <row r="93" s="12" customFormat="1">
      <c r="B93" s="230"/>
      <c r="D93" s="226" t="s">
        <v>211</v>
      </c>
      <c r="E93" s="231" t="s">
        <v>5</v>
      </c>
      <c r="F93" s="232" t="s">
        <v>618</v>
      </c>
      <c r="H93" s="233">
        <v>71.069999999999993</v>
      </c>
      <c r="I93" s="234"/>
      <c r="L93" s="230"/>
      <c r="M93" s="235"/>
      <c r="N93" s="236"/>
      <c r="O93" s="236"/>
      <c r="P93" s="236"/>
      <c r="Q93" s="236"/>
      <c r="R93" s="236"/>
      <c r="S93" s="236"/>
      <c r="T93" s="237"/>
      <c r="AT93" s="231" t="s">
        <v>211</v>
      </c>
      <c r="AU93" s="231" t="s">
        <v>83</v>
      </c>
      <c r="AV93" s="12" t="s">
        <v>83</v>
      </c>
      <c r="AW93" s="12" t="s">
        <v>37</v>
      </c>
      <c r="AX93" s="12" t="s">
        <v>81</v>
      </c>
      <c r="AY93" s="231" t="s">
        <v>200</v>
      </c>
    </row>
    <row r="94" s="1" customFormat="1" ht="16.5" customHeight="1">
      <c r="B94" s="213"/>
      <c r="C94" s="214" t="s">
        <v>110</v>
      </c>
      <c r="D94" s="214" t="s">
        <v>202</v>
      </c>
      <c r="E94" s="215" t="s">
        <v>225</v>
      </c>
      <c r="F94" s="216" t="s">
        <v>226</v>
      </c>
      <c r="G94" s="217" t="s">
        <v>205</v>
      </c>
      <c r="H94" s="218">
        <v>98.864000000000004</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619</v>
      </c>
    </row>
    <row r="95" s="1" customFormat="1">
      <c r="B95" s="48"/>
      <c r="D95" s="226" t="s">
        <v>209</v>
      </c>
      <c r="F95" s="227" t="s">
        <v>228</v>
      </c>
      <c r="I95" s="228"/>
      <c r="L95" s="48"/>
      <c r="M95" s="229"/>
      <c r="N95" s="49"/>
      <c r="O95" s="49"/>
      <c r="P95" s="49"/>
      <c r="Q95" s="49"/>
      <c r="R95" s="49"/>
      <c r="S95" s="49"/>
      <c r="T95" s="87"/>
      <c r="AT95" s="26" t="s">
        <v>209</v>
      </c>
      <c r="AU95" s="26" t="s">
        <v>83</v>
      </c>
    </row>
    <row r="96" s="12" customFormat="1">
      <c r="B96" s="230"/>
      <c r="D96" s="226" t="s">
        <v>211</v>
      </c>
      <c r="E96" s="231" t="s">
        <v>5</v>
      </c>
      <c r="F96" s="232" t="s">
        <v>620</v>
      </c>
      <c r="H96" s="233">
        <v>98.864000000000004</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16.5" customHeight="1">
      <c r="B97" s="213"/>
      <c r="C97" s="214" t="s">
        <v>207</v>
      </c>
      <c r="D97" s="214" t="s">
        <v>202</v>
      </c>
      <c r="E97" s="215" t="s">
        <v>231</v>
      </c>
      <c r="F97" s="216" t="s">
        <v>232</v>
      </c>
      <c r="G97" s="217" t="s">
        <v>205</v>
      </c>
      <c r="H97" s="218">
        <v>27.794</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621</v>
      </c>
    </row>
    <row r="98" s="1" customFormat="1">
      <c r="B98" s="48"/>
      <c r="D98" s="226" t="s">
        <v>209</v>
      </c>
      <c r="F98" s="227" t="s">
        <v>234</v>
      </c>
      <c r="I98" s="228"/>
      <c r="L98" s="48"/>
      <c r="M98" s="229"/>
      <c r="N98" s="49"/>
      <c r="O98" s="49"/>
      <c r="P98" s="49"/>
      <c r="Q98" s="49"/>
      <c r="R98" s="49"/>
      <c r="S98" s="49"/>
      <c r="T98" s="87"/>
      <c r="AT98" s="26" t="s">
        <v>209</v>
      </c>
      <c r="AU98" s="26" t="s">
        <v>83</v>
      </c>
    </row>
    <row r="99" s="1" customFormat="1">
      <c r="B99" s="48"/>
      <c r="D99" s="226" t="s">
        <v>235</v>
      </c>
      <c r="F99" s="246" t="s">
        <v>236</v>
      </c>
      <c r="I99" s="228"/>
      <c r="L99" s="48"/>
      <c r="M99" s="229"/>
      <c r="N99" s="49"/>
      <c r="O99" s="49"/>
      <c r="P99" s="49"/>
      <c r="Q99" s="49"/>
      <c r="R99" s="49"/>
      <c r="S99" s="49"/>
      <c r="T99" s="87"/>
      <c r="AT99" s="26" t="s">
        <v>235</v>
      </c>
      <c r="AU99" s="26" t="s">
        <v>83</v>
      </c>
    </row>
    <row r="100" s="12" customFormat="1">
      <c r="B100" s="230"/>
      <c r="D100" s="226" t="s">
        <v>211</v>
      </c>
      <c r="E100" s="231" t="s">
        <v>5</v>
      </c>
      <c r="F100" s="232" t="s">
        <v>622</v>
      </c>
      <c r="H100" s="233">
        <v>27.794</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 customFormat="1" ht="16.5" customHeight="1">
      <c r="B101" s="213"/>
      <c r="C101" s="214" t="s">
        <v>230</v>
      </c>
      <c r="D101" s="214" t="s">
        <v>202</v>
      </c>
      <c r="E101" s="215" t="s">
        <v>239</v>
      </c>
      <c r="F101" s="216" t="s">
        <v>240</v>
      </c>
      <c r="G101" s="217" t="s">
        <v>205</v>
      </c>
      <c r="H101" s="218">
        <v>21.959</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623</v>
      </c>
    </row>
    <row r="102" s="1" customFormat="1">
      <c r="B102" s="48"/>
      <c r="D102" s="226" t="s">
        <v>209</v>
      </c>
      <c r="F102" s="227" t="s">
        <v>242</v>
      </c>
      <c r="I102" s="228"/>
      <c r="L102" s="48"/>
      <c r="M102" s="229"/>
      <c r="N102" s="49"/>
      <c r="O102" s="49"/>
      <c r="P102" s="49"/>
      <c r="Q102" s="49"/>
      <c r="R102" s="49"/>
      <c r="S102" s="49"/>
      <c r="T102" s="87"/>
      <c r="AT102" s="26" t="s">
        <v>209</v>
      </c>
      <c r="AU102" s="26" t="s">
        <v>83</v>
      </c>
    </row>
    <row r="103" s="12" customFormat="1">
      <c r="B103" s="230"/>
      <c r="D103" s="226" t="s">
        <v>211</v>
      </c>
      <c r="E103" s="231" t="s">
        <v>5</v>
      </c>
      <c r="F103" s="232" t="s">
        <v>624</v>
      </c>
      <c r="H103" s="233">
        <v>21.959</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238</v>
      </c>
      <c r="D104" s="214" t="s">
        <v>202</v>
      </c>
      <c r="E104" s="215" t="s">
        <v>245</v>
      </c>
      <c r="F104" s="216" t="s">
        <v>246</v>
      </c>
      <c r="G104" s="217" t="s">
        <v>205</v>
      </c>
      <c r="H104" s="218">
        <v>308.95999999999998</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625</v>
      </c>
    </row>
    <row r="105" s="1" customFormat="1">
      <c r="B105" s="48"/>
      <c r="D105" s="226" t="s">
        <v>209</v>
      </c>
      <c r="F105" s="227" t="s">
        <v>248</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626</v>
      </c>
      <c r="H106" s="233">
        <v>308.95999999999998</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244</v>
      </c>
      <c r="D107" s="214" t="s">
        <v>202</v>
      </c>
      <c r="E107" s="215" t="s">
        <v>251</v>
      </c>
      <c r="F107" s="216" t="s">
        <v>252</v>
      </c>
      <c r="G107" s="217" t="s">
        <v>205</v>
      </c>
      <c r="H107" s="218">
        <v>98.864000000000004</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627</v>
      </c>
    </row>
    <row r="108" s="1" customFormat="1">
      <c r="B108" s="48"/>
      <c r="D108" s="226" t="s">
        <v>209</v>
      </c>
      <c r="F108" s="227" t="s">
        <v>254</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628</v>
      </c>
      <c r="H109" s="233">
        <v>71.069999999999993</v>
      </c>
      <c r="I109" s="234"/>
      <c r="L109" s="230"/>
      <c r="M109" s="235"/>
      <c r="N109" s="236"/>
      <c r="O109" s="236"/>
      <c r="P109" s="236"/>
      <c r="Q109" s="236"/>
      <c r="R109" s="236"/>
      <c r="S109" s="236"/>
      <c r="T109" s="237"/>
      <c r="AT109" s="231" t="s">
        <v>211</v>
      </c>
      <c r="AU109" s="231" t="s">
        <v>83</v>
      </c>
      <c r="AV109" s="12" t="s">
        <v>83</v>
      </c>
      <c r="AW109" s="12" t="s">
        <v>37</v>
      </c>
      <c r="AX109" s="12" t="s">
        <v>73</v>
      </c>
      <c r="AY109" s="231" t="s">
        <v>200</v>
      </c>
    </row>
    <row r="110" s="12" customFormat="1">
      <c r="B110" s="230"/>
      <c r="D110" s="226" t="s">
        <v>211</v>
      </c>
      <c r="E110" s="231" t="s">
        <v>5</v>
      </c>
      <c r="F110" s="232" t="s">
        <v>629</v>
      </c>
      <c r="H110" s="233">
        <v>27.794</v>
      </c>
      <c r="I110" s="234"/>
      <c r="L110" s="230"/>
      <c r="M110" s="235"/>
      <c r="N110" s="236"/>
      <c r="O110" s="236"/>
      <c r="P110" s="236"/>
      <c r="Q110" s="236"/>
      <c r="R110" s="236"/>
      <c r="S110" s="236"/>
      <c r="T110" s="237"/>
      <c r="AT110" s="231" t="s">
        <v>211</v>
      </c>
      <c r="AU110" s="231" t="s">
        <v>83</v>
      </c>
      <c r="AV110" s="12" t="s">
        <v>83</v>
      </c>
      <c r="AW110" s="12" t="s">
        <v>37</v>
      </c>
      <c r="AX110" s="12" t="s">
        <v>73</v>
      </c>
      <c r="AY110" s="231" t="s">
        <v>200</v>
      </c>
    </row>
    <row r="111" s="13" customFormat="1">
      <c r="B111" s="238"/>
      <c r="D111" s="226" t="s">
        <v>211</v>
      </c>
      <c r="E111" s="239" t="s">
        <v>5</v>
      </c>
      <c r="F111" s="240" t="s">
        <v>219</v>
      </c>
      <c r="H111" s="241">
        <v>98.864000000000004</v>
      </c>
      <c r="I111" s="242"/>
      <c r="L111" s="238"/>
      <c r="M111" s="243"/>
      <c r="N111" s="244"/>
      <c r="O111" s="244"/>
      <c r="P111" s="244"/>
      <c r="Q111" s="244"/>
      <c r="R111" s="244"/>
      <c r="S111" s="244"/>
      <c r="T111" s="245"/>
      <c r="AT111" s="239" t="s">
        <v>211</v>
      </c>
      <c r="AU111" s="239" t="s">
        <v>83</v>
      </c>
      <c r="AV111" s="13" t="s">
        <v>207</v>
      </c>
      <c r="AW111" s="13" t="s">
        <v>37</v>
      </c>
      <c r="AX111" s="13" t="s">
        <v>81</v>
      </c>
      <c r="AY111" s="239" t="s">
        <v>200</v>
      </c>
    </row>
    <row r="112" s="1" customFormat="1" ht="16.5" customHeight="1">
      <c r="B112" s="213"/>
      <c r="C112" s="214" t="s">
        <v>250</v>
      </c>
      <c r="D112" s="214" t="s">
        <v>202</v>
      </c>
      <c r="E112" s="215" t="s">
        <v>259</v>
      </c>
      <c r="F112" s="216" t="s">
        <v>260</v>
      </c>
      <c r="G112" s="217" t="s">
        <v>205</v>
      </c>
      <c r="H112" s="218">
        <v>21.959</v>
      </c>
      <c r="I112" s="219"/>
      <c r="J112" s="220">
        <f>ROUND(I112*H112,2)</f>
        <v>0</v>
      </c>
      <c r="K112" s="216" t="s">
        <v>206</v>
      </c>
      <c r="L112" s="48"/>
      <c r="M112" s="221" t="s">
        <v>5</v>
      </c>
      <c r="N112" s="222" t="s">
        <v>44</v>
      </c>
      <c r="O112" s="49"/>
      <c r="P112" s="223">
        <f>O112*H112</f>
        <v>0</v>
      </c>
      <c r="Q112" s="223">
        <v>0</v>
      </c>
      <c r="R112" s="223">
        <f>Q112*H112</f>
        <v>0</v>
      </c>
      <c r="S112" s="223">
        <v>0</v>
      </c>
      <c r="T112" s="224">
        <f>S112*H112</f>
        <v>0</v>
      </c>
      <c r="AR112" s="26" t="s">
        <v>207</v>
      </c>
      <c r="AT112" s="26" t="s">
        <v>202</v>
      </c>
      <c r="AU112" s="26" t="s">
        <v>83</v>
      </c>
      <c r="AY112" s="26" t="s">
        <v>200</v>
      </c>
      <c r="BE112" s="225">
        <f>IF(N112="základní",J112,0)</f>
        <v>0</v>
      </c>
      <c r="BF112" s="225">
        <f>IF(N112="snížená",J112,0)</f>
        <v>0</v>
      </c>
      <c r="BG112" s="225">
        <f>IF(N112="zákl. přenesená",J112,0)</f>
        <v>0</v>
      </c>
      <c r="BH112" s="225">
        <f>IF(N112="sníž. přenesená",J112,0)</f>
        <v>0</v>
      </c>
      <c r="BI112" s="225">
        <f>IF(N112="nulová",J112,0)</f>
        <v>0</v>
      </c>
      <c r="BJ112" s="26" t="s">
        <v>81</v>
      </c>
      <c r="BK112" s="225">
        <f>ROUND(I112*H112,2)</f>
        <v>0</v>
      </c>
      <c r="BL112" s="26" t="s">
        <v>207</v>
      </c>
      <c r="BM112" s="26" t="s">
        <v>630</v>
      </c>
    </row>
    <row r="113" s="1" customFormat="1">
      <c r="B113" s="48"/>
      <c r="D113" s="226" t="s">
        <v>209</v>
      </c>
      <c r="F113" s="227" t="s">
        <v>262</v>
      </c>
      <c r="I113" s="228"/>
      <c r="L113" s="48"/>
      <c r="M113" s="229"/>
      <c r="N113" s="49"/>
      <c r="O113" s="49"/>
      <c r="P113" s="49"/>
      <c r="Q113" s="49"/>
      <c r="R113" s="49"/>
      <c r="S113" s="49"/>
      <c r="T113" s="87"/>
      <c r="AT113" s="26" t="s">
        <v>209</v>
      </c>
      <c r="AU113" s="26" t="s">
        <v>83</v>
      </c>
    </row>
    <row r="114" s="12" customFormat="1">
      <c r="B114" s="230"/>
      <c r="D114" s="226" t="s">
        <v>211</v>
      </c>
      <c r="E114" s="231" t="s">
        <v>5</v>
      </c>
      <c r="F114" s="232" t="s">
        <v>631</v>
      </c>
      <c r="H114" s="233">
        <v>21.959</v>
      </c>
      <c r="I114" s="234"/>
      <c r="L114" s="230"/>
      <c r="M114" s="235"/>
      <c r="N114" s="236"/>
      <c r="O114" s="236"/>
      <c r="P114" s="236"/>
      <c r="Q114" s="236"/>
      <c r="R114" s="236"/>
      <c r="S114" s="236"/>
      <c r="T114" s="237"/>
      <c r="AT114" s="231" t="s">
        <v>211</v>
      </c>
      <c r="AU114" s="231" t="s">
        <v>83</v>
      </c>
      <c r="AV114" s="12" t="s">
        <v>83</v>
      </c>
      <c r="AW114" s="12" t="s">
        <v>37</v>
      </c>
      <c r="AX114" s="12" t="s">
        <v>81</v>
      </c>
      <c r="AY114" s="231" t="s">
        <v>200</v>
      </c>
    </row>
    <row r="115" s="1" customFormat="1" ht="25.5" customHeight="1">
      <c r="B115" s="213"/>
      <c r="C115" s="214" t="s">
        <v>258</v>
      </c>
      <c r="D115" s="214" t="s">
        <v>202</v>
      </c>
      <c r="E115" s="215" t="s">
        <v>265</v>
      </c>
      <c r="F115" s="216" t="s">
        <v>266</v>
      </c>
      <c r="G115" s="217" t="s">
        <v>205</v>
      </c>
      <c r="H115" s="218">
        <v>148.19999999999999</v>
      </c>
      <c r="I115" s="219"/>
      <c r="J115" s="220">
        <f>ROUND(I115*H115,2)</f>
        <v>0</v>
      </c>
      <c r="K115" s="216" t="s">
        <v>206</v>
      </c>
      <c r="L115" s="48"/>
      <c r="M115" s="221" t="s">
        <v>5</v>
      </c>
      <c r="N115" s="222" t="s">
        <v>44</v>
      </c>
      <c r="O115" s="49"/>
      <c r="P115" s="223">
        <f>O115*H115</f>
        <v>0</v>
      </c>
      <c r="Q115" s="223">
        <v>0</v>
      </c>
      <c r="R115" s="223">
        <f>Q115*H115</f>
        <v>0</v>
      </c>
      <c r="S115" s="223">
        <v>0</v>
      </c>
      <c r="T115" s="224">
        <f>S115*H115</f>
        <v>0</v>
      </c>
      <c r="AR115" s="26" t="s">
        <v>207</v>
      </c>
      <c r="AT115" s="26" t="s">
        <v>202</v>
      </c>
      <c r="AU115" s="26" t="s">
        <v>83</v>
      </c>
      <c r="AY115" s="26" t="s">
        <v>200</v>
      </c>
      <c r="BE115" s="225">
        <f>IF(N115="základní",J115,0)</f>
        <v>0</v>
      </c>
      <c r="BF115" s="225">
        <f>IF(N115="snížená",J115,0)</f>
        <v>0</v>
      </c>
      <c r="BG115" s="225">
        <f>IF(N115="zákl. přenesená",J115,0)</f>
        <v>0</v>
      </c>
      <c r="BH115" s="225">
        <f>IF(N115="sníž. přenesená",J115,0)</f>
        <v>0</v>
      </c>
      <c r="BI115" s="225">
        <f>IF(N115="nulová",J115,0)</f>
        <v>0</v>
      </c>
      <c r="BJ115" s="26" t="s">
        <v>81</v>
      </c>
      <c r="BK115" s="225">
        <f>ROUND(I115*H115,2)</f>
        <v>0</v>
      </c>
      <c r="BL115" s="26" t="s">
        <v>207</v>
      </c>
      <c r="BM115" s="26" t="s">
        <v>632</v>
      </c>
    </row>
    <row r="116" s="1" customFormat="1">
      <c r="B116" s="48"/>
      <c r="D116" s="226" t="s">
        <v>209</v>
      </c>
      <c r="F116" s="227" t="s">
        <v>268</v>
      </c>
      <c r="I116" s="228"/>
      <c r="L116" s="48"/>
      <c r="M116" s="229"/>
      <c r="N116" s="49"/>
      <c r="O116" s="49"/>
      <c r="P116" s="49"/>
      <c r="Q116" s="49"/>
      <c r="R116" s="49"/>
      <c r="S116" s="49"/>
      <c r="T116" s="87"/>
      <c r="AT116" s="26" t="s">
        <v>209</v>
      </c>
      <c r="AU116" s="26" t="s">
        <v>83</v>
      </c>
    </row>
    <row r="117" s="12" customFormat="1">
      <c r="B117" s="230"/>
      <c r="D117" s="226" t="s">
        <v>211</v>
      </c>
      <c r="E117" s="231" t="s">
        <v>5</v>
      </c>
      <c r="F117" s="232" t="s">
        <v>633</v>
      </c>
      <c r="H117" s="233">
        <v>148.19999999999999</v>
      </c>
      <c r="I117" s="234"/>
      <c r="L117" s="230"/>
      <c r="M117" s="235"/>
      <c r="N117" s="236"/>
      <c r="O117" s="236"/>
      <c r="P117" s="236"/>
      <c r="Q117" s="236"/>
      <c r="R117" s="236"/>
      <c r="S117" s="236"/>
      <c r="T117" s="237"/>
      <c r="AT117" s="231" t="s">
        <v>211</v>
      </c>
      <c r="AU117" s="231" t="s">
        <v>83</v>
      </c>
      <c r="AV117" s="12" t="s">
        <v>83</v>
      </c>
      <c r="AW117" s="12" t="s">
        <v>37</v>
      </c>
      <c r="AX117" s="12" t="s">
        <v>81</v>
      </c>
      <c r="AY117" s="231" t="s">
        <v>200</v>
      </c>
    </row>
    <row r="118" s="1" customFormat="1" ht="16.5" customHeight="1">
      <c r="B118" s="213"/>
      <c r="C118" s="247" t="s">
        <v>264</v>
      </c>
      <c r="D118" s="247" t="s">
        <v>271</v>
      </c>
      <c r="E118" s="248" t="s">
        <v>272</v>
      </c>
      <c r="F118" s="249" t="s">
        <v>273</v>
      </c>
      <c r="G118" s="250" t="s">
        <v>274</v>
      </c>
      <c r="H118" s="251">
        <v>237.12000000000001</v>
      </c>
      <c r="I118" s="252"/>
      <c r="J118" s="253">
        <f>ROUND(I118*H118,2)</f>
        <v>0</v>
      </c>
      <c r="K118" s="249" t="s">
        <v>206</v>
      </c>
      <c r="L118" s="254"/>
      <c r="M118" s="255" t="s">
        <v>5</v>
      </c>
      <c r="N118" s="256" t="s">
        <v>44</v>
      </c>
      <c r="O118" s="49"/>
      <c r="P118" s="223">
        <f>O118*H118</f>
        <v>0</v>
      </c>
      <c r="Q118" s="223">
        <v>1</v>
      </c>
      <c r="R118" s="223">
        <f>Q118*H118</f>
        <v>237.12000000000001</v>
      </c>
      <c r="S118" s="223">
        <v>0</v>
      </c>
      <c r="T118" s="224">
        <f>S118*H118</f>
        <v>0</v>
      </c>
      <c r="AR118" s="26" t="s">
        <v>250</v>
      </c>
      <c r="AT118" s="26" t="s">
        <v>271</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634</v>
      </c>
    </row>
    <row r="119" s="1" customFormat="1">
      <c r="B119" s="48"/>
      <c r="D119" s="226" t="s">
        <v>209</v>
      </c>
      <c r="F119" s="227" t="s">
        <v>273</v>
      </c>
      <c r="I119" s="228"/>
      <c r="L119" s="48"/>
      <c r="M119" s="229"/>
      <c r="N119" s="49"/>
      <c r="O119" s="49"/>
      <c r="P119" s="49"/>
      <c r="Q119" s="49"/>
      <c r="R119" s="49"/>
      <c r="S119" s="49"/>
      <c r="T119" s="87"/>
      <c r="AT119" s="26" t="s">
        <v>209</v>
      </c>
      <c r="AU119" s="26" t="s">
        <v>83</v>
      </c>
    </row>
    <row r="120" s="12" customFormat="1">
      <c r="B120" s="230"/>
      <c r="D120" s="226" t="s">
        <v>211</v>
      </c>
      <c r="F120" s="232" t="s">
        <v>635</v>
      </c>
      <c r="H120" s="233">
        <v>237.12000000000001</v>
      </c>
      <c r="I120" s="234"/>
      <c r="L120" s="230"/>
      <c r="M120" s="235"/>
      <c r="N120" s="236"/>
      <c r="O120" s="236"/>
      <c r="P120" s="236"/>
      <c r="Q120" s="236"/>
      <c r="R120" s="236"/>
      <c r="S120" s="236"/>
      <c r="T120" s="237"/>
      <c r="AT120" s="231" t="s">
        <v>211</v>
      </c>
      <c r="AU120" s="231" t="s">
        <v>83</v>
      </c>
      <c r="AV120" s="12" t="s">
        <v>83</v>
      </c>
      <c r="AW120" s="12" t="s">
        <v>6</v>
      </c>
      <c r="AX120" s="12" t="s">
        <v>81</v>
      </c>
      <c r="AY120" s="231" t="s">
        <v>200</v>
      </c>
    </row>
    <row r="121" s="1" customFormat="1" ht="16.5" customHeight="1">
      <c r="B121" s="213"/>
      <c r="C121" s="214" t="s">
        <v>270</v>
      </c>
      <c r="D121" s="214" t="s">
        <v>202</v>
      </c>
      <c r="E121" s="215" t="s">
        <v>278</v>
      </c>
      <c r="F121" s="216" t="s">
        <v>279</v>
      </c>
      <c r="G121" s="217" t="s">
        <v>205</v>
      </c>
      <c r="H121" s="218">
        <v>98.864000000000004</v>
      </c>
      <c r="I121" s="219"/>
      <c r="J121" s="220">
        <f>ROUND(I121*H121,2)</f>
        <v>0</v>
      </c>
      <c r="K121" s="216" t="s">
        <v>206</v>
      </c>
      <c r="L121" s="48"/>
      <c r="M121" s="221" t="s">
        <v>5</v>
      </c>
      <c r="N121" s="222" t="s">
        <v>44</v>
      </c>
      <c r="O121" s="49"/>
      <c r="P121" s="223">
        <f>O121*H121</f>
        <v>0</v>
      </c>
      <c r="Q121" s="223">
        <v>0</v>
      </c>
      <c r="R121" s="223">
        <f>Q121*H121</f>
        <v>0</v>
      </c>
      <c r="S121" s="223">
        <v>0</v>
      </c>
      <c r="T121" s="224">
        <f>S121*H121</f>
        <v>0</v>
      </c>
      <c r="AR121" s="26" t="s">
        <v>207</v>
      </c>
      <c r="AT121" s="26" t="s">
        <v>202</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636</v>
      </c>
    </row>
    <row r="122" s="1" customFormat="1">
      <c r="B122" s="48"/>
      <c r="D122" s="226" t="s">
        <v>209</v>
      </c>
      <c r="F122" s="227" t="s">
        <v>281</v>
      </c>
      <c r="I122" s="228"/>
      <c r="L122" s="48"/>
      <c r="M122" s="229"/>
      <c r="N122" s="49"/>
      <c r="O122" s="49"/>
      <c r="P122" s="49"/>
      <c r="Q122" s="49"/>
      <c r="R122" s="49"/>
      <c r="S122" s="49"/>
      <c r="T122" s="87"/>
      <c r="AT122" s="26" t="s">
        <v>209</v>
      </c>
      <c r="AU122" s="26" t="s">
        <v>83</v>
      </c>
    </row>
    <row r="123" s="12" customFormat="1">
      <c r="B123" s="230"/>
      <c r="D123" s="226" t="s">
        <v>211</v>
      </c>
      <c r="E123" s="231" t="s">
        <v>5</v>
      </c>
      <c r="F123" s="232" t="s">
        <v>628</v>
      </c>
      <c r="H123" s="233">
        <v>71.069999999999993</v>
      </c>
      <c r="I123" s="234"/>
      <c r="L123" s="230"/>
      <c r="M123" s="235"/>
      <c r="N123" s="236"/>
      <c r="O123" s="236"/>
      <c r="P123" s="236"/>
      <c r="Q123" s="236"/>
      <c r="R123" s="236"/>
      <c r="S123" s="236"/>
      <c r="T123" s="237"/>
      <c r="AT123" s="231" t="s">
        <v>211</v>
      </c>
      <c r="AU123" s="231" t="s">
        <v>83</v>
      </c>
      <c r="AV123" s="12" t="s">
        <v>83</v>
      </c>
      <c r="AW123" s="12" t="s">
        <v>37</v>
      </c>
      <c r="AX123" s="12" t="s">
        <v>73</v>
      </c>
      <c r="AY123" s="231" t="s">
        <v>200</v>
      </c>
    </row>
    <row r="124" s="12" customFormat="1">
      <c r="B124" s="230"/>
      <c r="D124" s="226" t="s">
        <v>211</v>
      </c>
      <c r="E124" s="231" t="s">
        <v>5</v>
      </c>
      <c r="F124" s="232" t="s">
        <v>629</v>
      </c>
      <c r="H124" s="233">
        <v>27.794</v>
      </c>
      <c r="I124" s="234"/>
      <c r="L124" s="230"/>
      <c r="M124" s="235"/>
      <c r="N124" s="236"/>
      <c r="O124" s="236"/>
      <c r="P124" s="236"/>
      <c r="Q124" s="236"/>
      <c r="R124" s="236"/>
      <c r="S124" s="236"/>
      <c r="T124" s="237"/>
      <c r="AT124" s="231" t="s">
        <v>211</v>
      </c>
      <c r="AU124" s="231" t="s">
        <v>83</v>
      </c>
      <c r="AV124" s="12" t="s">
        <v>83</v>
      </c>
      <c r="AW124" s="12" t="s">
        <v>37</v>
      </c>
      <c r="AX124" s="12" t="s">
        <v>73</v>
      </c>
      <c r="AY124" s="231" t="s">
        <v>200</v>
      </c>
    </row>
    <row r="125" s="13" customFormat="1">
      <c r="B125" s="238"/>
      <c r="D125" s="226" t="s">
        <v>211</v>
      </c>
      <c r="E125" s="239" t="s">
        <v>5</v>
      </c>
      <c r="F125" s="240" t="s">
        <v>219</v>
      </c>
      <c r="H125" s="241">
        <v>98.864000000000004</v>
      </c>
      <c r="I125" s="242"/>
      <c r="L125" s="238"/>
      <c r="M125" s="243"/>
      <c r="N125" s="244"/>
      <c r="O125" s="244"/>
      <c r="P125" s="244"/>
      <c r="Q125" s="244"/>
      <c r="R125" s="244"/>
      <c r="S125" s="244"/>
      <c r="T125" s="245"/>
      <c r="AT125" s="239" t="s">
        <v>211</v>
      </c>
      <c r="AU125" s="239" t="s">
        <v>83</v>
      </c>
      <c r="AV125" s="13" t="s">
        <v>207</v>
      </c>
      <c r="AW125" s="13" t="s">
        <v>37</v>
      </c>
      <c r="AX125" s="13" t="s">
        <v>81</v>
      </c>
      <c r="AY125" s="239" t="s">
        <v>200</v>
      </c>
    </row>
    <row r="126" s="1" customFormat="1" ht="16.5" customHeight="1">
      <c r="B126" s="213"/>
      <c r="C126" s="214" t="s">
        <v>277</v>
      </c>
      <c r="D126" s="214" t="s">
        <v>202</v>
      </c>
      <c r="E126" s="215" t="s">
        <v>283</v>
      </c>
      <c r="F126" s="216" t="s">
        <v>284</v>
      </c>
      <c r="G126" s="217" t="s">
        <v>274</v>
      </c>
      <c r="H126" s="218">
        <v>187.84200000000001</v>
      </c>
      <c r="I126" s="219"/>
      <c r="J126" s="220">
        <f>ROUND(I126*H126,2)</f>
        <v>0</v>
      </c>
      <c r="K126" s="216" t="s">
        <v>206</v>
      </c>
      <c r="L126" s="48"/>
      <c r="M126" s="221" t="s">
        <v>5</v>
      </c>
      <c r="N126" s="222" t="s">
        <v>44</v>
      </c>
      <c r="O126" s="49"/>
      <c r="P126" s="223">
        <f>O126*H126</f>
        <v>0</v>
      </c>
      <c r="Q126" s="223">
        <v>0</v>
      </c>
      <c r="R126" s="223">
        <f>Q126*H126</f>
        <v>0</v>
      </c>
      <c r="S126" s="223">
        <v>0</v>
      </c>
      <c r="T126" s="224">
        <f>S126*H126</f>
        <v>0</v>
      </c>
      <c r="AR126" s="26" t="s">
        <v>207</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637</v>
      </c>
    </row>
    <row r="127" s="1" customFormat="1">
      <c r="B127" s="48"/>
      <c r="D127" s="226" t="s">
        <v>209</v>
      </c>
      <c r="F127" s="227" t="s">
        <v>286</v>
      </c>
      <c r="I127" s="228"/>
      <c r="L127" s="48"/>
      <c r="M127" s="229"/>
      <c r="N127" s="49"/>
      <c r="O127" s="49"/>
      <c r="P127" s="49"/>
      <c r="Q127" s="49"/>
      <c r="R127" s="49"/>
      <c r="S127" s="49"/>
      <c r="T127" s="87"/>
      <c r="AT127" s="26" t="s">
        <v>209</v>
      </c>
      <c r="AU127" s="26" t="s">
        <v>83</v>
      </c>
    </row>
    <row r="128" s="12" customFormat="1">
      <c r="B128" s="230"/>
      <c r="D128" s="226" t="s">
        <v>211</v>
      </c>
      <c r="E128" s="231" t="s">
        <v>5</v>
      </c>
      <c r="F128" s="232" t="s">
        <v>638</v>
      </c>
      <c r="H128" s="233">
        <v>187.84200000000001</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25.5" customHeight="1">
      <c r="B129" s="213"/>
      <c r="C129" s="214" t="s">
        <v>282</v>
      </c>
      <c r="D129" s="214" t="s">
        <v>202</v>
      </c>
      <c r="E129" s="215" t="s">
        <v>639</v>
      </c>
      <c r="F129" s="216" t="s">
        <v>640</v>
      </c>
      <c r="G129" s="217" t="s">
        <v>291</v>
      </c>
      <c r="H129" s="218">
        <v>146.38999999999999</v>
      </c>
      <c r="I129" s="219"/>
      <c r="J129" s="220">
        <f>ROUND(I129*H129,2)</f>
        <v>0</v>
      </c>
      <c r="K129" s="216" t="s">
        <v>206</v>
      </c>
      <c r="L129" s="48"/>
      <c r="M129" s="221" t="s">
        <v>5</v>
      </c>
      <c r="N129" s="222" t="s">
        <v>44</v>
      </c>
      <c r="O129" s="49"/>
      <c r="P129" s="223">
        <f>O129*H129</f>
        <v>0</v>
      </c>
      <c r="Q129" s="223">
        <v>0</v>
      </c>
      <c r="R129" s="223">
        <f>Q129*H129</f>
        <v>0</v>
      </c>
      <c r="S129" s="223">
        <v>0</v>
      </c>
      <c r="T129" s="224">
        <f>S129*H129</f>
        <v>0</v>
      </c>
      <c r="AR129" s="26" t="s">
        <v>207</v>
      </c>
      <c r="AT129" s="26" t="s">
        <v>202</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641</v>
      </c>
    </row>
    <row r="130" s="1" customFormat="1">
      <c r="B130" s="48"/>
      <c r="D130" s="226" t="s">
        <v>209</v>
      </c>
      <c r="F130" s="227" t="s">
        <v>642</v>
      </c>
      <c r="I130" s="228"/>
      <c r="L130" s="48"/>
      <c r="M130" s="229"/>
      <c r="N130" s="49"/>
      <c r="O130" s="49"/>
      <c r="P130" s="49"/>
      <c r="Q130" s="49"/>
      <c r="R130" s="49"/>
      <c r="S130" s="49"/>
      <c r="T130" s="87"/>
      <c r="AT130" s="26" t="s">
        <v>209</v>
      </c>
      <c r="AU130" s="26" t="s">
        <v>83</v>
      </c>
    </row>
    <row r="131" s="12" customFormat="1">
      <c r="B131" s="230"/>
      <c r="D131" s="226" t="s">
        <v>211</v>
      </c>
      <c r="E131" s="231" t="s">
        <v>5</v>
      </c>
      <c r="F131" s="232" t="s">
        <v>643</v>
      </c>
      <c r="H131" s="233">
        <v>107.15000000000001</v>
      </c>
      <c r="I131" s="234"/>
      <c r="L131" s="230"/>
      <c r="M131" s="235"/>
      <c r="N131" s="236"/>
      <c r="O131" s="236"/>
      <c r="P131" s="236"/>
      <c r="Q131" s="236"/>
      <c r="R131" s="236"/>
      <c r="S131" s="236"/>
      <c r="T131" s="237"/>
      <c r="AT131" s="231" t="s">
        <v>211</v>
      </c>
      <c r="AU131" s="231" t="s">
        <v>83</v>
      </c>
      <c r="AV131" s="12" t="s">
        <v>83</v>
      </c>
      <c r="AW131" s="12" t="s">
        <v>37</v>
      </c>
      <c r="AX131" s="12" t="s">
        <v>73</v>
      </c>
      <c r="AY131" s="231" t="s">
        <v>200</v>
      </c>
    </row>
    <row r="132" s="12" customFormat="1">
      <c r="B132" s="230"/>
      <c r="D132" s="226" t="s">
        <v>211</v>
      </c>
      <c r="E132" s="231" t="s">
        <v>5</v>
      </c>
      <c r="F132" s="232" t="s">
        <v>644</v>
      </c>
      <c r="H132" s="233">
        <v>39.240000000000002</v>
      </c>
      <c r="I132" s="234"/>
      <c r="L132" s="230"/>
      <c r="M132" s="235"/>
      <c r="N132" s="236"/>
      <c r="O132" s="236"/>
      <c r="P132" s="236"/>
      <c r="Q132" s="236"/>
      <c r="R132" s="236"/>
      <c r="S132" s="236"/>
      <c r="T132" s="237"/>
      <c r="AT132" s="231" t="s">
        <v>211</v>
      </c>
      <c r="AU132" s="231" t="s">
        <v>83</v>
      </c>
      <c r="AV132" s="12" t="s">
        <v>83</v>
      </c>
      <c r="AW132" s="12" t="s">
        <v>37</v>
      </c>
      <c r="AX132" s="12" t="s">
        <v>73</v>
      </c>
      <c r="AY132" s="231" t="s">
        <v>200</v>
      </c>
    </row>
    <row r="133" s="13" customFormat="1">
      <c r="B133" s="238"/>
      <c r="D133" s="226" t="s">
        <v>211</v>
      </c>
      <c r="E133" s="239" t="s">
        <v>5</v>
      </c>
      <c r="F133" s="240" t="s">
        <v>219</v>
      </c>
      <c r="H133" s="241">
        <v>146.38999999999999</v>
      </c>
      <c r="I133" s="242"/>
      <c r="L133" s="238"/>
      <c r="M133" s="243"/>
      <c r="N133" s="244"/>
      <c r="O133" s="244"/>
      <c r="P133" s="244"/>
      <c r="Q133" s="244"/>
      <c r="R133" s="244"/>
      <c r="S133" s="244"/>
      <c r="T133" s="245"/>
      <c r="AT133" s="239" t="s">
        <v>211</v>
      </c>
      <c r="AU133" s="239" t="s">
        <v>83</v>
      </c>
      <c r="AV133" s="13" t="s">
        <v>207</v>
      </c>
      <c r="AW133" s="13" t="s">
        <v>37</v>
      </c>
      <c r="AX133" s="13" t="s">
        <v>81</v>
      </c>
      <c r="AY133" s="239" t="s">
        <v>200</v>
      </c>
    </row>
    <row r="134" s="1" customFormat="1" ht="25.5" customHeight="1">
      <c r="B134" s="213"/>
      <c r="C134" s="214" t="s">
        <v>288</v>
      </c>
      <c r="D134" s="214" t="s">
        <v>202</v>
      </c>
      <c r="E134" s="215" t="s">
        <v>296</v>
      </c>
      <c r="F134" s="216" t="s">
        <v>297</v>
      </c>
      <c r="G134" s="217" t="s">
        <v>291</v>
      </c>
      <c r="H134" s="218">
        <v>1235.8420000000001</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645</v>
      </c>
    </row>
    <row r="135" s="1" customFormat="1">
      <c r="B135" s="48"/>
      <c r="D135" s="226" t="s">
        <v>209</v>
      </c>
      <c r="F135" s="227" t="s">
        <v>299</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646</v>
      </c>
      <c r="H136" s="233">
        <v>1235.8420000000001</v>
      </c>
      <c r="I136" s="234"/>
      <c r="L136" s="230"/>
      <c r="M136" s="235"/>
      <c r="N136" s="236"/>
      <c r="O136" s="236"/>
      <c r="P136" s="236"/>
      <c r="Q136" s="236"/>
      <c r="R136" s="236"/>
      <c r="S136" s="236"/>
      <c r="T136" s="237"/>
      <c r="AT136" s="231" t="s">
        <v>211</v>
      </c>
      <c r="AU136" s="231" t="s">
        <v>83</v>
      </c>
      <c r="AV136" s="12" t="s">
        <v>83</v>
      </c>
      <c r="AW136" s="12" t="s">
        <v>37</v>
      </c>
      <c r="AX136" s="12" t="s">
        <v>81</v>
      </c>
      <c r="AY136" s="231" t="s">
        <v>200</v>
      </c>
    </row>
    <row r="137" s="1" customFormat="1" ht="25.5" customHeight="1">
      <c r="B137" s="213"/>
      <c r="C137" s="214" t="s">
        <v>11</v>
      </c>
      <c r="D137" s="214" t="s">
        <v>202</v>
      </c>
      <c r="E137" s="215" t="s">
        <v>302</v>
      </c>
      <c r="F137" s="216" t="s">
        <v>303</v>
      </c>
      <c r="G137" s="217" t="s">
        <v>291</v>
      </c>
      <c r="H137" s="218">
        <v>146.38999999999999</v>
      </c>
      <c r="I137" s="219"/>
      <c r="J137" s="220">
        <f>ROUND(I137*H137,2)</f>
        <v>0</v>
      </c>
      <c r="K137" s="216" t="s">
        <v>206</v>
      </c>
      <c r="L137" s="48"/>
      <c r="M137" s="221" t="s">
        <v>5</v>
      </c>
      <c r="N137" s="222" t="s">
        <v>44</v>
      </c>
      <c r="O137" s="49"/>
      <c r="P137" s="223">
        <f>O137*H137</f>
        <v>0</v>
      </c>
      <c r="Q137" s="223">
        <v>0</v>
      </c>
      <c r="R137" s="223">
        <f>Q137*H137</f>
        <v>0</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647</v>
      </c>
    </row>
    <row r="138" s="1" customFormat="1">
      <c r="B138" s="48"/>
      <c r="D138" s="226" t="s">
        <v>209</v>
      </c>
      <c r="F138" s="227" t="s">
        <v>305</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648</v>
      </c>
      <c r="H139" s="233">
        <v>146.38999999999999</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47" t="s">
        <v>301</v>
      </c>
      <c r="D140" s="247" t="s">
        <v>271</v>
      </c>
      <c r="E140" s="248" t="s">
        <v>308</v>
      </c>
      <c r="F140" s="249" t="s">
        <v>309</v>
      </c>
      <c r="G140" s="250" t="s">
        <v>310</v>
      </c>
      <c r="H140" s="251">
        <v>2.1960000000000002</v>
      </c>
      <c r="I140" s="252"/>
      <c r="J140" s="253">
        <f>ROUND(I140*H140,2)</f>
        <v>0</v>
      </c>
      <c r="K140" s="249" t="s">
        <v>206</v>
      </c>
      <c r="L140" s="254"/>
      <c r="M140" s="255" t="s">
        <v>5</v>
      </c>
      <c r="N140" s="256" t="s">
        <v>44</v>
      </c>
      <c r="O140" s="49"/>
      <c r="P140" s="223">
        <f>O140*H140</f>
        <v>0</v>
      </c>
      <c r="Q140" s="223">
        <v>0.001</v>
      </c>
      <c r="R140" s="223">
        <f>Q140*H140</f>
        <v>0.002196</v>
      </c>
      <c r="S140" s="223">
        <v>0</v>
      </c>
      <c r="T140" s="224">
        <f>S140*H140</f>
        <v>0</v>
      </c>
      <c r="AR140" s="26" t="s">
        <v>250</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649</v>
      </c>
    </row>
    <row r="141" s="1" customFormat="1">
      <c r="B141" s="48"/>
      <c r="D141" s="226" t="s">
        <v>209</v>
      </c>
      <c r="F141" s="227" t="s">
        <v>309</v>
      </c>
      <c r="I141" s="228"/>
      <c r="L141" s="48"/>
      <c r="M141" s="229"/>
      <c r="N141" s="49"/>
      <c r="O141" s="49"/>
      <c r="P141" s="49"/>
      <c r="Q141" s="49"/>
      <c r="R141" s="49"/>
      <c r="S141" s="49"/>
      <c r="T141" s="87"/>
      <c r="AT141" s="26" t="s">
        <v>209</v>
      </c>
      <c r="AU141" s="26" t="s">
        <v>83</v>
      </c>
    </row>
    <row r="142" s="12" customFormat="1">
      <c r="B142" s="230"/>
      <c r="D142" s="226" t="s">
        <v>211</v>
      </c>
      <c r="F142" s="232" t="s">
        <v>650</v>
      </c>
      <c r="H142" s="233">
        <v>2.1960000000000002</v>
      </c>
      <c r="I142" s="234"/>
      <c r="L142" s="230"/>
      <c r="M142" s="235"/>
      <c r="N142" s="236"/>
      <c r="O142" s="236"/>
      <c r="P142" s="236"/>
      <c r="Q142" s="236"/>
      <c r="R142" s="236"/>
      <c r="S142" s="236"/>
      <c r="T142" s="237"/>
      <c r="AT142" s="231" t="s">
        <v>211</v>
      </c>
      <c r="AU142" s="231" t="s">
        <v>83</v>
      </c>
      <c r="AV142" s="12" t="s">
        <v>83</v>
      </c>
      <c r="AW142" s="12" t="s">
        <v>6</v>
      </c>
      <c r="AX142" s="12" t="s">
        <v>81</v>
      </c>
      <c r="AY142" s="231" t="s">
        <v>200</v>
      </c>
    </row>
    <row r="143" s="1" customFormat="1" ht="16.5" customHeight="1">
      <c r="B143" s="213"/>
      <c r="C143" s="214" t="s">
        <v>307</v>
      </c>
      <c r="D143" s="214" t="s">
        <v>202</v>
      </c>
      <c r="E143" s="215" t="s">
        <v>314</v>
      </c>
      <c r="F143" s="216" t="s">
        <v>315</v>
      </c>
      <c r="G143" s="217" t="s">
        <v>291</v>
      </c>
      <c r="H143" s="218">
        <v>1263.4649999999999</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207</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651</v>
      </c>
    </row>
    <row r="144" s="1" customFormat="1">
      <c r="B144" s="48"/>
      <c r="D144" s="226" t="s">
        <v>209</v>
      </c>
      <c r="F144" s="227" t="s">
        <v>317</v>
      </c>
      <c r="I144" s="228"/>
      <c r="L144" s="48"/>
      <c r="M144" s="229"/>
      <c r="N144" s="49"/>
      <c r="O144" s="49"/>
      <c r="P144" s="49"/>
      <c r="Q144" s="49"/>
      <c r="R144" s="49"/>
      <c r="S144" s="49"/>
      <c r="T144" s="87"/>
      <c r="AT144" s="26" t="s">
        <v>209</v>
      </c>
      <c r="AU144" s="26" t="s">
        <v>83</v>
      </c>
    </row>
    <row r="145" s="12" customFormat="1">
      <c r="B145" s="230"/>
      <c r="D145" s="226" t="s">
        <v>211</v>
      </c>
      <c r="E145" s="231" t="s">
        <v>5</v>
      </c>
      <c r="F145" s="232" t="s">
        <v>652</v>
      </c>
      <c r="H145" s="233">
        <v>641.64999999999998</v>
      </c>
      <c r="I145" s="234"/>
      <c r="L145" s="230"/>
      <c r="M145" s="235"/>
      <c r="N145" s="236"/>
      <c r="O145" s="236"/>
      <c r="P145" s="236"/>
      <c r="Q145" s="236"/>
      <c r="R145" s="236"/>
      <c r="S145" s="236"/>
      <c r="T145" s="237"/>
      <c r="AT145" s="231" t="s">
        <v>211</v>
      </c>
      <c r="AU145" s="231" t="s">
        <v>83</v>
      </c>
      <c r="AV145" s="12" t="s">
        <v>83</v>
      </c>
      <c r="AW145" s="12" t="s">
        <v>37</v>
      </c>
      <c r="AX145" s="12" t="s">
        <v>73</v>
      </c>
      <c r="AY145" s="231" t="s">
        <v>200</v>
      </c>
    </row>
    <row r="146" s="12" customFormat="1">
      <c r="B146" s="230"/>
      <c r="D146" s="226" t="s">
        <v>211</v>
      </c>
      <c r="E146" s="231" t="s">
        <v>5</v>
      </c>
      <c r="F146" s="232" t="s">
        <v>653</v>
      </c>
      <c r="H146" s="233">
        <v>442.44</v>
      </c>
      <c r="I146" s="234"/>
      <c r="L146" s="230"/>
      <c r="M146" s="235"/>
      <c r="N146" s="236"/>
      <c r="O146" s="236"/>
      <c r="P146" s="236"/>
      <c r="Q146" s="236"/>
      <c r="R146" s="236"/>
      <c r="S146" s="236"/>
      <c r="T146" s="237"/>
      <c r="AT146" s="231" t="s">
        <v>211</v>
      </c>
      <c r="AU146" s="231" t="s">
        <v>83</v>
      </c>
      <c r="AV146" s="12" t="s">
        <v>83</v>
      </c>
      <c r="AW146" s="12" t="s">
        <v>37</v>
      </c>
      <c r="AX146" s="12" t="s">
        <v>73</v>
      </c>
      <c r="AY146" s="231" t="s">
        <v>200</v>
      </c>
    </row>
    <row r="147" s="12" customFormat="1">
      <c r="B147" s="230"/>
      <c r="D147" s="226" t="s">
        <v>211</v>
      </c>
      <c r="E147" s="231" t="s">
        <v>5</v>
      </c>
      <c r="F147" s="232" t="s">
        <v>654</v>
      </c>
      <c r="H147" s="233">
        <v>179.375</v>
      </c>
      <c r="I147" s="234"/>
      <c r="L147" s="230"/>
      <c r="M147" s="235"/>
      <c r="N147" s="236"/>
      <c r="O147" s="236"/>
      <c r="P147" s="236"/>
      <c r="Q147" s="236"/>
      <c r="R147" s="236"/>
      <c r="S147" s="236"/>
      <c r="T147" s="237"/>
      <c r="AT147" s="231" t="s">
        <v>211</v>
      </c>
      <c r="AU147" s="231" t="s">
        <v>83</v>
      </c>
      <c r="AV147" s="12" t="s">
        <v>83</v>
      </c>
      <c r="AW147" s="12" t="s">
        <v>37</v>
      </c>
      <c r="AX147" s="12" t="s">
        <v>73</v>
      </c>
      <c r="AY147" s="231" t="s">
        <v>200</v>
      </c>
    </row>
    <row r="148" s="13" customFormat="1">
      <c r="B148" s="238"/>
      <c r="D148" s="226" t="s">
        <v>211</v>
      </c>
      <c r="E148" s="239" t="s">
        <v>5</v>
      </c>
      <c r="F148" s="240" t="s">
        <v>219</v>
      </c>
      <c r="H148" s="241">
        <v>1263.4649999999999</v>
      </c>
      <c r="I148" s="242"/>
      <c r="L148" s="238"/>
      <c r="M148" s="243"/>
      <c r="N148" s="244"/>
      <c r="O148" s="244"/>
      <c r="P148" s="244"/>
      <c r="Q148" s="244"/>
      <c r="R148" s="244"/>
      <c r="S148" s="244"/>
      <c r="T148" s="245"/>
      <c r="AT148" s="239" t="s">
        <v>211</v>
      </c>
      <c r="AU148" s="239" t="s">
        <v>83</v>
      </c>
      <c r="AV148" s="13" t="s">
        <v>207</v>
      </c>
      <c r="AW148" s="13" t="s">
        <v>37</v>
      </c>
      <c r="AX148" s="13" t="s">
        <v>81</v>
      </c>
      <c r="AY148" s="239" t="s">
        <v>200</v>
      </c>
    </row>
    <row r="149" s="11" customFormat="1" ht="29.88" customHeight="1">
      <c r="B149" s="200"/>
      <c r="D149" s="201" t="s">
        <v>72</v>
      </c>
      <c r="E149" s="211" t="s">
        <v>83</v>
      </c>
      <c r="F149" s="211" t="s">
        <v>320</v>
      </c>
      <c r="I149" s="203"/>
      <c r="J149" s="212">
        <f>BK149</f>
        <v>0</v>
      </c>
      <c r="L149" s="200"/>
      <c r="M149" s="205"/>
      <c r="N149" s="206"/>
      <c r="O149" s="206"/>
      <c r="P149" s="207">
        <f>SUM(P150:P157)</f>
        <v>0</v>
      </c>
      <c r="Q149" s="206"/>
      <c r="R149" s="207">
        <f>SUM(R150:R157)</f>
        <v>49.510628100000005</v>
      </c>
      <c r="S149" s="206"/>
      <c r="T149" s="208">
        <f>SUM(T150:T157)</f>
        <v>0</v>
      </c>
      <c r="AR149" s="201" t="s">
        <v>81</v>
      </c>
      <c r="AT149" s="209" t="s">
        <v>72</v>
      </c>
      <c r="AU149" s="209" t="s">
        <v>81</v>
      </c>
      <c r="AY149" s="201" t="s">
        <v>200</v>
      </c>
      <c r="BK149" s="210">
        <f>SUM(BK150:BK157)</f>
        <v>0</v>
      </c>
    </row>
    <row r="150" s="1" customFormat="1" ht="25.5" customHeight="1">
      <c r="B150" s="213"/>
      <c r="C150" s="214" t="s">
        <v>313</v>
      </c>
      <c r="D150" s="214" t="s">
        <v>202</v>
      </c>
      <c r="E150" s="215" t="s">
        <v>322</v>
      </c>
      <c r="F150" s="216" t="s">
        <v>323</v>
      </c>
      <c r="G150" s="217" t="s">
        <v>291</v>
      </c>
      <c r="H150" s="218">
        <v>416.91000000000002</v>
      </c>
      <c r="I150" s="219"/>
      <c r="J150" s="220">
        <f>ROUND(I150*H150,2)</f>
        <v>0</v>
      </c>
      <c r="K150" s="216" t="s">
        <v>206</v>
      </c>
      <c r="L150" s="48"/>
      <c r="M150" s="221" t="s">
        <v>5</v>
      </c>
      <c r="N150" s="222" t="s">
        <v>44</v>
      </c>
      <c r="O150" s="49"/>
      <c r="P150" s="223">
        <f>O150*H150</f>
        <v>0</v>
      </c>
      <c r="Q150" s="223">
        <v>0.00031</v>
      </c>
      <c r="R150" s="223">
        <f>Q150*H150</f>
        <v>0.1292421</v>
      </c>
      <c r="S150" s="223">
        <v>0</v>
      </c>
      <c r="T150" s="224">
        <f>S150*H150</f>
        <v>0</v>
      </c>
      <c r="AR150" s="26" t="s">
        <v>207</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207</v>
      </c>
      <c r="BM150" s="26" t="s">
        <v>655</v>
      </c>
    </row>
    <row r="151" s="1" customFormat="1">
      <c r="B151" s="48"/>
      <c r="D151" s="226" t="s">
        <v>209</v>
      </c>
      <c r="F151" s="227" t="s">
        <v>325</v>
      </c>
      <c r="I151" s="228"/>
      <c r="L151" s="48"/>
      <c r="M151" s="229"/>
      <c r="N151" s="49"/>
      <c r="O151" s="49"/>
      <c r="P151" s="49"/>
      <c r="Q151" s="49"/>
      <c r="R151" s="49"/>
      <c r="S151" s="49"/>
      <c r="T151" s="87"/>
      <c r="AT151" s="26" t="s">
        <v>209</v>
      </c>
      <c r="AU151" s="26" t="s">
        <v>83</v>
      </c>
    </row>
    <row r="152" s="1" customFormat="1" ht="16.5" customHeight="1">
      <c r="B152" s="213"/>
      <c r="C152" s="247" t="s">
        <v>321</v>
      </c>
      <c r="D152" s="247" t="s">
        <v>271</v>
      </c>
      <c r="E152" s="248" t="s">
        <v>327</v>
      </c>
      <c r="F152" s="249" t="s">
        <v>328</v>
      </c>
      <c r="G152" s="250" t="s">
        <v>291</v>
      </c>
      <c r="H152" s="251">
        <v>416.91000000000002</v>
      </c>
      <c r="I152" s="252"/>
      <c r="J152" s="253">
        <f>ROUND(I152*H152,2)</f>
        <v>0</v>
      </c>
      <c r="K152" s="249" t="s">
        <v>206</v>
      </c>
      <c r="L152" s="254"/>
      <c r="M152" s="255" t="s">
        <v>5</v>
      </c>
      <c r="N152" s="256" t="s">
        <v>44</v>
      </c>
      <c r="O152" s="49"/>
      <c r="P152" s="223">
        <f>O152*H152</f>
        <v>0</v>
      </c>
      <c r="Q152" s="223">
        <v>0.00020000000000000001</v>
      </c>
      <c r="R152" s="223">
        <f>Q152*H152</f>
        <v>0.083382000000000012</v>
      </c>
      <c r="S152" s="223">
        <v>0</v>
      </c>
      <c r="T152" s="224">
        <f>S152*H152</f>
        <v>0</v>
      </c>
      <c r="AR152" s="26" t="s">
        <v>250</v>
      </c>
      <c r="AT152" s="26" t="s">
        <v>271</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656</v>
      </c>
    </row>
    <row r="153" s="1" customFormat="1">
      <c r="B153" s="48"/>
      <c r="D153" s="226" t="s">
        <v>209</v>
      </c>
      <c r="F153" s="227" t="s">
        <v>328</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657</v>
      </c>
      <c r="H154" s="233">
        <v>416.91000000000002</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25.5" customHeight="1">
      <c r="B155" s="213"/>
      <c r="C155" s="214" t="s">
        <v>326</v>
      </c>
      <c r="D155" s="214" t="s">
        <v>202</v>
      </c>
      <c r="E155" s="215" t="s">
        <v>331</v>
      </c>
      <c r="F155" s="216" t="s">
        <v>332</v>
      </c>
      <c r="G155" s="217" t="s">
        <v>333</v>
      </c>
      <c r="H155" s="218">
        <v>213.80000000000001</v>
      </c>
      <c r="I155" s="219"/>
      <c r="J155" s="220">
        <f>ROUND(I155*H155,2)</f>
        <v>0</v>
      </c>
      <c r="K155" s="216" t="s">
        <v>206</v>
      </c>
      <c r="L155" s="48"/>
      <c r="M155" s="221" t="s">
        <v>5</v>
      </c>
      <c r="N155" s="222" t="s">
        <v>44</v>
      </c>
      <c r="O155" s="49"/>
      <c r="P155" s="223">
        <f>O155*H155</f>
        <v>0</v>
      </c>
      <c r="Q155" s="223">
        <v>0.23058000000000001</v>
      </c>
      <c r="R155" s="223">
        <f>Q155*H155</f>
        <v>49.298004000000006</v>
      </c>
      <c r="S155" s="223">
        <v>0</v>
      </c>
      <c r="T155" s="224">
        <f>S155*H155</f>
        <v>0</v>
      </c>
      <c r="AR155" s="26" t="s">
        <v>207</v>
      </c>
      <c r="AT155" s="26" t="s">
        <v>202</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658</v>
      </c>
    </row>
    <row r="156" s="1" customFormat="1">
      <c r="B156" s="48"/>
      <c r="D156" s="226" t="s">
        <v>209</v>
      </c>
      <c r="F156" s="227" t="s">
        <v>335</v>
      </c>
      <c r="I156" s="228"/>
      <c r="L156" s="48"/>
      <c r="M156" s="229"/>
      <c r="N156" s="49"/>
      <c r="O156" s="49"/>
      <c r="P156" s="49"/>
      <c r="Q156" s="49"/>
      <c r="R156" s="49"/>
      <c r="S156" s="49"/>
      <c r="T156" s="87"/>
      <c r="AT156" s="26" t="s">
        <v>209</v>
      </c>
      <c r="AU156" s="26" t="s">
        <v>83</v>
      </c>
    </row>
    <row r="157" s="12" customFormat="1">
      <c r="B157" s="230"/>
      <c r="D157" s="226" t="s">
        <v>211</v>
      </c>
      <c r="E157" s="231" t="s">
        <v>5</v>
      </c>
      <c r="F157" s="232" t="s">
        <v>659</v>
      </c>
      <c r="H157" s="233">
        <v>213.80000000000001</v>
      </c>
      <c r="I157" s="234"/>
      <c r="L157" s="230"/>
      <c r="M157" s="235"/>
      <c r="N157" s="236"/>
      <c r="O157" s="236"/>
      <c r="P157" s="236"/>
      <c r="Q157" s="236"/>
      <c r="R157" s="236"/>
      <c r="S157" s="236"/>
      <c r="T157" s="237"/>
      <c r="AT157" s="231" t="s">
        <v>211</v>
      </c>
      <c r="AU157" s="231" t="s">
        <v>83</v>
      </c>
      <c r="AV157" s="12" t="s">
        <v>83</v>
      </c>
      <c r="AW157" s="12" t="s">
        <v>37</v>
      </c>
      <c r="AX157" s="12" t="s">
        <v>81</v>
      </c>
      <c r="AY157" s="231" t="s">
        <v>200</v>
      </c>
    </row>
    <row r="158" s="11" customFormat="1" ht="29.88" customHeight="1">
      <c r="B158" s="200"/>
      <c r="D158" s="201" t="s">
        <v>72</v>
      </c>
      <c r="E158" s="211" t="s">
        <v>230</v>
      </c>
      <c r="F158" s="211" t="s">
        <v>338</v>
      </c>
      <c r="I158" s="203"/>
      <c r="J158" s="212">
        <f>BK158</f>
        <v>0</v>
      </c>
      <c r="L158" s="200"/>
      <c r="M158" s="205"/>
      <c r="N158" s="206"/>
      <c r="O158" s="206"/>
      <c r="P158" s="207">
        <f>SUM(P159:P222)</f>
        <v>0</v>
      </c>
      <c r="Q158" s="206"/>
      <c r="R158" s="207">
        <f>SUM(R159:R222)</f>
        <v>585.03538905000005</v>
      </c>
      <c r="S158" s="206"/>
      <c r="T158" s="208">
        <f>SUM(T159:T222)</f>
        <v>0</v>
      </c>
      <c r="AR158" s="201" t="s">
        <v>81</v>
      </c>
      <c r="AT158" s="209" t="s">
        <v>72</v>
      </c>
      <c r="AU158" s="209" t="s">
        <v>81</v>
      </c>
      <c r="AY158" s="201" t="s">
        <v>200</v>
      </c>
      <c r="BK158" s="210">
        <f>SUM(BK159:BK222)</f>
        <v>0</v>
      </c>
    </row>
    <row r="159" s="1" customFormat="1" ht="25.5" customHeight="1">
      <c r="B159" s="213"/>
      <c r="C159" s="214" t="s">
        <v>10</v>
      </c>
      <c r="D159" s="214" t="s">
        <v>202</v>
      </c>
      <c r="E159" s="215" t="s">
        <v>340</v>
      </c>
      <c r="F159" s="216" t="s">
        <v>341</v>
      </c>
      <c r="G159" s="217" t="s">
        <v>291</v>
      </c>
      <c r="H159" s="218">
        <v>256.66000000000003</v>
      </c>
      <c r="I159" s="219"/>
      <c r="J159" s="220">
        <f>ROUND(I159*H159,2)</f>
        <v>0</v>
      </c>
      <c r="K159" s="216" t="s">
        <v>206</v>
      </c>
      <c r="L159" s="48"/>
      <c r="M159" s="221" t="s">
        <v>5</v>
      </c>
      <c r="N159" s="222" t="s">
        <v>44</v>
      </c>
      <c r="O159" s="49"/>
      <c r="P159" s="223">
        <f>O159*H159</f>
        <v>0</v>
      </c>
      <c r="Q159" s="223">
        <v>0</v>
      </c>
      <c r="R159" s="223">
        <f>Q159*H159</f>
        <v>0</v>
      </c>
      <c r="S159" s="223">
        <v>0</v>
      </c>
      <c r="T159" s="224">
        <f>S159*H159</f>
        <v>0</v>
      </c>
      <c r="AR159" s="26" t="s">
        <v>207</v>
      </c>
      <c r="AT159" s="26" t="s">
        <v>202</v>
      </c>
      <c r="AU159" s="26" t="s">
        <v>83</v>
      </c>
      <c r="AY159" s="26" t="s">
        <v>200</v>
      </c>
      <c r="BE159" s="225">
        <f>IF(N159="základní",J159,0)</f>
        <v>0</v>
      </c>
      <c r="BF159" s="225">
        <f>IF(N159="snížená",J159,0)</f>
        <v>0</v>
      </c>
      <c r="BG159" s="225">
        <f>IF(N159="zákl. přenesená",J159,0)</f>
        <v>0</v>
      </c>
      <c r="BH159" s="225">
        <f>IF(N159="sníž. přenesená",J159,0)</f>
        <v>0</v>
      </c>
      <c r="BI159" s="225">
        <f>IF(N159="nulová",J159,0)</f>
        <v>0</v>
      </c>
      <c r="BJ159" s="26" t="s">
        <v>81</v>
      </c>
      <c r="BK159" s="225">
        <f>ROUND(I159*H159,2)</f>
        <v>0</v>
      </c>
      <c r="BL159" s="26" t="s">
        <v>207</v>
      </c>
      <c r="BM159" s="26" t="s">
        <v>660</v>
      </c>
    </row>
    <row r="160" s="1" customFormat="1">
      <c r="B160" s="48"/>
      <c r="D160" s="226" t="s">
        <v>209</v>
      </c>
      <c r="F160" s="227" t="s">
        <v>343</v>
      </c>
      <c r="I160" s="228"/>
      <c r="L160" s="48"/>
      <c r="M160" s="229"/>
      <c r="N160" s="49"/>
      <c r="O160" s="49"/>
      <c r="P160" s="49"/>
      <c r="Q160" s="49"/>
      <c r="R160" s="49"/>
      <c r="S160" s="49"/>
      <c r="T160" s="87"/>
      <c r="AT160" s="26" t="s">
        <v>209</v>
      </c>
      <c r="AU160" s="26" t="s">
        <v>83</v>
      </c>
    </row>
    <row r="161" s="12" customFormat="1">
      <c r="B161" s="230"/>
      <c r="D161" s="226" t="s">
        <v>211</v>
      </c>
      <c r="E161" s="231" t="s">
        <v>5</v>
      </c>
      <c r="F161" s="232" t="s">
        <v>661</v>
      </c>
      <c r="H161" s="233">
        <v>256.66000000000003</v>
      </c>
      <c r="I161" s="234"/>
      <c r="L161" s="230"/>
      <c r="M161" s="235"/>
      <c r="N161" s="236"/>
      <c r="O161" s="236"/>
      <c r="P161" s="236"/>
      <c r="Q161" s="236"/>
      <c r="R161" s="236"/>
      <c r="S161" s="236"/>
      <c r="T161" s="237"/>
      <c r="AT161" s="231" t="s">
        <v>211</v>
      </c>
      <c r="AU161" s="231" t="s">
        <v>83</v>
      </c>
      <c r="AV161" s="12" t="s">
        <v>83</v>
      </c>
      <c r="AW161" s="12" t="s">
        <v>37</v>
      </c>
      <c r="AX161" s="12" t="s">
        <v>81</v>
      </c>
      <c r="AY161" s="231" t="s">
        <v>200</v>
      </c>
    </row>
    <row r="162" s="1" customFormat="1" ht="16.5" customHeight="1">
      <c r="B162" s="213"/>
      <c r="C162" s="247" t="s">
        <v>339</v>
      </c>
      <c r="D162" s="247" t="s">
        <v>271</v>
      </c>
      <c r="E162" s="248" t="s">
        <v>346</v>
      </c>
      <c r="F162" s="249" t="s">
        <v>347</v>
      </c>
      <c r="G162" s="250" t="s">
        <v>274</v>
      </c>
      <c r="H162" s="251">
        <v>2.7719999999999998</v>
      </c>
      <c r="I162" s="252"/>
      <c r="J162" s="253">
        <f>ROUND(I162*H162,2)</f>
        <v>0</v>
      </c>
      <c r="K162" s="249" t="s">
        <v>206</v>
      </c>
      <c r="L162" s="254"/>
      <c r="M162" s="255" t="s">
        <v>5</v>
      </c>
      <c r="N162" s="256" t="s">
        <v>44</v>
      </c>
      <c r="O162" s="49"/>
      <c r="P162" s="223">
        <f>O162*H162</f>
        <v>0</v>
      </c>
      <c r="Q162" s="223">
        <v>1</v>
      </c>
      <c r="R162" s="223">
        <f>Q162*H162</f>
        <v>2.7719999999999998</v>
      </c>
      <c r="S162" s="223">
        <v>0</v>
      </c>
      <c r="T162" s="224">
        <f>S162*H162</f>
        <v>0</v>
      </c>
      <c r="AR162" s="26" t="s">
        <v>250</v>
      </c>
      <c r="AT162" s="26" t="s">
        <v>271</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207</v>
      </c>
      <c r="BM162" s="26" t="s">
        <v>662</v>
      </c>
    </row>
    <row r="163" s="1" customFormat="1">
      <c r="B163" s="48"/>
      <c r="D163" s="226" t="s">
        <v>209</v>
      </c>
      <c r="F163" s="227" t="s">
        <v>347</v>
      </c>
      <c r="I163" s="228"/>
      <c r="L163" s="48"/>
      <c r="M163" s="229"/>
      <c r="N163" s="49"/>
      <c r="O163" s="49"/>
      <c r="P163" s="49"/>
      <c r="Q163" s="49"/>
      <c r="R163" s="49"/>
      <c r="S163" s="49"/>
      <c r="T163" s="87"/>
      <c r="AT163" s="26" t="s">
        <v>209</v>
      </c>
      <c r="AU163" s="26" t="s">
        <v>83</v>
      </c>
    </row>
    <row r="164" s="12" customFormat="1">
      <c r="B164" s="230"/>
      <c r="D164" s="226" t="s">
        <v>211</v>
      </c>
      <c r="E164" s="231" t="s">
        <v>5</v>
      </c>
      <c r="F164" s="232" t="s">
        <v>663</v>
      </c>
      <c r="H164" s="233">
        <v>2.7719999999999998</v>
      </c>
      <c r="I164" s="234"/>
      <c r="L164" s="230"/>
      <c r="M164" s="235"/>
      <c r="N164" s="236"/>
      <c r="O164" s="236"/>
      <c r="P164" s="236"/>
      <c r="Q164" s="236"/>
      <c r="R164" s="236"/>
      <c r="S164" s="236"/>
      <c r="T164" s="237"/>
      <c r="AT164" s="231" t="s">
        <v>211</v>
      </c>
      <c r="AU164" s="231" t="s">
        <v>83</v>
      </c>
      <c r="AV164" s="12" t="s">
        <v>83</v>
      </c>
      <c r="AW164" s="12" t="s">
        <v>37</v>
      </c>
      <c r="AX164" s="12" t="s">
        <v>81</v>
      </c>
      <c r="AY164" s="231" t="s">
        <v>200</v>
      </c>
    </row>
    <row r="165" s="1" customFormat="1" ht="16.5" customHeight="1">
      <c r="B165" s="213"/>
      <c r="C165" s="214" t="s">
        <v>345</v>
      </c>
      <c r="D165" s="214" t="s">
        <v>202</v>
      </c>
      <c r="E165" s="215" t="s">
        <v>351</v>
      </c>
      <c r="F165" s="216" t="s">
        <v>352</v>
      </c>
      <c r="G165" s="217" t="s">
        <v>291</v>
      </c>
      <c r="H165" s="218">
        <v>349.51999999999998</v>
      </c>
      <c r="I165" s="219"/>
      <c r="J165" s="220">
        <f>ROUND(I165*H165,2)</f>
        <v>0</v>
      </c>
      <c r="K165" s="216" t="s">
        <v>206</v>
      </c>
      <c r="L165" s="48"/>
      <c r="M165" s="221" t="s">
        <v>5</v>
      </c>
      <c r="N165" s="222" t="s">
        <v>44</v>
      </c>
      <c r="O165" s="49"/>
      <c r="P165" s="223">
        <f>O165*H165</f>
        <v>0</v>
      </c>
      <c r="Q165" s="223">
        <v>0.27994000000000002</v>
      </c>
      <c r="R165" s="223">
        <f>Q165*H165</f>
        <v>97.84462880000001</v>
      </c>
      <c r="S165" s="223">
        <v>0</v>
      </c>
      <c r="T165" s="224">
        <f>S165*H165</f>
        <v>0</v>
      </c>
      <c r="AR165" s="26" t="s">
        <v>207</v>
      </c>
      <c r="AT165" s="26" t="s">
        <v>202</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664</v>
      </c>
    </row>
    <row r="166" s="1" customFormat="1">
      <c r="B166" s="48"/>
      <c r="D166" s="226" t="s">
        <v>209</v>
      </c>
      <c r="F166" s="227" t="s">
        <v>354</v>
      </c>
      <c r="I166" s="228"/>
      <c r="L166" s="48"/>
      <c r="M166" s="229"/>
      <c r="N166" s="49"/>
      <c r="O166" s="49"/>
      <c r="P166" s="49"/>
      <c r="Q166" s="49"/>
      <c r="R166" s="49"/>
      <c r="S166" s="49"/>
      <c r="T166" s="87"/>
      <c r="AT166" s="26" t="s">
        <v>209</v>
      </c>
      <c r="AU166" s="26" t="s">
        <v>83</v>
      </c>
    </row>
    <row r="167" s="12" customFormat="1">
      <c r="B167" s="230"/>
      <c r="D167" s="226" t="s">
        <v>211</v>
      </c>
      <c r="E167" s="231" t="s">
        <v>5</v>
      </c>
      <c r="F167" s="232" t="s">
        <v>665</v>
      </c>
      <c r="H167" s="233">
        <v>349.51999999999998</v>
      </c>
      <c r="I167" s="234"/>
      <c r="L167" s="230"/>
      <c r="M167" s="235"/>
      <c r="N167" s="236"/>
      <c r="O167" s="236"/>
      <c r="P167" s="236"/>
      <c r="Q167" s="236"/>
      <c r="R167" s="236"/>
      <c r="S167" s="236"/>
      <c r="T167" s="237"/>
      <c r="AT167" s="231" t="s">
        <v>211</v>
      </c>
      <c r="AU167" s="231" t="s">
        <v>83</v>
      </c>
      <c r="AV167" s="12" t="s">
        <v>83</v>
      </c>
      <c r="AW167" s="12" t="s">
        <v>37</v>
      </c>
      <c r="AX167" s="12" t="s">
        <v>81</v>
      </c>
      <c r="AY167" s="231" t="s">
        <v>200</v>
      </c>
    </row>
    <row r="168" s="1" customFormat="1" ht="16.5" customHeight="1">
      <c r="B168" s="213"/>
      <c r="C168" s="214" t="s">
        <v>350</v>
      </c>
      <c r="D168" s="214" t="s">
        <v>202</v>
      </c>
      <c r="E168" s="215" t="s">
        <v>357</v>
      </c>
      <c r="F168" s="216" t="s">
        <v>358</v>
      </c>
      <c r="G168" s="217" t="s">
        <v>291</v>
      </c>
      <c r="H168" s="218">
        <v>588.20000000000005</v>
      </c>
      <c r="I168" s="219"/>
      <c r="J168" s="220">
        <f>ROUND(I168*H168,2)</f>
        <v>0</v>
      </c>
      <c r="K168" s="216" t="s">
        <v>206</v>
      </c>
      <c r="L168" s="48"/>
      <c r="M168" s="221" t="s">
        <v>5</v>
      </c>
      <c r="N168" s="222" t="s">
        <v>44</v>
      </c>
      <c r="O168" s="49"/>
      <c r="P168" s="223">
        <f>O168*H168</f>
        <v>0</v>
      </c>
      <c r="Q168" s="223">
        <v>0.378</v>
      </c>
      <c r="R168" s="223">
        <f>Q168*H168</f>
        <v>222.33960000000002</v>
      </c>
      <c r="S168" s="223">
        <v>0</v>
      </c>
      <c r="T168" s="224">
        <f>S168*H168</f>
        <v>0</v>
      </c>
      <c r="AR168" s="26" t="s">
        <v>207</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666</v>
      </c>
    </row>
    <row r="169" s="1" customFormat="1">
      <c r="B169" s="48"/>
      <c r="D169" s="226" t="s">
        <v>209</v>
      </c>
      <c r="F169" s="227" t="s">
        <v>360</v>
      </c>
      <c r="I169" s="228"/>
      <c r="L169" s="48"/>
      <c r="M169" s="229"/>
      <c r="N169" s="49"/>
      <c r="O169" s="49"/>
      <c r="P169" s="49"/>
      <c r="Q169" s="49"/>
      <c r="R169" s="49"/>
      <c r="S169" s="49"/>
      <c r="T169" s="87"/>
      <c r="AT169" s="26" t="s">
        <v>209</v>
      </c>
      <c r="AU169" s="26" t="s">
        <v>83</v>
      </c>
    </row>
    <row r="170" s="12" customFormat="1">
      <c r="B170" s="230"/>
      <c r="D170" s="226" t="s">
        <v>211</v>
      </c>
      <c r="E170" s="231" t="s">
        <v>5</v>
      </c>
      <c r="F170" s="232" t="s">
        <v>667</v>
      </c>
      <c r="H170" s="233">
        <v>588.20000000000005</v>
      </c>
      <c r="I170" s="234"/>
      <c r="L170" s="230"/>
      <c r="M170" s="235"/>
      <c r="N170" s="236"/>
      <c r="O170" s="236"/>
      <c r="P170" s="236"/>
      <c r="Q170" s="236"/>
      <c r="R170" s="236"/>
      <c r="S170" s="236"/>
      <c r="T170" s="237"/>
      <c r="AT170" s="231" t="s">
        <v>211</v>
      </c>
      <c r="AU170" s="231" t="s">
        <v>83</v>
      </c>
      <c r="AV170" s="12" t="s">
        <v>83</v>
      </c>
      <c r="AW170" s="12" t="s">
        <v>37</v>
      </c>
      <c r="AX170" s="12" t="s">
        <v>81</v>
      </c>
      <c r="AY170" s="231" t="s">
        <v>200</v>
      </c>
    </row>
    <row r="171" s="1" customFormat="1" ht="16.5" customHeight="1">
      <c r="B171" s="213"/>
      <c r="C171" s="214" t="s">
        <v>356</v>
      </c>
      <c r="D171" s="214" t="s">
        <v>202</v>
      </c>
      <c r="E171" s="215" t="s">
        <v>363</v>
      </c>
      <c r="F171" s="216" t="s">
        <v>364</v>
      </c>
      <c r="G171" s="217" t="s">
        <v>291</v>
      </c>
      <c r="H171" s="218">
        <v>272.29500000000002</v>
      </c>
      <c r="I171" s="219"/>
      <c r="J171" s="220">
        <f>ROUND(I171*H171,2)</f>
        <v>0</v>
      </c>
      <c r="K171" s="216" t="s">
        <v>206</v>
      </c>
      <c r="L171" s="48"/>
      <c r="M171" s="221" t="s">
        <v>5</v>
      </c>
      <c r="N171" s="222" t="s">
        <v>44</v>
      </c>
      <c r="O171" s="49"/>
      <c r="P171" s="223">
        <f>O171*H171</f>
        <v>0</v>
      </c>
      <c r="Q171" s="223">
        <v>0.47260000000000002</v>
      </c>
      <c r="R171" s="223">
        <f>Q171*H171</f>
        <v>128.68661700000001</v>
      </c>
      <c r="S171" s="223">
        <v>0</v>
      </c>
      <c r="T171" s="224">
        <f>S171*H171</f>
        <v>0</v>
      </c>
      <c r="AR171" s="26" t="s">
        <v>207</v>
      </c>
      <c r="AT171" s="26" t="s">
        <v>202</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668</v>
      </c>
    </row>
    <row r="172" s="1" customFormat="1">
      <c r="B172" s="48"/>
      <c r="D172" s="226" t="s">
        <v>209</v>
      </c>
      <c r="F172" s="227" t="s">
        <v>366</v>
      </c>
      <c r="I172" s="228"/>
      <c r="L172" s="48"/>
      <c r="M172" s="229"/>
      <c r="N172" s="49"/>
      <c r="O172" s="49"/>
      <c r="P172" s="49"/>
      <c r="Q172" s="49"/>
      <c r="R172" s="49"/>
      <c r="S172" s="49"/>
      <c r="T172" s="87"/>
      <c r="AT172" s="26" t="s">
        <v>209</v>
      </c>
      <c r="AU172" s="26" t="s">
        <v>83</v>
      </c>
    </row>
    <row r="173" s="12" customFormat="1">
      <c r="B173" s="230"/>
      <c r="D173" s="226" t="s">
        <v>211</v>
      </c>
      <c r="E173" s="231" t="s">
        <v>5</v>
      </c>
      <c r="F173" s="232" t="s">
        <v>669</v>
      </c>
      <c r="H173" s="233">
        <v>179.375</v>
      </c>
      <c r="I173" s="234"/>
      <c r="L173" s="230"/>
      <c r="M173" s="235"/>
      <c r="N173" s="236"/>
      <c r="O173" s="236"/>
      <c r="P173" s="236"/>
      <c r="Q173" s="236"/>
      <c r="R173" s="236"/>
      <c r="S173" s="236"/>
      <c r="T173" s="237"/>
      <c r="AT173" s="231" t="s">
        <v>211</v>
      </c>
      <c r="AU173" s="231" t="s">
        <v>83</v>
      </c>
      <c r="AV173" s="12" t="s">
        <v>83</v>
      </c>
      <c r="AW173" s="12" t="s">
        <v>37</v>
      </c>
      <c r="AX173" s="12" t="s">
        <v>73</v>
      </c>
      <c r="AY173" s="231" t="s">
        <v>200</v>
      </c>
    </row>
    <row r="174" s="12" customFormat="1">
      <c r="B174" s="230"/>
      <c r="D174" s="226" t="s">
        <v>211</v>
      </c>
      <c r="E174" s="231" t="s">
        <v>5</v>
      </c>
      <c r="F174" s="232" t="s">
        <v>670</v>
      </c>
      <c r="H174" s="233">
        <v>92.920000000000002</v>
      </c>
      <c r="I174" s="234"/>
      <c r="L174" s="230"/>
      <c r="M174" s="235"/>
      <c r="N174" s="236"/>
      <c r="O174" s="236"/>
      <c r="P174" s="236"/>
      <c r="Q174" s="236"/>
      <c r="R174" s="236"/>
      <c r="S174" s="236"/>
      <c r="T174" s="237"/>
      <c r="AT174" s="231" t="s">
        <v>211</v>
      </c>
      <c r="AU174" s="231" t="s">
        <v>83</v>
      </c>
      <c r="AV174" s="12" t="s">
        <v>83</v>
      </c>
      <c r="AW174" s="12" t="s">
        <v>37</v>
      </c>
      <c r="AX174" s="12" t="s">
        <v>73</v>
      </c>
      <c r="AY174" s="231" t="s">
        <v>200</v>
      </c>
    </row>
    <row r="175" s="13" customFormat="1">
      <c r="B175" s="238"/>
      <c r="D175" s="226" t="s">
        <v>211</v>
      </c>
      <c r="E175" s="239" t="s">
        <v>5</v>
      </c>
      <c r="F175" s="240" t="s">
        <v>219</v>
      </c>
      <c r="H175" s="241">
        <v>272.29500000000002</v>
      </c>
      <c r="I175" s="242"/>
      <c r="L175" s="238"/>
      <c r="M175" s="243"/>
      <c r="N175" s="244"/>
      <c r="O175" s="244"/>
      <c r="P175" s="244"/>
      <c r="Q175" s="244"/>
      <c r="R175" s="244"/>
      <c r="S175" s="244"/>
      <c r="T175" s="245"/>
      <c r="AT175" s="239" t="s">
        <v>211</v>
      </c>
      <c r="AU175" s="239" t="s">
        <v>83</v>
      </c>
      <c r="AV175" s="13" t="s">
        <v>207</v>
      </c>
      <c r="AW175" s="13" t="s">
        <v>37</v>
      </c>
      <c r="AX175" s="13" t="s">
        <v>81</v>
      </c>
      <c r="AY175" s="239" t="s">
        <v>200</v>
      </c>
    </row>
    <row r="176" s="1" customFormat="1" ht="25.5" customHeight="1">
      <c r="B176" s="213"/>
      <c r="C176" s="214" t="s">
        <v>362</v>
      </c>
      <c r="D176" s="214" t="s">
        <v>202</v>
      </c>
      <c r="E176" s="215" t="s">
        <v>369</v>
      </c>
      <c r="F176" s="216" t="s">
        <v>370</v>
      </c>
      <c r="G176" s="217" t="s">
        <v>291</v>
      </c>
      <c r="H176" s="218">
        <v>588.20000000000005</v>
      </c>
      <c r="I176" s="219"/>
      <c r="J176" s="220">
        <f>ROUND(I176*H176,2)</f>
        <v>0</v>
      </c>
      <c r="K176" s="216" t="s">
        <v>206</v>
      </c>
      <c r="L176" s="48"/>
      <c r="M176" s="221" t="s">
        <v>5</v>
      </c>
      <c r="N176" s="222" t="s">
        <v>44</v>
      </c>
      <c r="O176" s="49"/>
      <c r="P176" s="223">
        <f>O176*H176</f>
        <v>0</v>
      </c>
      <c r="Q176" s="223">
        <v>0</v>
      </c>
      <c r="R176" s="223">
        <f>Q176*H176</f>
        <v>0</v>
      </c>
      <c r="S176" s="223">
        <v>0</v>
      </c>
      <c r="T176" s="224">
        <f>S176*H176</f>
        <v>0</v>
      </c>
      <c r="AR176" s="26" t="s">
        <v>207</v>
      </c>
      <c r="AT176" s="26" t="s">
        <v>202</v>
      </c>
      <c r="AU176" s="26" t="s">
        <v>83</v>
      </c>
      <c r="AY176" s="26" t="s">
        <v>200</v>
      </c>
      <c r="BE176" s="225">
        <f>IF(N176="základní",J176,0)</f>
        <v>0</v>
      </c>
      <c r="BF176" s="225">
        <f>IF(N176="snížená",J176,0)</f>
        <v>0</v>
      </c>
      <c r="BG176" s="225">
        <f>IF(N176="zákl. přenesená",J176,0)</f>
        <v>0</v>
      </c>
      <c r="BH176" s="225">
        <f>IF(N176="sníž. přenesená",J176,0)</f>
        <v>0</v>
      </c>
      <c r="BI176" s="225">
        <f>IF(N176="nulová",J176,0)</f>
        <v>0</v>
      </c>
      <c r="BJ176" s="26" t="s">
        <v>81</v>
      </c>
      <c r="BK176" s="225">
        <f>ROUND(I176*H176,2)</f>
        <v>0</v>
      </c>
      <c r="BL176" s="26" t="s">
        <v>207</v>
      </c>
      <c r="BM176" s="26" t="s">
        <v>671</v>
      </c>
    </row>
    <row r="177" s="1" customFormat="1">
      <c r="B177" s="48"/>
      <c r="D177" s="226" t="s">
        <v>209</v>
      </c>
      <c r="F177" s="227" t="s">
        <v>372</v>
      </c>
      <c r="I177" s="228"/>
      <c r="L177" s="48"/>
      <c r="M177" s="229"/>
      <c r="N177" s="49"/>
      <c r="O177" s="49"/>
      <c r="P177" s="49"/>
      <c r="Q177" s="49"/>
      <c r="R177" s="49"/>
      <c r="S177" s="49"/>
      <c r="T177" s="87"/>
      <c r="AT177" s="26" t="s">
        <v>209</v>
      </c>
      <c r="AU177" s="26" t="s">
        <v>83</v>
      </c>
    </row>
    <row r="178" s="12" customFormat="1">
      <c r="B178" s="230"/>
      <c r="D178" s="226" t="s">
        <v>211</v>
      </c>
      <c r="E178" s="231" t="s">
        <v>5</v>
      </c>
      <c r="F178" s="232" t="s">
        <v>667</v>
      </c>
      <c r="H178" s="233">
        <v>588.20000000000005</v>
      </c>
      <c r="I178" s="234"/>
      <c r="L178" s="230"/>
      <c r="M178" s="235"/>
      <c r="N178" s="236"/>
      <c r="O178" s="236"/>
      <c r="P178" s="236"/>
      <c r="Q178" s="236"/>
      <c r="R178" s="236"/>
      <c r="S178" s="236"/>
      <c r="T178" s="237"/>
      <c r="AT178" s="231" t="s">
        <v>211</v>
      </c>
      <c r="AU178" s="231" t="s">
        <v>83</v>
      </c>
      <c r="AV178" s="12" t="s">
        <v>83</v>
      </c>
      <c r="AW178" s="12" t="s">
        <v>37</v>
      </c>
      <c r="AX178" s="12" t="s">
        <v>81</v>
      </c>
      <c r="AY178" s="231" t="s">
        <v>200</v>
      </c>
    </row>
    <row r="179" s="1" customFormat="1" ht="16.5" customHeight="1">
      <c r="B179" s="213"/>
      <c r="C179" s="214" t="s">
        <v>368</v>
      </c>
      <c r="D179" s="214" t="s">
        <v>202</v>
      </c>
      <c r="E179" s="215" t="s">
        <v>374</v>
      </c>
      <c r="F179" s="216" t="s">
        <v>375</v>
      </c>
      <c r="G179" s="217" t="s">
        <v>291</v>
      </c>
      <c r="H179" s="218">
        <v>588.20000000000005</v>
      </c>
      <c r="I179" s="219"/>
      <c r="J179" s="220">
        <f>ROUND(I179*H179,2)</f>
        <v>0</v>
      </c>
      <c r="K179" s="216" t="s">
        <v>206</v>
      </c>
      <c r="L179" s="48"/>
      <c r="M179" s="221" t="s">
        <v>5</v>
      </c>
      <c r="N179" s="222" t="s">
        <v>44</v>
      </c>
      <c r="O179" s="49"/>
      <c r="P179" s="223">
        <f>O179*H179</f>
        <v>0</v>
      </c>
      <c r="Q179" s="223">
        <v>0</v>
      </c>
      <c r="R179" s="223">
        <f>Q179*H179</f>
        <v>0</v>
      </c>
      <c r="S179" s="223">
        <v>0</v>
      </c>
      <c r="T179" s="224">
        <f>S179*H179</f>
        <v>0</v>
      </c>
      <c r="AR179" s="26" t="s">
        <v>207</v>
      </c>
      <c r="AT179" s="26" t="s">
        <v>202</v>
      </c>
      <c r="AU179" s="26" t="s">
        <v>83</v>
      </c>
      <c r="AY179" s="26" t="s">
        <v>200</v>
      </c>
      <c r="BE179" s="225">
        <f>IF(N179="základní",J179,0)</f>
        <v>0</v>
      </c>
      <c r="BF179" s="225">
        <f>IF(N179="snížená",J179,0)</f>
        <v>0</v>
      </c>
      <c r="BG179" s="225">
        <f>IF(N179="zákl. přenesená",J179,0)</f>
        <v>0</v>
      </c>
      <c r="BH179" s="225">
        <f>IF(N179="sníž. přenesená",J179,0)</f>
        <v>0</v>
      </c>
      <c r="BI179" s="225">
        <f>IF(N179="nulová",J179,0)</f>
        <v>0</v>
      </c>
      <c r="BJ179" s="26" t="s">
        <v>81</v>
      </c>
      <c r="BK179" s="225">
        <f>ROUND(I179*H179,2)</f>
        <v>0</v>
      </c>
      <c r="BL179" s="26" t="s">
        <v>207</v>
      </c>
      <c r="BM179" s="26" t="s">
        <v>672</v>
      </c>
    </row>
    <row r="180" s="1" customFormat="1">
      <c r="B180" s="48"/>
      <c r="D180" s="226" t="s">
        <v>209</v>
      </c>
      <c r="F180" s="227" t="s">
        <v>377</v>
      </c>
      <c r="I180" s="228"/>
      <c r="L180" s="48"/>
      <c r="M180" s="229"/>
      <c r="N180" s="49"/>
      <c r="O180" s="49"/>
      <c r="P180" s="49"/>
      <c r="Q180" s="49"/>
      <c r="R180" s="49"/>
      <c r="S180" s="49"/>
      <c r="T180" s="87"/>
      <c r="AT180" s="26" t="s">
        <v>209</v>
      </c>
      <c r="AU180" s="26" t="s">
        <v>83</v>
      </c>
    </row>
    <row r="181" s="12" customFormat="1">
      <c r="B181" s="230"/>
      <c r="D181" s="226" t="s">
        <v>211</v>
      </c>
      <c r="E181" s="231" t="s">
        <v>5</v>
      </c>
      <c r="F181" s="232" t="s">
        <v>667</v>
      </c>
      <c r="H181" s="233">
        <v>588.20000000000005</v>
      </c>
      <c r="I181" s="234"/>
      <c r="L181" s="230"/>
      <c r="M181" s="235"/>
      <c r="N181" s="236"/>
      <c r="O181" s="236"/>
      <c r="P181" s="236"/>
      <c r="Q181" s="236"/>
      <c r="R181" s="236"/>
      <c r="S181" s="236"/>
      <c r="T181" s="237"/>
      <c r="AT181" s="231" t="s">
        <v>211</v>
      </c>
      <c r="AU181" s="231" t="s">
        <v>83</v>
      </c>
      <c r="AV181" s="12" t="s">
        <v>83</v>
      </c>
      <c r="AW181" s="12" t="s">
        <v>37</v>
      </c>
      <c r="AX181" s="12" t="s">
        <v>81</v>
      </c>
      <c r="AY181" s="231" t="s">
        <v>200</v>
      </c>
    </row>
    <row r="182" s="1" customFormat="1" ht="16.5" customHeight="1">
      <c r="B182" s="213"/>
      <c r="C182" s="214" t="s">
        <v>373</v>
      </c>
      <c r="D182" s="214" t="s">
        <v>202</v>
      </c>
      <c r="E182" s="215" t="s">
        <v>379</v>
      </c>
      <c r="F182" s="216" t="s">
        <v>380</v>
      </c>
      <c r="G182" s="217" t="s">
        <v>291</v>
      </c>
      <c r="H182" s="218">
        <v>588.20000000000005</v>
      </c>
      <c r="I182" s="219"/>
      <c r="J182" s="220">
        <f>ROUND(I182*H182,2)</f>
        <v>0</v>
      </c>
      <c r="K182" s="216" t="s">
        <v>206</v>
      </c>
      <c r="L182" s="48"/>
      <c r="M182" s="221" t="s">
        <v>5</v>
      </c>
      <c r="N182" s="222" t="s">
        <v>44</v>
      </c>
      <c r="O182" s="49"/>
      <c r="P182" s="223">
        <f>O182*H182</f>
        <v>0</v>
      </c>
      <c r="Q182" s="223">
        <v>0</v>
      </c>
      <c r="R182" s="223">
        <f>Q182*H182</f>
        <v>0</v>
      </c>
      <c r="S182" s="223">
        <v>0</v>
      </c>
      <c r="T182" s="224">
        <f>S182*H182</f>
        <v>0</v>
      </c>
      <c r="AR182" s="26" t="s">
        <v>207</v>
      </c>
      <c r="AT182" s="26" t="s">
        <v>202</v>
      </c>
      <c r="AU182" s="26" t="s">
        <v>83</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207</v>
      </c>
      <c r="BM182" s="26" t="s">
        <v>673</v>
      </c>
    </row>
    <row r="183" s="1" customFormat="1">
      <c r="B183" s="48"/>
      <c r="D183" s="226" t="s">
        <v>209</v>
      </c>
      <c r="F183" s="227" t="s">
        <v>382</v>
      </c>
      <c r="I183" s="228"/>
      <c r="L183" s="48"/>
      <c r="M183" s="229"/>
      <c r="N183" s="49"/>
      <c r="O183" s="49"/>
      <c r="P183" s="49"/>
      <c r="Q183" s="49"/>
      <c r="R183" s="49"/>
      <c r="S183" s="49"/>
      <c r="T183" s="87"/>
      <c r="AT183" s="26" t="s">
        <v>209</v>
      </c>
      <c r="AU183" s="26" t="s">
        <v>83</v>
      </c>
    </row>
    <row r="184" s="12" customFormat="1">
      <c r="B184" s="230"/>
      <c r="D184" s="226" t="s">
        <v>211</v>
      </c>
      <c r="E184" s="231" t="s">
        <v>5</v>
      </c>
      <c r="F184" s="232" t="s">
        <v>667</v>
      </c>
      <c r="H184" s="233">
        <v>588.20000000000005</v>
      </c>
      <c r="I184" s="234"/>
      <c r="L184" s="230"/>
      <c r="M184" s="235"/>
      <c r="N184" s="236"/>
      <c r="O184" s="236"/>
      <c r="P184" s="236"/>
      <c r="Q184" s="236"/>
      <c r="R184" s="236"/>
      <c r="S184" s="236"/>
      <c r="T184" s="237"/>
      <c r="AT184" s="231" t="s">
        <v>211</v>
      </c>
      <c r="AU184" s="231" t="s">
        <v>83</v>
      </c>
      <c r="AV184" s="12" t="s">
        <v>83</v>
      </c>
      <c r="AW184" s="12" t="s">
        <v>37</v>
      </c>
      <c r="AX184" s="12" t="s">
        <v>81</v>
      </c>
      <c r="AY184" s="231" t="s">
        <v>200</v>
      </c>
    </row>
    <row r="185" s="1" customFormat="1" ht="16.5" customHeight="1">
      <c r="B185" s="213"/>
      <c r="C185" s="214" t="s">
        <v>378</v>
      </c>
      <c r="D185" s="214" t="s">
        <v>202</v>
      </c>
      <c r="E185" s="215" t="s">
        <v>384</v>
      </c>
      <c r="F185" s="216" t="s">
        <v>385</v>
      </c>
      <c r="G185" s="217" t="s">
        <v>291</v>
      </c>
      <c r="H185" s="218">
        <v>1176.4000000000001</v>
      </c>
      <c r="I185" s="219"/>
      <c r="J185" s="220">
        <f>ROUND(I185*H185,2)</f>
        <v>0</v>
      </c>
      <c r="K185" s="216" t="s">
        <v>206</v>
      </c>
      <c r="L185" s="48"/>
      <c r="M185" s="221" t="s">
        <v>5</v>
      </c>
      <c r="N185" s="222" t="s">
        <v>44</v>
      </c>
      <c r="O185" s="49"/>
      <c r="P185" s="223">
        <f>O185*H185</f>
        <v>0</v>
      </c>
      <c r="Q185" s="223">
        <v>0</v>
      </c>
      <c r="R185" s="223">
        <f>Q185*H185</f>
        <v>0</v>
      </c>
      <c r="S185" s="223">
        <v>0</v>
      </c>
      <c r="T185" s="224">
        <f>S185*H185</f>
        <v>0</v>
      </c>
      <c r="AR185" s="26" t="s">
        <v>207</v>
      </c>
      <c r="AT185" s="26" t="s">
        <v>202</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207</v>
      </c>
      <c r="BM185" s="26" t="s">
        <v>674</v>
      </c>
    </row>
    <row r="186" s="1" customFormat="1">
      <c r="B186" s="48"/>
      <c r="D186" s="226" t="s">
        <v>209</v>
      </c>
      <c r="F186" s="227" t="s">
        <v>387</v>
      </c>
      <c r="I186" s="228"/>
      <c r="L186" s="48"/>
      <c r="M186" s="229"/>
      <c r="N186" s="49"/>
      <c r="O186" s="49"/>
      <c r="P186" s="49"/>
      <c r="Q186" s="49"/>
      <c r="R186" s="49"/>
      <c r="S186" s="49"/>
      <c r="T186" s="87"/>
      <c r="AT186" s="26" t="s">
        <v>209</v>
      </c>
      <c r="AU186" s="26" t="s">
        <v>83</v>
      </c>
    </row>
    <row r="187" s="12" customFormat="1">
      <c r="B187" s="230"/>
      <c r="D187" s="226" t="s">
        <v>211</v>
      </c>
      <c r="E187" s="231" t="s">
        <v>5</v>
      </c>
      <c r="F187" s="232" t="s">
        <v>675</v>
      </c>
      <c r="H187" s="233">
        <v>1176.4000000000001</v>
      </c>
      <c r="I187" s="234"/>
      <c r="L187" s="230"/>
      <c r="M187" s="235"/>
      <c r="N187" s="236"/>
      <c r="O187" s="236"/>
      <c r="P187" s="236"/>
      <c r="Q187" s="236"/>
      <c r="R187" s="236"/>
      <c r="S187" s="236"/>
      <c r="T187" s="237"/>
      <c r="AT187" s="231" t="s">
        <v>211</v>
      </c>
      <c r="AU187" s="231" t="s">
        <v>83</v>
      </c>
      <c r="AV187" s="12" t="s">
        <v>83</v>
      </c>
      <c r="AW187" s="12" t="s">
        <v>37</v>
      </c>
      <c r="AX187" s="12" t="s">
        <v>81</v>
      </c>
      <c r="AY187" s="231" t="s">
        <v>200</v>
      </c>
    </row>
    <row r="188" s="1" customFormat="1" ht="25.5" customHeight="1">
      <c r="B188" s="213"/>
      <c r="C188" s="214" t="s">
        <v>383</v>
      </c>
      <c r="D188" s="214" t="s">
        <v>202</v>
      </c>
      <c r="E188" s="215" t="s">
        <v>390</v>
      </c>
      <c r="F188" s="216" t="s">
        <v>391</v>
      </c>
      <c r="G188" s="217" t="s">
        <v>291</v>
      </c>
      <c r="H188" s="218">
        <v>588.20000000000005</v>
      </c>
      <c r="I188" s="219"/>
      <c r="J188" s="220">
        <f>ROUND(I188*H188,2)</f>
        <v>0</v>
      </c>
      <c r="K188" s="216" t="s">
        <v>206</v>
      </c>
      <c r="L188" s="48"/>
      <c r="M188" s="221" t="s">
        <v>5</v>
      </c>
      <c r="N188" s="222" t="s">
        <v>44</v>
      </c>
      <c r="O188" s="49"/>
      <c r="P188" s="223">
        <f>O188*H188</f>
        <v>0</v>
      </c>
      <c r="Q188" s="223">
        <v>0</v>
      </c>
      <c r="R188" s="223">
        <f>Q188*H188</f>
        <v>0</v>
      </c>
      <c r="S188" s="223">
        <v>0</v>
      </c>
      <c r="T188" s="224">
        <f>S188*H188</f>
        <v>0</v>
      </c>
      <c r="AR188" s="26" t="s">
        <v>207</v>
      </c>
      <c r="AT188" s="26" t="s">
        <v>202</v>
      </c>
      <c r="AU188" s="26" t="s">
        <v>83</v>
      </c>
      <c r="AY188" s="26" t="s">
        <v>200</v>
      </c>
      <c r="BE188" s="225">
        <f>IF(N188="základní",J188,0)</f>
        <v>0</v>
      </c>
      <c r="BF188" s="225">
        <f>IF(N188="snížená",J188,0)</f>
        <v>0</v>
      </c>
      <c r="BG188" s="225">
        <f>IF(N188="zákl. přenesená",J188,0)</f>
        <v>0</v>
      </c>
      <c r="BH188" s="225">
        <f>IF(N188="sníž. přenesená",J188,0)</f>
        <v>0</v>
      </c>
      <c r="BI188" s="225">
        <f>IF(N188="nulová",J188,0)</f>
        <v>0</v>
      </c>
      <c r="BJ188" s="26" t="s">
        <v>81</v>
      </c>
      <c r="BK188" s="225">
        <f>ROUND(I188*H188,2)</f>
        <v>0</v>
      </c>
      <c r="BL188" s="26" t="s">
        <v>207</v>
      </c>
      <c r="BM188" s="26" t="s">
        <v>676</v>
      </c>
    </row>
    <row r="189" s="1" customFormat="1">
      <c r="B189" s="48"/>
      <c r="D189" s="226" t="s">
        <v>209</v>
      </c>
      <c r="F189" s="227" t="s">
        <v>393</v>
      </c>
      <c r="I189" s="228"/>
      <c r="L189" s="48"/>
      <c r="M189" s="229"/>
      <c r="N189" s="49"/>
      <c r="O189" s="49"/>
      <c r="P189" s="49"/>
      <c r="Q189" s="49"/>
      <c r="R189" s="49"/>
      <c r="S189" s="49"/>
      <c r="T189" s="87"/>
      <c r="AT189" s="26" t="s">
        <v>209</v>
      </c>
      <c r="AU189" s="26" t="s">
        <v>83</v>
      </c>
    </row>
    <row r="190" s="12" customFormat="1">
      <c r="B190" s="230"/>
      <c r="D190" s="226" t="s">
        <v>211</v>
      </c>
      <c r="E190" s="231" t="s">
        <v>5</v>
      </c>
      <c r="F190" s="232" t="s">
        <v>667</v>
      </c>
      <c r="H190" s="233">
        <v>588.20000000000005</v>
      </c>
      <c r="I190" s="234"/>
      <c r="L190" s="230"/>
      <c r="M190" s="235"/>
      <c r="N190" s="236"/>
      <c r="O190" s="236"/>
      <c r="P190" s="236"/>
      <c r="Q190" s="236"/>
      <c r="R190" s="236"/>
      <c r="S190" s="236"/>
      <c r="T190" s="237"/>
      <c r="AT190" s="231" t="s">
        <v>211</v>
      </c>
      <c r="AU190" s="231" t="s">
        <v>83</v>
      </c>
      <c r="AV190" s="12" t="s">
        <v>83</v>
      </c>
      <c r="AW190" s="12" t="s">
        <v>37</v>
      </c>
      <c r="AX190" s="12" t="s">
        <v>81</v>
      </c>
      <c r="AY190" s="231" t="s">
        <v>200</v>
      </c>
    </row>
    <row r="191" s="1" customFormat="1" ht="25.5" customHeight="1">
      <c r="B191" s="213"/>
      <c r="C191" s="214" t="s">
        <v>389</v>
      </c>
      <c r="D191" s="214" t="s">
        <v>202</v>
      </c>
      <c r="E191" s="215" t="s">
        <v>395</v>
      </c>
      <c r="F191" s="216" t="s">
        <v>396</v>
      </c>
      <c r="G191" s="217" t="s">
        <v>291</v>
      </c>
      <c r="H191" s="218">
        <v>364.39999999999998</v>
      </c>
      <c r="I191" s="219"/>
      <c r="J191" s="220">
        <f>ROUND(I191*H191,2)</f>
        <v>0</v>
      </c>
      <c r="K191" s="216" t="s">
        <v>206</v>
      </c>
      <c r="L191" s="48"/>
      <c r="M191" s="221" t="s">
        <v>5</v>
      </c>
      <c r="N191" s="222" t="s">
        <v>44</v>
      </c>
      <c r="O191" s="49"/>
      <c r="P191" s="223">
        <f>O191*H191</f>
        <v>0</v>
      </c>
      <c r="Q191" s="223">
        <v>0.084250000000000005</v>
      </c>
      <c r="R191" s="223">
        <f>Q191*H191</f>
        <v>30.700700000000001</v>
      </c>
      <c r="S191" s="223">
        <v>0</v>
      </c>
      <c r="T191" s="224">
        <f>S191*H191</f>
        <v>0</v>
      </c>
      <c r="AR191" s="26" t="s">
        <v>207</v>
      </c>
      <c r="AT191" s="26" t="s">
        <v>202</v>
      </c>
      <c r="AU191" s="26" t="s">
        <v>83</v>
      </c>
      <c r="AY191" s="26" t="s">
        <v>200</v>
      </c>
      <c r="BE191" s="225">
        <f>IF(N191="základní",J191,0)</f>
        <v>0</v>
      </c>
      <c r="BF191" s="225">
        <f>IF(N191="snížená",J191,0)</f>
        <v>0</v>
      </c>
      <c r="BG191" s="225">
        <f>IF(N191="zákl. přenesená",J191,0)</f>
        <v>0</v>
      </c>
      <c r="BH191" s="225">
        <f>IF(N191="sníž. přenesená",J191,0)</f>
        <v>0</v>
      </c>
      <c r="BI191" s="225">
        <f>IF(N191="nulová",J191,0)</f>
        <v>0</v>
      </c>
      <c r="BJ191" s="26" t="s">
        <v>81</v>
      </c>
      <c r="BK191" s="225">
        <f>ROUND(I191*H191,2)</f>
        <v>0</v>
      </c>
      <c r="BL191" s="26" t="s">
        <v>207</v>
      </c>
      <c r="BM191" s="26" t="s">
        <v>677</v>
      </c>
    </row>
    <row r="192" s="1" customFormat="1">
      <c r="B192" s="48"/>
      <c r="D192" s="226" t="s">
        <v>209</v>
      </c>
      <c r="F192" s="227" t="s">
        <v>398</v>
      </c>
      <c r="I192" s="228"/>
      <c r="L192" s="48"/>
      <c r="M192" s="229"/>
      <c r="N192" s="49"/>
      <c r="O192" s="49"/>
      <c r="P192" s="49"/>
      <c r="Q192" s="49"/>
      <c r="R192" s="49"/>
      <c r="S192" s="49"/>
      <c r="T192" s="87"/>
      <c r="AT192" s="26" t="s">
        <v>209</v>
      </c>
      <c r="AU192" s="26" t="s">
        <v>83</v>
      </c>
    </row>
    <row r="193" s="12" customFormat="1">
      <c r="B193" s="230"/>
      <c r="D193" s="226" t="s">
        <v>211</v>
      </c>
      <c r="E193" s="231" t="s">
        <v>5</v>
      </c>
      <c r="F193" s="232" t="s">
        <v>678</v>
      </c>
      <c r="H193" s="233">
        <v>364.39999999999998</v>
      </c>
      <c r="I193" s="234"/>
      <c r="L193" s="230"/>
      <c r="M193" s="235"/>
      <c r="N193" s="236"/>
      <c r="O193" s="236"/>
      <c r="P193" s="236"/>
      <c r="Q193" s="236"/>
      <c r="R193" s="236"/>
      <c r="S193" s="236"/>
      <c r="T193" s="237"/>
      <c r="AT193" s="231" t="s">
        <v>211</v>
      </c>
      <c r="AU193" s="231" t="s">
        <v>83</v>
      </c>
      <c r="AV193" s="12" t="s">
        <v>83</v>
      </c>
      <c r="AW193" s="12" t="s">
        <v>37</v>
      </c>
      <c r="AX193" s="12" t="s">
        <v>81</v>
      </c>
      <c r="AY193" s="231" t="s">
        <v>200</v>
      </c>
    </row>
    <row r="194" s="1" customFormat="1" ht="16.5" customHeight="1">
      <c r="B194" s="213"/>
      <c r="C194" s="247" t="s">
        <v>394</v>
      </c>
      <c r="D194" s="247" t="s">
        <v>271</v>
      </c>
      <c r="E194" s="248" t="s">
        <v>408</v>
      </c>
      <c r="F194" s="249" t="s">
        <v>409</v>
      </c>
      <c r="G194" s="250" t="s">
        <v>291</v>
      </c>
      <c r="H194" s="251">
        <v>345.68299999999999</v>
      </c>
      <c r="I194" s="252"/>
      <c r="J194" s="253">
        <f>ROUND(I194*H194,2)</f>
        <v>0</v>
      </c>
      <c r="K194" s="249" t="s">
        <v>206</v>
      </c>
      <c r="L194" s="254"/>
      <c r="M194" s="255" t="s">
        <v>5</v>
      </c>
      <c r="N194" s="256" t="s">
        <v>44</v>
      </c>
      <c r="O194" s="49"/>
      <c r="P194" s="223">
        <f>O194*H194</f>
        <v>0</v>
      </c>
      <c r="Q194" s="223">
        <v>0.13100000000000001</v>
      </c>
      <c r="R194" s="223">
        <f>Q194*H194</f>
        <v>45.284472999999998</v>
      </c>
      <c r="S194" s="223">
        <v>0</v>
      </c>
      <c r="T194" s="224">
        <f>S194*H194</f>
        <v>0</v>
      </c>
      <c r="AR194" s="26" t="s">
        <v>250</v>
      </c>
      <c r="AT194" s="26" t="s">
        <v>271</v>
      </c>
      <c r="AU194" s="26" t="s">
        <v>83</v>
      </c>
      <c r="AY194" s="26" t="s">
        <v>200</v>
      </c>
      <c r="BE194" s="225">
        <f>IF(N194="základní",J194,0)</f>
        <v>0</v>
      </c>
      <c r="BF194" s="225">
        <f>IF(N194="snížená",J194,0)</f>
        <v>0</v>
      </c>
      <c r="BG194" s="225">
        <f>IF(N194="zákl. přenesená",J194,0)</f>
        <v>0</v>
      </c>
      <c r="BH194" s="225">
        <f>IF(N194="sníž. přenesená",J194,0)</f>
        <v>0</v>
      </c>
      <c r="BI194" s="225">
        <f>IF(N194="nulová",J194,0)</f>
        <v>0</v>
      </c>
      <c r="BJ194" s="26" t="s">
        <v>81</v>
      </c>
      <c r="BK194" s="225">
        <f>ROUND(I194*H194,2)</f>
        <v>0</v>
      </c>
      <c r="BL194" s="26" t="s">
        <v>207</v>
      </c>
      <c r="BM194" s="26" t="s">
        <v>679</v>
      </c>
    </row>
    <row r="195" s="1" customFormat="1">
      <c r="B195" s="48"/>
      <c r="D195" s="226" t="s">
        <v>209</v>
      </c>
      <c r="F195" s="227" t="s">
        <v>409</v>
      </c>
      <c r="I195" s="228"/>
      <c r="L195" s="48"/>
      <c r="M195" s="229"/>
      <c r="N195" s="49"/>
      <c r="O195" s="49"/>
      <c r="P195" s="49"/>
      <c r="Q195" s="49"/>
      <c r="R195" s="49"/>
      <c r="S195" s="49"/>
      <c r="T195" s="87"/>
      <c r="AT195" s="26" t="s">
        <v>209</v>
      </c>
      <c r="AU195" s="26" t="s">
        <v>83</v>
      </c>
    </row>
    <row r="196" s="12" customFormat="1">
      <c r="B196" s="230"/>
      <c r="D196" s="226" t="s">
        <v>211</v>
      </c>
      <c r="E196" s="231" t="s">
        <v>5</v>
      </c>
      <c r="F196" s="232" t="s">
        <v>680</v>
      </c>
      <c r="H196" s="233">
        <v>342.25999999999999</v>
      </c>
      <c r="I196" s="234"/>
      <c r="L196" s="230"/>
      <c r="M196" s="235"/>
      <c r="N196" s="236"/>
      <c r="O196" s="236"/>
      <c r="P196" s="236"/>
      <c r="Q196" s="236"/>
      <c r="R196" s="236"/>
      <c r="S196" s="236"/>
      <c r="T196" s="237"/>
      <c r="AT196" s="231" t="s">
        <v>211</v>
      </c>
      <c r="AU196" s="231" t="s">
        <v>83</v>
      </c>
      <c r="AV196" s="12" t="s">
        <v>83</v>
      </c>
      <c r="AW196" s="12" t="s">
        <v>37</v>
      </c>
      <c r="AX196" s="12" t="s">
        <v>73</v>
      </c>
      <c r="AY196" s="231" t="s">
        <v>200</v>
      </c>
    </row>
    <row r="197" s="12" customFormat="1">
      <c r="B197" s="230"/>
      <c r="D197" s="226" t="s">
        <v>211</v>
      </c>
      <c r="E197" s="231" t="s">
        <v>5</v>
      </c>
      <c r="F197" s="232" t="s">
        <v>681</v>
      </c>
      <c r="H197" s="233">
        <v>3.423</v>
      </c>
      <c r="I197" s="234"/>
      <c r="L197" s="230"/>
      <c r="M197" s="235"/>
      <c r="N197" s="236"/>
      <c r="O197" s="236"/>
      <c r="P197" s="236"/>
      <c r="Q197" s="236"/>
      <c r="R197" s="236"/>
      <c r="S197" s="236"/>
      <c r="T197" s="237"/>
      <c r="AT197" s="231" t="s">
        <v>211</v>
      </c>
      <c r="AU197" s="231" t="s">
        <v>83</v>
      </c>
      <c r="AV197" s="12" t="s">
        <v>83</v>
      </c>
      <c r="AW197" s="12" t="s">
        <v>37</v>
      </c>
      <c r="AX197" s="12" t="s">
        <v>73</v>
      </c>
      <c r="AY197" s="231" t="s">
        <v>200</v>
      </c>
    </row>
    <row r="198" s="13" customFormat="1">
      <c r="B198" s="238"/>
      <c r="D198" s="226" t="s">
        <v>211</v>
      </c>
      <c r="E198" s="239" t="s">
        <v>5</v>
      </c>
      <c r="F198" s="240" t="s">
        <v>219</v>
      </c>
      <c r="H198" s="241">
        <v>345.68299999999999</v>
      </c>
      <c r="I198" s="242"/>
      <c r="L198" s="238"/>
      <c r="M198" s="243"/>
      <c r="N198" s="244"/>
      <c r="O198" s="244"/>
      <c r="P198" s="244"/>
      <c r="Q198" s="244"/>
      <c r="R198" s="244"/>
      <c r="S198" s="244"/>
      <c r="T198" s="245"/>
      <c r="AT198" s="239" t="s">
        <v>211</v>
      </c>
      <c r="AU198" s="239" t="s">
        <v>83</v>
      </c>
      <c r="AV198" s="13" t="s">
        <v>207</v>
      </c>
      <c r="AW198" s="13" t="s">
        <v>37</v>
      </c>
      <c r="AX198" s="13" t="s">
        <v>81</v>
      </c>
      <c r="AY198" s="239" t="s">
        <v>200</v>
      </c>
    </row>
    <row r="199" s="1" customFormat="1" ht="16.5" customHeight="1">
      <c r="B199" s="213"/>
      <c r="C199" s="247" t="s">
        <v>400</v>
      </c>
      <c r="D199" s="247" t="s">
        <v>271</v>
      </c>
      <c r="E199" s="248" t="s">
        <v>414</v>
      </c>
      <c r="F199" s="249" t="s">
        <v>415</v>
      </c>
      <c r="G199" s="250" t="s">
        <v>291</v>
      </c>
      <c r="H199" s="251">
        <v>22.361000000000001</v>
      </c>
      <c r="I199" s="252"/>
      <c r="J199" s="253">
        <f>ROUND(I199*H199,2)</f>
        <v>0</v>
      </c>
      <c r="K199" s="249" t="s">
        <v>206</v>
      </c>
      <c r="L199" s="254"/>
      <c r="M199" s="255" t="s">
        <v>5</v>
      </c>
      <c r="N199" s="256" t="s">
        <v>44</v>
      </c>
      <c r="O199" s="49"/>
      <c r="P199" s="223">
        <f>O199*H199</f>
        <v>0</v>
      </c>
      <c r="Q199" s="223">
        <v>0.13100000000000001</v>
      </c>
      <c r="R199" s="223">
        <f>Q199*H199</f>
        <v>2.9292910000000001</v>
      </c>
      <c r="S199" s="223">
        <v>0</v>
      </c>
      <c r="T199" s="224">
        <f>S199*H199</f>
        <v>0</v>
      </c>
      <c r="AR199" s="26" t="s">
        <v>250</v>
      </c>
      <c r="AT199" s="26" t="s">
        <v>271</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682</v>
      </c>
    </row>
    <row r="200" s="1" customFormat="1">
      <c r="B200" s="48"/>
      <c r="D200" s="226" t="s">
        <v>209</v>
      </c>
      <c r="F200" s="227" t="s">
        <v>415</v>
      </c>
      <c r="I200" s="228"/>
      <c r="L200" s="48"/>
      <c r="M200" s="229"/>
      <c r="N200" s="49"/>
      <c r="O200" s="49"/>
      <c r="P200" s="49"/>
      <c r="Q200" s="49"/>
      <c r="R200" s="49"/>
      <c r="S200" s="49"/>
      <c r="T200" s="87"/>
      <c r="AT200" s="26" t="s">
        <v>209</v>
      </c>
      <c r="AU200" s="26" t="s">
        <v>83</v>
      </c>
    </row>
    <row r="201" s="12" customFormat="1">
      <c r="B201" s="230"/>
      <c r="D201" s="226" t="s">
        <v>211</v>
      </c>
      <c r="E201" s="231" t="s">
        <v>5</v>
      </c>
      <c r="F201" s="232" t="s">
        <v>683</v>
      </c>
      <c r="H201" s="233">
        <v>22.140000000000001</v>
      </c>
      <c r="I201" s="234"/>
      <c r="L201" s="230"/>
      <c r="M201" s="235"/>
      <c r="N201" s="236"/>
      <c r="O201" s="236"/>
      <c r="P201" s="236"/>
      <c r="Q201" s="236"/>
      <c r="R201" s="236"/>
      <c r="S201" s="236"/>
      <c r="T201" s="237"/>
      <c r="AT201" s="231" t="s">
        <v>211</v>
      </c>
      <c r="AU201" s="231" t="s">
        <v>83</v>
      </c>
      <c r="AV201" s="12" t="s">
        <v>83</v>
      </c>
      <c r="AW201" s="12" t="s">
        <v>37</v>
      </c>
      <c r="AX201" s="12" t="s">
        <v>73</v>
      </c>
      <c r="AY201" s="231" t="s">
        <v>200</v>
      </c>
    </row>
    <row r="202" s="12" customFormat="1">
      <c r="B202" s="230"/>
      <c r="D202" s="226" t="s">
        <v>211</v>
      </c>
      <c r="E202" s="231" t="s">
        <v>5</v>
      </c>
      <c r="F202" s="232" t="s">
        <v>684</v>
      </c>
      <c r="H202" s="233">
        <v>0.221</v>
      </c>
      <c r="I202" s="234"/>
      <c r="L202" s="230"/>
      <c r="M202" s="235"/>
      <c r="N202" s="236"/>
      <c r="O202" s="236"/>
      <c r="P202" s="236"/>
      <c r="Q202" s="236"/>
      <c r="R202" s="236"/>
      <c r="S202" s="236"/>
      <c r="T202" s="237"/>
      <c r="AT202" s="231" t="s">
        <v>211</v>
      </c>
      <c r="AU202" s="231" t="s">
        <v>83</v>
      </c>
      <c r="AV202" s="12" t="s">
        <v>83</v>
      </c>
      <c r="AW202" s="12" t="s">
        <v>37</v>
      </c>
      <c r="AX202" s="12" t="s">
        <v>73</v>
      </c>
      <c r="AY202" s="231" t="s">
        <v>200</v>
      </c>
    </row>
    <row r="203" s="13" customFormat="1">
      <c r="B203" s="238"/>
      <c r="D203" s="226" t="s">
        <v>211</v>
      </c>
      <c r="E203" s="239" t="s">
        <v>5</v>
      </c>
      <c r="F203" s="240" t="s">
        <v>219</v>
      </c>
      <c r="H203" s="241">
        <v>22.361000000000001</v>
      </c>
      <c r="I203" s="242"/>
      <c r="L203" s="238"/>
      <c r="M203" s="243"/>
      <c r="N203" s="244"/>
      <c r="O203" s="244"/>
      <c r="P203" s="244"/>
      <c r="Q203" s="244"/>
      <c r="R203" s="244"/>
      <c r="S203" s="244"/>
      <c r="T203" s="245"/>
      <c r="AT203" s="239" t="s">
        <v>211</v>
      </c>
      <c r="AU203" s="239" t="s">
        <v>83</v>
      </c>
      <c r="AV203" s="13" t="s">
        <v>207</v>
      </c>
      <c r="AW203" s="13" t="s">
        <v>37</v>
      </c>
      <c r="AX203" s="13" t="s">
        <v>81</v>
      </c>
      <c r="AY203" s="239" t="s">
        <v>200</v>
      </c>
    </row>
    <row r="204" s="1" customFormat="1" ht="25.5" customHeight="1">
      <c r="B204" s="213"/>
      <c r="C204" s="214" t="s">
        <v>407</v>
      </c>
      <c r="D204" s="214" t="s">
        <v>202</v>
      </c>
      <c r="E204" s="215" t="s">
        <v>685</v>
      </c>
      <c r="F204" s="216" t="s">
        <v>686</v>
      </c>
      <c r="G204" s="217" t="s">
        <v>291</v>
      </c>
      <c r="H204" s="218">
        <v>78.040000000000006</v>
      </c>
      <c r="I204" s="219"/>
      <c r="J204" s="220">
        <f>ROUND(I204*H204,2)</f>
        <v>0</v>
      </c>
      <c r="K204" s="216" t="s">
        <v>206</v>
      </c>
      <c r="L204" s="48"/>
      <c r="M204" s="221" t="s">
        <v>5</v>
      </c>
      <c r="N204" s="222" t="s">
        <v>44</v>
      </c>
      <c r="O204" s="49"/>
      <c r="P204" s="223">
        <f>O204*H204</f>
        <v>0</v>
      </c>
      <c r="Q204" s="223">
        <v>0.085650000000000004</v>
      </c>
      <c r="R204" s="223">
        <f>Q204*H204</f>
        <v>6.6841260000000009</v>
      </c>
      <c r="S204" s="223">
        <v>0</v>
      </c>
      <c r="T204" s="224">
        <f>S204*H204</f>
        <v>0</v>
      </c>
      <c r="AR204" s="26" t="s">
        <v>207</v>
      </c>
      <c r="AT204" s="26" t="s">
        <v>202</v>
      </c>
      <c r="AU204" s="26" t="s">
        <v>83</v>
      </c>
      <c r="AY204" s="26" t="s">
        <v>200</v>
      </c>
      <c r="BE204" s="225">
        <f>IF(N204="základní",J204,0)</f>
        <v>0</v>
      </c>
      <c r="BF204" s="225">
        <f>IF(N204="snížená",J204,0)</f>
        <v>0</v>
      </c>
      <c r="BG204" s="225">
        <f>IF(N204="zákl. přenesená",J204,0)</f>
        <v>0</v>
      </c>
      <c r="BH204" s="225">
        <f>IF(N204="sníž. přenesená",J204,0)</f>
        <v>0</v>
      </c>
      <c r="BI204" s="225">
        <f>IF(N204="nulová",J204,0)</f>
        <v>0</v>
      </c>
      <c r="BJ204" s="26" t="s">
        <v>81</v>
      </c>
      <c r="BK204" s="225">
        <f>ROUND(I204*H204,2)</f>
        <v>0</v>
      </c>
      <c r="BL204" s="26" t="s">
        <v>207</v>
      </c>
      <c r="BM204" s="26" t="s">
        <v>687</v>
      </c>
    </row>
    <row r="205" s="1" customFormat="1">
      <c r="B205" s="48"/>
      <c r="D205" s="226" t="s">
        <v>209</v>
      </c>
      <c r="F205" s="227" t="s">
        <v>688</v>
      </c>
      <c r="I205" s="228"/>
      <c r="L205" s="48"/>
      <c r="M205" s="229"/>
      <c r="N205" s="49"/>
      <c r="O205" s="49"/>
      <c r="P205" s="49"/>
      <c r="Q205" s="49"/>
      <c r="R205" s="49"/>
      <c r="S205" s="49"/>
      <c r="T205" s="87"/>
      <c r="AT205" s="26" t="s">
        <v>209</v>
      </c>
      <c r="AU205" s="26" t="s">
        <v>83</v>
      </c>
    </row>
    <row r="206" s="12" customFormat="1">
      <c r="B206" s="230"/>
      <c r="D206" s="226" t="s">
        <v>211</v>
      </c>
      <c r="E206" s="231" t="s">
        <v>5</v>
      </c>
      <c r="F206" s="232" t="s">
        <v>689</v>
      </c>
      <c r="H206" s="233">
        <v>78.040000000000006</v>
      </c>
      <c r="I206" s="234"/>
      <c r="L206" s="230"/>
      <c r="M206" s="235"/>
      <c r="N206" s="236"/>
      <c r="O206" s="236"/>
      <c r="P206" s="236"/>
      <c r="Q206" s="236"/>
      <c r="R206" s="236"/>
      <c r="S206" s="236"/>
      <c r="T206" s="237"/>
      <c r="AT206" s="231" t="s">
        <v>211</v>
      </c>
      <c r="AU206" s="231" t="s">
        <v>83</v>
      </c>
      <c r="AV206" s="12" t="s">
        <v>83</v>
      </c>
      <c r="AW206" s="12" t="s">
        <v>37</v>
      </c>
      <c r="AX206" s="12" t="s">
        <v>81</v>
      </c>
      <c r="AY206" s="231" t="s">
        <v>200</v>
      </c>
    </row>
    <row r="207" s="1" customFormat="1" ht="16.5" customHeight="1">
      <c r="B207" s="213"/>
      <c r="C207" s="247" t="s">
        <v>413</v>
      </c>
      <c r="D207" s="247" t="s">
        <v>271</v>
      </c>
      <c r="E207" s="248" t="s">
        <v>426</v>
      </c>
      <c r="F207" s="249" t="s">
        <v>427</v>
      </c>
      <c r="G207" s="250" t="s">
        <v>291</v>
      </c>
      <c r="H207" s="251">
        <v>78.819999999999993</v>
      </c>
      <c r="I207" s="252"/>
      <c r="J207" s="253">
        <f>ROUND(I207*H207,2)</f>
        <v>0</v>
      </c>
      <c r="K207" s="249" t="s">
        <v>206</v>
      </c>
      <c r="L207" s="254"/>
      <c r="M207" s="255" t="s">
        <v>5</v>
      </c>
      <c r="N207" s="256" t="s">
        <v>44</v>
      </c>
      <c r="O207" s="49"/>
      <c r="P207" s="223">
        <f>O207*H207</f>
        <v>0</v>
      </c>
      <c r="Q207" s="223">
        <v>0.17599999999999999</v>
      </c>
      <c r="R207" s="223">
        <f>Q207*H207</f>
        <v>13.872319999999998</v>
      </c>
      <c r="S207" s="223">
        <v>0</v>
      </c>
      <c r="T207" s="224">
        <f>S207*H207</f>
        <v>0</v>
      </c>
      <c r="AR207" s="26" t="s">
        <v>250</v>
      </c>
      <c r="AT207" s="26" t="s">
        <v>271</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690</v>
      </c>
    </row>
    <row r="208" s="1" customFormat="1">
      <c r="B208" s="48"/>
      <c r="D208" s="226" t="s">
        <v>209</v>
      </c>
      <c r="F208" s="227" t="s">
        <v>427</v>
      </c>
      <c r="I208" s="228"/>
      <c r="L208" s="48"/>
      <c r="M208" s="229"/>
      <c r="N208" s="49"/>
      <c r="O208" s="49"/>
      <c r="P208" s="49"/>
      <c r="Q208" s="49"/>
      <c r="R208" s="49"/>
      <c r="S208" s="49"/>
      <c r="T208" s="87"/>
      <c r="AT208" s="26" t="s">
        <v>209</v>
      </c>
      <c r="AU208" s="26" t="s">
        <v>83</v>
      </c>
    </row>
    <row r="209" s="12" customFormat="1">
      <c r="B209" s="230"/>
      <c r="D209" s="226" t="s">
        <v>211</v>
      </c>
      <c r="E209" s="231" t="s">
        <v>5</v>
      </c>
      <c r="F209" s="232" t="s">
        <v>691</v>
      </c>
      <c r="H209" s="233">
        <v>78.040000000000006</v>
      </c>
      <c r="I209" s="234"/>
      <c r="L209" s="230"/>
      <c r="M209" s="235"/>
      <c r="N209" s="236"/>
      <c r="O209" s="236"/>
      <c r="P209" s="236"/>
      <c r="Q209" s="236"/>
      <c r="R209" s="236"/>
      <c r="S209" s="236"/>
      <c r="T209" s="237"/>
      <c r="AT209" s="231" t="s">
        <v>211</v>
      </c>
      <c r="AU209" s="231" t="s">
        <v>83</v>
      </c>
      <c r="AV209" s="12" t="s">
        <v>83</v>
      </c>
      <c r="AW209" s="12" t="s">
        <v>37</v>
      </c>
      <c r="AX209" s="12" t="s">
        <v>73</v>
      </c>
      <c r="AY209" s="231" t="s">
        <v>200</v>
      </c>
    </row>
    <row r="210" s="12" customFormat="1">
      <c r="B210" s="230"/>
      <c r="D210" s="226" t="s">
        <v>211</v>
      </c>
      <c r="E210" s="231" t="s">
        <v>5</v>
      </c>
      <c r="F210" s="232" t="s">
        <v>692</v>
      </c>
      <c r="H210" s="233">
        <v>0.78000000000000003</v>
      </c>
      <c r="I210" s="234"/>
      <c r="L210" s="230"/>
      <c r="M210" s="235"/>
      <c r="N210" s="236"/>
      <c r="O210" s="236"/>
      <c r="P210" s="236"/>
      <c r="Q210" s="236"/>
      <c r="R210" s="236"/>
      <c r="S210" s="236"/>
      <c r="T210" s="237"/>
      <c r="AT210" s="231" t="s">
        <v>211</v>
      </c>
      <c r="AU210" s="231" t="s">
        <v>83</v>
      </c>
      <c r="AV210" s="12" t="s">
        <v>83</v>
      </c>
      <c r="AW210" s="12" t="s">
        <v>37</v>
      </c>
      <c r="AX210" s="12" t="s">
        <v>73</v>
      </c>
      <c r="AY210" s="231" t="s">
        <v>200</v>
      </c>
    </row>
    <row r="211" s="13" customFormat="1">
      <c r="B211" s="238"/>
      <c r="D211" s="226" t="s">
        <v>211</v>
      </c>
      <c r="E211" s="239" t="s">
        <v>5</v>
      </c>
      <c r="F211" s="240" t="s">
        <v>219</v>
      </c>
      <c r="H211" s="241">
        <v>78.819999999999993</v>
      </c>
      <c r="I211" s="242"/>
      <c r="L211" s="238"/>
      <c r="M211" s="243"/>
      <c r="N211" s="244"/>
      <c r="O211" s="244"/>
      <c r="P211" s="244"/>
      <c r="Q211" s="244"/>
      <c r="R211" s="244"/>
      <c r="S211" s="244"/>
      <c r="T211" s="245"/>
      <c r="AT211" s="239" t="s">
        <v>211</v>
      </c>
      <c r="AU211" s="239" t="s">
        <v>83</v>
      </c>
      <c r="AV211" s="13" t="s">
        <v>207</v>
      </c>
      <c r="AW211" s="13" t="s">
        <v>37</v>
      </c>
      <c r="AX211" s="13" t="s">
        <v>81</v>
      </c>
      <c r="AY211" s="239" t="s">
        <v>200</v>
      </c>
    </row>
    <row r="212" s="1" customFormat="1" ht="25.5" customHeight="1">
      <c r="B212" s="213"/>
      <c r="C212" s="214" t="s">
        <v>419</v>
      </c>
      <c r="D212" s="214" t="s">
        <v>202</v>
      </c>
      <c r="E212" s="215" t="s">
        <v>693</v>
      </c>
      <c r="F212" s="216" t="s">
        <v>694</v>
      </c>
      <c r="G212" s="217" t="s">
        <v>291</v>
      </c>
      <c r="H212" s="218">
        <v>179.375</v>
      </c>
      <c r="I212" s="219"/>
      <c r="J212" s="220">
        <f>ROUND(I212*H212,2)</f>
        <v>0</v>
      </c>
      <c r="K212" s="216" t="s">
        <v>206</v>
      </c>
      <c r="L212" s="48"/>
      <c r="M212" s="221" t="s">
        <v>5</v>
      </c>
      <c r="N212" s="222" t="s">
        <v>44</v>
      </c>
      <c r="O212" s="49"/>
      <c r="P212" s="223">
        <f>O212*H212</f>
        <v>0</v>
      </c>
      <c r="Q212" s="223">
        <v>0.080030000000000004</v>
      </c>
      <c r="R212" s="223">
        <f>Q212*H212</f>
        <v>14.355381250000001</v>
      </c>
      <c r="S212" s="223">
        <v>0</v>
      </c>
      <c r="T212" s="224">
        <f>S212*H212</f>
        <v>0</v>
      </c>
      <c r="AR212" s="26" t="s">
        <v>207</v>
      </c>
      <c r="AT212" s="26" t="s">
        <v>202</v>
      </c>
      <c r="AU212" s="26" t="s">
        <v>83</v>
      </c>
      <c r="AY212" s="26" t="s">
        <v>200</v>
      </c>
      <c r="BE212" s="225">
        <f>IF(N212="základní",J212,0)</f>
        <v>0</v>
      </c>
      <c r="BF212" s="225">
        <f>IF(N212="snížená",J212,0)</f>
        <v>0</v>
      </c>
      <c r="BG212" s="225">
        <f>IF(N212="zákl. přenesená",J212,0)</f>
        <v>0</v>
      </c>
      <c r="BH212" s="225">
        <f>IF(N212="sníž. přenesená",J212,0)</f>
        <v>0</v>
      </c>
      <c r="BI212" s="225">
        <f>IF(N212="nulová",J212,0)</f>
        <v>0</v>
      </c>
      <c r="BJ212" s="26" t="s">
        <v>81</v>
      </c>
      <c r="BK212" s="225">
        <f>ROUND(I212*H212,2)</f>
        <v>0</v>
      </c>
      <c r="BL212" s="26" t="s">
        <v>207</v>
      </c>
      <c r="BM212" s="26" t="s">
        <v>695</v>
      </c>
    </row>
    <row r="213" s="1" customFormat="1">
      <c r="B213" s="48"/>
      <c r="D213" s="226" t="s">
        <v>209</v>
      </c>
      <c r="F213" s="227" t="s">
        <v>696</v>
      </c>
      <c r="I213" s="228"/>
      <c r="L213" s="48"/>
      <c r="M213" s="229"/>
      <c r="N213" s="49"/>
      <c r="O213" s="49"/>
      <c r="P213" s="49"/>
      <c r="Q213" s="49"/>
      <c r="R213" s="49"/>
      <c r="S213" s="49"/>
      <c r="T213" s="87"/>
      <c r="AT213" s="26" t="s">
        <v>209</v>
      </c>
      <c r="AU213" s="26" t="s">
        <v>83</v>
      </c>
    </row>
    <row r="214" s="12" customFormat="1">
      <c r="B214" s="230"/>
      <c r="D214" s="226" t="s">
        <v>211</v>
      </c>
      <c r="E214" s="231" t="s">
        <v>5</v>
      </c>
      <c r="F214" s="232" t="s">
        <v>697</v>
      </c>
      <c r="H214" s="233">
        <v>179.375</v>
      </c>
      <c r="I214" s="234"/>
      <c r="L214" s="230"/>
      <c r="M214" s="235"/>
      <c r="N214" s="236"/>
      <c r="O214" s="236"/>
      <c r="P214" s="236"/>
      <c r="Q214" s="236"/>
      <c r="R214" s="236"/>
      <c r="S214" s="236"/>
      <c r="T214" s="237"/>
      <c r="AT214" s="231" t="s">
        <v>211</v>
      </c>
      <c r="AU214" s="231" t="s">
        <v>83</v>
      </c>
      <c r="AV214" s="12" t="s">
        <v>83</v>
      </c>
      <c r="AW214" s="12" t="s">
        <v>37</v>
      </c>
      <c r="AX214" s="12" t="s">
        <v>81</v>
      </c>
      <c r="AY214" s="231" t="s">
        <v>200</v>
      </c>
    </row>
    <row r="215" s="1" customFormat="1" ht="16.5" customHeight="1">
      <c r="B215" s="213"/>
      <c r="C215" s="247" t="s">
        <v>425</v>
      </c>
      <c r="D215" s="247" t="s">
        <v>271</v>
      </c>
      <c r="E215" s="248" t="s">
        <v>698</v>
      </c>
      <c r="F215" s="249" t="s">
        <v>699</v>
      </c>
      <c r="G215" s="250" t="s">
        <v>291</v>
      </c>
      <c r="H215" s="251">
        <v>181.16900000000001</v>
      </c>
      <c r="I215" s="252"/>
      <c r="J215" s="253">
        <f>ROUND(I215*H215,2)</f>
        <v>0</v>
      </c>
      <c r="K215" s="249" t="s">
        <v>5</v>
      </c>
      <c r="L215" s="254"/>
      <c r="M215" s="255" t="s">
        <v>5</v>
      </c>
      <c r="N215" s="256" t="s">
        <v>44</v>
      </c>
      <c r="O215" s="49"/>
      <c r="P215" s="223">
        <f>O215*H215</f>
        <v>0</v>
      </c>
      <c r="Q215" s="223">
        <v>0.108</v>
      </c>
      <c r="R215" s="223">
        <f>Q215*H215</f>
        <v>19.566252000000002</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700</v>
      </c>
    </row>
    <row r="216" s="1" customFormat="1">
      <c r="B216" s="48"/>
      <c r="D216" s="226" t="s">
        <v>209</v>
      </c>
      <c r="F216" s="227" t="s">
        <v>701</v>
      </c>
      <c r="I216" s="228"/>
      <c r="L216" s="48"/>
      <c r="M216" s="229"/>
      <c r="N216" s="49"/>
      <c r="O216" s="49"/>
      <c r="P216" s="49"/>
      <c r="Q216" s="49"/>
      <c r="R216" s="49"/>
      <c r="S216" s="49"/>
      <c r="T216" s="87"/>
      <c r="AT216" s="26" t="s">
        <v>209</v>
      </c>
      <c r="AU216" s="26" t="s">
        <v>83</v>
      </c>
    </row>
    <row r="217" s="12" customFormat="1">
      <c r="B217" s="230"/>
      <c r="D217" s="226" t="s">
        <v>211</v>
      </c>
      <c r="E217" s="231" t="s">
        <v>5</v>
      </c>
      <c r="F217" s="232" t="s">
        <v>669</v>
      </c>
      <c r="H217" s="233">
        <v>179.375</v>
      </c>
      <c r="I217" s="234"/>
      <c r="L217" s="230"/>
      <c r="M217" s="235"/>
      <c r="N217" s="236"/>
      <c r="O217" s="236"/>
      <c r="P217" s="236"/>
      <c r="Q217" s="236"/>
      <c r="R217" s="236"/>
      <c r="S217" s="236"/>
      <c r="T217" s="237"/>
      <c r="AT217" s="231" t="s">
        <v>211</v>
      </c>
      <c r="AU217" s="231" t="s">
        <v>83</v>
      </c>
      <c r="AV217" s="12" t="s">
        <v>83</v>
      </c>
      <c r="AW217" s="12" t="s">
        <v>37</v>
      </c>
      <c r="AX217" s="12" t="s">
        <v>73</v>
      </c>
      <c r="AY217" s="231" t="s">
        <v>200</v>
      </c>
    </row>
    <row r="218" s="12" customFormat="1">
      <c r="B218" s="230"/>
      <c r="D218" s="226" t="s">
        <v>211</v>
      </c>
      <c r="E218" s="231" t="s">
        <v>5</v>
      </c>
      <c r="F218" s="232" t="s">
        <v>702</v>
      </c>
      <c r="H218" s="233">
        <v>1.794</v>
      </c>
      <c r="I218" s="234"/>
      <c r="L218" s="230"/>
      <c r="M218" s="235"/>
      <c r="N218" s="236"/>
      <c r="O218" s="236"/>
      <c r="P218" s="236"/>
      <c r="Q218" s="236"/>
      <c r="R218" s="236"/>
      <c r="S218" s="236"/>
      <c r="T218" s="237"/>
      <c r="AT218" s="231" t="s">
        <v>211</v>
      </c>
      <c r="AU218" s="231" t="s">
        <v>83</v>
      </c>
      <c r="AV218" s="12" t="s">
        <v>83</v>
      </c>
      <c r="AW218" s="12" t="s">
        <v>37</v>
      </c>
      <c r="AX218" s="12" t="s">
        <v>73</v>
      </c>
      <c r="AY218" s="231" t="s">
        <v>200</v>
      </c>
    </row>
    <row r="219" s="13" customFormat="1">
      <c r="B219" s="238"/>
      <c r="D219" s="226" t="s">
        <v>211</v>
      </c>
      <c r="E219" s="239" t="s">
        <v>5</v>
      </c>
      <c r="F219" s="240" t="s">
        <v>219</v>
      </c>
      <c r="H219" s="241">
        <v>181.16900000000001</v>
      </c>
      <c r="I219" s="242"/>
      <c r="L219" s="238"/>
      <c r="M219" s="243"/>
      <c r="N219" s="244"/>
      <c r="O219" s="244"/>
      <c r="P219" s="244"/>
      <c r="Q219" s="244"/>
      <c r="R219" s="244"/>
      <c r="S219" s="244"/>
      <c r="T219" s="245"/>
      <c r="AT219" s="239" t="s">
        <v>211</v>
      </c>
      <c r="AU219" s="239" t="s">
        <v>83</v>
      </c>
      <c r="AV219" s="13" t="s">
        <v>207</v>
      </c>
      <c r="AW219" s="13" t="s">
        <v>37</v>
      </c>
      <c r="AX219" s="13" t="s">
        <v>81</v>
      </c>
      <c r="AY219" s="239" t="s">
        <v>200</v>
      </c>
    </row>
    <row r="220" s="1" customFormat="1" ht="16.5" customHeight="1">
      <c r="B220" s="213"/>
      <c r="C220" s="214" t="s">
        <v>431</v>
      </c>
      <c r="D220" s="214" t="s">
        <v>202</v>
      </c>
      <c r="E220" s="215" t="s">
        <v>432</v>
      </c>
      <c r="F220" s="216" t="s">
        <v>433</v>
      </c>
      <c r="G220" s="217" t="s">
        <v>333</v>
      </c>
      <c r="H220" s="218">
        <v>15</v>
      </c>
      <c r="I220" s="219"/>
      <c r="J220" s="220">
        <f>ROUND(I220*H220,2)</f>
        <v>0</v>
      </c>
      <c r="K220" s="216" t="s">
        <v>5</v>
      </c>
      <c r="L220" s="48"/>
      <c r="M220" s="221" t="s">
        <v>5</v>
      </c>
      <c r="N220" s="222" t="s">
        <v>44</v>
      </c>
      <c r="O220" s="49"/>
      <c r="P220" s="223">
        <f>O220*H220</f>
        <v>0</v>
      </c>
      <c r="Q220" s="223">
        <v>0</v>
      </c>
      <c r="R220" s="223">
        <f>Q220*H220</f>
        <v>0</v>
      </c>
      <c r="S220" s="223">
        <v>0</v>
      </c>
      <c r="T220" s="224">
        <f>S220*H220</f>
        <v>0</v>
      </c>
      <c r="AR220" s="26" t="s">
        <v>207</v>
      </c>
      <c r="AT220" s="26" t="s">
        <v>202</v>
      </c>
      <c r="AU220" s="26" t="s">
        <v>83</v>
      </c>
      <c r="AY220" s="26" t="s">
        <v>200</v>
      </c>
      <c r="BE220" s="225">
        <f>IF(N220="základní",J220,0)</f>
        <v>0</v>
      </c>
      <c r="BF220" s="225">
        <f>IF(N220="snížená",J220,0)</f>
        <v>0</v>
      </c>
      <c r="BG220" s="225">
        <f>IF(N220="zákl. přenesená",J220,0)</f>
        <v>0</v>
      </c>
      <c r="BH220" s="225">
        <f>IF(N220="sníž. přenesená",J220,0)</f>
        <v>0</v>
      </c>
      <c r="BI220" s="225">
        <f>IF(N220="nulová",J220,0)</f>
        <v>0</v>
      </c>
      <c r="BJ220" s="26" t="s">
        <v>81</v>
      </c>
      <c r="BK220" s="225">
        <f>ROUND(I220*H220,2)</f>
        <v>0</v>
      </c>
      <c r="BL220" s="26" t="s">
        <v>207</v>
      </c>
      <c r="BM220" s="26" t="s">
        <v>703</v>
      </c>
    </row>
    <row r="221" s="1" customFormat="1">
      <c r="B221" s="48"/>
      <c r="D221" s="226" t="s">
        <v>209</v>
      </c>
      <c r="F221" s="227" t="s">
        <v>435</v>
      </c>
      <c r="I221" s="228"/>
      <c r="L221" s="48"/>
      <c r="M221" s="229"/>
      <c r="N221" s="49"/>
      <c r="O221" s="49"/>
      <c r="P221" s="49"/>
      <c r="Q221" s="49"/>
      <c r="R221" s="49"/>
      <c r="S221" s="49"/>
      <c r="T221" s="87"/>
      <c r="AT221" s="26" t="s">
        <v>209</v>
      </c>
      <c r="AU221" s="26" t="s">
        <v>83</v>
      </c>
    </row>
    <row r="222" s="12" customFormat="1">
      <c r="B222" s="230"/>
      <c r="D222" s="226" t="s">
        <v>211</v>
      </c>
      <c r="E222" s="231" t="s">
        <v>5</v>
      </c>
      <c r="F222" s="232" t="s">
        <v>11</v>
      </c>
      <c r="H222" s="233">
        <v>15</v>
      </c>
      <c r="I222" s="234"/>
      <c r="L222" s="230"/>
      <c r="M222" s="235"/>
      <c r="N222" s="236"/>
      <c r="O222" s="236"/>
      <c r="P222" s="236"/>
      <c r="Q222" s="236"/>
      <c r="R222" s="236"/>
      <c r="S222" s="236"/>
      <c r="T222" s="237"/>
      <c r="AT222" s="231" t="s">
        <v>211</v>
      </c>
      <c r="AU222" s="231" t="s">
        <v>83</v>
      </c>
      <c r="AV222" s="12" t="s">
        <v>83</v>
      </c>
      <c r="AW222" s="12" t="s">
        <v>37</v>
      </c>
      <c r="AX222" s="12" t="s">
        <v>81</v>
      </c>
      <c r="AY222" s="231" t="s">
        <v>200</v>
      </c>
    </row>
    <row r="223" s="11" customFormat="1" ht="29.88" customHeight="1">
      <c r="B223" s="200"/>
      <c r="D223" s="201" t="s">
        <v>72</v>
      </c>
      <c r="E223" s="211" t="s">
        <v>250</v>
      </c>
      <c r="F223" s="211" t="s">
        <v>437</v>
      </c>
      <c r="I223" s="203"/>
      <c r="J223" s="212">
        <f>BK223</f>
        <v>0</v>
      </c>
      <c r="L223" s="200"/>
      <c r="M223" s="205"/>
      <c r="N223" s="206"/>
      <c r="O223" s="206"/>
      <c r="P223" s="207">
        <f>SUM(P224:P241)</f>
        <v>0</v>
      </c>
      <c r="Q223" s="206"/>
      <c r="R223" s="207">
        <f>SUM(R224:R241)</f>
        <v>5.4410400000000001</v>
      </c>
      <c r="S223" s="206"/>
      <c r="T223" s="208">
        <f>SUM(T224:T241)</f>
        <v>0</v>
      </c>
      <c r="AR223" s="201" t="s">
        <v>81</v>
      </c>
      <c r="AT223" s="209" t="s">
        <v>72</v>
      </c>
      <c r="AU223" s="209" t="s">
        <v>81</v>
      </c>
      <c r="AY223" s="201" t="s">
        <v>200</v>
      </c>
      <c r="BK223" s="210">
        <f>SUM(BK224:BK241)</f>
        <v>0</v>
      </c>
    </row>
    <row r="224" s="1" customFormat="1" ht="16.5" customHeight="1">
      <c r="B224" s="213"/>
      <c r="C224" s="214" t="s">
        <v>438</v>
      </c>
      <c r="D224" s="214" t="s">
        <v>202</v>
      </c>
      <c r="E224" s="215" t="s">
        <v>439</v>
      </c>
      <c r="F224" s="216" t="s">
        <v>440</v>
      </c>
      <c r="G224" s="217" t="s">
        <v>403</v>
      </c>
      <c r="H224" s="218">
        <v>6</v>
      </c>
      <c r="I224" s="219"/>
      <c r="J224" s="220">
        <f>ROUND(I224*H224,2)</f>
        <v>0</v>
      </c>
      <c r="K224" s="216" t="s">
        <v>206</v>
      </c>
      <c r="L224" s="48"/>
      <c r="M224" s="221" t="s">
        <v>5</v>
      </c>
      <c r="N224" s="222" t="s">
        <v>44</v>
      </c>
      <c r="O224" s="49"/>
      <c r="P224" s="223">
        <f>O224*H224</f>
        <v>0</v>
      </c>
      <c r="Q224" s="223">
        <v>0.34089999999999998</v>
      </c>
      <c r="R224" s="223">
        <f>Q224*H224</f>
        <v>2.0453999999999999</v>
      </c>
      <c r="S224" s="223">
        <v>0</v>
      </c>
      <c r="T224" s="224">
        <f>S224*H224</f>
        <v>0</v>
      </c>
      <c r="AR224" s="26" t="s">
        <v>207</v>
      </c>
      <c r="AT224" s="26" t="s">
        <v>202</v>
      </c>
      <c r="AU224" s="26" t="s">
        <v>83</v>
      </c>
      <c r="AY224" s="26" t="s">
        <v>200</v>
      </c>
      <c r="BE224" s="225">
        <f>IF(N224="základní",J224,0)</f>
        <v>0</v>
      </c>
      <c r="BF224" s="225">
        <f>IF(N224="snížená",J224,0)</f>
        <v>0</v>
      </c>
      <c r="BG224" s="225">
        <f>IF(N224="zákl. přenesená",J224,0)</f>
        <v>0</v>
      </c>
      <c r="BH224" s="225">
        <f>IF(N224="sníž. přenesená",J224,0)</f>
        <v>0</v>
      </c>
      <c r="BI224" s="225">
        <f>IF(N224="nulová",J224,0)</f>
        <v>0</v>
      </c>
      <c r="BJ224" s="26" t="s">
        <v>81</v>
      </c>
      <c r="BK224" s="225">
        <f>ROUND(I224*H224,2)</f>
        <v>0</v>
      </c>
      <c r="BL224" s="26" t="s">
        <v>207</v>
      </c>
      <c r="BM224" s="26" t="s">
        <v>704</v>
      </c>
    </row>
    <row r="225" s="1" customFormat="1">
      <c r="B225" s="48"/>
      <c r="D225" s="226" t="s">
        <v>209</v>
      </c>
      <c r="F225" s="227" t="s">
        <v>442</v>
      </c>
      <c r="I225" s="228"/>
      <c r="L225" s="48"/>
      <c r="M225" s="229"/>
      <c r="N225" s="49"/>
      <c r="O225" s="49"/>
      <c r="P225" s="49"/>
      <c r="Q225" s="49"/>
      <c r="R225" s="49"/>
      <c r="S225" s="49"/>
      <c r="T225" s="87"/>
      <c r="AT225" s="26" t="s">
        <v>209</v>
      </c>
      <c r="AU225" s="26" t="s">
        <v>83</v>
      </c>
    </row>
    <row r="226" s="1" customFormat="1" ht="16.5" customHeight="1">
      <c r="B226" s="213"/>
      <c r="C226" s="247" t="s">
        <v>443</v>
      </c>
      <c r="D226" s="247" t="s">
        <v>271</v>
      </c>
      <c r="E226" s="248" t="s">
        <v>444</v>
      </c>
      <c r="F226" s="249" t="s">
        <v>445</v>
      </c>
      <c r="G226" s="250" t="s">
        <v>403</v>
      </c>
      <c r="H226" s="251">
        <v>6</v>
      </c>
      <c r="I226" s="252"/>
      <c r="J226" s="253">
        <f>ROUND(I226*H226,2)</f>
        <v>0</v>
      </c>
      <c r="K226" s="249" t="s">
        <v>206</v>
      </c>
      <c r="L226" s="254"/>
      <c r="M226" s="255" t="s">
        <v>5</v>
      </c>
      <c r="N226" s="256" t="s">
        <v>44</v>
      </c>
      <c r="O226" s="49"/>
      <c r="P226" s="223">
        <f>O226*H226</f>
        <v>0</v>
      </c>
      <c r="Q226" s="223">
        <v>0.058000000000000003</v>
      </c>
      <c r="R226" s="223">
        <f>Q226*H226</f>
        <v>0.34800000000000003</v>
      </c>
      <c r="S226" s="223">
        <v>0</v>
      </c>
      <c r="T226" s="224">
        <f>S226*H226</f>
        <v>0</v>
      </c>
      <c r="AR226" s="26" t="s">
        <v>250</v>
      </c>
      <c r="AT226" s="26" t="s">
        <v>271</v>
      </c>
      <c r="AU226" s="26" t="s">
        <v>83</v>
      </c>
      <c r="AY226" s="26" t="s">
        <v>200</v>
      </c>
      <c r="BE226" s="225">
        <f>IF(N226="základní",J226,0)</f>
        <v>0</v>
      </c>
      <c r="BF226" s="225">
        <f>IF(N226="snížená",J226,0)</f>
        <v>0</v>
      </c>
      <c r="BG226" s="225">
        <f>IF(N226="zákl. přenesená",J226,0)</f>
        <v>0</v>
      </c>
      <c r="BH226" s="225">
        <f>IF(N226="sníž. přenesená",J226,0)</f>
        <v>0</v>
      </c>
      <c r="BI226" s="225">
        <f>IF(N226="nulová",J226,0)</f>
        <v>0</v>
      </c>
      <c r="BJ226" s="26" t="s">
        <v>81</v>
      </c>
      <c r="BK226" s="225">
        <f>ROUND(I226*H226,2)</f>
        <v>0</v>
      </c>
      <c r="BL226" s="26" t="s">
        <v>207</v>
      </c>
      <c r="BM226" s="26" t="s">
        <v>705</v>
      </c>
    </row>
    <row r="227" s="1" customFormat="1">
      <c r="B227" s="48"/>
      <c r="D227" s="226" t="s">
        <v>209</v>
      </c>
      <c r="F227" s="227" t="s">
        <v>445</v>
      </c>
      <c r="I227" s="228"/>
      <c r="L227" s="48"/>
      <c r="M227" s="229"/>
      <c r="N227" s="49"/>
      <c r="O227" s="49"/>
      <c r="P227" s="49"/>
      <c r="Q227" s="49"/>
      <c r="R227" s="49"/>
      <c r="S227" s="49"/>
      <c r="T227" s="87"/>
      <c r="AT227" s="26" t="s">
        <v>209</v>
      </c>
      <c r="AU227" s="26" t="s">
        <v>83</v>
      </c>
    </row>
    <row r="228" s="1" customFormat="1" ht="16.5" customHeight="1">
      <c r="B228" s="213"/>
      <c r="C228" s="247" t="s">
        <v>447</v>
      </c>
      <c r="D228" s="247" t="s">
        <v>271</v>
      </c>
      <c r="E228" s="248" t="s">
        <v>448</v>
      </c>
      <c r="F228" s="249" t="s">
        <v>449</v>
      </c>
      <c r="G228" s="250" t="s">
        <v>403</v>
      </c>
      <c r="H228" s="251">
        <v>6</v>
      </c>
      <c r="I228" s="252"/>
      <c r="J228" s="253">
        <f>ROUND(I228*H228,2)</f>
        <v>0</v>
      </c>
      <c r="K228" s="249" t="s">
        <v>206</v>
      </c>
      <c r="L228" s="254"/>
      <c r="M228" s="255" t="s">
        <v>5</v>
      </c>
      <c r="N228" s="256" t="s">
        <v>44</v>
      </c>
      <c r="O228" s="49"/>
      <c r="P228" s="223">
        <f>O228*H228</f>
        <v>0</v>
      </c>
      <c r="Q228" s="223">
        <v>0.057000000000000002</v>
      </c>
      <c r="R228" s="223">
        <f>Q228*H228</f>
        <v>0.34200000000000003</v>
      </c>
      <c r="S228" s="223">
        <v>0</v>
      </c>
      <c r="T228" s="224">
        <f>S228*H228</f>
        <v>0</v>
      </c>
      <c r="AR228" s="26" t="s">
        <v>250</v>
      </c>
      <c r="AT228" s="26" t="s">
        <v>271</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706</v>
      </c>
    </row>
    <row r="229" s="1" customFormat="1">
      <c r="B229" s="48"/>
      <c r="D229" s="226" t="s">
        <v>209</v>
      </c>
      <c r="F229" s="227" t="s">
        <v>449</v>
      </c>
      <c r="I229" s="228"/>
      <c r="L229" s="48"/>
      <c r="M229" s="229"/>
      <c r="N229" s="49"/>
      <c r="O229" s="49"/>
      <c r="P229" s="49"/>
      <c r="Q229" s="49"/>
      <c r="R229" s="49"/>
      <c r="S229" s="49"/>
      <c r="T229" s="87"/>
      <c r="AT229" s="26" t="s">
        <v>209</v>
      </c>
      <c r="AU229" s="26" t="s">
        <v>83</v>
      </c>
    </row>
    <row r="230" s="1" customFormat="1" ht="16.5" customHeight="1">
      <c r="B230" s="213"/>
      <c r="C230" s="247" t="s">
        <v>451</v>
      </c>
      <c r="D230" s="247" t="s">
        <v>271</v>
      </c>
      <c r="E230" s="248" t="s">
        <v>452</v>
      </c>
      <c r="F230" s="249" t="s">
        <v>453</v>
      </c>
      <c r="G230" s="250" t="s">
        <v>403</v>
      </c>
      <c r="H230" s="251">
        <v>6</v>
      </c>
      <c r="I230" s="252"/>
      <c r="J230" s="253">
        <f>ROUND(I230*H230,2)</f>
        <v>0</v>
      </c>
      <c r="K230" s="249" t="s">
        <v>206</v>
      </c>
      <c r="L230" s="254"/>
      <c r="M230" s="255" t="s">
        <v>5</v>
      </c>
      <c r="N230" s="256" t="s">
        <v>44</v>
      </c>
      <c r="O230" s="49"/>
      <c r="P230" s="223">
        <f>O230*H230</f>
        <v>0</v>
      </c>
      <c r="Q230" s="223">
        <v>0.080000000000000002</v>
      </c>
      <c r="R230" s="223">
        <f>Q230*H230</f>
        <v>0.47999999999999998</v>
      </c>
      <c r="S230" s="223">
        <v>0</v>
      </c>
      <c r="T230" s="224">
        <f>S230*H230</f>
        <v>0</v>
      </c>
      <c r="AR230" s="26" t="s">
        <v>250</v>
      </c>
      <c r="AT230" s="26" t="s">
        <v>271</v>
      </c>
      <c r="AU230" s="26" t="s">
        <v>83</v>
      </c>
      <c r="AY230" s="26" t="s">
        <v>200</v>
      </c>
      <c r="BE230" s="225">
        <f>IF(N230="základní",J230,0)</f>
        <v>0</v>
      </c>
      <c r="BF230" s="225">
        <f>IF(N230="snížená",J230,0)</f>
        <v>0</v>
      </c>
      <c r="BG230" s="225">
        <f>IF(N230="zákl. přenesená",J230,0)</f>
        <v>0</v>
      </c>
      <c r="BH230" s="225">
        <f>IF(N230="sníž. přenesená",J230,0)</f>
        <v>0</v>
      </c>
      <c r="BI230" s="225">
        <f>IF(N230="nulová",J230,0)</f>
        <v>0</v>
      </c>
      <c r="BJ230" s="26" t="s">
        <v>81</v>
      </c>
      <c r="BK230" s="225">
        <f>ROUND(I230*H230,2)</f>
        <v>0</v>
      </c>
      <c r="BL230" s="26" t="s">
        <v>207</v>
      </c>
      <c r="BM230" s="26" t="s">
        <v>707</v>
      </c>
    </row>
    <row r="231" s="1" customFormat="1">
      <c r="B231" s="48"/>
      <c r="D231" s="226" t="s">
        <v>209</v>
      </c>
      <c r="F231" s="227" t="s">
        <v>453</v>
      </c>
      <c r="I231" s="228"/>
      <c r="L231" s="48"/>
      <c r="M231" s="229"/>
      <c r="N231" s="49"/>
      <c r="O231" s="49"/>
      <c r="P231" s="49"/>
      <c r="Q231" s="49"/>
      <c r="R231" s="49"/>
      <c r="S231" s="49"/>
      <c r="T231" s="87"/>
      <c r="AT231" s="26" t="s">
        <v>209</v>
      </c>
      <c r="AU231" s="26" t="s">
        <v>83</v>
      </c>
    </row>
    <row r="232" s="1" customFormat="1" ht="16.5" customHeight="1">
      <c r="B232" s="213"/>
      <c r="C232" s="247" t="s">
        <v>455</v>
      </c>
      <c r="D232" s="247" t="s">
        <v>271</v>
      </c>
      <c r="E232" s="248" t="s">
        <v>456</v>
      </c>
      <c r="F232" s="249" t="s">
        <v>457</v>
      </c>
      <c r="G232" s="250" t="s">
        <v>403</v>
      </c>
      <c r="H232" s="251">
        <v>6</v>
      </c>
      <c r="I232" s="252"/>
      <c r="J232" s="253">
        <f>ROUND(I232*H232,2)</f>
        <v>0</v>
      </c>
      <c r="K232" s="249" t="s">
        <v>206</v>
      </c>
      <c r="L232" s="254"/>
      <c r="M232" s="255" t="s">
        <v>5</v>
      </c>
      <c r="N232" s="256" t="s">
        <v>44</v>
      </c>
      <c r="O232" s="49"/>
      <c r="P232" s="223">
        <f>O232*H232</f>
        <v>0</v>
      </c>
      <c r="Q232" s="223">
        <v>0.071999999999999995</v>
      </c>
      <c r="R232" s="223">
        <f>Q232*H232</f>
        <v>0.43199999999999994</v>
      </c>
      <c r="S232" s="223">
        <v>0</v>
      </c>
      <c r="T232" s="224">
        <f>S232*H232</f>
        <v>0</v>
      </c>
      <c r="AR232" s="26" t="s">
        <v>250</v>
      </c>
      <c r="AT232" s="26" t="s">
        <v>271</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207</v>
      </c>
      <c r="BM232" s="26" t="s">
        <v>708</v>
      </c>
    </row>
    <row r="233" s="1" customFormat="1">
      <c r="B233" s="48"/>
      <c r="D233" s="226" t="s">
        <v>209</v>
      </c>
      <c r="F233" s="227" t="s">
        <v>457</v>
      </c>
      <c r="I233" s="228"/>
      <c r="L233" s="48"/>
      <c r="M233" s="229"/>
      <c r="N233" s="49"/>
      <c r="O233" s="49"/>
      <c r="P233" s="49"/>
      <c r="Q233" s="49"/>
      <c r="R233" s="49"/>
      <c r="S233" s="49"/>
      <c r="T233" s="87"/>
      <c r="AT233" s="26" t="s">
        <v>209</v>
      </c>
      <c r="AU233" s="26" t="s">
        <v>83</v>
      </c>
    </row>
    <row r="234" s="1" customFormat="1" ht="16.5" customHeight="1">
      <c r="B234" s="213"/>
      <c r="C234" s="247" t="s">
        <v>459</v>
      </c>
      <c r="D234" s="247" t="s">
        <v>271</v>
      </c>
      <c r="E234" s="248" t="s">
        <v>460</v>
      </c>
      <c r="F234" s="249" t="s">
        <v>461</v>
      </c>
      <c r="G234" s="250" t="s">
        <v>403</v>
      </c>
      <c r="H234" s="251">
        <v>6</v>
      </c>
      <c r="I234" s="252"/>
      <c r="J234" s="253">
        <f>ROUND(I234*H234,2)</f>
        <v>0</v>
      </c>
      <c r="K234" s="249" t="s">
        <v>206</v>
      </c>
      <c r="L234" s="254"/>
      <c r="M234" s="255" t="s">
        <v>5</v>
      </c>
      <c r="N234" s="256" t="s">
        <v>44</v>
      </c>
      <c r="O234" s="49"/>
      <c r="P234" s="223">
        <f>O234*H234</f>
        <v>0</v>
      </c>
      <c r="Q234" s="223">
        <v>0.027</v>
      </c>
      <c r="R234" s="223">
        <f>Q234*H234</f>
        <v>0.16200000000000001</v>
      </c>
      <c r="S234" s="223">
        <v>0</v>
      </c>
      <c r="T234" s="224">
        <f>S234*H234</f>
        <v>0</v>
      </c>
      <c r="AR234" s="26" t="s">
        <v>250</v>
      </c>
      <c r="AT234" s="26" t="s">
        <v>271</v>
      </c>
      <c r="AU234" s="26" t="s">
        <v>83</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207</v>
      </c>
      <c r="BM234" s="26" t="s">
        <v>709</v>
      </c>
    </row>
    <row r="235" s="1" customFormat="1">
      <c r="B235" s="48"/>
      <c r="D235" s="226" t="s">
        <v>209</v>
      </c>
      <c r="F235" s="227" t="s">
        <v>461</v>
      </c>
      <c r="I235" s="228"/>
      <c r="L235" s="48"/>
      <c r="M235" s="229"/>
      <c r="N235" s="49"/>
      <c r="O235" s="49"/>
      <c r="P235" s="49"/>
      <c r="Q235" s="49"/>
      <c r="R235" s="49"/>
      <c r="S235" s="49"/>
      <c r="T235" s="87"/>
      <c r="AT235" s="26" t="s">
        <v>209</v>
      </c>
      <c r="AU235" s="26" t="s">
        <v>83</v>
      </c>
    </row>
    <row r="236" s="1" customFormat="1" ht="25.5" customHeight="1">
      <c r="B236" s="213"/>
      <c r="C236" s="214" t="s">
        <v>436</v>
      </c>
      <c r="D236" s="214" t="s">
        <v>202</v>
      </c>
      <c r="E236" s="215" t="s">
        <v>463</v>
      </c>
      <c r="F236" s="216" t="s">
        <v>464</v>
      </c>
      <c r="G236" s="217" t="s">
        <v>403</v>
      </c>
      <c r="H236" s="218">
        <v>6</v>
      </c>
      <c r="I236" s="219"/>
      <c r="J236" s="220">
        <f>ROUND(I236*H236,2)</f>
        <v>0</v>
      </c>
      <c r="K236" s="216" t="s">
        <v>206</v>
      </c>
      <c r="L236" s="48"/>
      <c r="M236" s="221" t="s">
        <v>5</v>
      </c>
      <c r="N236" s="222" t="s">
        <v>44</v>
      </c>
      <c r="O236" s="49"/>
      <c r="P236" s="223">
        <f>O236*H236</f>
        <v>0</v>
      </c>
      <c r="Q236" s="223">
        <v>0.21734000000000001</v>
      </c>
      <c r="R236" s="223">
        <f>Q236*H236</f>
        <v>1.3040400000000001</v>
      </c>
      <c r="S236" s="223">
        <v>0</v>
      </c>
      <c r="T236" s="224">
        <f>S236*H236</f>
        <v>0</v>
      </c>
      <c r="AR236" s="26" t="s">
        <v>207</v>
      </c>
      <c r="AT236" s="26" t="s">
        <v>202</v>
      </c>
      <c r="AU236" s="26" t="s">
        <v>83</v>
      </c>
      <c r="AY236" s="26" t="s">
        <v>200</v>
      </c>
      <c r="BE236" s="225">
        <f>IF(N236="základní",J236,0)</f>
        <v>0</v>
      </c>
      <c r="BF236" s="225">
        <f>IF(N236="snížená",J236,0)</f>
        <v>0</v>
      </c>
      <c r="BG236" s="225">
        <f>IF(N236="zákl. přenesená",J236,0)</f>
        <v>0</v>
      </c>
      <c r="BH236" s="225">
        <f>IF(N236="sníž. přenesená",J236,0)</f>
        <v>0</v>
      </c>
      <c r="BI236" s="225">
        <f>IF(N236="nulová",J236,0)</f>
        <v>0</v>
      </c>
      <c r="BJ236" s="26" t="s">
        <v>81</v>
      </c>
      <c r="BK236" s="225">
        <f>ROUND(I236*H236,2)</f>
        <v>0</v>
      </c>
      <c r="BL236" s="26" t="s">
        <v>207</v>
      </c>
      <c r="BM236" s="26" t="s">
        <v>710</v>
      </c>
    </row>
    <row r="237" s="1" customFormat="1">
      <c r="B237" s="48"/>
      <c r="D237" s="226" t="s">
        <v>209</v>
      </c>
      <c r="F237" s="227" t="s">
        <v>464</v>
      </c>
      <c r="I237" s="228"/>
      <c r="L237" s="48"/>
      <c r="M237" s="229"/>
      <c r="N237" s="49"/>
      <c r="O237" s="49"/>
      <c r="P237" s="49"/>
      <c r="Q237" s="49"/>
      <c r="R237" s="49"/>
      <c r="S237" s="49"/>
      <c r="T237" s="87"/>
      <c r="AT237" s="26" t="s">
        <v>209</v>
      </c>
      <c r="AU237" s="26" t="s">
        <v>83</v>
      </c>
    </row>
    <row r="238" s="1" customFormat="1" ht="16.5" customHeight="1">
      <c r="B238" s="213"/>
      <c r="C238" s="247" t="s">
        <v>466</v>
      </c>
      <c r="D238" s="247" t="s">
        <v>271</v>
      </c>
      <c r="E238" s="248" t="s">
        <v>467</v>
      </c>
      <c r="F238" s="249" t="s">
        <v>468</v>
      </c>
      <c r="G238" s="250" t="s">
        <v>403</v>
      </c>
      <c r="H238" s="251">
        <v>6</v>
      </c>
      <c r="I238" s="252"/>
      <c r="J238" s="253">
        <f>ROUND(I238*H238,2)</f>
        <v>0</v>
      </c>
      <c r="K238" s="249" t="s">
        <v>206</v>
      </c>
      <c r="L238" s="254"/>
      <c r="M238" s="255" t="s">
        <v>5</v>
      </c>
      <c r="N238" s="256" t="s">
        <v>44</v>
      </c>
      <c r="O238" s="49"/>
      <c r="P238" s="223">
        <f>O238*H238</f>
        <v>0</v>
      </c>
      <c r="Q238" s="223">
        <v>0.0040000000000000001</v>
      </c>
      <c r="R238" s="223">
        <f>Q238*H238</f>
        <v>0.024</v>
      </c>
      <c r="S238" s="223">
        <v>0</v>
      </c>
      <c r="T238" s="224">
        <f>S238*H238</f>
        <v>0</v>
      </c>
      <c r="AR238" s="26" t="s">
        <v>250</v>
      </c>
      <c r="AT238" s="26" t="s">
        <v>271</v>
      </c>
      <c r="AU238" s="26" t="s">
        <v>83</v>
      </c>
      <c r="AY238" s="26" t="s">
        <v>200</v>
      </c>
      <c r="BE238" s="225">
        <f>IF(N238="základní",J238,0)</f>
        <v>0</v>
      </c>
      <c r="BF238" s="225">
        <f>IF(N238="snížená",J238,0)</f>
        <v>0</v>
      </c>
      <c r="BG238" s="225">
        <f>IF(N238="zákl. přenesená",J238,0)</f>
        <v>0</v>
      </c>
      <c r="BH238" s="225">
        <f>IF(N238="sníž. přenesená",J238,0)</f>
        <v>0</v>
      </c>
      <c r="BI238" s="225">
        <f>IF(N238="nulová",J238,0)</f>
        <v>0</v>
      </c>
      <c r="BJ238" s="26" t="s">
        <v>81</v>
      </c>
      <c r="BK238" s="225">
        <f>ROUND(I238*H238,2)</f>
        <v>0</v>
      </c>
      <c r="BL238" s="26" t="s">
        <v>207</v>
      </c>
      <c r="BM238" s="26" t="s">
        <v>711</v>
      </c>
    </row>
    <row r="239" s="1" customFormat="1">
      <c r="B239" s="48"/>
      <c r="D239" s="226" t="s">
        <v>209</v>
      </c>
      <c r="F239" s="227" t="s">
        <v>468</v>
      </c>
      <c r="I239" s="228"/>
      <c r="L239" s="48"/>
      <c r="M239" s="229"/>
      <c r="N239" s="49"/>
      <c r="O239" s="49"/>
      <c r="P239" s="49"/>
      <c r="Q239" s="49"/>
      <c r="R239" s="49"/>
      <c r="S239" s="49"/>
      <c r="T239" s="87"/>
      <c r="AT239" s="26" t="s">
        <v>209</v>
      </c>
      <c r="AU239" s="26" t="s">
        <v>83</v>
      </c>
    </row>
    <row r="240" s="1" customFormat="1" ht="16.5" customHeight="1">
      <c r="B240" s="213"/>
      <c r="C240" s="247" t="s">
        <v>470</v>
      </c>
      <c r="D240" s="247" t="s">
        <v>271</v>
      </c>
      <c r="E240" s="248" t="s">
        <v>471</v>
      </c>
      <c r="F240" s="249" t="s">
        <v>472</v>
      </c>
      <c r="G240" s="250" t="s">
        <v>403</v>
      </c>
      <c r="H240" s="251">
        <v>6</v>
      </c>
      <c r="I240" s="252"/>
      <c r="J240" s="253">
        <f>ROUND(I240*H240,2)</f>
        <v>0</v>
      </c>
      <c r="K240" s="249" t="s">
        <v>206</v>
      </c>
      <c r="L240" s="254"/>
      <c r="M240" s="255" t="s">
        <v>5</v>
      </c>
      <c r="N240" s="256" t="s">
        <v>44</v>
      </c>
      <c r="O240" s="49"/>
      <c r="P240" s="223">
        <f>O240*H240</f>
        <v>0</v>
      </c>
      <c r="Q240" s="223">
        <v>0.050599999999999999</v>
      </c>
      <c r="R240" s="223">
        <f>Q240*H240</f>
        <v>0.30359999999999998</v>
      </c>
      <c r="S240" s="223">
        <v>0</v>
      </c>
      <c r="T240" s="224">
        <f>S240*H240</f>
        <v>0</v>
      </c>
      <c r="AR240" s="26" t="s">
        <v>250</v>
      </c>
      <c r="AT240" s="26" t="s">
        <v>271</v>
      </c>
      <c r="AU240" s="26" t="s">
        <v>83</v>
      </c>
      <c r="AY240" s="26" t="s">
        <v>200</v>
      </c>
      <c r="BE240" s="225">
        <f>IF(N240="základní",J240,0)</f>
        <v>0</v>
      </c>
      <c r="BF240" s="225">
        <f>IF(N240="snížená",J240,0)</f>
        <v>0</v>
      </c>
      <c r="BG240" s="225">
        <f>IF(N240="zákl. přenesená",J240,0)</f>
        <v>0</v>
      </c>
      <c r="BH240" s="225">
        <f>IF(N240="sníž. přenesená",J240,0)</f>
        <v>0</v>
      </c>
      <c r="BI240" s="225">
        <f>IF(N240="nulová",J240,0)</f>
        <v>0</v>
      </c>
      <c r="BJ240" s="26" t="s">
        <v>81</v>
      </c>
      <c r="BK240" s="225">
        <f>ROUND(I240*H240,2)</f>
        <v>0</v>
      </c>
      <c r="BL240" s="26" t="s">
        <v>207</v>
      </c>
      <c r="BM240" s="26" t="s">
        <v>712</v>
      </c>
    </row>
    <row r="241" s="1" customFormat="1">
      <c r="B241" s="48"/>
      <c r="D241" s="226" t="s">
        <v>209</v>
      </c>
      <c r="F241" s="227" t="s">
        <v>472</v>
      </c>
      <c r="I241" s="228"/>
      <c r="L241" s="48"/>
      <c r="M241" s="229"/>
      <c r="N241" s="49"/>
      <c r="O241" s="49"/>
      <c r="P241" s="49"/>
      <c r="Q241" s="49"/>
      <c r="R241" s="49"/>
      <c r="S241" s="49"/>
      <c r="T241" s="87"/>
      <c r="AT241" s="26" t="s">
        <v>209</v>
      </c>
      <c r="AU241" s="26" t="s">
        <v>83</v>
      </c>
    </row>
    <row r="242" s="11" customFormat="1" ht="29.88" customHeight="1">
      <c r="B242" s="200"/>
      <c r="D242" s="201" t="s">
        <v>72</v>
      </c>
      <c r="E242" s="211" t="s">
        <v>258</v>
      </c>
      <c r="F242" s="211" t="s">
        <v>474</v>
      </c>
      <c r="I242" s="203"/>
      <c r="J242" s="212">
        <f>BK242</f>
        <v>0</v>
      </c>
      <c r="L242" s="200"/>
      <c r="M242" s="205"/>
      <c r="N242" s="206"/>
      <c r="O242" s="206"/>
      <c r="P242" s="207">
        <f>SUM(P243:P278)</f>
        <v>0</v>
      </c>
      <c r="Q242" s="206"/>
      <c r="R242" s="207">
        <f>SUM(R243:R278)</f>
        <v>120.42826600000001</v>
      </c>
      <c r="S242" s="206"/>
      <c r="T242" s="208">
        <f>SUM(T243:T278)</f>
        <v>0</v>
      </c>
      <c r="AR242" s="201" t="s">
        <v>81</v>
      </c>
      <c r="AT242" s="209" t="s">
        <v>72</v>
      </c>
      <c r="AU242" s="209" t="s">
        <v>81</v>
      </c>
      <c r="AY242" s="201" t="s">
        <v>200</v>
      </c>
      <c r="BK242" s="210">
        <f>SUM(BK243:BK278)</f>
        <v>0</v>
      </c>
    </row>
    <row r="243" s="1" customFormat="1" ht="25.5" customHeight="1">
      <c r="B243" s="213"/>
      <c r="C243" s="214" t="s">
        <v>475</v>
      </c>
      <c r="D243" s="214" t="s">
        <v>202</v>
      </c>
      <c r="E243" s="215" t="s">
        <v>713</v>
      </c>
      <c r="F243" s="216" t="s">
        <v>714</v>
      </c>
      <c r="G243" s="217" t="s">
        <v>333</v>
      </c>
      <c r="H243" s="218">
        <v>15</v>
      </c>
      <c r="I243" s="219"/>
      <c r="J243" s="220">
        <f>ROUND(I243*H243,2)</f>
        <v>0</v>
      </c>
      <c r="K243" s="216" t="s">
        <v>206</v>
      </c>
      <c r="L243" s="48"/>
      <c r="M243" s="221" t="s">
        <v>5</v>
      </c>
      <c r="N243" s="222" t="s">
        <v>44</v>
      </c>
      <c r="O243" s="49"/>
      <c r="P243" s="223">
        <f>O243*H243</f>
        <v>0</v>
      </c>
      <c r="Q243" s="223">
        <v>8.0000000000000007E-05</v>
      </c>
      <c r="R243" s="223">
        <f>Q243*H243</f>
        <v>0.0012000000000000001</v>
      </c>
      <c r="S243" s="223">
        <v>0</v>
      </c>
      <c r="T243" s="224">
        <f>S243*H243</f>
        <v>0</v>
      </c>
      <c r="AR243" s="26" t="s">
        <v>207</v>
      </c>
      <c r="AT243" s="26" t="s">
        <v>202</v>
      </c>
      <c r="AU243" s="26" t="s">
        <v>83</v>
      </c>
      <c r="AY243" s="26" t="s">
        <v>200</v>
      </c>
      <c r="BE243" s="225">
        <f>IF(N243="základní",J243,0)</f>
        <v>0</v>
      </c>
      <c r="BF243" s="225">
        <f>IF(N243="snížená",J243,0)</f>
        <v>0</v>
      </c>
      <c r="BG243" s="225">
        <f>IF(N243="zákl. přenesená",J243,0)</f>
        <v>0</v>
      </c>
      <c r="BH243" s="225">
        <f>IF(N243="sníž. přenesená",J243,0)</f>
        <v>0</v>
      </c>
      <c r="BI243" s="225">
        <f>IF(N243="nulová",J243,0)</f>
        <v>0</v>
      </c>
      <c r="BJ243" s="26" t="s">
        <v>81</v>
      </c>
      <c r="BK243" s="225">
        <f>ROUND(I243*H243,2)</f>
        <v>0</v>
      </c>
      <c r="BL243" s="26" t="s">
        <v>207</v>
      </c>
      <c r="BM243" s="26" t="s">
        <v>715</v>
      </c>
    </row>
    <row r="244" s="1" customFormat="1">
      <c r="B244" s="48"/>
      <c r="D244" s="226" t="s">
        <v>209</v>
      </c>
      <c r="F244" s="227" t="s">
        <v>716</v>
      </c>
      <c r="I244" s="228"/>
      <c r="L244" s="48"/>
      <c r="M244" s="229"/>
      <c r="N244" s="49"/>
      <c r="O244" s="49"/>
      <c r="P244" s="49"/>
      <c r="Q244" s="49"/>
      <c r="R244" s="49"/>
      <c r="S244" s="49"/>
      <c r="T244" s="87"/>
      <c r="AT244" s="26" t="s">
        <v>209</v>
      </c>
      <c r="AU244" s="26" t="s">
        <v>83</v>
      </c>
    </row>
    <row r="245" s="12" customFormat="1">
      <c r="B245" s="230"/>
      <c r="D245" s="226" t="s">
        <v>211</v>
      </c>
      <c r="E245" s="231" t="s">
        <v>5</v>
      </c>
      <c r="F245" s="232" t="s">
        <v>717</v>
      </c>
      <c r="H245" s="233">
        <v>15</v>
      </c>
      <c r="I245" s="234"/>
      <c r="L245" s="230"/>
      <c r="M245" s="235"/>
      <c r="N245" s="236"/>
      <c r="O245" s="236"/>
      <c r="P245" s="236"/>
      <c r="Q245" s="236"/>
      <c r="R245" s="236"/>
      <c r="S245" s="236"/>
      <c r="T245" s="237"/>
      <c r="AT245" s="231" t="s">
        <v>211</v>
      </c>
      <c r="AU245" s="231" t="s">
        <v>83</v>
      </c>
      <c r="AV245" s="12" t="s">
        <v>83</v>
      </c>
      <c r="AW245" s="12" t="s">
        <v>37</v>
      </c>
      <c r="AX245" s="12" t="s">
        <v>81</v>
      </c>
      <c r="AY245" s="231" t="s">
        <v>200</v>
      </c>
    </row>
    <row r="246" s="1" customFormat="1" ht="25.5" customHeight="1">
      <c r="B246" s="213"/>
      <c r="C246" s="214" t="s">
        <v>480</v>
      </c>
      <c r="D246" s="214" t="s">
        <v>202</v>
      </c>
      <c r="E246" s="215" t="s">
        <v>512</v>
      </c>
      <c r="F246" s="216" t="s">
        <v>513</v>
      </c>
      <c r="G246" s="217" t="s">
        <v>333</v>
      </c>
      <c r="H246" s="218">
        <v>213.80000000000001</v>
      </c>
      <c r="I246" s="219"/>
      <c r="J246" s="220">
        <f>ROUND(I246*H246,2)</f>
        <v>0</v>
      </c>
      <c r="K246" s="216" t="s">
        <v>206</v>
      </c>
      <c r="L246" s="48"/>
      <c r="M246" s="221" t="s">
        <v>5</v>
      </c>
      <c r="N246" s="222" t="s">
        <v>44</v>
      </c>
      <c r="O246" s="49"/>
      <c r="P246" s="223">
        <f>O246*H246</f>
        <v>0</v>
      </c>
      <c r="Q246" s="223">
        <v>0.080879999999999994</v>
      </c>
      <c r="R246" s="223">
        <f>Q246*H246</f>
        <v>17.292144</v>
      </c>
      <c r="S246" s="223">
        <v>0</v>
      </c>
      <c r="T246" s="224">
        <f>S246*H246</f>
        <v>0</v>
      </c>
      <c r="AR246" s="26" t="s">
        <v>207</v>
      </c>
      <c r="AT246" s="26" t="s">
        <v>202</v>
      </c>
      <c r="AU246" s="26" t="s">
        <v>83</v>
      </c>
      <c r="AY246" s="26" t="s">
        <v>200</v>
      </c>
      <c r="BE246" s="225">
        <f>IF(N246="základní",J246,0)</f>
        <v>0</v>
      </c>
      <c r="BF246" s="225">
        <f>IF(N246="snížená",J246,0)</f>
        <v>0</v>
      </c>
      <c r="BG246" s="225">
        <f>IF(N246="zákl. přenesená",J246,0)</f>
        <v>0</v>
      </c>
      <c r="BH246" s="225">
        <f>IF(N246="sníž. přenesená",J246,0)</f>
        <v>0</v>
      </c>
      <c r="BI246" s="225">
        <f>IF(N246="nulová",J246,0)</f>
        <v>0</v>
      </c>
      <c r="BJ246" s="26" t="s">
        <v>81</v>
      </c>
      <c r="BK246" s="225">
        <f>ROUND(I246*H246,2)</f>
        <v>0</v>
      </c>
      <c r="BL246" s="26" t="s">
        <v>207</v>
      </c>
      <c r="BM246" s="26" t="s">
        <v>718</v>
      </c>
    </row>
    <row r="247" s="1" customFormat="1">
      <c r="B247" s="48"/>
      <c r="D247" s="226" t="s">
        <v>209</v>
      </c>
      <c r="F247" s="227" t="s">
        <v>515</v>
      </c>
      <c r="I247" s="228"/>
      <c r="L247" s="48"/>
      <c r="M247" s="229"/>
      <c r="N247" s="49"/>
      <c r="O247" s="49"/>
      <c r="P247" s="49"/>
      <c r="Q247" s="49"/>
      <c r="R247" s="49"/>
      <c r="S247" s="49"/>
      <c r="T247" s="87"/>
      <c r="AT247" s="26" t="s">
        <v>209</v>
      </c>
      <c r="AU247" s="26" t="s">
        <v>83</v>
      </c>
    </row>
    <row r="248" s="1" customFormat="1" ht="16.5" customHeight="1">
      <c r="B248" s="213"/>
      <c r="C248" s="247" t="s">
        <v>484</v>
      </c>
      <c r="D248" s="247" t="s">
        <v>271</v>
      </c>
      <c r="E248" s="248" t="s">
        <v>517</v>
      </c>
      <c r="F248" s="249" t="s">
        <v>518</v>
      </c>
      <c r="G248" s="250" t="s">
        <v>333</v>
      </c>
      <c r="H248" s="251">
        <v>213.80000000000001</v>
      </c>
      <c r="I248" s="252"/>
      <c r="J248" s="253">
        <f>ROUND(I248*H248,2)</f>
        <v>0</v>
      </c>
      <c r="K248" s="249" t="s">
        <v>206</v>
      </c>
      <c r="L248" s="254"/>
      <c r="M248" s="255" t="s">
        <v>5</v>
      </c>
      <c r="N248" s="256" t="s">
        <v>44</v>
      </c>
      <c r="O248" s="49"/>
      <c r="P248" s="223">
        <f>O248*H248</f>
        <v>0</v>
      </c>
      <c r="Q248" s="223">
        <v>0.045999999999999999</v>
      </c>
      <c r="R248" s="223">
        <f>Q248*H248</f>
        <v>9.8347999999999995</v>
      </c>
      <c r="S248" s="223">
        <v>0</v>
      </c>
      <c r="T248" s="224">
        <f>S248*H248</f>
        <v>0</v>
      </c>
      <c r="AR248" s="26" t="s">
        <v>250</v>
      </c>
      <c r="AT248" s="26" t="s">
        <v>271</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719</v>
      </c>
    </row>
    <row r="249" s="1" customFormat="1">
      <c r="B249" s="48"/>
      <c r="D249" s="226" t="s">
        <v>209</v>
      </c>
      <c r="F249" s="227" t="s">
        <v>518</v>
      </c>
      <c r="I249" s="228"/>
      <c r="L249" s="48"/>
      <c r="M249" s="229"/>
      <c r="N249" s="49"/>
      <c r="O249" s="49"/>
      <c r="P249" s="49"/>
      <c r="Q249" s="49"/>
      <c r="R249" s="49"/>
      <c r="S249" s="49"/>
      <c r="T249" s="87"/>
      <c r="AT249" s="26" t="s">
        <v>209</v>
      </c>
      <c r="AU249" s="26" t="s">
        <v>83</v>
      </c>
    </row>
    <row r="250" s="12" customFormat="1">
      <c r="B250" s="230"/>
      <c r="D250" s="226" t="s">
        <v>211</v>
      </c>
      <c r="E250" s="231" t="s">
        <v>5</v>
      </c>
      <c r="F250" s="232" t="s">
        <v>720</v>
      </c>
      <c r="H250" s="233">
        <v>213.80000000000001</v>
      </c>
      <c r="I250" s="234"/>
      <c r="L250" s="230"/>
      <c r="M250" s="235"/>
      <c r="N250" s="236"/>
      <c r="O250" s="236"/>
      <c r="P250" s="236"/>
      <c r="Q250" s="236"/>
      <c r="R250" s="236"/>
      <c r="S250" s="236"/>
      <c r="T250" s="237"/>
      <c r="AT250" s="231" t="s">
        <v>211</v>
      </c>
      <c r="AU250" s="231" t="s">
        <v>83</v>
      </c>
      <c r="AV250" s="12" t="s">
        <v>83</v>
      </c>
      <c r="AW250" s="12" t="s">
        <v>37</v>
      </c>
      <c r="AX250" s="12" t="s">
        <v>81</v>
      </c>
      <c r="AY250" s="231" t="s">
        <v>200</v>
      </c>
    </row>
    <row r="251" s="1" customFormat="1" ht="25.5" customHeight="1">
      <c r="B251" s="213"/>
      <c r="C251" s="214" t="s">
        <v>490</v>
      </c>
      <c r="D251" s="214" t="s">
        <v>202</v>
      </c>
      <c r="E251" s="215" t="s">
        <v>524</v>
      </c>
      <c r="F251" s="216" t="s">
        <v>525</v>
      </c>
      <c r="G251" s="217" t="s">
        <v>333</v>
      </c>
      <c r="H251" s="218">
        <v>237.75</v>
      </c>
      <c r="I251" s="219"/>
      <c r="J251" s="220">
        <f>ROUND(I251*H251,2)</f>
        <v>0</v>
      </c>
      <c r="K251" s="216" t="s">
        <v>206</v>
      </c>
      <c r="L251" s="48"/>
      <c r="M251" s="221" t="s">
        <v>5</v>
      </c>
      <c r="N251" s="222" t="s">
        <v>44</v>
      </c>
      <c r="O251" s="49"/>
      <c r="P251" s="223">
        <f>O251*H251</f>
        <v>0</v>
      </c>
      <c r="Q251" s="223">
        <v>0.15540000000000001</v>
      </c>
      <c r="R251" s="223">
        <f>Q251*H251</f>
        <v>36.946350000000002</v>
      </c>
      <c r="S251" s="223">
        <v>0</v>
      </c>
      <c r="T251" s="224">
        <f>S251*H251</f>
        <v>0</v>
      </c>
      <c r="AR251" s="26" t="s">
        <v>207</v>
      </c>
      <c r="AT251" s="26" t="s">
        <v>202</v>
      </c>
      <c r="AU251" s="26" t="s">
        <v>83</v>
      </c>
      <c r="AY251" s="26" t="s">
        <v>200</v>
      </c>
      <c r="BE251" s="225">
        <f>IF(N251="základní",J251,0)</f>
        <v>0</v>
      </c>
      <c r="BF251" s="225">
        <f>IF(N251="snížená",J251,0)</f>
        <v>0</v>
      </c>
      <c r="BG251" s="225">
        <f>IF(N251="zákl. přenesená",J251,0)</f>
        <v>0</v>
      </c>
      <c r="BH251" s="225">
        <f>IF(N251="sníž. přenesená",J251,0)</f>
        <v>0</v>
      </c>
      <c r="BI251" s="225">
        <f>IF(N251="nulová",J251,0)</f>
        <v>0</v>
      </c>
      <c r="BJ251" s="26" t="s">
        <v>81</v>
      </c>
      <c r="BK251" s="225">
        <f>ROUND(I251*H251,2)</f>
        <v>0</v>
      </c>
      <c r="BL251" s="26" t="s">
        <v>207</v>
      </c>
      <c r="BM251" s="26" t="s">
        <v>721</v>
      </c>
    </row>
    <row r="252" s="1" customFormat="1">
      <c r="B252" s="48"/>
      <c r="D252" s="226" t="s">
        <v>209</v>
      </c>
      <c r="F252" s="227" t="s">
        <v>527</v>
      </c>
      <c r="I252" s="228"/>
      <c r="L252" s="48"/>
      <c r="M252" s="229"/>
      <c r="N252" s="49"/>
      <c r="O252" s="49"/>
      <c r="P252" s="49"/>
      <c r="Q252" s="49"/>
      <c r="R252" s="49"/>
      <c r="S252" s="49"/>
      <c r="T252" s="87"/>
      <c r="AT252" s="26" t="s">
        <v>209</v>
      </c>
      <c r="AU252" s="26" t="s">
        <v>83</v>
      </c>
    </row>
    <row r="253" s="1" customFormat="1" ht="16.5" customHeight="1">
      <c r="B253" s="213"/>
      <c r="C253" s="247" t="s">
        <v>494</v>
      </c>
      <c r="D253" s="247" t="s">
        <v>271</v>
      </c>
      <c r="E253" s="248" t="s">
        <v>529</v>
      </c>
      <c r="F253" s="249" t="s">
        <v>530</v>
      </c>
      <c r="G253" s="250" t="s">
        <v>333</v>
      </c>
      <c r="H253" s="251">
        <v>36</v>
      </c>
      <c r="I253" s="252"/>
      <c r="J253" s="253">
        <f>ROUND(I253*H253,2)</f>
        <v>0</v>
      </c>
      <c r="K253" s="249" t="s">
        <v>206</v>
      </c>
      <c r="L253" s="254"/>
      <c r="M253" s="255" t="s">
        <v>5</v>
      </c>
      <c r="N253" s="256" t="s">
        <v>44</v>
      </c>
      <c r="O253" s="49"/>
      <c r="P253" s="223">
        <f>O253*H253</f>
        <v>0</v>
      </c>
      <c r="Q253" s="223">
        <v>0.048300000000000003</v>
      </c>
      <c r="R253" s="223">
        <f>Q253*H253</f>
        <v>1.7388000000000001</v>
      </c>
      <c r="S253" s="223">
        <v>0</v>
      </c>
      <c r="T253" s="224">
        <f>S253*H253</f>
        <v>0</v>
      </c>
      <c r="AR253" s="26" t="s">
        <v>250</v>
      </c>
      <c r="AT253" s="26" t="s">
        <v>271</v>
      </c>
      <c r="AU253" s="26" t="s">
        <v>83</v>
      </c>
      <c r="AY253" s="26" t="s">
        <v>200</v>
      </c>
      <c r="BE253" s="225">
        <f>IF(N253="základní",J253,0)</f>
        <v>0</v>
      </c>
      <c r="BF253" s="225">
        <f>IF(N253="snížená",J253,0)</f>
        <v>0</v>
      </c>
      <c r="BG253" s="225">
        <f>IF(N253="zákl. přenesená",J253,0)</f>
        <v>0</v>
      </c>
      <c r="BH253" s="225">
        <f>IF(N253="sníž. přenesená",J253,0)</f>
        <v>0</v>
      </c>
      <c r="BI253" s="225">
        <f>IF(N253="nulová",J253,0)</f>
        <v>0</v>
      </c>
      <c r="BJ253" s="26" t="s">
        <v>81</v>
      </c>
      <c r="BK253" s="225">
        <f>ROUND(I253*H253,2)</f>
        <v>0</v>
      </c>
      <c r="BL253" s="26" t="s">
        <v>207</v>
      </c>
      <c r="BM253" s="26" t="s">
        <v>722</v>
      </c>
    </row>
    <row r="254" s="1" customFormat="1">
      <c r="B254" s="48"/>
      <c r="D254" s="226" t="s">
        <v>209</v>
      </c>
      <c r="F254" s="227" t="s">
        <v>530</v>
      </c>
      <c r="I254" s="228"/>
      <c r="L254" s="48"/>
      <c r="M254" s="229"/>
      <c r="N254" s="49"/>
      <c r="O254" s="49"/>
      <c r="P254" s="49"/>
      <c r="Q254" s="49"/>
      <c r="R254" s="49"/>
      <c r="S254" s="49"/>
      <c r="T254" s="87"/>
      <c r="AT254" s="26" t="s">
        <v>209</v>
      </c>
      <c r="AU254" s="26" t="s">
        <v>83</v>
      </c>
    </row>
    <row r="255" s="12" customFormat="1">
      <c r="B255" s="230"/>
      <c r="D255" s="226" t="s">
        <v>211</v>
      </c>
      <c r="E255" s="231" t="s">
        <v>5</v>
      </c>
      <c r="F255" s="232" t="s">
        <v>723</v>
      </c>
      <c r="H255" s="233">
        <v>18</v>
      </c>
      <c r="I255" s="234"/>
      <c r="L255" s="230"/>
      <c r="M255" s="235"/>
      <c r="N255" s="236"/>
      <c r="O255" s="236"/>
      <c r="P255" s="236"/>
      <c r="Q255" s="236"/>
      <c r="R255" s="236"/>
      <c r="S255" s="236"/>
      <c r="T255" s="237"/>
      <c r="AT255" s="231" t="s">
        <v>211</v>
      </c>
      <c r="AU255" s="231" t="s">
        <v>83</v>
      </c>
      <c r="AV255" s="12" t="s">
        <v>83</v>
      </c>
      <c r="AW255" s="12" t="s">
        <v>37</v>
      </c>
      <c r="AX255" s="12" t="s">
        <v>73</v>
      </c>
      <c r="AY255" s="231" t="s">
        <v>200</v>
      </c>
    </row>
    <row r="256" s="12" customFormat="1">
      <c r="B256" s="230"/>
      <c r="D256" s="226" t="s">
        <v>211</v>
      </c>
      <c r="E256" s="231" t="s">
        <v>5</v>
      </c>
      <c r="F256" s="232" t="s">
        <v>724</v>
      </c>
      <c r="H256" s="233">
        <v>18</v>
      </c>
      <c r="I256" s="234"/>
      <c r="L256" s="230"/>
      <c r="M256" s="235"/>
      <c r="N256" s="236"/>
      <c r="O256" s="236"/>
      <c r="P256" s="236"/>
      <c r="Q256" s="236"/>
      <c r="R256" s="236"/>
      <c r="S256" s="236"/>
      <c r="T256" s="237"/>
      <c r="AT256" s="231" t="s">
        <v>211</v>
      </c>
      <c r="AU256" s="231" t="s">
        <v>83</v>
      </c>
      <c r="AV256" s="12" t="s">
        <v>83</v>
      </c>
      <c r="AW256" s="12" t="s">
        <v>37</v>
      </c>
      <c r="AX256" s="12" t="s">
        <v>73</v>
      </c>
      <c r="AY256" s="231" t="s">
        <v>200</v>
      </c>
    </row>
    <row r="257" s="13" customFormat="1">
      <c r="B257" s="238"/>
      <c r="D257" s="226" t="s">
        <v>211</v>
      </c>
      <c r="E257" s="239" t="s">
        <v>5</v>
      </c>
      <c r="F257" s="240" t="s">
        <v>219</v>
      </c>
      <c r="H257" s="241">
        <v>36</v>
      </c>
      <c r="I257" s="242"/>
      <c r="L257" s="238"/>
      <c r="M257" s="243"/>
      <c r="N257" s="244"/>
      <c r="O257" s="244"/>
      <c r="P257" s="244"/>
      <c r="Q257" s="244"/>
      <c r="R257" s="244"/>
      <c r="S257" s="244"/>
      <c r="T257" s="245"/>
      <c r="AT257" s="239" t="s">
        <v>211</v>
      </c>
      <c r="AU257" s="239" t="s">
        <v>83</v>
      </c>
      <c r="AV257" s="13" t="s">
        <v>207</v>
      </c>
      <c r="AW257" s="13" t="s">
        <v>37</v>
      </c>
      <c r="AX257" s="13" t="s">
        <v>81</v>
      </c>
      <c r="AY257" s="239" t="s">
        <v>200</v>
      </c>
    </row>
    <row r="258" s="1" customFormat="1" ht="16.5" customHeight="1">
      <c r="B258" s="213"/>
      <c r="C258" s="247" t="s">
        <v>498</v>
      </c>
      <c r="D258" s="247" t="s">
        <v>271</v>
      </c>
      <c r="E258" s="248" t="s">
        <v>535</v>
      </c>
      <c r="F258" s="249" t="s">
        <v>536</v>
      </c>
      <c r="G258" s="250" t="s">
        <v>333</v>
      </c>
      <c r="H258" s="251">
        <v>22</v>
      </c>
      <c r="I258" s="252"/>
      <c r="J258" s="253">
        <f>ROUND(I258*H258,2)</f>
        <v>0</v>
      </c>
      <c r="K258" s="249" t="s">
        <v>206</v>
      </c>
      <c r="L258" s="254"/>
      <c r="M258" s="255" t="s">
        <v>5</v>
      </c>
      <c r="N258" s="256" t="s">
        <v>44</v>
      </c>
      <c r="O258" s="49"/>
      <c r="P258" s="223">
        <f>O258*H258</f>
        <v>0</v>
      </c>
      <c r="Q258" s="223">
        <v>0.064000000000000001</v>
      </c>
      <c r="R258" s="223">
        <f>Q258*H258</f>
        <v>1.4079999999999999</v>
      </c>
      <c r="S258" s="223">
        <v>0</v>
      </c>
      <c r="T258" s="224">
        <f>S258*H258</f>
        <v>0</v>
      </c>
      <c r="AR258" s="26" t="s">
        <v>250</v>
      </c>
      <c r="AT258" s="26" t="s">
        <v>271</v>
      </c>
      <c r="AU258" s="26" t="s">
        <v>83</v>
      </c>
      <c r="AY258" s="26" t="s">
        <v>200</v>
      </c>
      <c r="BE258" s="225">
        <f>IF(N258="základní",J258,0)</f>
        <v>0</v>
      </c>
      <c r="BF258" s="225">
        <f>IF(N258="snížená",J258,0)</f>
        <v>0</v>
      </c>
      <c r="BG258" s="225">
        <f>IF(N258="zákl. přenesená",J258,0)</f>
        <v>0</v>
      </c>
      <c r="BH258" s="225">
        <f>IF(N258="sníž. přenesená",J258,0)</f>
        <v>0</v>
      </c>
      <c r="BI258" s="225">
        <f>IF(N258="nulová",J258,0)</f>
        <v>0</v>
      </c>
      <c r="BJ258" s="26" t="s">
        <v>81</v>
      </c>
      <c r="BK258" s="225">
        <f>ROUND(I258*H258,2)</f>
        <v>0</v>
      </c>
      <c r="BL258" s="26" t="s">
        <v>207</v>
      </c>
      <c r="BM258" s="26" t="s">
        <v>725</v>
      </c>
    </row>
    <row r="259" s="1" customFormat="1">
      <c r="B259" s="48"/>
      <c r="D259" s="226" t="s">
        <v>209</v>
      </c>
      <c r="F259" s="227" t="s">
        <v>536</v>
      </c>
      <c r="I259" s="228"/>
      <c r="L259" s="48"/>
      <c r="M259" s="229"/>
      <c r="N259" s="49"/>
      <c r="O259" s="49"/>
      <c r="P259" s="49"/>
      <c r="Q259" s="49"/>
      <c r="R259" s="49"/>
      <c r="S259" s="49"/>
      <c r="T259" s="87"/>
      <c r="AT259" s="26" t="s">
        <v>209</v>
      </c>
      <c r="AU259" s="26" t="s">
        <v>83</v>
      </c>
    </row>
    <row r="260" s="12" customFormat="1">
      <c r="B260" s="230"/>
      <c r="D260" s="226" t="s">
        <v>211</v>
      </c>
      <c r="E260" s="231" t="s">
        <v>5</v>
      </c>
      <c r="F260" s="232" t="s">
        <v>726</v>
      </c>
      <c r="H260" s="233">
        <v>11</v>
      </c>
      <c r="I260" s="234"/>
      <c r="L260" s="230"/>
      <c r="M260" s="235"/>
      <c r="N260" s="236"/>
      <c r="O260" s="236"/>
      <c r="P260" s="236"/>
      <c r="Q260" s="236"/>
      <c r="R260" s="236"/>
      <c r="S260" s="236"/>
      <c r="T260" s="237"/>
      <c r="AT260" s="231" t="s">
        <v>211</v>
      </c>
      <c r="AU260" s="231" t="s">
        <v>83</v>
      </c>
      <c r="AV260" s="12" t="s">
        <v>83</v>
      </c>
      <c r="AW260" s="12" t="s">
        <v>37</v>
      </c>
      <c r="AX260" s="12" t="s">
        <v>73</v>
      </c>
      <c r="AY260" s="231" t="s">
        <v>200</v>
      </c>
    </row>
    <row r="261" s="12" customFormat="1">
      <c r="B261" s="230"/>
      <c r="D261" s="226" t="s">
        <v>211</v>
      </c>
      <c r="E261" s="231" t="s">
        <v>5</v>
      </c>
      <c r="F261" s="232" t="s">
        <v>727</v>
      </c>
      <c r="H261" s="233">
        <v>11</v>
      </c>
      <c r="I261" s="234"/>
      <c r="L261" s="230"/>
      <c r="M261" s="235"/>
      <c r="N261" s="236"/>
      <c r="O261" s="236"/>
      <c r="P261" s="236"/>
      <c r="Q261" s="236"/>
      <c r="R261" s="236"/>
      <c r="S261" s="236"/>
      <c r="T261" s="237"/>
      <c r="AT261" s="231" t="s">
        <v>211</v>
      </c>
      <c r="AU261" s="231" t="s">
        <v>83</v>
      </c>
      <c r="AV261" s="12" t="s">
        <v>83</v>
      </c>
      <c r="AW261" s="12" t="s">
        <v>37</v>
      </c>
      <c r="AX261" s="12" t="s">
        <v>73</v>
      </c>
      <c r="AY261" s="231" t="s">
        <v>200</v>
      </c>
    </row>
    <row r="262" s="13" customFormat="1">
      <c r="B262" s="238"/>
      <c r="D262" s="226" t="s">
        <v>211</v>
      </c>
      <c r="E262" s="239" t="s">
        <v>5</v>
      </c>
      <c r="F262" s="240" t="s">
        <v>219</v>
      </c>
      <c r="H262" s="241">
        <v>22</v>
      </c>
      <c r="I262" s="242"/>
      <c r="L262" s="238"/>
      <c r="M262" s="243"/>
      <c r="N262" s="244"/>
      <c r="O262" s="244"/>
      <c r="P262" s="244"/>
      <c r="Q262" s="244"/>
      <c r="R262" s="244"/>
      <c r="S262" s="244"/>
      <c r="T262" s="245"/>
      <c r="AT262" s="239" t="s">
        <v>211</v>
      </c>
      <c r="AU262" s="239" t="s">
        <v>83</v>
      </c>
      <c r="AV262" s="13" t="s">
        <v>207</v>
      </c>
      <c r="AW262" s="13" t="s">
        <v>37</v>
      </c>
      <c r="AX262" s="13" t="s">
        <v>81</v>
      </c>
      <c r="AY262" s="239" t="s">
        <v>200</v>
      </c>
    </row>
    <row r="263" s="1" customFormat="1" ht="16.5" customHeight="1">
      <c r="B263" s="213"/>
      <c r="C263" s="247" t="s">
        <v>502</v>
      </c>
      <c r="D263" s="247" t="s">
        <v>271</v>
      </c>
      <c r="E263" s="248" t="s">
        <v>541</v>
      </c>
      <c r="F263" s="249" t="s">
        <v>542</v>
      </c>
      <c r="G263" s="250" t="s">
        <v>333</v>
      </c>
      <c r="H263" s="251">
        <v>179.75</v>
      </c>
      <c r="I263" s="252"/>
      <c r="J263" s="253">
        <f>ROUND(I263*H263,2)</f>
        <v>0</v>
      </c>
      <c r="K263" s="249" t="s">
        <v>206</v>
      </c>
      <c r="L263" s="254"/>
      <c r="M263" s="255" t="s">
        <v>5</v>
      </c>
      <c r="N263" s="256" t="s">
        <v>44</v>
      </c>
      <c r="O263" s="49"/>
      <c r="P263" s="223">
        <f>O263*H263</f>
        <v>0</v>
      </c>
      <c r="Q263" s="223">
        <v>0.081000000000000003</v>
      </c>
      <c r="R263" s="223">
        <f>Q263*H263</f>
        <v>14.559750000000001</v>
      </c>
      <c r="S263" s="223">
        <v>0</v>
      </c>
      <c r="T263" s="224">
        <f>S263*H263</f>
        <v>0</v>
      </c>
      <c r="AR263" s="26" t="s">
        <v>250</v>
      </c>
      <c r="AT263" s="26" t="s">
        <v>271</v>
      </c>
      <c r="AU263" s="26" t="s">
        <v>83</v>
      </c>
      <c r="AY263" s="26" t="s">
        <v>200</v>
      </c>
      <c r="BE263" s="225">
        <f>IF(N263="základní",J263,0)</f>
        <v>0</v>
      </c>
      <c r="BF263" s="225">
        <f>IF(N263="snížená",J263,0)</f>
        <v>0</v>
      </c>
      <c r="BG263" s="225">
        <f>IF(N263="zákl. přenesená",J263,0)</f>
        <v>0</v>
      </c>
      <c r="BH263" s="225">
        <f>IF(N263="sníž. přenesená",J263,0)</f>
        <v>0</v>
      </c>
      <c r="BI263" s="225">
        <f>IF(N263="nulová",J263,0)</f>
        <v>0</v>
      </c>
      <c r="BJ263" s="26" t="s">
        <v>81</v>
      </c>
      <c r="BK263" s="225">
        <f>ROUND(I263*H263,2)</f>
        <v>0</v>
      </c>
      <c r="BL263" s="26" t="s">
        <v>207</v>
      </c>
      <c r="BM263" s="26" t="s">
        <v>728</v>
      </c>
    </row>
    <row r="264" s="1" customFormat="1">
      <c r="B264" s="48"/>
      <c r="D264" s="226" t="s">
        <v>209</v>
      </c>
      <c r="F264" s="227" t="s">
        <v>542</v>
      </c>
      <c r="I264" s="228"/>
      <c r="L264" s="48"/>
      <c r="M264" s="229"/>
      <c r="N264" s="49"/>
      <c r="O264" s="49"/>
      <c r="P264" s="49"/>
      <c r="Q264" s="49"/>
      <c r="R264" s="49"/>
      <c r="S264" s="49"/>
      <c r="T264" s="87"/>
      <c r="AT264" s="26" t="s">
        <v>209</v>
      </c>
      <c r="AU264" s="26" t="s">
        <v>83</v>
      </c>
    </row>
    <row r="265" s="14" customFormat="1">
      <c r="B265" s="260"/>
      <c r="D265" s="226" t="s">
        <v>211</v>
      </c>
      <c r="E265" s="261" t="s">
        <v>5</v>
      </c>
      <c r="F265" s="262" t="s">
        <v>729</v>
      </c>
      <c r="H265" s="261" t="s">
        <v>5</v>
      </c>
      <c r="I265" s="263"/>
      <c r="L265" s="260"/>
      <c r="M265" s="264"/>
      <c r="N265" s="265"/>
      <c r="O265" s="265"/>
      <c r="P265" s="265"/>
      <c r="Q265" s="265"/>
      <c r="R265" s="265"/>
      <c r="S265" s="265"/>
      <c r="T265" s="266"/>
      <c r="AT265" s="261" t="s">
        <v>211</v>
      </c>
      <c r="AU265" s="261" t="s">
        <v>83</v>
      </c>
      <c r="AV265" s="14" t="s">
        <v>81</v>
      </c>
      <c r="AW265" s="14" t="s">
        <v>37</v>
      </c>
      <c r="AX265" s="14" t="s">
        <v>73</v>
      </c>
      <c r="AY265" s="261" t="s">
        <v>200</v>
      </c>
    </row>
    <row r="266" s="12" customFormat="1">
      <c r="B266" s="230"/>
      <c r="D266" s="226" t="s">
        <v>211</v>
      </c>
      <c r="E266" s="231" t="s">
        <v>5</v>
      </c>
      <c r="F266" s="232" t="s">
        <v>730</v>
      </c>
      <c r="H266" s="233">
        <v>101.89</v>
      </c>
      <c r="I266" s="234"/>
      <c r="L266" s="230"/>
      <c r="M266" s="235"/>
      <c r="N266" s="236"/>
      <c r="O266" s="236"/>
      <c r="P266" s="236"/>
      <c r="Q266" s="236"/>
      <c r="R266" s="236"/>
      <c r="S266" s="236"/>
      <c r="T266" s="237"/>
      <c r="AT266" s="231" t="s">
        <v>211</v>
      </c>
      <c r="AU266" s="231" t="s">
        <v>83</v>
      </c>
      <c r="AV266" s="12" t="s">
        <v>83</v>
      </c>
      <c r="AW266" s="12" t="s">
        <v>37</v>
      </c>
      <c r="AX266" s="12" t="s">
        <v>73</v>
      </c>
      <c r="AY266" s="231" t="s">
        <v>200</v>
      </c>
    </row>
    <row r="267" s="12" customFormat="1">
      <c r="B267" s="230"/>
      <c r="D267" s="226" t="s">
        <v>211</v>
      </c>
      <c r="E267" s="231" t="s">
        <v>5</v>
      </c>
      <c r="F267" s="232" t="s">
        <v>731</v>
      </c>
      <c r="H267" s="233">
        <v>77.859999999999999</v>
      </c>
      <c r="I267" s="234"/>
      <c r="L267" s="230"/>
      <c r="M267" s="235"/>
      <c r="N267" s="236"/>
      <c r="O267" s="236"/>
      <c r="P267" s="236"/>
      <c r="Q267" s="236"/>
      <c r="R267" s="236"/>
      <c r="S267" s="236"/>
      <c r="T267" s="237"/>
      <c r="AT267" s="231" t="s">
        <v>211</v>
      </c>
      <c r="AU267" s="231" t="s">
        <v>83</v>
      </c>
      <c r="AV267" s="12" t="s">
        <v>83</v>
      </c>
      <c r="AW267" s="12" t="s">
        <v>37</v>
      </c>
      <c r="AX267" s="12" t="s">
        <v>73</v>
      </c>
      <c r="AY267" s="231" t="s">
        <v>200</v>
      </c>
    </row>
    <row r="268" s="13" customFormat="1">
      <c r="B268" s="238"/>
      <c r="D268" s="226" t="s">
        <v>211</v>
      </c>
      <c r="E268" s="239" t="s">
        <v>5</v>
      </c>
      <c r="F268" s="240" t="s">
        <v>219</v>
      </c>
      <c r="H268" s="241">
        <v>179.75</v>
      </c>
      <c r="I268" s="242"/>
      <c r="L268" s="238"/>
      <c r="M268" s="243"/>
      <c r="N268" s="244"/>
      <c r="O268" s="244"/>
      <c r="P268" s="244"/>
      <c r="Q268" s="244"/>
      <c r="R268" s="244"/>
      <c r="S268" s="244"/>
      <c r="T268" s="245"/>
      <c r="AT268" s="239" t="s">
        <v>211</v>
      </c>
      <c r="AU268" s="239" t="s">
        <v>83</v>
      </c>
      <c r="AV268" s="13" t="s">
        <v>207</v>
      </c>
      <c r="AW268" s="13" t="s">
        <v>37</v>
      </c>
      <c r="AX268" s="13" t="s">
        <v>81</v>
      </c>
      <c r="AY268" s="239" t="s">
        <v>200</v>
      </c>
    </row>
    <row r="269" s="1" customFormat="1" ht="25.5" customHeight="1">
      <c r="B269" s="213"/>
      <c r="C269" s="214" t="s">
        <v>507</v>
      </c>
      <c r="D269" s="214" t="s">
        <v>202</v>
      </c>
      <c r="E269" s="215" t="s">
        <v>547</v>
      </c>
      <c r="F269" s="216" t="s">
        <v>548</v>
      </c>
      <c r="G269" s="217" t="s">
        <v>333</v>
      </c>
      <c r="H269" s="218">
        <v>245.33000000000001</v>
      </c>
      <c r="I269" s="219"/>
      <c r="J269" s="220">
        <f>ROUND(I269*H269,2)</f>
        <v>0</v>
      </c>
      <c r="K269" s="216" t="s">
        <v>206</v>
      </c>
      <c r="L269" s="48"/>
      <c r="M269" s="221" t="s">
        <v>5</v>
      </c>
      <c r="N269" s="222" t="s">
        <v>44</v>
      </c>
      <c r="O269" s="49"/>
      <c r="P269" s="223">
        <f>O269*H269</f>
        <v>0</v>
      </c>
      <c r="Q269" s="223">
        <v>0.1295</v>
      </c>
      <c r="R269" s="223">
        <f>Q269*H269</f>
        <v>31.770235000000003</v>
      </c>
      <c r="S269" s="223">
        <v>0</v>
      </c>
      <c r="T269" s="224">
        <f>S269*H269</f>
        <v>0</v>
      </c>
      <c r="AR269" s="26" t="s">
        <v>207</v>
      </c>
      <c r="AT269" s="26" t="s">
        <v>202</v>
      </c>
      <c r="AU269" s="26" t="s">
        <v>83</v>
      </c>
      <c r="AY269" s="26" t="s">
        <v>200</v>
      </c>
      <c r="BE269" s="225">
        <f>IF(N269="základní",J269,0)</f>
        <v>0</v>
      </c>
      <c r="BF269" s="225">
        <f>IF(N269="snížená",J269,0)</f>
        <v>0</v>
      </c>
      <c r="BG269" s="225">
        <f>IF(N269="zákl. přenesená",J269,0)</f>
        <v>0</v>
      </c>
      <c r="BH269" s="225">
        <f>IF(N269="sníž. přenesená",J269,0)</f>
        <v>0</v>
      </c>
      <c r="BI269" s="225">
        <f>IF(N269="nulová",J269,0)</f>
        <v>0</v>
      </c>
      <c r="BJ269" s="26" t="s">
        <v>81</v>
      </c>
      <c r="BK269" s="225">
        <f>ROUND(I269*H269,2)</f>
        <v>0</v>
      </c>
      <c r="BL269" s="26" t="s">
        <v>207</v>
      </c>
      <c r="BM269" s="26" t="s">
        <v>732</v>
      </c>
    </row>
    <row r="270" s="1" customFormat="1">
      <c r="B270" s="48"/>
      <c r="D270" s="226" t="s">
        <v>209</v>
      </c>
      <c r="F270" s="227" t="s">
        <v>550</v>
      </c>
      <c r="I270" s="228"/>
      <c r="L270" s="48"/>
      <c r="M270" s="229"/>
      <c r="N270" s="49"/>
      <c r="O270" s="49"/>
      <c r="P270" s="49"/>
      <c r="Q270" s="49"/>
      <c r="R270" s="49"/>
      <c r="S270" s="49"/>
      <c r="T270" s="87"/>
      <c r="AT270" s="26" t="s">
        <v>209</v>
      </c>
      <c r="AU270" s="26" t="s">
        <v>83</v>
      </c>
    </row>
    <row r="271" s="1" customFormat="1" ht="16.5" customHeight="1">
      <c r="B271" s="213"/>
      <c r="C271" s="247" t="s">
        <v>511</v>
      </c>
      <c r="D271" s="247" t="s">
        <v>271</v>
      </c>
      <c r="E271" s="248" t="s">
        <v>552</v>
      </c>
      <c r="F271" s="249" t="s">
        <v>553</v>
      </c>
      <c r="G271" s="250" t="s">
        <v>333</v>
      </c>
      <c r="H271" s="251">
        <v>245.33000000000001</v>
      </c>
      <c r="I271" s="252"/>
      <c r="J271" s="253">
        <f>ROUND(I271*H271,2)</f>
        <v>0</v>
      </c>
      <c r="K271" s="249" t="s">
        <v>206</v>
      </c>
      <c r="L271" s="254"/>
      <c r="M271" s="255" t="s">
        <v>5</v>
      </c>
      <c r="N271" s="256" t="s">
        <v>44</v>
      </c>
      <c r="O271" s="49"/>
      <c r="P271" s="223">
        <f>O271*H271</f>
        <v>0</v>
      </c>
      <c r="Q271" s="223">
        <v>0.028000000000000001</v>
      </c>
      <c r="R271" s="223">
        <f>Q271*H271</f>
        <v>6.8692400000000005</v>
      </c>
      <c r="S271" s="223">
        <v>0</v>
      </c>
      <c r="T271" s="224">
        <f>S271*H271</f>
        <v>0</v>
      </c>
      <c r="AR271" s="26" t="s">
        <v>250</v>
      </c>
      <c r="AT271" s="26" t="s">
        <v>271</v>
      </c>
      <c r="AU271" s="26" t="s">
        <v>83</v>
      </c>
      <c r="AY271" s="26" t="s">
        <v>200</v>
      </c>
      <c r="BE271" s="225">
        <f>IF(N271="základní",J271,0)</f>
        <v>0</v>
      </c>
      <c r="BF271" s="225">
        <f>IF(N271="snížená",J271,0)</f>
        <v>0</v>
      </c>
      <c r="BG271" s="225">
        <f>IF(N271="zákl. přenesená",J271,0)</f>
        <v>0</v>
      </c>
      <c r="BH271" s="225">
        <f>IF(N271="sníž. přenesená",J271,0)</f>
        <v>0</v>
      </c>
      <c r="BI271" s="225">
        <f>IF(N271="nulová",J271,0)</f>
        <v>0</v>
      </c>
      <c r="BJ271" s="26" t="s">
        <v>81</v>
      </c>
      <c r="BK271" s="225">
        <f>ROUND(I271*H271,2)</f>
        <v>0</v>
      </c>
      <c r="BL271" s="26" t="s">
        <v>207</v>
      </c>
      <c r="BM271" s="26" t="s">
        <v>733</v>
      </c>
    </row>
    <row r="272" s="1" customFormat="1">
      <c r="B272" s="48"/>
      <c r="D272" s="226" t="s">
        <v>209</v>
      </c>
      <c r="F272" s="227" t="s">
        <v>553</v>
      </c>
      <c r="I272" s="228"/>
      <c r="L272" s="48"/>
      <c r="M272" s="229"/>
      <c r="N272" s="49"/>
      <c r="O272" s="49"/>
      <c r="P272" s="49"/>
      <c r="Q272" s="49"/>
      <c r="R272" s="49"/>
      <c r="S272" s="49"/>
      <c r="T272" s="87"/>
      <c r="AT272" s="26" t="s">
        <v>209</v>
      </c>
      <c r="AU272" s="26" t="s">
        <v>83</v>
      </c>
    </row>
    <row r="273" s="12" customFormat="1">
      <c r="B273" s="230"/>
      <c r="D273" s="226" t="s">
        <v>211</v>
      </c>
      <c r="E273" s="231" t="s">
        <v>5</v>
      </c>
      <c r="F273" s="232" t="s">
        <v>734</v>
      </c>
      <c r="H273" s="233">
        <v>137.80000000000001</v>
      </c>
      <c r="I273" s="234"/>
      <c r="L273" s="230"/>
      <c r="M273" s="235"/>
      <c r="N273" s="236"/>
      <c r="O273" s="236"/>
      <c r="P273" s="236"/>
      <c r="Q273" s="236"/>
      <c r="R273" s="236"/>
      <c r="S273" s="236"/>
      <c r="T273" s="237"/>
      <c r="AT273" s="231" t="s">
        <v>211</v>
      </c>
      <c r="AU273" s="231" t="s">
        <v>83</v>
      </c>
      <c r="AV273" s="12" t="s">
        <v>83</v>
      </c>
      <c r="AW273" s="12" t="s">
        <v>37</v>
      </c>
      <c r="AX273" s="12" t="s">
        <v>73</v>
      </c>
      <c r="AY273" s="231" t="s">
        <v>200</v>
      </c>
    </row>
    <row r="274" s="12" customFormat="1">
      <c r="B274" s="230"/>
      <c r="D274" s="226" t="s">
        <v>211</v>
      </c>
      <c r="E274" s="231" t="s">
        <v>5</v>
      </c>
      <c r="F274" s="232" t="s">
        <v>735</v>
      </c>
      <c r="H274" s="233">
        <v>107.53</v>
      </c>
      <c r="I274" s="234"/>
      <c r="L274" s="230"/>
      <c r="M274" s="235"/>
      <c r="N274" s="236"/>
      <c r="O274" s="236"/>
      <c r="P274" s="236"/>
      <c r="Q274" s="236"/>
      <c r="R274" s="236"/>
      <c r="S274" s="236"/>
      <c r="T274" s="237"/>
      <c r="AT274" s="231" t="s">
        <v>211</v>
      </c>
      <c r="AU274" s="231" t="s">
        <v>83</v>
      </c>
      <c r="AV274" s="12" t="s">
        <v>83</v>
      </c>
      <c r="AW274" s="12" t="s">
        <v>37</v>
      </c>
      <c r="AX274" s="12" t="s">
        <v>73</v>
      </c>
      <c r="AY274" s="231" t="s">
        <v>200</v>
      </c>
    </row>
    <row r="275" s="13" customFormat="1">
      <c r="B275" s="238"/>
      <c r="D275" s="226" t="s">
        <v>211</v>
      </c>
      <c r="E275" s="239" t="s">
        <v>5</v>
      </c>
      <c r="F275" s="240" t="s">
        <v>219</v>
      </c>
      <c r="H275" s="241">
        <v>245.33000000000001</v>
      </c>
      <c r="I275" s="242"/>
      <c r="L275" s="238"/>
      <c r="M275" s="243"/>
      <c r="N275" s="244"/>
      <c r="O275" s="244"/>
      <c r="P275" s="244"/>
      <c r="Q275" s="244"/>
      <c r="R275" s="244"/>
      <c r="S275" s="244"/>
      <c r="T275" s="245"/>
      <c r="AT275" s="239" t="s">
        <v>211</v>
      </c>
      <c r="AU275" s="239" t="s">
        <v>83</v>
      </c>
      <c r="AV275" s="13" t="s">
        <v>207</v>
      </c>
      <c r="AW275" s="13" t="s">
        <v>37</v>
      </c>
      <c r="AX275" s="13" t="s">
        <v>81</v>
      </c>
      <c r="AY275" s="239" t="s">
        <v>200</v>
      </c>
    </row>
    <row r="276" s="1" customFormat="1" ht="25.5" customHeight="1">
      <c r="B276" s="213"/>
      <c r="C276" s="214" t="s">
        <v>516</v>
      </c>
      <c r="D276" s="214" t="s">
        <v>202</v>
      </c>
      <c r="E276" s="215" t="s">
        <v>563</v>
      </c>
      <c r="F276" s="216" t="s">
        <v>564</v>
      </c>
      <c r="G276" s="217" t="s">
        <v>333</v>
      </c>
      <c r="H276" s="218">
        <v>12.699999999999999</v>
      </c>
      <c r="I276" s="219"/>
      <c r="J276" s="220">
        <f>ROUND(I276*H276,2)</f>
        <v>0</v>
      </c>
      <c r="K276" s="216" t="s">
        <v>206</v>
      </c>
      <c r="L276" s="48"/>
      <c r="M276" s="221" t="s">
        <v>5</v>
      </c>
      <c r="N276" s="222" t="s">
        <v>44</v>
      </c>
      <c r="O276" s="49"/>
      <c r="P276" s="223">
        <f>O276*H276</f>
        <v>0</v>
      </c>
      <c r="Q276" s="223">
        <v>0.00060999999999999997</v>
      </c>
      <c r="R276" s="223">
        <f>Q276*H276</f>
        <v>0.0077469999999999995</v>
      </c>
      <c r="S276" s="223">
        <v>0</v>
      </c>
      <c r="T276" s="224">
        <f>S276*H276</f>
        <v>0</v>
      </c>
      <c r="AR276" s="26" t="s">
        <v>207</v>
      </c>
      <c r="AT276" s="26" t="s">
        <v>202</v>
      </c>
      <c r="AU276" s="26" t="s">
        <v>83</v>
      </c>
      <c r="AY276" s="26" t="s">
        <v>200</v>
      </c>
      <c r="BE276" s="225">
        <f>IF(N276="základní",J276,0)</f>
        <v>0</v>
      </c>
      <c r="BF276" s="225">
        <f>IF(N276="snížená",J276,0)</f>
        <v>0</v>
      </c>
      <c r="BG276" s="225">
        <f>IF(N276="zákl. přenesená",J276,0)</f>
        <v>0</v>
      </c>
      <c r="BH276" s="225">
        <f>IF(N276="sníž. přenesená",J276,0)</f>
        <v>0</v>
      </c>
      <c r="BI276" s="225">
        <f>IF(N276="nulová",J276,0)</f>
        <v>0</v>
      </c>
      <c r="BJ276" s="26" t="s">
        <v>81</v>
      </c>
      <c r="BK276" s="225">
        <f>ROUND(I276*H276,2)</f>
        <v>0</v>
      </c>
      <c r="BL276" s="26" t="s">
        <v>207</v>
      </c>
      <c r="BM276" s="26" t="s">
        <v>736</v>
      </c>
    </row>
    <row r="277" s="1" customFormat="1">
      <c r="B277" s="48"/>
      <c r="D277" s="226" t="s">
        <v>209</v>
      </c>
      <c r="F277" s="227" t="s">
        <v>566</v>
      </c>
      <c r="I277" s="228"/>
      <c r="L277" s="48"/>
      <c r="M277" s="229"/>
      <c r="N277" s="49"/>
      <c r="O277" s="49"/>
      <c r="P277" s="49"/>
      <c r="Q277" s="49"/>
      <c r="R277" s="49"/>
      <c r="S277" s="49"/>
      <c r="T277" s="87"/>
      <c r="AT277" s="26" t="s">
        <v>209</v>
      </c>
      <c r="AU277" s="26" t="s">
        <v>83</v>
      </c>
    </row>
    <row r="278" s="12" customFormat="1">
      <c r="B278" s="230"/>
      <c r="D278" s="226" t="s">
        <v>211</v>
      </c>
      <c r="E278" s="231" t="s">
        <v>5</v>
      </c>
      <c r="F278" s="232" t="s">
        <v>737</v>
      </c>
      <c r="H278" s="233">
        <v>12.699999999999999</v>
      </c>
      <c r="I278" s="234"/>
      <c r="L278" s="230"/>
      <c r="M278" s="235"/>
      <c r="N278" s="236"/>
      <c r="O278" s="236"/>
      <c r="P278" s="236"/>
      <c r="Q278" s="236"/>
      <c r="R278" s="236"/>
      <c r="S278" s="236"/>
      <c r="T278" s="237"/>
      <c r="AT278" s="231" t="s">
        <v>211</v>
      </c>
      <c r="AU278" s="231" t="s">
        <v>83</v>
      </c>
      <c r="AV278" s="12" t="s">
        <v>83</v>
      </c>
      <c r="AW278" s="12" t="s">
        <v>37</v>
      </c>
      <c r="AX278" s="12" t="s">
        <v>81</v>
      </c>
      <c r="AY278" s="231" t="s">
        <v>200</v>
      </c>
    </row>
    <row r="279" s="11" customFormat="1" ht="29.88" customHeight="1">
      <c r="B279" s="200"/>
      <c r="D279" s="201" t="s">
        <v>72</v>
      </c>
      <c r="E279" s="211" t="s">
        <v>574</v>
      </c>
      <c r="F279" s="211" t="s">
        <v>575</v>
      </c>
      <c r="I279" s="203"/>
      <c r="J279" s="212">
        <f>BK279</f>
        <v>0</v>
      </c>
      <c r="L279" s="200"/>
      <c r="M279" s="205"/>
      <c r="N279" s="206"/>
      <c r="O279" s="206"/>
      <c r="P279" s="207">
        <f>SUM(P280:P281)</f>
        <v>0</v>
      </c>
      <c r="Q279" s="206"/>
      <c r="R279" s="207">
        <f>SUM(R280:R281)</f>
        <v>0</v>
      </c>
      <c r="S279" s="206"/>
      <c r="T279" s="208">
        <f>SUM(T280:T281)</f>
        <v>0</v>
      </c>
      <c r="AR279" s="201" t="s">
        <v>81</v>
      </c>
      <c r="AT279" s="209" t="s">
        <v>72</v>
      </c>
      <c r="AU279" s="209" t="s">
        <v>81</v>
      </c>
      <c r="AY279" s="201" t="s">
        <v>200</v>
      </c>
      <c r="BK279" s="210">
        <f>SUM(BK280:BK281)</f>
        <v>0</v>
      </c>
    </row>
    <row r="280" s="1" customFormat="1" ht="16.5" customHeight="1">
      <c r="B280" s="213"/>
      <c r="C280" s="214" t="s">
        <v>523</v>
      </c>
      <c r="D280" s="214" t="s">
        <v>202</v>
      </c>
      <c r="E280" s="215" t="s">
        <v>577</v>
      </c>
      <c r="F280" s="216" t="s">
        <v>578</v>
      </c>
      <c r="G280" s="217" t="s">
        <v>274</v>
      </c>
      <c r="H280" s="218">
        <v>997.53800000000001</v>
      </c>
      <c r="I280" s="219"/>
      <c r="J280" s="220">
        <f>ROUND(I280*H280,2)</f>
        <v>0</v>
      </c>
      <c r="K280" s="216" t="s">
        <v>206</v>
      </c>
      <c r="L280" s="48"/>
      <c r="M280" s="221" t="s">
        <v>5</v>
      </c>
      <c r="N280" s="222" t="s">
        <v>44</v>
      </c>
      <c r="O280" s="49"/>
      <c r="P280" s="223">
        <f>O280*H280</f>
        <v>0</v>
      </c>
      <c r="Q280" s="223">
        <v>0</v>
      </c>
      <c r="R280" s="223">
        <f>Q280*H280</f>
        <v>0</v>
      </c>
      <c r="S280" s="223">
        <v>0</v>
      </c>
      <c r="T280" s="224">
        <f>S280*H280</f>
        <v>0</v>
      </c>
      <c r="AR280" s="26" t="s">
        <v>207</v>
      </c>
      <c r="AT280" s="26" t="s">
        <v>202</v>
      </c>
      <c r="AU280" s="26" t="s">
        <v>83</v>
      </c>
      <c r="AY280" s="26" t="s">
        <v>200</v>
      </c>
      <c r="BE280" s="225">
        <f>IF(N280="základní",J280,0)</f>
        <v>0</v>
      </c>
      <c r="BF280" s="225">
        <f>IF(N280="snížená",J280,0)</f>
        <v>0</v>
      </c>
      <c r="BG280" s="225">
        <f>IF(N280="zákl. přenesená",J280,0)</f>
        <v>0</v>
      </c>
      <c r="BH280" s="225">
        <f>IF(N280="sníž. přenesená",J280,0)</f>
        <v>0</v>
      </c>
      <c r="BI280" s="225">
        <f>IF(N280="nulová",J280,0)</f>
        <v>0</v>
      </c>
      <c r="BJ280" s="26" t="s">
        <v>81</v>
      </c>
      <c r="BK280" s="225">
        <f>ROUND(I280*H280,2)</f>
        <v>0</v>
      </c>
      <c r="BL280" s="26" t="s">
        <v>207</v>
      </c>
      <c r="BM280" s="26" t="s">
        <v>738</v>
      </c>
    </row>
    <row r="281" s="1" customFormat="1">
      <c r="B281" s="48"/>
      <c r="D281" s="226" t="s">
        <v>209</v>
      </c>
      <c r="F281" s="227" t="s">
        <v>580</v>
      </c>
      <c r="I281" s="228"/>
      <c r="L281" s="48"/>
      <c r="M281" s="257"/>
      <c r="N281" s="258"/>
      <c r="O281" s="258"/>
      <c r="P281" s="258"/>
      <c r="Q281" s="258"/>
      <c r="R281" s="258"/>
      <c r="S281" s="258"/>
      <c r="T281" s="259"/>
      <c r="AT281" s="26" t="s">
        <v>209</v>
      </c>
      <c r="AU281" s="26" t="s">
        <v>83</v>
      </c>
    </row>
    <row r="282" s="1" customFormat="1" ht="6.96" customHeight="1">
      <c r="B282" s="69"/>
      <c r="C282" s="70"/>
      <c r="D282" s="70"/>
      <c r="E282" s="70"/>
      <c r="F282" s="70"/>
      <c r="G282" s="70"/>
      <c r="H282" s="70"/>
      <c r="I282" s="165"/>
      <c r="J282" s="70"/>
      <c r="K282" s="70"/>
      <c r="L282" s="48"/>
    </row>
  </sheetData>
  <autoFilter ref="C82:K281"/>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92</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739</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ROUND(J84,2)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ROUND(SUM(BE84:BE303), 2)</f>
        <v>0</v>
      </c>
      <c r="G30" s="49"/>
      <c r="H30" s="49"/>
      <c r="I30" s="157">
        <v>0.20999999999999999</v>
      </c>
      <c r="J30" s="156">
        <f>ROUND(ROUND((SUM(BE84:BE303)), 2)*I30, 2)</f>
        <v>0</v>
      </c>
      <c r="K30" s="53"/>
    </row>
    <row r="31" s="1" customFormat="1" ht="14.4" customHeight="1">
      <c r="B31" s="48"/>
      <c r="C31" s="49"/>
      <c r="D31" s="49"/>
      <c r="E31" s="57" t="s">
        <v>45</v>
      </c>
      <c r="F31" s="156">
        <f>ROUND(SUM(BF84:BF303), 2)</f>
        <v>0</v>
      </c>
      <c r="G31" s="49"/>
      <c r="H31" s="49"/>
      <c r="I31" s="157">
        <v>0.14999999999999999</v>
      </c>
      <c r="J31" s="156">
        <f>ROUND(ROUND((SUM(BF84:BF303)), 2)*I31, 2)</f>
        <v>0</v>
      </c>
      <c r="K31" s="53"/>
    </row>
    <row r="32" hidden="1" s="1" customFormat="1" ht="14.4" customHeight="1">
      <c r="B32" s="48"/>
      <c r="C32" s="49"/>
      <c r="D32" s="49"/>
      <c r="E32" s="57" t="s">
        <v>46</v>
      </c>
      <c r="F32" s="156">
        <f>ROUND(SUM(BG84:BG303), 2)</f>
        <v>0</v>
      </c>
      <c r="G32" s="49"/>
      <c r="H32" s="49"/>
      <c r="I32" s="157">
        <v>0.20999999999999999</v>
      </c>
      <c r="J32" s="156">
        <v>0</v>
      </c>
      <c r="K32" s="53"/>
    </row>
    <row r="33" hidden="1" s="1" customFormat="1" ht="14.4" customHeight="1">
      <c r="B33" s="48"/>
      <c r="C33" s="49"/>
      <c r="D33" s="49"/>
      <c r="E33" s="57" t="s">
        <v>47</v>
      </c>
      <c r="F33" s="156">
        <f>ROUND(SUM(BH84:BH303), 2)</f>
        <v>0</v>
      </c>
      <c r="G33" s="49"/>
      <c r="H33" s="49"/>
      <c r="I33" s="157">
        <v>0.14999999999999999</v>
      </c>
      <c r="J33" s="156">
        <v>0</v>
      </c>
      <c r="K33" s="53"/>
    </row>
    <row r="34" hidden="1" s="1" customFormat="1" ht="14.4" customHeight="1">
      <c r="B34" s="48"/>
      <c r="C34" s="49"/>
      <c r="D34" s="49"/>
      <c r="E34" s="57" t="s">
        <v>48</v>
      </c>
      <c r="F34" s="156">
        <f>ROUND(SUM(BI84:BI303),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SO103 - Ul. Mánesova</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J84</f>
        <v>0</v>
      </c>
      <c r="K56" s="53"/>
      <c r="AU56" s="26" t="s">
        <v>176</v>
      </c>
    </row>
    <row r="57" s="8" customFormat="1" ht="24.96" customHeight="1">
      <c r="B57" s="174"/>
      <c r="C57" s="175"/>
      <c r="D57" s="176" t="s">
        <v>177</v>
      </c>
      <c r="E57" s="177"/>
      <c r="F57" s="177"/>
      <c r="G57" s="177"/>
      <c r="H57" s="177"/>
      <c r="I57" s="178"/>
      <c r="J57" s="179">
        <f>J85</f>
        <v>0</v>
      </c>
      <c r="K57" s="180"/>
    </row>
    <row r="58" s="9" customFormat="1" ht="19.92" customHeight="1">
      <c r="B58" s="181"/>
      <c r="C58" s="182"/>
      <c r="D58" s="183" t="s">
        <v>178</v>
      </c>
      <c r="E58" s="184"/>
      <c r="F58" s="184"/>
      <c r="G58" s="184"/>
      <c r="H58" s="184"/>
      <c r="I58" s="185"/>
      <c r="J58" s="186">
        <f>J86</f>
        <v>0</v>
      </c>
      <c r="K58" s="187"/>
    </row>
    <row r="59" s="9" customFormat="1" ht="19.92" customHeight="1">
      <c r="B59" s="181"/>
      <c r="C59" s="182"/>
      <c r="D59" s="183" t="s">
        <v>179</v>
      </c>
      <c r="E59" s="184"/>
      <c r="F59" s="184"/>
      <c r="G59" s="184"/>
      <c r="H59" s="184"/>
      <c r="I59" s="185"/>
      <c r="J59" s="186">
        <f>J162</f>
        <v>0</v>
      </c>
      <c r="K59" s="187"/>
    </row>
    <row r="60" s="9" customFormat="1" ht="19.92" customHeight="1">
      <c r="B60" s="181"/>
      <c r="C60" s="182"/>
      <c r="D60" s="183" t="s">
        <v>180</v>
      </c>
      <c r="E60" s="184"/>
      <c r="F60" s="184"/>
      <c r="G60" s="184"/>
      <c r="H60" s="184"/>
      <c r="I60" s="185"/>
      <c r="J60" s="186">
        <f>J171</f>
        <v>0</v>
      </c>
      <c r="K60" s="187"/>
    </row>
    <row r="61" s="9" customFormat="1" ht="19.92" customHeight="1">
      <c r="B61" s="181"/>
      <c r="C61" s="182"/>
      <c r="D61" s="183" t="s">
        <v>181</v>
      </c>
      <c r="E61" s="184"/>
      <c r="F61" s="184"/>
      <c r="G61" s="184"/>
      <c r="H61" s="184"/>
      <c r="I61" s="185"/>
      <c r="J61" s="186">
        <f>J231</f>
        <v>0</v>
      </c>
      <c r="K61" s="187"/>
    </row>
    <row r="62" s="9" customFormat="1" ht="19.92" customHeight="1">
      <c r="B62" s="181"/>
      <c r="C62" s="182"/>
      <c r="D62" s="183" t="s">
        <v>182</v>
      </c>
      <c r="E62" s="184"/>
      <c r="F62" s="184"/>
      <c r="G62" s="184"/>
      <c r="H62" s="184"/>
      <c r="I62" s="185"/>
      <c r="J62" s="186">
        <f>J250</f>
        <v>0</v>
      </c>
      <c r="K62" s="187"/>
    </row>
    <row r="63" s="9" customFormat="1" ht="19.92" customHeight="1">
      <c r="B63" s="181"/>
      <c r="C63" s="182"/>
      <c r="D63" s="183" t="s">
        <v>740</v>
      </c>
      <c r="E63" s="184"/>
      <c r="F63" s="184"/>
      <c r="G63" s="184"/>
      <c r="H63" s="184"/>
      <c r="I63" s="185"/>
      <c r="J63" s="186">
        <f>J292</f>
        <v>0</v>
      </c>
      <c r="K63" s="187"/>
    </row>
    <row r="64" s="9" customFormat="1" ht="19.92" customHeight="1">
      <c r="B64" s="181"/>
      <c r="C64" s="182"/>
      <c r="D64" s="183" t="s">
        <v>183</v>
      </c>
      <c r="E64" s="184"/>
      <c r="F64" s="184"/>
      <c r="G64" s="184"/>
      <c r="H64" s="184"/>
      <c r="I64" s="185"/>
      <c r="J64" s="186">
        <f>J301</f>
        <v>0</v>
      </c>
      <c r="K64" s="187"/>
    </row>
    <row r="65" s="1" customFormat="1" ht="21.84" customHeight="1">
      <c r="B65" s="48"/>
      <c r="C65" s="49"/>
      <c r="D65" s="49"/>
      <c r="E65" s="49"/>
      <c r="F65" s="49"/>
      <c r="G65" s="49"/>
      <c r="H65" s="49"/>
      <c r="I65" s="143"/>
      <c r="J65" s="49"/>
      <c r="K65" s="53"/>
    </row>
    <row r="66" s="1" customFormat="1" ht="6.96" customHeight="1">
      <c r="B66" s="69"/>
      <c r="C66" s="70"/>
      <c r="D66" s="70"/>
      <c r="E66" s="70"/>
      <c r="F66" s="70"/>
      <c r="G66" s="70"/>
      <c r="H66" s="70"/>
      <c r="I66" s="165"/>
      <c r="J66" s="70"/>
      <c r="K66" s="71"/>
    </row>
    <row r="70" s="1" customFormat="1" ht="6.96" customHeight="1">
      <c r="B70" s="72"/>
      <c r="C70" s="73"/>
      <c r="D70" s="73"/>
      <c r="E70" s="73"/>
      <c r="F70" s="73"/>
      <c r="G70" s="73"/>
      <c r="H70" s="73"/>
      <c r="I70" s="166"/>
      <c r="J70" s="73"/>
      <c r="K70" s="73"/>
      <c r="L70" s="48"/>
    </row>
    <row r="71" s="1" customFormat="1" ht="36.96" customHeight="1">
      <c r="B71" s="48"/>
      <c r="C71" s="74" t="s">
        <v>184</v>
      </c>
      <c r="L71" s="48"/>
    </row>
    <row r="72" s="1" customFormat="1" ht="6.96" customHeight="1">
      <c r="B72" s="48"/>
      <c r="L72" s="48"/>
    </row>
    <row r="73" s="1" customFormat="1" ht="14.4" customHeight="1">
      <c r="B73" s="48"/>
      <c r="C73" s="76" t="s">
        <v>19</v>
      </c>
      <c r="L73" s="48"/>
    </row>
    <row r="74" s="1" customFormat="1" ht="16.5" customHeight="1">
      <c r="B74" s="48"/>
      <c r="E74" s="188" t="str">
        <f>E7</f>
        <v>Vostelčice 2017</v>
      </c>
      <c r="F74" s="76"/>
      <c r="G74" s="76"/>
      <c r="H74" s="76"/>
      <c r="L74" s="48"/>
    </row>
    <row r="75" s="1" customFormat="1" ht="14.4" customHeight="1">
      <c r="B75" s="48"/>
      <c r="C75" s="76" t="s">
        <v>169</v>
      </c>
      <c r="L75" s="48"/>
    </row>
    <row r="76" s="1" customFormat="1" ht="17.25" customHeight="1">
      <c r="B76" s="48"/>
      <c r="E76" s="79" t="str">
        <f>E9</f>
        <v>SO103 - Ul. Mánesova</v>
      </c>
      <c r="F76" s="1"/>
      <c r="G76" s="1"/>
      <c r="H76" s="1"/>
      <c r="L76" s="48"/>
    </row>
    <row r="77" s="1" customFormat="1" ht="6.96" customHeight="1">
      <c r="B77" s="48"/>
      <c r="L77" s="48"/>
    </row>
    <row r="78" s="1" customFormat="1" ht="18" customHeight="1">
      <c r="B78" s="48"/>
      <c r="C78" s="76" t="s">
        <v>23</v>
      </c>
      <c r="F78" s="189" t="str">
        <f>F12</f>
        <v>Choceň</v>
      </c>
      <c r="I78" s="190" t="s">
        <v>25</v>
      </c>
      <c r="J78" s="81" t="str">
        <f>IF(J12="","",J12)</f>
        <v>8. 1. 2019</v>
      </c>
      <c r="L78" s="48"/>
    </row>
    <row r="79" s="1" customFormat="1" ht="6.96" customHeight="1">
      <c r="B79" s="48"/>
      <c r="L79" s="48"/>
    </row>
    <row r="80" s="1" customFormat="1">
      <c r="B80" s="48"/>
      <c r="C80" s="76" t="s">
        <v>27</v>
      </c>
      <c r="F80" s="189" t="str">
        <f>E15</f>
        <v>Město Choceň</v>
      </c>
      <c r="I80" s="190" t="s">
        <v>34</v>
      </c>
      <c r="J80" s="189" t="str">
        <f>E21</f>
        <v>Laboro ateliér s.r.o.</v>
      </c>
      <c r="L80" s="48"/>
    </row>
    <row r="81" s="1" customFormat="1" ht="14.4" customHeight="1">
      <c r="B81" s="48"/>
      <c r="C81" s="76" t="s">
        <v>32</v>
      </c>
      <c r="F81" s="189" t="str">
        <f>IF(E18="","",E18)</f>
        <v/>
      </c>
      <c r="L81" s="48"/>
    </row>
    <row r="82" s="1" customFormat="1" ht="10.32" customHeight="1">
      <c r="B82" s="48"/>
      <c r="L82" s="48"/>
    </row>
    <row r="83" s="10" customFormat="1" ht="29.28" customHeight="1">
      <c r="B83" s="191"/>
      <c r="C83" s="192" t="s">
        <v>185</v>
      </c>
      <c r="D83" s="193" t="s">
        <v>58</v>
      </c>
      <c r="E83" s="193" t="s">
        <v>54</v>
      </c>
      <c r="F83" s="193" t="s">
        <v>186</v>
      </c>
      <c r="G83" s="193" t="s">
        <v>187</v>
      </c>
      <c r="H83" s="193" t="s">
        <v>188</v>
      </c>
      <c r="I83" s="194" t="s">
        <v>189</v>
      </c>
      <c r="J83" s="193" t="s">
        <v>174</v>
      </c>
      <c r="K83" s="195" t="s">
        <v>190</v>
      </c>
      <c r="L83" s="191"/>
      <c r="M83" s="94" t="s">
        <v>191</v>
      </c>
      <c r="N83" s="95" t="s">
        <v>43</v>
      </c>
      <c r="O83" s="95" t="s">
        <v>192</v>
      </c>
      <c r="P83" s="95" t="s">
        <v>193</v>
      </c>
      <c r="Q83" s="95" t="s">
        <v>194</v>
      </c>
      <c r="R83" s="95" t="s">
        <v>195</v>
      </c>
      <c r="S83" s="95" t="s">
        <v>196</v>
      </c>
      <c r="T83" s="96" t="s">
        <v>197</v>
      </c>
    </row>
    <row r="84" s="1" customFormat="1" ht="29.28" customHeight="1">
      <c r="B84" s="48"/>
      <c r="C84" s="98" t="s">
        <v>175</v>
      </c>
      <c r="J84" s="196">
        <f>BK84</f>
        <v>0</v>
      </c>
      <c r="L84" s="48"/>
      <c r="M84" s="97"/>
      <c r="N84" s="84"/>
      <c r="O84" s="84"/>
      <c r="P84" s="197">
        <f>P85</f>
        <v>0</v>
      </c>
      <c r="Q84" s="84"/>
      <c r="R84" s="197">
        <f>R85</f>
        <v>1378.0438308299997</v>
      </c>
      <c r="S84" s="84"/>
      <c r="T84" s="198">
        <f>T85</f>
        <v>9.5029499999999985</v>
      </c>
      <c r="AT84" s="26" t="s">
        <v>72</v>
      </c>
      <c r="AU84" s="26" t="s">
        <v>176</v>
      </c>
      <c r="BK84" s="199">
        <f>BK85</f>
        <v>0</v>
      </c>
    </row>
    <row r="85" s="11" customFormat="1" ht="37.44" customHeight="1">
      <c r="B85" s="200"/>
      <c r="D85" s="201" t="s">
        <v>72</v>
      </c>
      <c r="E85" s="202" t="s">
        <v>198</v>
      </c>
      <c r="F85" s="202" t="s">
        <v>199</v>
      </c>
      <c r="I85" s="203"/>
      <c r="J85" s="204">
        <f>BK85</f>
        <v>0</v>
      </c>
      <c r="L85" s="200"/>
      <c r="M85" s="205"/>
      <c r="N85" s="206"/>
      <c r="O85" s="206"/>
      <c r="P85" s="207">
        <f>P86+P162+P171+P231+P250+P292+P301</f>
        <v>0</v>
      </c>
      <c r="Q85" s="206"/>
      <c r="R85" s="207">
        <f>R86+R162+R171+R231+R250+R292+R301</f>
        <v>1378.0438308299997</v>
      </c>
      <c r="S85" s="206"/>
      <c r="T85" s="208">
        <f>T86+T162+T171+T231+T250+T292+T301</f>
        <v>9.5029499999999985</v>
      </c>
      <c r="AR85" s="201" t="s">
        <v>81</v>
      </c>
      <c r="AT85" s="209" t="s">
        <v>72</v>
      </c>
      <c r="AU85" s="209" t="s">
        <v>73</v>
      </c>
      <c r="AY85" s="201" t="s">
        <v>200</v>
      </c>
      <c r="BK85" s="210">
        <f>BK86+BK162+BK171+BK231+BK250+BK292+BK301</f>
        <v>0</v>
      </c>
    </row>
    <row r="86" s="11" customFormat="1" ht="19.92" customHeight="1">
      <c r="B86" s="200"/>
      <c r="D86" s="201" t="s">
        <v>72</v>
      </c>
      <c r="E86" s="211" t="s">
        <v>81</v>
      </c>
      <c r="F86" s="211" t="s">
        <v>201</v>
      </c>
      <c r="I86" s="203"/>
      <c r="J86" s="212">
        <f>BK86</f>
        <v>0</v>
      </c>
      <c r="L86" s="200"/>
      <c r="M86" s="205"/>
      <c r="N86" s="206"/>
      <c r="O86" s="206"/>
      <c r="P86" s="207">
        <f>SUM(P87:P161)</f>
        <v>0</v>
      </c>
      <c r="Q86" s="206"/>
      <c r="R86" s="207">
        <f>SUM(R87:R161)</f>
        <v>456.50382099999996</v>
      </c>
      <c r="S86" s="206"/>
      <c r="T86" s="208">
        <f>SUM(T87:T161)</f>
        <v>9.5029499999999985</v>
      </c>
      <c r="AR86" s="201" t="s">
        <v>81</v>
      </c>
      <c r="AT86" s="209" t="s">
        <v>72</v>
      </c>
      <c r="AU86" s="209" t="s">
        <v>81</v>
      </c>
      <c r="AY86" s="201" t="s">
        <v>200</v>
      </c>
      <c r="BK86" s="210">
        <f>SUM(BK87:BK161)</f>
        <v>0</v>
      </c>
    </row>
    <row r="87" s="1" customFormat="1" ht="16.5" customHeight="1">
      <c r="B87" s="213"/>
      <c r="C87" s="214" t="s">
        <v>81</v>
      </c>
      <c r="D87" s="214" t="s">
        <v>202</v>
      </c>
      <c r="E87" s="215" t="s">
        <v>741</v>
      </c>
      <c r="F87" s="216" t="s">
        <v>742</v>
      </c>
      <c r="G87" s="217" t="s">
        <v>291</v>
      </c>
      <c r="H87" s="218">
        <v>3.7349999999999999</v>
      </c>
      <c r="I87" s="219"/>
      <c r="J87" s="220">
        <f>ROUND(I87*H87,2)</f>
        <v>0</v>
      </c>
      <c r="K87" s="216" t="s">
        <v>206</v>
      </c>
      <c r="L87" s="48"/>
      <c r="M87" s="221" t="s">
        <v>5</v>
      </c>
      <c r="N87" s="222" t="s">
        <v>44</v>
      </c>
      <c r="O87" s="49"/>
      <c r="P87" s="223">
        <f>O87*H87</f>
        <v>0</v>
      </c>
      <c r="Q87" s="223">
        <v>0</v>
      </c>
      <c r="R87" s="223">
        <f>Q87*H87</f>
        <v>0</v>
      </c>
      <c r="S87" s="223">
        <v>0.22</v>
      </c>
      <c r="T87" s="224">
        <f>S87*H87</f>
        <v>0.82169999999999999</v>
      </c>
      <c r="AR87" s="26" t="s">
        <v>207</v>
      </c>
      <c r="AT87" s="26" t="s">
        <v>202</v>
      </c>
      <c r="AU87" s="26" t="s">
        <v>83</v>
      </c>
      <c r="AY87" s="26" t="s">
        <v>200</v>
      </c>
      <c r="BE87" s="225">
        <f>IF(N87="základní",J87,0)</f>
        <v>0</v>
      </c>
      <c r="BF87" s="225">
        <f>IF(N87="snížená",J87,0)</f>
        <v>0</v>
      </c>
      <c r="BG87" s="225">
        <f>IF(N87="zákl. přenesená",J87,0)</f>
        <v>0</v>
      </c>
      <c r="BH87" s="225">
        <f>IF(N87="sníž. přenesená",J87,0)</f>
        <v>0</v>
      </c>
      <c r="BI87" s="225">
        <f>IF(N87="nulová",J87,0)</f>
        <v>0</v>
      </c>
      <c r="BJ87" s="26" t="s">
        <v>81</v>
      </c>
      <c r="BK87" s="225">
        <f>ROUND(I87*H87,2)</f>
        <v>0</v>
      </c>
      <c r="BL87" s="26" t="s">
        <v>207</v>
      </c>
      <c r="BM87" s="26" t="s">
        <v>743</v>
      </c>
    </row>
    <row r="88" s="1" customFormat="1">
      <c r="B88" s="48"/>
      <c r="D88" s="226" t="s">
        <v>209</v>
      </c>
      <c r="F88" s="227" t="s">
        <v>744</v>
      </c>
      <c r="I88" s="228"/>
      <c r="L88" s="48"/>
      <c r="M88" s="229"/>
      <c r="N88" s="49"/>
      <c r="O88" s="49"/>
      <c r="P88" s="49"/>
      <c r="Q88" s="49"/>
      <c r="R88" s="49"/>
      <c r="S88" s="49"/>
      <c r="T88" s="87"/>
      <c r="AT88" s="26" t="s">
        <v>209</v>
      </c>
      <c r="AU88" s="26" t="s">
        <v>83</v>
      </c>
    </row>
    <row r="89" s="12" customFormat="1">
      <c r="B89" s="230"/>
      <c r="D89" s="226" t="s">
        <v>211</v>
      </c>
      <c r="E89" s="231" t="s">
        <v>5</v>
      </c>
      <c r="F89" s="232" t="s">
        <v>745</v>
      </c>
      <c r="H89" s="233">
        <v>3.7349999999999999</v>
      </c>
      <c r="I89" s="234"/>
      <c r="L89" s="230"/>
      <c r="M89" s="235"/>
      <c r="N89" s="236"/>
      <c r="O89" s="236"/>
      <c r="P89" s="236"/>
      <c r="Q89" s="236"/>
      <c r="R89" s="236"/>
      <c r="S89" s="236"/>
      <c r="T89" s="237"/>
      <c r="AT89" s="231" t="s">
        <v>211</v>
      </c>
      <c r="AU89" s="231" t="s">
        <v>83</v>
      </c>
      <c r="AV89" s="12" t="s">
        <v>83</v>
      </c>
      <c r="AW89" s="12" t="s">
        <v>37</v>
      </c>
      <c r="AX89" s="12" t="s">
        <v>81</v>
      </c>
      <c r="AY89" s="231" t="s">
        <v>200</v>
      </c>
    </row>
    <row r="90" s="1" customFormat="1" ht="16.5" customHeight="1">
      <c r="B90" s="213"/>
      <c r="C90" s="214" t="s">
        <v>83</v>
      </c>
      <c r="D90" s="214" t="s">
        <v>202</v>
      </c>
      <c r="E90" s="215" t="s">
        <v>746</v>
      </c>
      <c r="F90" s="216" t="s">
        <v>747</v>
      </c>
      <c r="G90" s="217" t="s">
        <v>333</v>
      </c>
      <c r="H90" s="218">
        <v>10.949999999999999</v>
      </c>
      <c r="I90" s="219"/>
      <c r="J90" s="220">
        <f>ROUND(I90*H90,2)</f>
        <v>0</v>
      </c>
      <c r="K90" s="216" t="s">
        <v>206</v>
      </c>
      <c r="L90" s="48"/>
      <c r="M90" s="221" t="s">
        <v>5</v>
      </c>
      <c r="N90" s="222" t="s">
        <v>44</v>
      </c>
      <c r="O90" s="49"/>
      <c r="P90" s="223">
        <f>O90*H90</f>
        <v>0</v>
      </c>
      <c r="Q90" s="223">
        <v>0</v>
      </c>
      <c r="R90" s="223">
        <f>Q90*H90</f>
        <v>0</v>
      </c>
      <c r="S90" s="223">
        <v>0.23000000000000001</v>
      </c>
      <c r="T90" s="224">
        <f>S90*H90</f>
        <v>2.5185</v>
      </c>
      <c r="AR90" s="26" t="s">
        <v>207</v>
      </c>
      <c r="AT90" s="26" t="s">
        <v>202</v>
      </c>
      <c r="AU90" s="26" t="s">
        <v>83</v>
      </c>
      <c r="AY90" s="26" t="s">
        <v>200</v>
      </c>
      <c r="BE90" s="225">
        <f>IF(N90="základní",J90,0)</f>
        <v>0</v>
      </c>
      <c r="BF90" s="225">
        <f>IF(N90="snížená",J90,0)</f>
        <v>0</v>
      </c>
      <c r="BG90" s="225">
        <f>IF(N90="zákl. přenesená",J90,0)</f>
        <v>0</v>
      </c>
      <c r="BH90" s="225">
        <f>IF(N90="sníž. přenesená",J90,0)</f>
        <v>0</v>
      </c>
      <c r="BI90" s="225">
        <f>IF(N90="nulová",J90,0)</f>
        <v>0</v>
      </c>
      <c r="BJ90" s="26" t="s">
        <v>81</v>
      </c>
      <c r="BK90" s="225">
        <f>ROUND(I90*H90,2)</f>
        <v>0</v>
      </c>
      <c r="BL90" s="26" t="s">
        <v>207</v>
      </c>
      <c r="BM90" s="26" t="s">
        <v>748</v>
      </c>
    </row>
    <row r="91" s="1" customFormat="1">
      <c r="B91" s="48"/>
      <c r="D91" s="226" t="s">
        <v>209</v>
      </c>
      <c r="F91" s="227" t="s">
        <v>749</v>
      </c>
      <c r="I91" s="228"/>
      <c r="L91" s="48"/>
      <c r="M91" s="229"/>
      <c r="N91" s="49"/>
      <c r="O91" s="49"/>
      <c r="P91" s="49"/>
      <c r="Q91" s="49"/>
      <c r="R91" s="49"/>
      <c r="S91" s="49"/>
      <c r="T91" s="87"/>
      <c r="AT91" s="26" t="s">
        <v>209</v>
      </c>
      <c r="AU91" s="26" t="s">
        <v>83</v>
      </c>
    </row>
    <row r="92" s="12" customFormat="1">
      <c r="B92" s="230"/>
      <c r="D92" s="226" t="s">
        <v>211</v>
      </c>
      <c r="E92" s="231" t="s">
        <v>5</v>
      </c>
      <c r="F92" s="232" t="s">
        <v>750</v>
      </c>
      <c r="H92" s="233">
        <v>10.949999999999999</v>
      </c>
      <c r="I92" s="234"/>
      <c r="L92" s="230"/>
      <c r="M92" s="235"/>
      <c r="N92" s="236"/>
      <c r="O92" s="236"/>
      <c r="P92" s="236"/>
      <c r="Q92" s="236"/>
      <c r="R92" s="236"/>
      <c r="S92" s="236"/>
      <c r="T92" s="237"/>
      <c r="AT92" s="231" t="s">
        <v>211</v>
      </c>
      <c r="AU92" s="231" t="s">
        <v>83</v>
      </c>
      <c r="AV92" s="12" t="s">
        <v>83</v>
      </c>
      <c r="AW92" s="12" t="s">
        <v>37</v>
      </c>
      <c r="AX92" s="12" t="s">
        <v>81</v>
      </c>
      <c r="AY92" s="231" t="s">
        <v>200</v>
      </c>
    </row>
    <row r="93" s="1" customFormat="1" ht="16.5" customHeight="1">
      <c r="B93" s="213"/>
      <c r="C93" s="214" t="s">
        <v>110</v>
      </c>
      <c r="D93" s="214" t="s">
        <v>202</v>
      </c>
      <c r="E93" s="215" t="s">
        <v>751</v>
      </c>
      <c r="F93" s="216" t="s">
        <v>752</v>
      </c>
      <c r="G93" s="217" t="s">
        <v>333</v>
      </c>
      <c r="H93" s="218">
        <v>12.449999999999999</v>
      </c>
      <c r="I93" s="219"/>
      <c r="J93" s="220">
        <f>ROUND(I93*H93,2)</f>
        <v>0</v>
      </c>
      <c r="K93" s="216" t="s">
        <v>206</v>
      </c>
      <c r="L93" s="48"/>
      <c r="M93" s="221" t="s">
        <v>5</v>
      </c>
      <c r="N93" s="222" t="s">
        <v>44</v>
      </c>
      <c r="O93" s="49"/>
      <c r="P93" s="223">
        <f>O93*H93</f>
        <v>0</v>
      </c>
      <c r="Q93" s="223">
        <v>0</v>
      </c>
      <c r="R93" s="223">
        <f>Q93*H93</f>
        <v>0</v>
      </c>
      <c r="S93" s="223">
        <v>0.28999999999999998</v>
      </c>
      <c r="T93" s="224">
        <f>S93*H93</f>
        <v>3.6104999999999996</v>
      </c>
      <c r="AR93" s="26" t="s">
        <v>207</v>
      </c>
      <c r="AT93" s="26" t="s">
        <v>202</v>
      </c>
      <c r="AU93" s="26" t="s">
        <v>83</v>
      </c>
      <c r="AY93" s="26" t="s">
        <v>200</v>
      </c>
      <c r="BE93" s="225">
        <f>IF(N93="základní",J93,0)</f>
        <v>0</v>
      </c>
      <c r="BF93" s="225">
        <f>IF(N93="snížená",J93,0)</f>
        <v>0</v>
      </c>
      <c r="BG93" s="225">
        <f>IF(N93="zákl. přenesená",J93,0)</f>
        <v>0</v>
      </c>
      <c r="BH93" s="225">
        <f>IF(N93="sníž. přenesená",J93,0)</f>
        <v>0</v>
      </c>
      <c r="BI93" s="225">
        <f>IF(N93="nulová",J93,0)</f>
        <v>0</v>
      </c>
      <c r="BJ93" s="26" t="s">
        <v>81</v>
      </c>
      <c r="BK93" s="225">
        <f>ROUND(I93*H93,2)</f>
        <v>0</v>
      </c>
      <c r="BL93" s="26" t="s">
        <v>207</v>
      </c>
      <c r="BM93" s="26" t="s">
        <v>753</v>
      </c>
    </row>
    <row r="94" s="1" customFormat="1">
      <c r="B94" s="48"/>
      <c r="D94" s="226" t="s">
        <v>209</v>
      </c>
      <c r="F94" s="227" t="s">
        <v>754</v>
      </c>
      <c r="I94" s="228"/>
      <c r="L94" s="48"/>
      <c r="M94" s="229"/>
      <c r="N94" s="49"/>
      <c r="O94" s="49"/>
      <c r="P94" s="49"/>
      <c r="Q94" s="49"/>
      <c r="R94" s="49"/>
      <c r="S94" s="49"/>
      <c r="T94" s="87"/>
      <c r="AT94" s="26" t="s">
        <v>209</v>
      </c>
      <c r="AU94" s="26" t="s">
        <v>83</v>
      </c>
    </row>
    <row r="95" s="12" customFormat="1">
      <c r="B95" s="230"/>
      <c r="D95" s="226" t="s">
        <v>211</v>
      </c>
      <c r="E95" s="231" t="s">
        <v>5</v>
      </c>
      <c r="F95" s="232" t="s">
        <v>755</v>
      </c>
      <c r="H95" s="233">
        <v>12.449999999999999</v>
      </c>
      <c r="I95" s="234"/>
      <c r="L95" s="230"/>
      <c r="M95" s="235"/>
      <c r="N95" s="236"/>
      <c r="O95" s="236"/>
      <c r="P95" s="236"/>
      <c r="Q95" s="236"/>
      <c r="R95" s="236"/>
      <c r="S95" s="236"/>
      <c r="T95" s="237"/>
      <c r="AT95" s="231" t="s">
        <v>211</v>
      </c>
      <c r="AU95" s="231" t="s">
        <v>83</v>
      </c>
      <c r="AV95" s="12" t="s">
        <v>83</v>
      </c>
      <c r="AW95" s="12" t="s">
        <v>37</v>
      </c>
      <c r="AX95" s="12" t="s">
        <v>81</v>
      </c>
      <c r="AY95" s="231" t="s">
        <v>200</v>
      </c>
    </row>
    <row r="96" s="1" customFormat="1" ht="16.5" customHeight="1">
      <c r="B96" s="213"/>
      <c r="C96" s="214" t="s">
        <v>207</v>
      </c>
      <c r="D96" s="214" t="s">
        <v>202</v>
      </c>
      <c r="E96" s="215" t="s">
        <v>756</v>
      </c>
      <c r="F96" s="216" t="s">
        <v>757</v>
      </c>
      <c r="G96" s="217" t="s">
        <v>333</v>
      </c>
      <c r="H96" s="218">
        <v>12.449999999999999</v>
      </c>
      <c r="I96" s="219"/>
      <c r="J96" s="220">
        <f>ROUND(I96*H96,2)</f>
        <v>0</v>
      </c>
      <c r="K96" s="216" t="s">
        <v>206</v>
      </c>
      <c r="L96" s="48"/>
      <c r="M96" s="221" t="s">
        <v>5</v>
      </c>
      <c r="N96" s="222" t="s">
        <v>44</v>
      </c>
      <c r="O96" s="49"/>
      <c r="P96" s="223">
        <f>O96*H96</f>
        <v>0</v>
      </c>
      <c r="Q96" s="223">
        <v>0</v>
      </c>
      <c r="R96" s="223">
        <f>Q96*H96</f>
        <v>0</v>
      </c>
      <c r="S96" s="223">
        <v>0.20499999999999999</v>
      </c>
      <c r="T96" s="224">
        <f>S96*H96</f>
        <v>2.5522499999999999</v>
      </c>
      <c r="AR96" s="26" t="s">
        <v>207</v>
      </c>
      <c r="AT96" s="26" t="s">
        <v>202</v>
      </c>
      <c r="AU96" s="26" t="s">
        <v>83</v>
      </c>
      <c r="AY96" s="26" t="s">
        <v>200</v>
      </c>
      <c r="BE96" s="225">
        <f>IF(N96="základní",J96,0)</f>
        <v>0</v>
      </c>
      <c r="BF96" s="225">
        <f>IF(N96="snížená",J96,0)</f>
        <v>0</v>
      </c>
      <c r="BG96" s="225">
        <f>IF(N96="zákl. přenesená",J96,0)</f>
        <v>0</v>
      </c>
      <c r="BH96" s="225">
        <f>IF(N96="sníž. přenesená",J96,0)</f>
        <v>0</v>
      </c>
      <c r="BI96" s="225">
        <f>IF(N96="nulová",J96,0)</f>
        <v>0</v>
      </c>
      <c r="BJ96" s="26" t="s">
        <v>81</v>
      </c>
      <c r="BK96" s="225">
        <f>ROUND(I96*H96,2)</f>
        <v>0</v>
      </c>
      <c r="BL96" s="26" t="s">
        <v>207</v>
      </c>
      <c r="BM96" s="26" t="s">
        <v>758</v>
      </c>
    </row>
    <row r="97" s="1" customFormat="1">
      <c r="B97" s="48"/>
      <c r="D97" s="226" t="s">
        <v>209</v>
      </c>
      <c r="F97" s="227" t="s">
        <v>759</v>
      </c>
      <c r="I97" s="228"/>
      <c r="L97" s="48"/>
      <c r="M97" s="229"/>
      <c r="N97" s="49"/>
      <c r="O97" s="49"/>
      <c r="P97" s="49"/>
      <c r="Q97" s="49"/>
      <c r="R97" s="49"/>
      <c r="S97" s="49"/>
      <c r="T97" s="87"/>
      <c r="AT97" s="26" t="s">
        <v>209</v>
      </c>
      <c r="AU97" s="26" t="s">
        <v>83</v>
      </c>
    </row>
    <row r="98" s="12" customFormat="1">
      <c r="B98" s="230"/>
      <c r="D98" s="226" t="s">
        <v>211</v>
      </c>
      <c r="E98" s="231" t="s">
        <v>5</v>
      </c>
      <c r="F98" s="232" t="s">
        <v>755</v>
      </c>
      <c r="H98" s="233">
        <v>12.449999999999999</v>
      </c>
      <c r="I98" s="234"/>
      <c r="L98" s="230"/>
      <c r="M98" s="235"/>
      <c r="N98" s="236"/>
      <c r="O98" s="236"/>
      <c r="P98" s="236"/>
      <c r="Q98" s="236"/>
      <c r="R98" s="236"/>
      <c r="S98" s="236"/>
      <c r="T98" s="237"/>
      <c r="AT98" s="231" t="s">
        <v>211</v>
      </c>
      <c r="AU98" s="231" t="s">
        <v>83</v>
      </c>
      <c r="AV98" s="12" t="s">
        <v>83</v>
      </c>
      <c r="AW98" s="12" t="s">
        <v>37</v>
      </c>
      <c r="AX98" s="12" t="s">
        <v>81</v>
      </c>
      <c r="AY98" s="231" t="s">
        <v>200</v>
      </c>
    </row>
    <row r="99" s="1" customFormat="1" ht="16.5" customHeight="1">
      <c r="B99" s="213"/>
      <c r="C99" s="214" t="s">
        <v>230</v>
      </c>
      <c r="D99" s="214" t="s">
        <v>202</v>
      </c>
      <c r="E99" s="215" t="s">
        <v>213</v>
      </c>
      <c r="F99" s="216" t="s">
        <v>214</v>
      </c>
      <c r="G99" s="217" t="s">
        <v>205</v>
      </c>
      <c r="H99" s="218">
        <v>475.64400000000001</v>
      </c>
      <c r="I99" s="219"/>
      <c r="J99" s="220">
        <f>ROUND(I99*H99,2)</f>
        <v>0</v>
      </c>
      <c r="K99" s="216" t="s">
        <v>206</v>
      </c>
      <c r="L99" s="48"/>
      <c r="M99" s="221" t="s">
        <v>5</v>
      </c>
      <c r="N99" s="222" t="s">
        <v>44</v>
      </c>
      <c r="O99" s="49"/>
      <c r="P99" s="223">
        <f>O99*H99</f>
        <v>0</v>
      </c>
      <c r="Q99" s="223">
        <v>0</v>
      </c>
      <c r="R99" s="223">
        <f>Q99*H99</f>
        <v>0</v>
      </c>
      <c r="S99" s="223">
        <v>0</v>
      </c>
      <c r="T99" s="224">
        <f>S99*H99</f>
        <v>0</v>
      </c>
      <c r="AR99" s="26" t="s">
        <v>207</v>
      </c>
      <c r="AT99" s="26" t="s">
        <v>202</v>
      </c>
      <c r="AU99" s="26" t="s">
        <v>83</v>
      </c>
      <c r="AY99" s="26" t="s">
        <v>200</v>
      </c>
      <c r="BE99" s="225">
        <f>IF(N99="základní",J99,0)</f>
        <v>0</v>
      </c>
      <c r="BF99" s="225">
        <f>IF(N99="snížená",J99,0)</f>
        <v>0</v>
      </c>
      <c r="BG99" s="225">
        <f>IF(N99="zákl. přenesená",J99,0)</f>
        <v>0</v>
      </c>
      <c r="BH99" s="225">
        <f>IF(N99="sníž. přenesená",J99,0)</f>
        <v>0</v>
      </c>
      <c r="BI99" s="225">
        <f>IF(N99="nulová",J99,0)</f>
        <v>0</v>
      </c>
      <c r="BJ99" s="26" t="s">
        <v>81</v>
      </c>
      <c r="BK99" s="225">
        <f>ROUND(I99*H99,2)</f>
        <v>0</v>
      </c>
      <c r="BL99" s="26" t="s">
        <v>207</v>
      </c>
      <c r="BM99" s="26" t="s">
        <v>760</v>
      </c>
    </row>
    <row r="100" s="1" customFormat="1">
      <c r="B100" s="48"/>
      <c r="D100" s="226" t="s">
        <v>209</v>
      </c>
      <c r="F100" s="227" t="s">
        <v>216</v>
      </c>
      <c r="I100" s="228"/>
      <c r="L100" s="48"/>
      <c r="M100" s="229"/>
      <c r="N100" s="49"/>
      <c r="O100" s="49"/>
      <c r="P100" s="49"/>
      <c r="Q100" s="49"/>
      <c r="R100" s="49"/>
      <c r="S100" s="49"/>
      <c r="T100" s="87"/>
      <c r="AT100" s="26" t="s">
        <v>209</v>
      </c>
      <c r="AU100" s="26" t="s">
        <v>83</v>
      </c>
    </row>
    <row r="101" s="12" customFormat="1">
      <c r="B101" s="230"/>
      <c r="D101" s="226" t="s">
        <v>211</v>
      </c>
      <c r="E101" s="231" t="s">
        <v>5</v>
      </c>
      <c r="F101" s="232" t="s">
        <v>761</v>
      </c>
      <c r="H101" s="233">
        <v>21.216000000000001</v>
      </c>
      <c r="I101" s="234"/>
      <c r="L101" s="230"/>
      <c r="M101" s="235"/>
      <c r="N101" s="236"/>
      <c r="O101" s="236"/>
      <c r="P101" s="236"/>
      <c r="Q101" s="236"/>
      <c r="R101" s="236"/>
      <c r="S101" s="236"/>
      <c r="T101" s="237"/>
      <c r="AT101" s="231" t="s">
        <v>211</v>
      </c>
      <c r="AU101" s="231" t="s">
        <v>83</v>
      </c>
      <c r="AV101" s="12" t="s">
        <v>83</v>
      </c>
      <c r="AW101" s="12" t="s">
        <v>37</v>
      </c>
      <c r="AX101" s="12" t="s">
        <v>73</v>
      </c>
      <c r="AY101" s="231" t="s">
        <v>200</v>
      </c>
    </row>
    <row r="102" s="12" customFormat="1">
      <c r="B102" s="230"/>
      <c r="D102" s="226" t="s">
        <v>211</v>
      </c>
      <c r="E102" s="231" t="s">
        <v>5</v>
      </c>
      <c r="F102" s="232" t="s">
        <v>762</v>
      </c>
      <c r="H102" s="233">
        <v>454.428</v>
      </c>
      <c r="I102" s="234"/>
      <c r="L102" s="230"/>
      <c r="M102" s="235"/>
      <c r="N102" s="236"/>
      <c r="O102" s="236"/>
      <c r="P102" s="236"/>
      <c r="Q102" s="236"/>
      <c r="R102" s="236"/>
      <c r="S102" s="236"/>
      <c r="T102" s="237"/>
      <c r="AT102" s="231" t="s">
        <v>211</v>
      </c>
      <c r="AU102" s="231" t="s">
        <v>83</v>
      </c>
      <c r="AV102" s="12" t="s">
        <v>83</v>
      </c>
      <c r="AW102" s="12" t="s">
        <v>37</v>
      </c>
      <c r="AX102" s="12" t="s">
        <v>73</v>
      </c>
      <c r="AY102" s="231" t="s">
        <v>200</v>
      </c>
    </row>
    <row r="103" s="13" customFormat="1">
      <c r="B103" s="238"/>
      <c r="D103" s="226" t="s">
        <v>211</v>
      </c>
      <c r="E103" s="239" t="s">
        <v>5</v>
      </c>
      <c r="F103" s="240" t="s">
        <v>219</v>
      </c>
      <c r="H103" s="241">
        <v>475.64400000000001</v>
      </c>
      <c r="I103" s="242"/>
      <c r="L103" s="238"/>
      <c r="M103" s="243"/>
      <c r="N103" s="244"/>
      <c r="O103" s="244"/>
      <c r="P103" s="244"/>
      <c r="Q103" s="244"/>
      <c r="R103" s="244"/>
      <c r="S103" s="244"/>
      <c r="T103" s="245"/>
      <c r="AT103" s="239" t="s">
        <v>211</v>
      </c>
      <c r="AU103" s="239" t="s">
        <v>83</v>
      </c>
      <c r="AV103" s="13" t="s">
        <v>207</v>
      </c>
      <c r="AW103" s="13" t="s">
        <v>37</v>
      </c>
      <c r="AX103" s="13" t="s">
        <v>81</v>
      </c>
      <c r="AY103" s="239" t="s">
        <v>200</v>
      </c>
    </row>
    <row r="104" s="1" customFormat="1" ht="25.5" customHeight="1">
      <c r="B104" s="213"/>
      <c r="C104" s="214" t="s">
        <v>238</v>
      </c>
      <c r="D104" s="214" t="s">
        <v>202</v>
      </c>
      <c r="E104" s="215" t="s">
        <v>220</v>
      </c>
      <c r="F104" s="216" t="s">
        <v>221</v>
      </c>
      <c r="G104" s="217" t="s">
        <v>205</v>
      </c>
      <c r="H104" s="218">
        <v>147.80699999999999</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763</v>
      </c>
    </row>
    <row r="105" s="1" customFormat="1">
      <c r="B105" s="48"/>
      <c r="D105" s="226" t="s">
        <v>209</v>
      </c>
      <c r="F105" s="227" t="s">
        <v>223</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764</v>
      </c>
      <c r="H106" s="233">
        <v>147.80699999999999</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244</v>
      </c>
      <c r="D107" s="214" t="s">
        <v>202</v>
      </c>
      <c r="E107" s="215" t="s">
        <v>225</v>
      </c>
      <c r="F107" s="216" t="s">
        <v>226</v>
      </c>
      <c r="G107" s="217" t="s">
        <v>205</v>
      </c>
      <c r="H107" s="218">
        <v>162.07499999999999</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765</v>
      </c>
    </row>
    <row r="108" s="1" customFormat="1">
      <c r="B108" s="48"/>
      <c r="D108" s="226" t="s">
        <v>209</v>
      </c>
      <c r="F108" s="227" t="s">
        <v>228</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766</v>
      </c>
      <c r="H109" s="233">
        <v>162.07499999999999</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250</v>
      </c>
      <c r="D110" s="214" t="s">
        <v>202</v>
      </c>
      <c r="E110" s="215" t="s">
        <v>231</v>
      </c>
      <c r="F110" s="216" t="s">
        <v>232</v>
      </c>
      <c r="G110" s="217" t="s">
        <v>205</v>
      </c>
      <c r="H110" s="218">
        <v>14.268000000000001</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767</v>
      </c>
    </row>
    <row r="111" s="1" customFormat="1">
      <c r="B111" s="48"/>
      <c r="D111" s="226" t="s">
        <v>209</v>
      </c>
      <c r="F111" s="227" t="s">
        <v>234</v>
      </c>
      <c r="I111" s="228"/>
      <c r="L111" s="48"/>
      <c r="M111" s="229"/>
      <c r="N111" s="49"/>
      <c r="O111" s="49"/>
      <c r="P111" s="49"/>
      <c r="Q111" s="49"/>
      <c r="R111" s="49"/>
      <c r="S111" s="49"/>
      <c r="T111" s="87"/>
      <c r="AT111" s="26" t="s">
        <v>209</v>
      </c>
      <c r="AU111" s="26" t="s">
        <v>83</v>
      </c>
    </row>
    <row r="112" s="1" customFormat="1">
      <c r="B112" s="48"/>
      <c r="D112" s="226" t="s">
        <v>235</v>
      </c>
      <c r="F112" s="246" t="s">
        <v>236</v>
      </c>
      <c r="I112" s="228"/>
      <c r="L112" s="48"/>
      <c r="M112" s="229"/>
      <c r="N112" s="49"/>
      <c r="O112" s="49"/>
      <c r="P112" s="49"/>
      <c r="Q112" s="49"/>
      <c r="R112" s="49"/>
      <c r="S112" s="49"/>
      <c r="T112" s="87"/>
      <c r="AT112" s="26" t="s">
        <v>235</v>
      </c>
      <c r="AU112" s="26" t="s">
        <v>83</v>
      </c>
    </row>
    <row r="113" s="12" customFormat="1">
      <c r="B113" s="230"/>
      <c r="D113" s="226" t="s">
        <v>211</v>
      </c>
      <c r="E113" s="231" t="s">
        <v>5</v>
      </c>
      <c r="F113" s="232" t="s">
        <v>768</v>
      </c>
      <c r="H113" s="233">
        <v>14.268000000000001</v>
      </c>
      <c r="I113" s="234"/>
      <c r="L113" s="230"/>
      <c r="M113" s="235"/>
      <c r="N113" s="236"/>
      <c r="O113" s="236"/>
      <c r="P113" s="236"/>
      <c r="Q113" s="236"/>
      <c r="R113" s="236"/>
      <c r="S113" s="236"/>
      <c r="T113" s="237"/>
      <c r="AT113" s="231" t="s">
        <v>211</v>
      </c>
      <c r="AU113" s="231" t="s">
        <v>83</v>
      </c>
      <c r="AV113" s="12" t="s">
        <v>83</v>
      </c>
      <c r="AW113" s="12" t="s">
        <v>37</v>
      </c>
      <c r="AX113" s="12" t="s">
        <v>81</v>
      </c>
      <c r="AY113" s="231" t="s">
        <v>200</v>
      </c>
    </row>
    <row r="114" s="1" customFormat="1" ht="16.5" customHeight="1">
      <c r="B114" s="213"/>
      <c r="C114" s="214" t="s">
        <v>258</v>
      </c>
      <c r="D114" s="214" t="s">
        <v>202</v>
      </c>
      <c r="E114" s="215" t="s">
        <v>239</v>
      </c>
      <c r="F114" s="216" t="s">
        <v>240</v>
      </c>
      <c r="G114" s="217" t="s">
        <v>205</v>
      </c>
      <c r="H114" s="218">
        <v>78.206000000000003</v>
      </c>
      <c r="I114" s="219"/>
      <c r="J114" s="220">
        <f>ROUND(I114*H114,2)</f>
        <v>0</v>
      </c>
      <c r="K114" s="216" t="s">
        <v>206</v>
      </c>
      <c r="L114" s="48"/>
      <c r="M114" s="221" t="s">
        <v>5</v>
      </c>
      <c r="N114" s="222" t="s">
        <v>44</v>
      </c>
      <c r="O114" s="49"/>
      <c r="P114" s="223">
        <f>O114*H114</f>
        <v>0</v>
      </c>
      <c r="Q114" s="223">
        <v>0</v>
      </c>
      <c r="R114" s="223">
        <f>Q114*H114</f>
        <v>0</v>
      </c>
      <c r="S114" s="223">
        <v>0</v>
      </c>
      <c r="T114" s="224">
        <f>S114*H114</f>
        <v>0</v>
      </c>
      <c r="AR114" s="26" t="s">
        <v>207</v>
      </c>
      <c r="AT114" s="26" t="s">
        <v>202</v>
      </c>
      <c r="AU114" s="26" t="s">
        <v>83</v>
      </c>
      <c r="AY114" s="26" t="s">
        <v>200</v>
      </c>
      <c r="BE114" s="225">
        <f>IF(N114="základní",J114,0)</f>
        <v>0</v>
      </c>
      <c r="BF114" s="225">
        <f>IF(N114="snížená",J114,0)</f>
        <v>0</v>
      </c>
      <c r="BG114" s="225">
        <f>IF(N114="zákl. přenesená",J114,0)</f>
        <v>0</v>
      </c>
      <c r="BH114" s="225">
        <f>IF(N114="sníž. přenesená",J114,0)</f>
        <v>0</v>
      </c>
      <c r="BI114" s="225">
        <f>IF(N114="nulová",J114,0)</f>
        <v>0</v>
      </c>
      <c r="BJ114" s="26" t="s">
        <v>81</v>
      </c>
      <c r="BK114" s="225">
        <f>ROUND(I114*H114,2)</f>
        <v>0</v>
      </c>
      <c r="BL114" s="26" t="s">
        <v>207</v>
      </c>
      <c r="BM114" s="26" t="s">
        <v>769</v>
      </c>
    </row>
    <row r="115" s="1" customFormat="1">
      <c r="B115" s="48"/>
      <c r="D115" s="226" t="s">
        <v>209</v>
      </c>
      <c r="F115" s="227" t="s">
        <v>242</v>
      </c>
      <c r="I115" s="228"/>
      <c r="L115" s="48"/>
      <c r="M115" s="229"/>
      <c r="N115" s="49"/>
      <c r="O115" s="49"/>
      <c r="P115" s="49"/>
      <c r="Q115" s="49"/>
      <c r="R115" s="49"/>
      <c r="S115" s="49"/>
      <c r="T115" s="87"/>
      <c r="AT115" s="26" t="s">
        <v>209</v>
      </c>
      <c r="AU115" s="26" t="s">
        <v>83</v>
      </c>
    </row>
    <row r="116" s="12" customFormat="1">
      <c r="B116" s="230"/>
      <c r="D116" s="226" t="s">
        <v>211</v>
      </c>
      <c r="E116" s="231" t="s">
        <v>5</v>
      </c>
      <c r="F116" s="232" t="s">
        <v>770</v>
      </c>
      <c r="H116" s="233">
        <v>78.206000000000003</v>
      </c>
      <c r="I116" s="234"/>
      <c r="L116" s="230"/>
      <c r="M116" s="235"/>
      <c r="N116" s="236"/>
      <c r="O116" s="236"/>
      <c r="P116" s="236"/>
      <c r="Q116" s="236"/>
      <c r="R116" s="236"/>
      <c r="S116" s="236"/>
      <c r="T116" s="237"/>
      <c r="AT116" s="231" t="s">
        <v>211</v>
      </c>
      <c r="AU116" s="231" t="s">
        <v>83</v>
      </c>
      <c r="AV116" s="12" t="s">
        <v>83</v>
      </c>
      <c r="AW116" s="12" t="s">
        <v>37</v>
      </c>
      <c r="AX116" s="12" t="s">
        <v>81</v>
      </c>
      <c r="AY116" s="231" t="s">
        <v>200</v>
      </c>
    </row>
    <row r="117" s="1" customFormat="1" ht="16.5" customHeight="1">
      <c r="B117" s="213"/>
      <c r="C117" s="214" t="s">
        <v>264</v>
      </c>
      <c r="D117" s="214" t="s">
        <v>202</v>
      </c>
      <c r="E117" s="215" t="s">
        <v>245</v>
      </c>
      <c r="F117" s="216" t="s">
        <v>246</v>
      </c>
      <c r="G117" s="217" t="s">
        <v>205</v>
      </c>
      <c r="H117" s="218">
        <v>397.43799999999999</v>
      </c>
      <c r="I117" s="219"/>
      <c r="J117" s="220">
        <f>ROUND(I117*H117,2)</f>
        <v>0</v>
      </c>
      <c r="K117" s="216" t="s">
        <v>206</v>
      </c>
      <c r="L117" s="48"/>
      <c r="M117" s="221" t="s">
        <v>5</v>
      </c>
      <c r="N117" s="222" t="s">
        <v>44</v>
      </c>
      <c r="O117" s="49"/>
      <c r="P117" s="223">
        <f>O117*H117</f>
        <v>0</v>
      </c>
      <c r="Q117" s="223">
        <v>0</v>
      </c>
      <c r="R117" s="223">
        <f>Q117*H117</f>
        <v>0</v>
      </c>
      <c r="S117" s="223">
        <v>0</v>
      </c>
      <c r="T117" s="224">
        <f>S117*H117</f>
        <v>0</v>
      </c>
      <c r="AR117" s="26" t="s">
        <v>207</v>
      </c>
      <c r="AT117" s="26" t="s">
        <v>202</v>
      </c>
      <c r="AU117" s="26" t="s">
        <v>83</v>
      </c>
      <c r="AY117" s="26" t="s">
        <v>200</v>
      </c>
      <c r="BE117" s="225">
        <f>IF(N117="základní",J117,0)</f>
        <v>0</v>
      </c>
      <c r="BF117" s="225">
        <f>IF(N117="snížená",J117,0)</f>
        <v>0</v>
      </c>
      <c r="BG117" s="225">
        <f>IF(N117="zákl. přenesená",J117,0)</f>
        <v>0</v>
      </c>
      <c r="BH117" s="225">
        <f>IF(N117="sníž. přenesená",J117,0)</f>
        <v>0</v>
      </c>
      <c r="BI117" s="225">
        <f>IF(N117="nulová",J117,0)</f>
        <v>0</v>
      </c>
      <c r="BJ117" s="26" t="s">
        <v>81</v>
      </c>
      <c r="BK117" s="225">
        <f>ROUND(I117*H117,2)</f>
        <v>0</v>
      </c>
      <c r="BL117" s="26" t="s">
        <v>207</v>
      </c>
      <c r="BM117" s="26" t="s">
        <v>771</v>
      </c>
    </row>
    <row r="118" s="1" customFormat="1">
      <c r="B118" s="48"/>
      <c r="D118" s="226" t="s">
        <v>209</v>
      </c>
      <c r="F118" s="227" t="s">
        <v>248</v>
      </c>
      <c r="I118" s="228"/>
      <c r="L118" s="48"/>
      <c r="M118" s="229"/>
      <c r="N118" s="49"/>
      <c r="O118" s="49"/>
      <c r="P118" s="49"/>
      <c r="Q118" s="49"/>
      <c r="R118" s="49"/>
      <c r="S118" s="49"/>
      <c r="T118" s="87"/>
      <c r="AT118" s="26" t="s">
        <v>209</v>
      </c>
      <c r="AU118" s="26" t="s">
        <v>83</v>
      </c>
    </row>
    <row r="119" s="12" customFormat="1">
      <c r="B119" s="230"/>
      <c r="D119" s="226" t="s">
        <v>211</v>
      </c>
      <c r="E119" s="231" t="s">
        <v>5</v>
      </c>
      <c r="F119" s="232" t="s">
        <v>772</v>
      </c>
      <c r="H119" s="233">
        <v>397.43799999999999</v>
      </c>
      <c r="I119" s="234"/>
      <c r="L119" s="230"/>
      <c r="M119" s="235"/>
      <c r="N119" s="236"/>
      <c r="O119" s="236"/>
      <c r="P119" s="236"/>
      <c r="Q119" s="236"/>
      <c r="R119" s="236"/>
      <c r="S119" s="236"/>
      <c r="T119" s="237"/>
      <c r="AT119" s="231" t="s">
        <v>211</v>
      </c>
      <c r="AU119" s="231" t="s">
        <v>83</v>
      </c>
      <c r="AV119" s="12" t="s">
        <v>83</v>
      </c>
      <c r="AW119" s="12" t="s">
        <v>37</v>
      </c>
      <c r="AX119" s="12" t="s">
        <v>81</v>
      </c>
      <c r="AY119" s="231" t="s">
        <v>200</v>
      </c>
    </row>
    <row r="120" s="1" customFormat="1" ht="16.5" customHeight="1">
      <c r="B120" s="213"/>
      <c r="C120" s="214" t="s">
        <v>270</v>
      </c>
      <c r="D120" s="214" t="s">
        <v>202</v>
      </c>
      <c r="E120" s="215" t="s">
        <v>251</v>
      </c>
      <c r="F120" s="216" t="s">
        <v>252</v>
      </c>
      <c r="G120" s="217" t="s">
        <v>205</v>
      </c>
      <c r="H120" s="218">
        <v>162.07499999999999</v>
      </c>
      <c r="I120" s="219"/>
      <c r="J120" s="220">
        <f>ROUND(I120*H120,2)</f>
        <v>0</v>
      </c>
      <c r="K120" s="216" t="s">
        <v>206</v>
      </c>
      <c r="L120" s="48"/>
      <c r="M120" s="221" t="s">
        <v>5</v>
      </c>
      <c r="N120" s="222" t="s">
        <v>44</v>
      </c>
      <c r="O120" s="49"/>
      <c r="P120" s="223">
        <f>O120*H120</f>
        <v>0</v>
      </c>
      <c r="Q120" s="223">
        <v>0</v>
      </c>
      <c r="R120" s="223">
        <f>Q120*H120</f>
        <v>0</v>
      </c>
      <c r="S120" s="223">
        <v>0</v>
      </c>
      <c r="T120" s="224">
        <f>S120*H120</f>
        <v>0</v>
      </c>
      <c r="AR120" s="26" t="s">
        <v>207</v>
      </c>
      <c r="AT120" s="26" t="s">
        <v>202</v>
      </c>
      <c r="AU120" s="26" t="s">
        <v>83</v>
      </c>
      <c r="AY120" s="26" t="s">
        <v>200</v>
      </c>
      <c r="BE120" s="225">
        <f>IF(N120="základní",J120,0)</f>
        <v>0</v>
      </c>
      <c r="BF120" s="225">
        <f>IF(N120="snížená",J120,0)</f>
        <v>0</v>
      </c>
      <c r="BG120" s="225">
        <f>IF(N120="zákl. přenesená",J120,0)</f>
        <v>0</v>
      </c>
      <c r="BH120" s="225">
        <f>IF(N120="sníž. přenesená",J120,0)</f>
        <v>0</v>
      </c>
      <c r="BI120" s="225">
        <f>IF(N120="nulová",J120,0)</f>
        <v>0</v>
      </c>
      <c r="BJ120" s="26" t="s">
        <v>81</v>
      </c>
      <c r="BK120" s="225">
        <f>ROUND(I120*H120,2)</f>
        <v>0</v>
      </c>
      <c r="BL120" s="26" t="s">
        <v>207</v>
      </c>
      <c r="BM120" s="26" t="s">
        <v>773</v>
      </c>
    </row>
    <row r="121" s="1" customFormat="1">
      <c r="B121" s="48"/>
      <c r="D121" s="226" t="s">
        <v>209</v>
      </c>
      <c r="F121" s="227" t="s">
        <v>254</v>
      </c>
      <c r="I121" s="228"/>
      <c r="L121" s="48"/>
      <c r="M121" s="229"/>
      <c r="N121" s="49"/>
      <c r="O121" s="49"/>
      <c r="P121" s="49"/>
      <c r="Q121" s="49"/>
      <c r="R121" s="49"/>
      <c r="S121" s="49"/>
      <c r="T121" s="87"/>
      <c r="AT121" s="26" t="s">
        <v>209</v>
      </c>
      <c r="AU121" s="26" t="s">
        <v>83</v>
      </c>
    </row>
    <row r="122" s="12" customFormat="1">
      <c r="B122" s="230"/>
      <c r="D122" s="226" t="s">
        <v>211</v>
      </c>
      <c r="E122" s="231" t="s">
        <v>5</v>
      </c>
      <c r="F122" s="232" t="s">
        <v>774</v>
      </c>
      <c r="H122" s="233">
        <v>147.80699999999999</v>
      </c>
      <c r="I122" s="234"/>
      <c r="L122" s="230"/>
      <c r="M122" s="235"/>
      <c r="N122" s="236"/>
      <c r="O122" s="236"/>
      <c r="P122" s="236"/>
      <c r="Q122" s="236"/>
      <c r="R122" s="236"/>
      <c r="S122" s="236"/>
      <c r="T122" s="237"/>
      <c r="AT122" s="231" t="s">
        <v>211</v>
      </c>
      <c r="AU122" s="231" t="s">
        <v>83</v>
      </c>
      <c r="AV122" s="12" t="s">
        <v>83</v>
      </c>
      <c r="AW122" s="12" t="s">
        <v>37</v>
      </c>
      <c r="AX122" s="12" t="s">
        <v>73</v>
      </c>
      <c r="AY122" s="231" t="s">
        <v>200</v>
      </c>
    </row>
    <row r="123" s="12" customFormat="1">
      <c r="B123" s="230"/>
      <c r="D123" s="226" t="s">
        <v>211</v>
      </c>
      <c r="E123" s="231" t="s">
        <v>5</v>
      </c>
      <c r="F123" s="232" t="s">
        <v>775</v>
      </c>
      <c r="H123" s="233">
        <v>14.268000000000001</v>
      </c>
      <c r="I123" s="234"/>
      <c r="L123" s="230"/>
      <c r="M123" s="235"/>
      <c r="N123" s="236"/>
      <c r="O123" s="236"/>
      <c r="P123" s="236"/>
      <c r="Q123" s="236"/>
      <c r="R123" s="236"/>
      <c r="S123" s="236"/>
      <c r="T123" s="237"/>
      <c r="AT123" s="231" t="s">
        <v>211</v>
      </c>
      <c r="AU123" s="231" t="s">
        <v>83</v>
      </c>
      <c r="AV123" s="12" t="s">
        <v>83</v>
      </c>
      <c r="AW123" s="12" t="s">
        <v>37</v>
      </c>
      <c r="AX123" s="12" t="s">
        <v>73</v>
      </c>
      <c r="AY123" s="231" t="s">
        <v>200</v>
      </c>
    </row>
    <row r="124" s="13" customFormat="1">
      <c r="B124" s="238"/>
      <c r="D124" s="226" t="s">
        <v>211</v>
      </c>
      <c r="E124" s="239" t="s">
        <v>5</v>
      </c>
      <c r="F124" s="240" t="s">
        <v>219</v>
      </c>
      <c r="H124" s="241">
        <v>162.07499999999999</v>
      </c>
      <c r="I124" s="242"/>
      <c r="L124" s="238"/>
      <c r="M124" s="243"/>
      <c r="N124" s="244"/>
      <c r="O124" s="244"/>
      <c r="P124" s="244"/>
      <c r="Q124" s="244"/>
      <c r="R124" s="244"/>
      <c r="S124" s="244"/>
      <c r="T124" s="245"/>
      <c r="AT124" s="239" t="s">
        <v>211</v>
      </c>
      <c r="AU124" s="239" t="s">
        <v>83</v>
      </c>
      <c r="AV124" s="13" t="s">
        <v>207</v>
      </c>
      <c r="AW124" s="13" t="s">
        <v>37</v>
      </c>
      <c r="AX124" s="13" t="s">
        <v>81</v>
      </c>
      <c r="AY124" s="239" t="s">
        <v>200</v>
      </c>
    </row>
    <row r="125" s="1" customFormat="1" ht="16.5" customHeight="1">
      <c r="B125" s="213"/>
      <c r="C125" s="214" t="s">
        <v>277</v>
      </c>
      <c r="D125" s="214" t="s">
        <v>202</v>
      </c>
      <c r="E125" s="215" t="s">
        <v>259</v>
      </c>
      <c r="F125" s="216" t="s">
        <v>260</v>
      </c>
      <c r="G125" s="217" t="s">
        <v>205</v>
      </c>
      <c r="H125" s="218">
        <v>78.206000000000003</v>
      </c>
      <c r="I125" s="219"/>
      <c r="J125" s="220">
        <f>ROUND(I125*H125,2)</f>
        <v>0</v>
      </c>
      <c r="K125" s="216" t="s">
        <v>206</v>
      </c>
      <c r="L125" s="48"/>
      <c r="M125" s="221" t="s">
        <v>5</v>
      </c>
      <c r="N125" s="222" t="s">
        <v>44</v>
      </c>
      <c r="O125" s="49"/>
      <c r="P125" s="223">
        <f>O125*H125</f>
        <v>0</v>
      </c>
      <c r="Q125" s="223">
        <v>0</v>
      </c>
      <c r="R125" s="223">
        <f>Q125*H125</f>
        <v>0</v>
      </c>
      <c r="S125" s="223">
        <v>0</v>
      </c>
      <c r="T125" s="224">
        <f>S125*H125</f>
        <v>0</v>
      </c>
      <c r="AR125" s="26" t="s">
        <v>207</v>
      </c>
      <c r="AT125" s="26" t="s">
        <v>202</v>
      </c>
      <c r="AU125" s="26" t="s">
        <v>83</v>
      </c>
      <c r="AY125" s="26" t="s">
        <v>200</v>
      </c>
      <c r="BE125" s="225">
        <f>IF(N125="základní",J125,0)</f>
        <v>0</v>
      </c>
      <c r="BF125" s="225">
        <f>IF(N125="snížená",J125,0)</f>
        <v>0</v>
      </c>
      <c r="BG125" s="225">
        <f>IF(N125="zákl. přenesená",J125,0)</f>
        <v>0</v>
      </c>
      <c r="BH125" s="225">
        <f>IF(N125="sníž. přenesená",J125,0)</f>
        <v>0</v>
      </c>
      <c r="BI125" s="225">
        <f>IF(N125="nulová",J125,0)</f>
        <v>0</v>
      </c>
      <c r="BJ125" s="26" t="s">
        <v>81</v>
      </c>
      <c r="BK125" s="225">
        <f>ROUND(I125*H125,2)</f>
        <v>0</v>
      </c>
      <c r="BL125" s="26" t="s">
        <v>207</v>
      </c>
      <c r="BM125" s="26" t="s">
        <v>776</v>
      </c>
    </row>
    <row r="126" s="1" customFormat="1">
      <c r="B126" s="48"/>
      <c r="D126" s="226" t="s">
        <v>209</v>
      </c>
      <c r="F126" s="227" t="s">
        <v>262</v>
      </c>
      <c r="I126" s="228"/>
      <c r="L126" s="48"/>
      <c r="M126" s="229"/>
      <c r="N126" s="49"/>
      <c r="O126" s="49"/>
      <c r="P126" s="49"/>
      <c r="Q126" s="49"/>
      <c r="R126" s="49"/>
      <c r="S126" s="49"/>
      <c r="T126" s="87"/>
      <c r="AT126" s="26" t="s">
        <v>209</v>
      </c>
      <c r="AU126" s="26" t="s">
        <v>83</v>
      </c>
    </row>
    <row r="127" s="12" customFormat="1">
      <c r="B127" s="230"/>
      <c r="D127" s="226" t="s">
        <v>211</v>
      </c>
      <c r="E127" s="231" t="s">
        <v>5</v>
      </c>
      <c r="F127" s="232" t="s">
        <v>777</v>
      </c>
      <c r="H127" s="233">
        <v>78.206000000000003</v>
      </c>
      <c r="I127" s="234"/>
      <c r="L127" s="230"/>
      <c r="M127" s="235"/>
      <c r="N127" s="236"/>
      <c r="O127" s="236"/>
      <c r="P127" s="236"/>
      <c r="Q127" s="236"/>
      <c r="R127" s="236"/>
      <c r="S127" s="236"/>
      <c r="T127" s="237"/>
      <c r="AT127" s="231" t="s">
        <v>211</v>
      </c>
      <c r="AU127" s="231" t="s">
        <v>83</v>
      </c>
      <c r="AV127" s="12" t="s">
        <v>83</v>
      </c>
      <c r="AW127" s="12" t="s">
        <v>37</v>
      </c>
      <c r="AX127" s="12" t="s">
        <v>81</v>
      </c>
      <c r="AY127" s="231" t="s">
        <v>200</v>
      </c>
    </row>
    <row r="128" s="1" customFormat="1" ht="25.5" customHeight="1">
      <c r="B128" s="213"/>
      <c r="C128" s="214" t="s">
        <v>282</v>
      </c>
      <c r="D128" s="214" t="s">
        <v>202</v>
      </c>
      <c r="E128" s="215" t="s">
        <v>265</v>
      </c>
      <c r="F128" s="216" t="s">
        <v>266</v>
      </c>
      <c r="G128" s="217" t="s">
        <v>205</v>
      </c>
      <c r="H128" s="218">
        <v>285.31</v>
      </c>
      <c r="I128" s="219"/>
      <c r="J128" s="220">
        <f>ROUND(I128*H128,2)</f>
        <v>0</v>
      </c>
      <c r="K128" s="216" t="s">
        <v>206</v>
      </c>
      <c r="L128" s="48"/>
      <c r="M128" s="221" t="s">
        <v>5</v>
      </c>
      <c r="N128" s="222" t="s">
        <v>44</v>
      </c>
      <c r="O128" s="49"/>
      <c r="P128" s="223">
        <f>O128*H128</f>
        <v>0</v>
      </c>
      <c r="Q128" s="223">
        <v>0</v>
      </c>
      <c r="R128" s="223">
        <f>Q128*H128</f>
        <v>0</v>
      </c>
      <c r="S128" s="223">
        <v>0</v>
      </c>
      <c r="T128" s="224">
        <f>S128*H128</f>
        <v>0</v>
      </c>
      <c r="AR128" s="26" t="s">
        <v>207</v>
      </c>
      <c r="AT128" s="26" t="s">
        <v>202</v>
      </c>
      <c r="AU128" s="26" t="s">
        <v>83</v>
      </c>
      <c r="AY128" s="26" t="s">
        <v>200</v>
      </c>
      <c r="BE128" s="225">
        <f>IF(N128="základní",J128,0)</f>
        <v>0</v>
      </c>
      <c r="BF128" s="225">
        <f>IF(N128="snížená",J128,0)</f>
        <v>0</v>
      </c>
      <c r="BG128" s="225">
        <f>IF(N128="zákl. přenesená",J128,0)</f>
        <v>0</v>
      </c>
      <c r="BH128" s="225">
        <f>IF(N128="sníž. přenesená",J128,0)</f>
        <v>0</v>
      </c>
      <c r="BI128" s="225">
        <f>IF(N128="nulová",J128,0)</f>
        <v>0</v>
      </c>
      <c r="BJ128" s="26" t="s">
        <v>81</v>
      </c>
      <c r="BK128" s="225">
        <f>ROUND(I128*H128,2)</f>
        <v>0</v>
      </c>
      <c r="BL128" s="26" t="s">
        <v>207</v>
      </c>
      <c r="BM128" s="26" t="s">
        <v>778</v>
      </c>
    </row>
    <row r="129" s="1" customFormat="1">
      <c r="B129" s="48"/>
      <c r="D129" s="226" t="s">
        <v>209</v>
      </c>
      <c r="F129" s="227" t="s">
        <v>268</v>
      </c>
      <c r="I129" s="228"/>
      <c r="L129" s="48"/>
      <c r="M129" s="229"/>
      <c r="N129" s="49"/>
      <c r="O129" s="49"/>
      <c r="P129" s="49"/>
      <c r="Q129" s="49"/>
      <c r="R129" s="49"/>
      <c r="S129" s="49"/>
      <c r="T129" s="87"/>
      <c r="AT129" s="26" t="s">
        <v>209</v>
      </c>
      <c r="AU129" s="26" t="s">
        <v>83</v>
      </c>
    </row>
    <row r="130" s="12" customFormat="1">
      <c r="B130" s="230"/>
      <c r="D130" s="226" t="s">
        <v>211</v>
      </c>
      <c r="E130" s="231" t="s">
        <v>5</v>
      </c>
      <c r="F130" s="232" t="s">
        <v>779</v>
      </c>
      <c r="H130" s="233">
        <v>285.31</v>
      </c>
      <c r="I130" s="234"/>
      <c r="L130" s="230"/>
      <c r="M130" s="235"/>
      <c r="N130" s="236"/>
      <c r="O130" s="236"/>
      <c r="P130" s="236"/>
      <c r="Q130" s="236"/>
      <c r="R130" s="236"/>
      <c r="S130" s="236"/>
      <c r="T130" s="237"/>
      <c r="AT130" s="231" t="s">
        <v>211</v>
      </c>
      <c r="AU130" s="231" t="s">
        <v>83</v>
      </c>
      <c r="AV130" s="12" t="s">
        <v>83</v>
      </c>
      <c r="AW130" s="12" t="s">
        <v>37</v>
      </c>
      <c r="AX130" s="12" t="s">
        <v>81</v>
      </c>
      <c r="AY130" s="231" t="s">
        <v>200</v>
      </c>
    </row>
    <row r="131" s="1" customFormat="1" ht="16.5" customHeight="1">
      <c r="B131" s="213"/>
      <c r="C131" s="247" t="s">
        <v>288</v>
      </c>
      <c r="D131" s="247" t="s">
        <v>271</v>
      </c>
      <c r="E131" s="248" t="s">
        <v>272</v>
      </c>
      <c r="F131" s="249" t="s">
        <v>273</v>
      </c>
      <c r="G131" s="250" t="s">
        <v>274</v>
      </c>
      <c r="H131" s="251">
        <v>456.49599999999998</v>
      </c>
      <c r="I131" s="252"/>
      <c r="J131" s="253">
        <f>ROUND(I131*H131,2)</f>
        <v>0</v>
      </c>
      <c r="K131" s="249" t="s">
        <v>206</v>
      </c>
      <c r="L131" s="254"/>
      <c r="M131" s="255" t="s">
        <v>5</v>
      </c>
      <c r="N131" s="256" t="s">
        <v>44</v>
      </c>
      <c r="O131" s="49"/>
      <c r="P131" s="223">
        <f>O131*H131</f>
        <v>0</v>
      </c>
      <c r="Q131" s="223">
        <v>1</v>
      </c>
      <c r="R131" s="223">
        <f>Q131*H131</f>
        <v>456.49599999999998</v>
      </c>
      <c r="S131" s="223">
        <v>0</v>
      </c>
      <c r="T131" s="224">
        <f>S131*H131</f>
        <v>0</v>
      </c>
      <c r="AR131" s="26" t="s">
        <v>250</v>
      </c>
      <c r="AT131" s="26" t="s">
        <v>271</v>
      </c>
      <c r="AU131" s="26" t="s">
        <v>83</v>
      </c>
      <c r="AY131" s="26" t="s">
        <v>200</v>
      </c>
      <c r="BE131" s="225">
        <f>IF(N131="základní",J131,0)</f>
        <v>0</v>
      </c>
      <c r="BF131" s="225">
        <f>IF(N131="snížená",J131,0)</f>
        <v>0</v>
      </c>
      <c r="BG131" s="225">
        <f>IF(N131="zákl. přenesená",J131,0)</f>
        <v>0</v>
      </c>
      <c r="BH131" s="225">
        <f>IF(N131="sníž. přenesená",J131,0)</f>
        <v>0</v>
      </c>
      <c r="BI131" s="225">
        <f>IF(N131="nulová",J131,0)</f>
        <v>0</v>
      </c>
      <c r="BJ131" s="26" t="s">
        <v>81</v>
      </c>
      <c r="BK131" s="225">
        <f>ROUND(I131*H131,2)</f>
        <v>0</v>
      </c>
      <c r="BL131" s="26" t="s">
        <v>207</v>
      </c>
      <c r="BM131" s="26" t="s">
        <v>780</v>
      </c>
    </row>
    <row r="132" s="1" customFormat="1">
      <c r="B132" s="48"/>
      <c r="D132" s="226" t="s">
        <v>209</v>
      </c>
      <c r="F132" s="227" t="s">
        <v>273</v>
      </c>
      <c r="I132" s="228"/>
      <c r="L132" s="48"/>
      <c r="M132" s="229"/>
      <c r="N132" s="49"/>
      <c r="O132" s="49"/>
      <c r="P132" s="49"/>
      <c r="Q132" s="49"/>
      <c r="R132" s="49"/>
      <c r="S132" s="49"/>
      <c r="T132" s="87"/>
      <c r="AT132" s="26" t="s">
        <v>209</v>
      </c>
      <c r="AU132" s="26" t="s">
        <v>83</v>
      </c>
    </row>
    <row r="133" s="12" customFormat="1">
      <c r="B133" s="230"/>
      <c r="D133" s="226" t="s">
        <v>211</v>
      </c>
      <c r="F133" s="232" t="s">
        <v>781</v>
      </c>
      <c r="H133" s="233">
        <v>456.49599999999998</v>
      </c>
      <c r="I133" s="234"/>
      <c r="L133" s="230"/>
      <c r="M133" s="235"/>
      <c r="N133" s="236"/>
      <c r="O133" s="236"/>
      <c r="P133" s="236"/>
      <c r="Q133" s="236"/>
      <c r="R133" s="236"/>
      <c r="S133" s="236"/>
      <c r="T133" s="237"/>
      <c r="AT133" s="231" t="s">
        <v>211</v>
      </c>
      <c r="AU133" s="231" t="s">
        <v>83</v>
      </c>
      <c r="AV133" s="12" t="s">
        <v>83</v>
      </c>
      <c r="AW133" s="12" t="s">
        <v>6</v>
      </c>
      <c r="AX133" s="12" t="s">
        <v>81</v>
      </c>
      <c r="AY133" s="231" t="s">
        <v>200</v>
      </c>
    </row>
    <row r="134" s="1" customFormat="1" ht="16.5" customHeight="1">
      <c r="B134" s="213"/>
      <c r="C134" s="214" t="s">
        <v>11</v>
      </c>
      <c r="D134" s="214" t="s">
        <v>202</v>
      </c>
      <c r="E134" s="215" t="s">
        <v>278</v>
      </c>
      <c r="F134" s="216" t="s">
        <v>279</v>
      </c>
      <c r="G134" s="217" t="s">
        <v>205</v>
      </c>
      <c r="H134" s="218">
        <v>162.07499999999999</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782</v>
      </c>
    </row>
    <row r="135" s="1" customFormat="1">
      <c r="B135" s="48"/>
      <c r="D135" s="226" t="s">
        <v>209</v>
      </c>
      <c r="F135" s="227" t="s">
        <v>281</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774</v>
      </c>
      <c r="H136" s="233">
        <v>147.80699999999999</v>
      </c>
      <c r="I136" s="234"/>
      <c r="L136" s="230"/>
      <c r="M136" s="235"/>
      <c r="N136" s="236"/>
      <c r="O136" s="236"/>
      <c r="P136" s="236"/>
      <c r="Q136" s="236"/>
      <c r="R136" s="236"/>
      <c r="S136" s="236"/>
      <c r="T136" s="237"/>
      <c r="AT136" s="231" t="s">
        <v>211</v>
      </c>
      <c r="AU136" s="231" t="s">
        <v>83</v>
      </c>
      <c r="AV136" s="12" t="s">
        <v>83</v>
      </c>
      <c r="AW136" s="12" t="s">
        <v>37</v>
      </c>
      <c r="AX136" s="12" t="s">
        <v>73</v>
      </c>
      <c r="AY136" s="231" t="s">
        <v>200</v>
      </c>
    </row>
    <row r="137" s="12" customFormat="1">
      <c r="B137" s="230"/>
      <c r="D137" s="226" t="s">
        <v>211</v>
      </c>
      <c r="E137" s="231" t="s">
        <v>5</v>
      </c>
      <c r="F137" s="232" t="s">
        <v>775</v>
      </c>
      <c r="H137" s="233">
        <v>14.268000000000001</v>
      </c>
      <c r="I137" s="234"/>
      <c r="L137" s="230"/>
      <c r="M137" s="235"/>
      <c r="N137" s="236"/>
      <c r="O137" s="236"/>
      <c r="P137" s="236"/>
      <c r="Q137" s="236"/>
      <c r="R137" s="236"/>
      <c r="S137" s="236"/>
      <c r="T137" s="237"/>
      <c r="AT137" s="231" t="s">
        <v>211</v>
      </c>
      <c r="AU137" s="231" t="s">
        <v>83</v>
      </c>
      <c r="AV137" s="12" t="s">
        <v>83</v>
      </c>
      <c r="AW137" s="12" t="s">
        <v>37</v>
      </c>
      <c r="AX137" s="12" t="s">
        <v>73</v>
      </c>
      <c r="AY137" s="231" t="s">
        <v>200</v>
      </c>
    </row>
    <row r="138" s="13" customFormat="1">
      <c r="B138" s="238"/>
      <c r="D138" s="226" t="s">
        <v>211</v>
      </c>
      <c r="E138" s="239" t="s">
        <v>5</v>
      </c>
      <c r="F138" s="240" t="s">
        <v>219</v>
      </c>
      <c r="H138" s="241">
        <v>162.07499999999999</v>
      </c>
      <c r="I138" s="242"/>
      <c r="L138" s="238"/>
      <c r="M138" s="243"/>
      <c r="N138" s="244"/>
      <c r="O138" s="244"/>
      <c r="P138" s="244"/>
      <c r="Q138" s="244"/>
      <c r="R138" s="244"/>
      <c r="S138" s="244"/>
      <c r="T138" s="245"/>
      <c r="AT138" s="239" t="s">
        <v>211</v>
      </c>
      <c r="AU138" s="239" t="s">
        <v>83</v>
      </c>
      <c r="AV138" s="13" t="s">
        <v>207</v>
      </c>
      <c r="AW138" s="13" t="s">
        <v>37</v>
      </c>
      <c r="AX138" s="13" t="s">
        <v>81</v>
      </c>
      <c r="AY138" s="239" t="s">
        <v>200</v>
      </c>
    </row>
    <row r="139" s="1" customFormat="1" ht="16.5" customHeight="1">
      <c r="B139" s="213"/>
      <c r="C139" s="214" t="s">
        <v>301</v>
      </c>
      <c r="D139" s="214" t="s">
        <v>202</v>
      </c>
      <c r="E139" s="215" t="s">
        <v>283</v>
      </c>
      <c r="F139" s="216" t="s">
        <v>284</v>
      </c>
      <c r="G139" s="217" t="s">
        <v>274</v>
      </c>
      <c r="H139" s="218">
        <v>307.94299999999998</v>
      </c>
      <c r="I139" s="219"/>
      <c r="J139" s="220">
        <f>ROUND(I139*H139,2)</f>
        <v>0</v>
      </c>
      <c r="K139" s="216" t="s">
        <v>206</v>
      </c>
      <c r="L139" s="48"/>
      <c r="M139" s="221" t="s">
        <v>5</v>
      </c>
      <c r="N139" s="222" t="s">
        <v>44</v>
      </c>
      <c r="O139" s="49"/>
      <c r="P139" s="223">
        <f>O139*H139</f>
        <v>0</v>
      </c>
      <c r="Q139" s="223">
        <v>0</v>
      </c>
      <c r="R139" s="223">
        <f>Q139*H139</f>
        <v>0</v>
      </c>
      <c r="S139" s="223">
        <v>0</v>
      </c>
      <c r="T139" s="224">
        <f>S139*H139</f>
        <v>0</v>
      </c>
      <c r="AR139" s="26" t="s">
        <v>207</v>
      </c>
      <c r="AT139" s="26" t="s">
        <v>202</v>
      </c>
      <c r="AU139" s="26" t="s">
        <v>83</v>
      </c>
      <c r="AY139" s="26" t="s">
        <v>200</v>
      </c>
      <c r="BE139" s="225">
        <f>IF(N139="základní",J139,0)</f>
        <v>0</v>
      </c>
      <c r="BF139" s="225">
        <f>IF(N139="snížená",J139,0)</f>
        <v>0</v>
      </c>
      <c r="BG139" s="225">
        <f>IF(N139="zákl. přenesená",J139,0)</f>
        <v>0</v>
      </c>
      <c r="BH139" s="225">
        <f>IF(N139="sníž. přenesená",J139,0)</f>
        <v>0</v>
      </c>
      <c r="BI139" s="225">
        <f>IF(N139="nulová",J139,0)</f>
        <v>0</v>
      </c>
      <c r="BJ139" s="26" t="s">
        <v>81</v>
      </c>
      <c r="BK139" s="225">
        <f>ROUND(I139*H139,2)</f>
        <v>0</v>
      </c>
      <c r="BL139" s="26" t="s">
        <v>207</v>
      </c>
      <c r="BM139" s="26" t="s">
        <v>783</v>
      </c>
    </row>
    <row r="140" s="1" customFormat="1">
      <c r="B140" s="48"/>
      <c r="D140" s="226" t="s">
        <v>209</v>
      </c>
      <c r="F140" s="227" t="s">
        <v>286</v>
      </c>
      <c r="I140" s="228"/>
      <c r="L140" s="48"/>
      <c r="M140" s="229"/>
      <c r="N140" s="49"/>
      <c r="O140" s="49"/>
      <c r="P140" s="49"/>
      <c r="Q140" s="49"/>
      <c r="R140" s="49"/>
      <c r="S140" s="49"/>
      <c r="T140" s="87"/>
      <c r="AT140" s="26" t="s">
        <v>209</v>
      </c>
      <c r="AU140" s="26" t="s">
        <v>83</v>
      </c>
    </row>
    <row r="141" s="12" customFormat="1">
      <c r="B141" s="230"/>
      <c r="D141" s="226" t="s">
        <v>211</v>
      </c>
      <c r="E141" s="231" t="s">
        <v>5</v>
      </c>
      <c r="F141" s="232" t="s">
        <v>784</v>
      </c>
      <c r="H141" s="233">
        <v>307.94299999999998</v>
      </c>
      <c r="I141" s="234"/>
      <c r="L141" s="230"/>
      <c r="M141" s="235"/>
      <c r="N141" s="236"/>
      <c r="O141" s="236"/>
      <c r="P141" s="236"/>
      <c r="Q141" s="236"/>
      <c r="R141" s="236"/>
      <c r="S141" s="236"/>
      <c r="T141" s="237"/>
      <c r="AT141" s="231" t="s">
        <v>211</v>
      </c>
      <c r="AU141" s="231" t="s">
        <v>83</v>
      </c>
      <c r="AV141" s="12" t="s">
        <v>83</v>
      </c>
      <c r="AW141" s="12" t="s">
        <v>37</v>
      </c>
      <c r="AX141" s="12" t="s">
        <v>81</v>
      </c>
      <c r="AY141" s="231" t="s">
        <v>200</v>
      </c>
    </row>
    <row r="142" s="1" customFormat="1" ht="25.5" customHeight="1">
      <c r="B142" s="213"/>
      <c r="C142" s="214" t="s">
        <v>307</v>
      </c>
      <c r="D142" s="214" t="s">
        <v>202</v>
      </c>
      <c r="E142" s="215" t="s">
        <v>289</v>
      </c>
      <c r="F142" s="216" t="s">
        <v>290</v>
      </c>
      <c r="G142" s="217" t="s">
        <v>291</v>
      </c>
      <c r="H142" s="218">
        <v>521.37</v>
      </c>
      <c r="I142" s="219"/>
      <c r="J142" s="220">
        <f>ROUND(I142*H142,2)</f>
        <v>0</v>
      </c>
      <c r="K142" s="216" t="s">
        <v>206</v>
      </c>
      <c r="L142" s="48"/>
      <c r="M142" s="221" t="s">
        <v>5</v>
      </c>
      <c r="N142" s="222" t="s">
        <v>44</v>
      </c>
      <c r="O142" s="49"/>
      <c r="P142" s="223">
        <f>O142*H142</f>
        <v>0</v>
      </c>
      <c r="Q142" s="223">
        <v>0</v>
      </c>
      <c r="R142" s="223">
        <f>Q142*H142</f>
        <v>0</v>
      </c>
      <c r="S142" s="223">
        <v>0</v>
      </c>
      <c r="T142" s="224">
        <f>S142*H142</f>
        <v>0</v>
      </c>
      <c r="AR142" s="26" t="s">
        <v>207</v>
      </c>
      <c r="AT142" s="26" t="s">
        <v>202</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207</v>
      </c>
      <c r="BM142" s="26" t="s">
        <v>785</v>
      </c>
    </row>
    <row r="143" s="1" customFormat="1">
      <c r="B143" s="48"/>
      <c r="D143" s="226" t="s">
        <v>209</v>
      </c>
      <c r="F143" s="227" t="s">
        <v>293</v>
      </c>
      <c r="I143" s="228"/>
      <c r="L143" s="48"/>
      <c r="M143" s="229"/>
      <c r="N143" s="49"/>
      <c r="O143" s="49"/>
      <c r="P143" s="49"/>
      <c r="Q143" s="49"/>
      <c r="R143" s="49"/>
      <c r="S143" s="49"/>
      <c r="T143" s="87"/>
      <c r="AT143" s="26" t="s">
        <v>209</v>
      </c>
      <c r="AU143" s="26" t="s">
        <v>83</v>
      </c>
    </row>
    <row r="144" s="12" customFormat="1">
      <c r="B144" s="230"/>
      <c r="D144" s="226" t="s">
        <v>211</v>
      </c>
      <c r="E144" s="231" t="s">
        <v>5</v>
      </c>
      <c r="F144" s="232" t="s">
        <v>786</v>
      </c>
      <c r="H144" s="233">
        <v>109.5</v>
      </c>
      <c r="I144" s="234"/>
      <c r="L144" s="230"/>
      <c r="M144" s="235"/>
      <c r="N144" s="236"/>
      <c r="O144" s="236"/>
      <c r="P144" s="236"/>
      <c r="Q144" s="236"/>
      <c r="R144" s="236"/>
      <c r="S144" s="236"/>
      <c r="T144" s="237"/>
      <c r="AT144" s="231" t="s">
        <v>211</v>
      </c>
      <c r="AU144" s="231" t="s">
        <v>83</v>
      </c>
      <c r="AV144" s="12" t="s">
        <v>83</v>
      </c>
      <c r="AW144" s="12" t="s">
        <v>37</v>
      </c>
      <c r="AX144" s="12" t="s">
        <v>73</v>
      </c>
      <c r="AY144" s="231" t="s">
        <v>200</v>
      </c>
    </row>
    <row r="145" s="12" customFormat="1">
      <c r="B145" s="230"/>
      <c r="D145" s="226" t="s">
        <v>211</v>
      </c>
      <c r="E145" s="231" t="s">
        <v>5</v>
      </c>
      <c r="F145" s="232" t="s">
        <v>787</v>
      </c>
      <c r="H145" s="233">
        <v>411.87</v>
      </c>
      <c r="I145" s="234"/>
      <c r="L145" s="230"/>
      <c r="M145" s="235"/>
      <c r="N145" s="236"/>
      <c r="O145" s="236"/>
      <c r="P145" s="236"/>
      <c r="Q145" s="236"/>
      <c r="R145" s="236"/>
      <c r="S145" s="236"/>
      <c r="T145" s="237"/>
      <c r="AT145" s="231" t="s">
        <v>211</v>
      </c>
      <c r="AU145" s="231" t="s">
        <v>83</v>
      </c>
      <c r="AV145" s="12" t="s">
        <v>83</v>
      </c>
      <c r="AW145" s="12" t="s">
        <v>37</v>
      </c>
      <c r="AX145" s="12" t="s">
        <v>73</v>
      </c>
      <c r="AY145" s="231" t="s">
        <v>200</v>
      </c>
    </row>
    <row r="146" s="13" customFormat="1">
      <c r="B146" s="238"/>
      <c r="D146" s="226" t="s">
        <v>211</v>
      </c>
      <c r="E146" s="239" t="s">
        <v>5</v>
      </c>
      <c r="F146" s="240" t="s">
        <v>219</v>
      </c>
      <c r="H146" s="241">
        <v>521.37</v>
      </c>
      <c r="I146" s="242"/>
      <c r="L146" s="238"/>
      <c r="M146" s="243"/>
      <c r="N146" s="244"/>
      <c r="O146" s="244"/>
      <c r="P146" s="244"/>
      <c r="Q146" s="244"/>
      <c r="R146" s="244"/>
      <c r="S146" s="244"/>
      <c r="T146" s="245"/>
      <c r="AT146" s="239" t="s">
        <v>211</v>
      </c>
      <c r="AU146" s="239" t="s">
        <v>83</v>
      </c>
      <c r="AV146" s="13" t="s">
        <v>207</v>
      </c>
      <c r="AW146" s="13" t="s">
        <v>37</v>
      </c>
      <c r="AX146" s="13" t="s">
        <v>81</v>
      </c>
      <c r="AY146" s="239" t="s">
        <v>200</v>
      </c>
    </row>
    <row r="147" s="1" customFormat="1" ht="25.5" customHeight="1">
      <c r="B147" s="213"/>
      <c r="C147" s="214" t="s">
        <v>313</v>
      </c>
      <c r="D147" s="214" t="s">
        <v>202</v>
      </c>
      <c r="E147" s="215" t="s">
        <v>296</v>
      </c>
      <c r="F147" s="216" t="s">
        <v>297</v>
      </c>
      <c r="G147" s="217" t="s">
        <v>291</v>
      </c>
      <c r="H147" s="218">
        <v>1589.75</v>
      </c>
      <c r="I147" s="219"/>
      <c r="J147" s="220">
        <f>ROUND(I147*H147,2)</f>
        <v>0</v>
      </c>
      <c r="K147" s="216" t="s">
        <v>206</v>
      </c>
      <c r="L147" s="48"/>
      <c r="M147" s="221" t="s">
        <v>5</v>
      </c>
      <c r="N147" s="222" t="s">
        <v>44</v>
      </c>
      <c r="O147" s="49"/>
      <c r="P147" s="223">
        <f>O147*H147</f>
        <v>0</v>
      </c>
      <c r="Q147" s="223">
        <v>0</v>
      </c>
      <c r="R147" s="223">
        <f>Q147*H147</f>
        <v>0</v>
      </c>
      <c r="S147" s="223">
        <v>0</v>
      </c>
      <c r="T147" s="224">
        <f>S147*H147</f>
        <v>0</v>
      </c>
      <c r="AR147" s="26" t="s">
        <v>207</v>
      </c>
      <c r="AT147" s="26" t="s">
        <v>202</v>
      </c>
      <c r="AU147" s="26" t="s">
        <v>83</v>
      </c>
      <c r="AY147" s="26" t="s">
        <v>200</v>
      </c>
      <c r="BE147" s="225">
        <f>IF(N147="základní",J147,0)</f>
        <v>0</v>
      </c>
      <c r="BF147" s="225">
        <f>IF(N147="snížená",J147,0)</f>
        <v>0</v>
      </c>
      <c r="BG147" s="225">
        <f>IF(N147="zákl. přenesená",J147,0)</f>
        <v>0</v>
      </c>
      <c r="BH147" s="225">
        <f>IF(N147="sníž. přenesená",J147,0)</f>
        <v>0</v>
      </c>
      <c r="BI147" s="225">
        <f>IF(N147="nulová",J147,0)</f>
        <v>0</v>
      </c>
      <c r="BJ147" s="26" t="s">
        <v>81</v>
      </c>
      <c r="BK147" s="225">
        <f>ROUND(I147*H147,2)</f>
        <v>0</v>
      </c>
      <c r="BL147" s="26" t="s">
        <v>207</v>
      </c>
      <c r="BM147" s="26" t="s">
        <v>788</v>
      </c>
    </row>
    <row r="148" s="1" customFormat="1">
      <c r="B148" s="48"/>
      <c r="D148" s="226" t="s">
        <v>209</v>
      </c>
      <c r="F148" s="227" t="s">
        <v>299</v>
      </c>
      <c r="I148" s="228"/>
      <c r="L148" s="48"/>
      <c r="M148" s="229"/>
      <c r="N148" s="49"/>
      <c r="O148" s="49"/>
      <c r="P148" s="49"/>
      <c r="Q148" s="49"/>
      <c r="R148" s="49"/>
      <c r="S148" s="49"/>
      <c r="T148" s="87"/>
      <c r="AT148" s="26" t="s">
        <v>209</v>
      </c>
      <c r="AU148" s="26" t="s">
        <v>83</v>
      </c>
    </row>
    <row r="149" s="12" customFormat="1">
      <c r="B149" s="230"/>
      <c r="D149" s="226" t="s">
        <v>211</v>
      </c>
      <c r="E149" s="231" t="s">
        <v>5</v>
      </c>
      <c r="F149" s="232" t="s">
        <v>789</v>
      </c>
      <c r="H149" s="233">
        <v>1589.75</v>
      </c>
      <c r="I149" s="234"/>
      <c r="L149" s="230"/>
      <c r="M149" s="235"/>
      <c r="N149" s="236"/>
      <c r="O149" s="236"/>
      <c r="P149" s="236"/>
      <c r="Q149" s="236"/>
      <c r="R149" s="236"/>
      <c r="S149" s="236"/>
      <c r="T149" s="237"/>
      <c r="AT149" s="231" t="s">
        <v>211</v>
      </c>
      <c r="AU149" s="231" t="s">
        <v>83</v>
      </c>
      <c r="AV149" s="12" t="s">
        <v>83</v>
      </c>
      <c r="AW149" s="12" t="s">
        <v>37</v>
      </c>
      <c r="AX149" s="12" t="s">
        <v>81</v>
      </c>
      <c r="AY149" s="231" t="s">
        <v>200</v>
      </c>
    </row>
    <row r="150" s="1" customFormat="1" ht="25.5" customHeight="1">
      <c r="B150" s="213"/>
      <c r="C150" s="214" t="s">
        <v>321</v>
      </c>
      <c r="D150" s="214" t="s">
        <v>202</v>
      </c>
      <c r="E150" s="215" t="s">
        <v>302</v>
      </c>
      <c r="F150" s="216" t="s">
        <v>303</v>
      </c>
      <c r="G150" s="217" t="s">
        <v>291</v>
      </c>
      <c r="H150" s="218">
        <v>521.37</v>
      </c>
      <c r="I150" s="219"/>
      <c r="J150" s="220">
        <f>ROUND(I150*H150,2)</f>
        <v>0</v>
      </c>
      <c r="K150" s="216" t="s">
        <v>206</v>
      </c>
      <c r="L150" s="48"/>
      <c r="M150" s="221" t="s">
        <v>5</v>
      </c>
      <c r="N150" s="222" t="s">
        <v>44</v>
      </c>
      <c r="O150" s="49"/>
      <c r="P150" s="223">
        <f>O150*H150</f>
        <v>0</v>
      </c>
      <c r="Q150" s="223">
        <v>0</v>
      </c>
      <c r="R150" s="223">
        <f>Q150*H150</f>
        <v>0</v>
      </c>
      <c r="S150" s="223">
        <v>0</v>
      </c>
      <c r="T150" s="224">
        <f>S150*H150</f>
        <v>0</v>
      </c>
      <c r="AR150" s="26" t="s">
        <v>207</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207</v>
      </c>
      <c r="BM150" s="26" t="s">
        <v>790</v>
      </c>
    </row>
    <row r="151" s="1" customFormat="1">
      <c r="B151" s="48"/>
      <c r="D151" s="226" t="s">
        <v>209</v>
      </c>
      <c r="F151" s="227" t="s">
        <v>305</v>
      </c>
      <c r="I151" s="228"/>
      <c r="L151" s="48"/>
      <c r="M151" s="229"/>
      <c r="N151" s="49"/>
      <c r="O151" s="49"/>
      <c r="P151" s="49"/>
      <c r="Q151" s="49"/>
      <c r="R151" s="49"/>
      <c r="S151" s="49"/>
      <c r="T151" s="87"/>
      <c r="AT151" s="26" t="s">
        <v>209</v>
      </c>
      <c r="AU151" s="26" t="s">
        <v>83</v>
      </c>
    </row>
    <row r="152" s="12" customFormat="1">
      <c r="B152" s="230"/>
      <c r="D152" s="226" t="s">
        <v>211</v>
      </c>
      <c r="E152" s="231" t="s">
        <v>5</v>
      </c>
      <c r="F152" s="232" t="s">
        <v>791</v>
      </c>
      <c r="H152" s="233">
        <v>521.37</v>
      </c>
      <c r="I152" s="234"/>
      <c r="L152" s="230"/>
      <c r="M152" s="235"/>
      <c r="N152" s="236"/>
      <c r="O152" s="236"/>
      <c r="P152" s="236"/>
      <c r="Q152" s="236"/>
      <c r="R152" s="236"/>
      <c r="S152" s="236"/>
      <c r="T152" s="237"/>
      <c r="AT152" s="231" t="s">
        <v>211</v>
      </c>
      <c r="AU152" s="231" t="s">
        <v>83</v>
      </c>
      <c r="AV152" s="12" t="s">
        <v>83</v>
      </c>
      <c r="AW152" s="12" t="s">
        <v>37</v>
      </c>
      <c r="AX152" s="12" t="s">
        <v>81</v>
      </c>
      <c r="AY152" s="231" t="s">
        <v>200</v>
      </c>
    </row>
    <row r="153" s="1" customFormat="1" ht="16.5" customHeight="1">
      <c r="B153" s="213"/>
      <c r="C153" s="247" t="s">
        <v>326</v>
      </c>
      <c r="D153" s="247" t="s">
        <v>271</v>
      </c>
      <c r="E153" s="248" t="s">
        <v>308</v>
      </c>
      <c r="F153" s="249" t="s">
        <v>309</v>
      </c>
      <c r="G153" s="250" t="s">
        <v>310</v>
      </c>
      <c r="H153" s="251">
        <v>7.8209999999999997</v>
      </c>
      <c r="I153" s="252"/>
      <c r="J153" s="253">
        <f>ROUND(I153*H153,2)</f>
        <v>0</v>
      </c>
      <c r="K153" s="249" t="s">
        <v>206</v>
      </c>
      <c r="L153" s="254"/>
      <c r="M153" s="255" t="s">
        <v>5</v>
      </c>
      <c r="N153" s="256" t="s">
        <v>44</v>
      </c>
      <c r="O153" s="49"/>
      <c r="P153" s="223">
        <f>O153*H153</f>
        <v>0</v>
      </c>
      <c r="Q153" s="223">
        <v>0.001</v>
      </c>
      <c r="R153" s="223">
        <f>Q153*H153</f>
        <v>0.0078209999999999998</v>
      </c>
      <c r="S153" s="223">
        <v>0</v>
      </c>
      <c r="T153" s="224">
        <f>S153*H153</f>
        <v>0</v>
      </c>
      <c r="AR153" s="26" t="s">
        <v>250</v>
      </c>
      <c r="AT153" s="26" t="s">
        <v>271</v>
      </c>
      <c r="AU153" s="26" t="s">
        <v>83</v>
      </c>
      <c r="AY153" s="26" t="s">
        <v>200</v>
      </c>
      <c r="BE153" s="225">
        <f>IF(N153="základní",J153,0)</f>
        <v>0</v>
      </c>
      <c r="BF153" s="225">
        <f>IF(N153="snížená",J153,0)</f>
        <v>0</v>
      </c>
      <c r="BG153" s="225">
        <f>IF(N153="zákl. přenesená",J153,0)</f>
        <v>0</v>
      </c>
      <c r="BH153" s="225">
        <f>IF(N153="sníž. přenesená",J153,0)</f>
        <v>0</v>
      </c>
      <c r="BI153" s="225">
        <f>IF(N153="nulová",J153,0)</f>
        <v>0</v>
      </c>
      <c r="BJ153" s="26" t="s">
        <v>81</v>
      </c>
      <c r="BK153" s="225">
        <f>ROUND(I153*H153,2)</f>
        <v>0</v>
      </c>
      <c r="BL153" s="26" t="s">
        <v>207</v>
      </c>
      <c r="BM153" s="26" t="s">
        <v>792</v>
      </c>
    </row>
    <row r="154" s="1" customFormat="1">
      <c r="B154" s="48"/>
      <c r="D154" s="226" t="s">
        <v>209</v>
      </c>
      <c r="F154" s="227" t="s">
        <v>309</v>
      </c>
      <c r="I154" s="228"/>
      <c r="L154" s="48"/>
      <c r="M154" s="229"/>
      <c r="N154" s="49"/>
      <c r="O154" s="49"/>
      <c r="P154" s="49"/>
      <c r="Q154" s="49"/>
      <c r="R154" s="49"/>
      <c r="S154" s="49"/>
      <c r="T154" s="87"/>
      <c r="AT154" s="26" t="s">
        <v>209</v>
      </c>
      <c r="AU154" s="26" t="s">
        <v>83</v>
      </c>
    </row>
    <row r="155" s="12" customFormat="1">
      <c r="B155" s="230"/>
      <c r="D155" s="226" t="s">
        <v>211</v>
      </c>
      <c r="F155" s="232" t="s">
        <v>793</v>
      </c>
      <c r="H155" s="233">
        <v>7.8209999999999997</v>
      </c>
      <c r="I155" s="234"/>
      <c r="L155" s="230"/>
      <c r="M155" s="235"/>
      <c r="N155" s="236"/>
      <c r="O155" s="236"/>
      <c r="P155" s="236"/>
      <c r="Q155" s="236"/>
      <c r="R155" s="236"/>
      <c r="S155" s="236"/>
      <c r="T155" s="237"/>
      <c r="AT155" s="231" t="s">
        <v>211</v>
      </c>
      <c r="AU155" s="231" t="s">
        <v>83</v>
      </c>
      <c r="AV155" s="12" t="s">
        <v>83</v>
      </c>
      <c r="AW155" s="12" t="s">
        <v>6</v>
      </c>
      <c r="AX155" s="12" t="s">
        <v>81</v>
      </c>
      <c r="AY155" s="231" t="s">
        <v>200</v>
      </c>
    </row>
    <row r="156" s="1" customFormat="1" ht="16.5" customHeight="1">
      <c r="B156" s="213"/>
      <c r="C156" s="214" t="s">
        <v>10</v>
      </c>
      <c r="D156" s="214" t="s">
        <v>202</v>
      </c>
      <c r="E156" s="215" t="s">
        <v>314</v>
      </c>
      <c r="F156" s="216" t="s">
        <v>315</v>
      </c>
      <c r="G156" s="217" t="s">
        <v>291</v>
      </c>
      <c r="H156" s="218">
        <v>1516.8250000000001</v>
      </c>
      <c r="I156" s="219"/>
      <c r="J156" s="220">
        <f>ROUND(I156*H156,2)</f>
        <v>0</v>
      </c>
      <c r="K156" s="216" t="s">
        <v>206</v>
      </c>
      <c r="L156" s="48"/>
      <c r="M156" s="221" t="s">
        <v>5</v>
      </c>
      <c r="N156" s="222" t="s">
        <v>44</v>
      </c>
      <c r="O156" s="49"/>
      <c r="P156" s="223">
        <f>O156*H156</f>
        <v>0</v>
      </c>
      <c r="Q156" s="223">
        <v>0</v>
      </c>
      <c r="R156" s="223">
        <f>Q156*H156</f>
        <v>0</v>
      </c>
      <c r="S156" s="223">
        <v>0</v>
      </c>
      <c r="T156" s="224">
        <f>S156*H156</f>
        <v>0</v>
      </c>
      <c r="AR156" s="26" t="s">
        <v>207</v>
      </c>
      <c r="AT156" s="26" t="s">
        <v>202</v>
      </c>
      <c r="AU156" s="26" t="s">
        <v>83</v>
      </c>
      <c r="AY156" s="26" t="s">
        <v>200</v>
      </c>
      <c r="BE156" s="225">
        <f>IF(N156="základní",J156,0)</f>
        <v>0</v>
      </c>
      <c r="BF156" s="225">
        <f>IF(N156="snížená",J156,0)</f>
        <v>0</v>
      </c>
      <c r="BG156" s="225">
        <f>IF(N156="zákl. přenesená",J156,0)</f>
        <v>0</v>
      </c>
      <c r="BH156" s="225">
        <f>IF(N156="sníž. přenesená",J156,0)</f>
        <v>0</v>
      </c>
      <c r="BI156" s="225">
        <f>IF(N156="nulová",J156,0)</f>
        <v>0</v>
      </c>
      <c r="BJ156" s="26" t="s">
        <v>81</v>
      </c>
      <c r="BK156" s="225">
        <f>ROUND(I156*H156,2)</f>
        <v>0</v>
      </c>
      <c r="BL156" s="26" t="s">
        <v>207</v>
      </c>
      <c r="BM156" s="26" t="s">
        <v>794</v>
      </c>
    </row>
    <row r="157" s="1" customFormat="1">
      <c r="B157" s="48"/>
      <c r="D157" s="226" t="s">
        <v>209</v>
      </c>
      <c r="F157" s="227" t="s">
        <v>317</v>
      </c>
      <c r="I157" s="228"/>
      <c r="L157" s="48"/>
      <c r="M157" s="229"/>
      <c r="N157" s="49"/>
      <c r="O157" s="49"/>
      <c r="P157" s="49"/>
      <c r="Q157" s="49"/>
      <c r="R157" s="49"/>
      <c r="S157" s="49"/>
      <c r="T157" s="87"/>
      <c r="AT157" s="26" t="s">
        <v>209</v>
      </c>
      <c r="AU157" s="26" t="s">
        <v>83</v>
      </c>
    </row>
    <row r="158" s="12" customFormat="1">
      <c r="B158" s="230"/>
      <c r="D158" s="226" t="s">
        <v>211</v>
      </c>
      <c r="E158" s="231" t="s">
        <v>5</v>
      </c>
      <c r="F158" s="232" t="s">
        <v>795</v>
      </c>
      <c r="H158" s="233">
        <v>711.53999999999996</v>
      </c>
      <c r="I158" s="234"/>
      <c r="L158" s="230"/>
      <c r="M158" s="235"/>
      <c r="N158" s="236"/>
      <c r="O158" s="236"/>
      <c r="P158" s="236"/>
      <c r="Q158" s="236"/>
      <c r="R158" s="236"/>
      <c r="S158" s="236"/>
      <c r="T158" s="237"/>
      <c r="AT158" s="231" t="s">
        <v>211</v>
      </c>
      <c r="AU158" s="231" t="s">
        <v>83</v>
      </c>
      <c r="AV158" s="12" t="s">
        <v>83</v>
      </c>
      <c r="AW158" s="12" t="s">
        <v>37</v>
      </c>
      <c r="AX158" s="12" t="s">
        <v>73</v>
      </c>
      <c r="AY158" s="231" t="s">
        <v>200</v>
      </c>
    </row>
    <row r="159" s="12" customFormat="1">
      <c r="B159" s="230"/>
      <c r="D159" s="226" t="s">
        <v>211</v>
      </c>
      <c r="E159" s="231" t="s">
        <v>5</v>
      </c>
      <c r="F159" s="232" t="s">
        <v>796</v>
      </c>
      <c r="H159" s="233">
        <v>578.87</v>
      </c>
      <c r="I159" s="234"/>
      <c r="L159" s="230"/>
      <c r="M159" s="235"/>
      <c r="N159" s="236"/>
      <c r="O159" s="236"/>
      <c r="P159" s="236"/>
      <c r="Q159" s="236"/>
      <c r="R159" s="236"/>
      <c r="S159" s="236"/>
      <c r="T159" s="237"/>
      <c r="AT159" s="231" t="s">
        <v>211</v>
      </c>
      <c r="AU159" s="231" t="s">
        <v>83</v>
      </c>
      <c r="AV159" s="12" t="s">
        <v>83</v>
      </c>
      <c r="AW159" s="12" t="s">
        <v>37</v>
      </c>
      <c r="AX159" s="12" t="s">
        <v>73</v>
      </c>
      <c r="AY159" s="231" t="s">
        <v>200</v>
      </c>
    </row>
    <row r="160" s="12" customFormat="1">
      <c r="B160" s="230"/>
      <c r="D160" s="226" t="s">
        <v>211</v>
      </c>
      <c r="E160" s="231" t="s">
        <v>5</v>
      </c>
      <c r="F160" s="232" t="s">
        <v>797</v>
      </c>
      <c r="H160" s="233">
        <v>226.41499999999999</v>
      </c>
      <c r="I160" s="234"/>
      <c r="L160" s="230"/>
      <c r="M160" s="235"/>
      <c r="N160" s="236"/>
      <c r="O160" s="236"/>
      <c r="P160" s="236"/>
      <c r="Q160" s="236"/>
      <c r="R160" s="236"/>
      <c r="S160" s="236"/>
      <c r="T160" s="237"/>
      <c r="AT160" s="231" t="s">
        <v>211</v>
      </c>
      <c r="AU160" s="231" t="s">
        <v>83</v>
      </c>
      <c r="AV160" s="12" t="s">
        <v>83</v>
      </c>
      <c r="AW160" s="12" t="s">
        <v>37</v>
      </c>
      <c r="AX160" s="12" t="s">
        <v>73</v>
      </c>
      <c r="AY160" s="231" t="s">
        <v>200</v>
      </c>
    </row>
    <row r="161" s="13" customFormat="1">
      <c r="B161" s="238"/>
      <c r="D161" s="226" t="s">
        <v>211</v>
      </c>
      <c r="E161" s="239" t="s">
        <v>5</v>
      </c>
      <c r="F161" s="240" t="s">
        <v>219</v>
      </c>
      <c r="H161" s="241">
        <v>1516.8250000000001</v>
      </c>
      <c r="I161" s="242"/>
      <c r="L161" s="238"/>
      <c r="M161" s="243"/>
      <c r="N161" s="244"/>
      <c r="O161" s="244"/>
      <c r="P161" s="244"/>
      <c r="Q161" s="244"/>
      <c r="R161" s="244"/>
      <c r="S161" s="244"/>
      <c r="T161" s="245"/>
      <c r="AT161" s="239" t="s">
        <v>211</v>
      </c>
      <c r="AU161" s="239" t="s">
        <v>83</v>
      </c>
      <c r="AV161" s="13" t="s">
        <v>207</v>
      </c>
      <c r="AW161" s="13" t="s">
        <v>37</v>
      </c>
      <c r="AX161" s="13" t="s">
        <v>81</v>
      </c>
      <c r="AY161" s="239" t="s">
        <v>200</v>
      </c>
    </row>
    <row r="162" s="11" customFormat="1" ht="29.88" customHeight="1">
      <c r="B162" s="200"/>
      <c r="D162" s="201" t="s">
        <v>72</v>
      </c>
      <c r="E162" s="211" t="s">
        <v>83</v>
      </c>
      <c r="F162" s="211" t="s">
        <v>320</v>
      </c>
      <c r="I162" s="203"/>
      <c r="J162" s="212">
        <f>BK162</f>
        <v>0</v>
      </c>
      <c r="L162" s="200"/>
      <c r="M162" s="205"/>
      <c r="N162" s="206"/>
      <c r="O162" s="206"/>
      <c r="P162" s="207">
        <f>SUM(P163:P170)</f>
        <v>0</v>
      </c>
      <c r="Q162" s="206"/>
      <c r="R162" s="207">
        <f>SUM(R163:R170)</f>
        <v>25.415301630000002</v>
      </c>
      <c r="S162" s="206"/>
      <c r="T162" s="208">
        <f>SUM(T163:T170)</f>
        <v>0</v>
      </c>
      <c r="AR162" s="201" t="s">
        <v>81</v>
      </c>
      <c r="AT162" s="209" t="s">
        <v>72</v>
      </c>
      <c r="AU162" s="209" t="s">
        <v>81</v>
      </c>
      <c r="AY162" s="201" t="s">
        <v>200</v>
      </c>
      <c r="BK162" s="210">
        <f>SUM(BK163:BK170)</f>
        <v>0</v>
      </c>
    </row>
    <row r="163" s="1" customFormat="1" ht="25.5" customHeight="1">
      <c r="B163" s="213"/>
      <c r="C163" s="214" t="s">
        <v>339</v>
      </c>
      <c r="D163" s="214" t="s">
        <v>202</v>
      </c>
      <c r="E163" s="215" t="s">
        <v>322</v>
      </c>
      <c r="F163" s="216" t="s">
        <v>323</v>
      </c>
      <c r="G163" s="217" t="s">
        <v>291</v>
      </c>
      <c r="H163" s="218">
        <v>214.01300000000001</v>
      </c>
      <c r="I163" s="219"/>
      <c r="J163" s="220">
        <f>ROUND(I163*H163,2)</f>
        <v>0</v>
      </c>
      <c r="K163" s="216" t="s">
        <v>206</v>
      </c>
      <c r="L163" s="48"/>
      <c r="M163" s="221" t="s">
        <v>5</v>
      </c>
      <c r="N163" s="222" t="s">
        <v>44</v>
      </c>
      <c r="O163" s="49"/>
      <c r="P163" s="223">
        <f>O163*H163</f>
        <v>0</v>
      </c>
      <c r="Q163" s="223">
        <v>0.00031</v>
      </c>
      <c r="R163" s="223">
        <f>Q163*H163</f>
        <v>0.066344029999999998</v>
      </c>
      <c r="S163" s="223">
        <v>0</v>
      </c>
      <c r="T163" s="224">
        <f>S163*H163</f>
        <v>0</v>
      </c>
      <c r="AR163" s="26" t="s">
        <v>207</v>
      </c>
      <c r="AT163" s="26" t="s">
        <v>202</v>
      </c>
      <c r="AU163" s="26" t="s">
        <v>83</v>
      </c>
      <c r="AY163" s="26" t="s">
        <v>200</v>
      </c>
      <c r="BE163" s="225">
        <f>IF(N163="základní",J163,0)</f>
        <v>0</v>
      </c>
      <c r="BF163" s="225">
        <f>IF(N163="snížená",J163,0)</f>
        <v>0</v>
      </c>
      <c r="BG163" s="225">
        <f>IF(N163="zákl. přenesená",J163,0)</f>
        <v>0</v>
      </c>
      <c r="BH163" s="225">
        <f>IF(N163="sníž. přenesená",J163,0)</f>
        <v>0</v>
      </c>
      <c r="BI163" s="225">
        <f>IF(N163="nulová",J163,0)</f>
        <v>0</v>
      </c>
      <c r="BJ163" s="26" t="s">
        <v>81</v>
      </c>
      <c r="BK163" s="225">
        <f>ROUND(I163*H163,2)</f>
        <v>0</v>
      </c>
      <c r="BL163" s="26" t="s">
        <v>207</v>
      </c>
      <c r="BM163" s="26" t="s">
        <v>798</v>
      </c>
    </row>
    <row r="164" s="1" customFormat="1">
      <c r="B164" s="48"/>
      <c r="D164" s="226" t="s">
        <v>209</v>
      </c>
      <c r="F164" s="227" t="s">
        <v>325</v>
      </c>
      <c r="I164" s="228"/>
      <c r="L164" s="48"/>
      <c r="M164" s="229"/>
      <c r="N164" s="49"/>
      <c r="O164" s="49"/>
      <c r="P164" s="49"/>
      <c r="Q164" s="49"/>
      <c r="R164" s="49"/>
      <c r="S164" s="49"/>
      <c r="T164" s="87"/>
      <c r="AT164" s="26" t="s">
        <v>209</v>
      </c>
      <c r="AU164" s="26" t="s">
        <v>83</v>
      </c>
    </row>
    <row r="165" s="1" customFormat="1" ht="16.5" customHeight="1">
      <c r="B165" s="213"/>
      <c r="C165" s="247" t="s">
        <v>345</v>
      </c>
      <c r="D165" s="247" t="s">
        <v>271</v>
      </c>
      <c r="E165" s="248" t="s">
        <v>327</v>
      </c>
      <c r="F165" s="249" t="s">
        <v>328</v>
      </c>
      <c r="G165" s="250" t="s">
        <v>291</v>
      </c>
      <c r="H165" s="251">
        <v>214.01300000000001</v>
      </c>
      <c r="I165" s="252"/>
      <c r="J165" s="253">
        <f>ROUND(I165*H165,2)</f>
        <v>0</v>
      </c>
      <c r="K165" s="249" t="s">
        <v>206</v>
      </c>
      <c r="L165" s="254"/>
      <c r="M165" s="255" t="s">
        <v>5</v>
      </c>
      <c r="N165" s="256" t="s">
        <v>44</v>
      </c>
      <c r="O165" s="49"/>
      <c r="P165" s="223">
        <f>O165*H165</f>
        <v>0</v>
      </c>
      <c r="Q165" s="223">
        <v>0.00020000000000000001</v>
      </c>
      <c r="R165" s="223">
        <f>Q165*H165</f>
        <v>0.042802600000000003</v>
      </c>
      <c r="S165" s="223">
        <v>0</v>
      </c>
      <c r="T165" s="224">
        <f>S165*H165</f>
        <v>0</v>
      </c>
      <c r="AR165" s="26" t="s">
        <v>250</v>
      </c>
      <c r="AT165" s="26" t="s">
        <v>271</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799</v>
      </c>
    </row>
    <row r="166" s="1" customFormat="1">
      <c r="B166" s="48"/>
      <c r="D166" s="226" t="s">
        <v>209</v>
      </c>
      <c r="F166" s="227" t="s">
        <v>328</v>
      </c>
      <c r="I166" s="228"/>
      <c r="L166" s="48"/>
      <c r="M166" s="229"/>
      <c r="N166" s="49"/>
      <c r="O166" s="49"/>
      <c r="P166" s="49"/>
      <c r="Q166" s="49"/>
      <c r="R166" s="49"/>
      <c r="S166" s="49"/>
      <c r="T166" s="87"/>
      <c r="AT166" s="26" t="s">
        <v>209</v>
      </c>
      <c r="AU166" s="26" t="s">
        <v>83</v>
      </c>
    </row>
    <row r="167" s="12" customFormat="1">
      <c r="B167" s="230"/>
      <c r="D167" s="226" t="s">
        <v>211</v>
      </c>
      <c r="E167" s="231" t="s">
        <v>5</v>
      </c>
      <c r="F167" s="232" t="s">
        <v>800</v>
      </c>
      <c r="H167" s="233">
        <v>214.01300000000001</v>
      </c>
      <c r="I167" s="234"/>
      <c r="L167" s="230"/>
      <c r="M167" s="235"/>
      <c r="N167" s="236"/>
      <c r="O167" s="236"/>
      <c r="P167" s="236"/>
      <c r="Q167" s="236"/>
      <c r="R167" s="236"/>
      <c r="S167" s="236"/>
      <c r="T167" s="237"/>
      <c r="AT167" s="231" t="s">
        <v>211</v>
      </c>
      <c r="AU167" s="231" t="s">
        <v>83</v>
      </c>
      <c r="AV167" s="12" t="s">
        <v>83</v>
      </c>
      <c r="AW167" s="12" t="s">
        <v>37</v>
      </c>
      <c r="AX167" s="12" t="s">
        <v>81</v>
      </c>
      <c r="AY167" s="231" t="s">
        <v>200</v>
      </c>
    </row>
    <row r="168" s="1" customFormat="1" ht="25.5" customHeight="1">
      <c r="B168" s="213"/>
      <c r="C168" s="214" t="s">
        <v>350</v>
      </c>
      <c r="D168" s="214" t="s">
        <v>202</v>
      </c>
      <c r="E168" s="215" t="s">
        <v>331</v>
      </c>
      <c r="F168" s="216" t="s">
        <v>332</v>
      </c>
      <c r="G168" s="217" t="s">
        <v>333</v>
      </c>
      <c r="H168" s="218">
        <v>109.75</v>
      </c>
      <c r="I168" s="219"/>
      <c r="J168" s="220">
        <f>ROUND(I168*H168,2)</f>
        <v>0</v>
      </c>
      <c r="K168" s="216" t="s">
        <v>206</v>
      </c>
      <c r="L168" s="48"/>
      <c r="M168" s="221" t="s">
        <v>5</v>
      </c>
      <c r="N168" s="222" t="s">
        <v>44</v>
      </c>
      <c r="O168" s="49"/>
      <c r="P168" s="223">
        <f>O168*H168</f>
        <v>0</v>
      </c>
      <c r="Q168" s="223">
        <v>0.23058000000000001</v>
      </c>
      <c r="R168" s="223">
        <f>Q168*H168</f>
        <v>25.306155</v>
      </c>
      <c r="S168" s="223">
        <v>0</v>
      </c>
      <c r="T168" s="224">
        <f>S168*H168</f>
        <v>0</v>
      </c>
      <c r="AR168" s="26" t="s">
        <v>207</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801</v>
      </c>
    </row>
    <row r="169" s="1" customFormat="1">
      <c r="B169" s="48"/>
      <c r="D169" s="226" t="s">
        <v>209</v>
      </c>
      <c r="F169" s="227" t="s">
        <v>335</v>
      </c>
      <c r="I169" s="228"/>
      <c r="L169" s="48"/>
      <c r="M169" s="229"/>
      <c r="N169" s="49"/>
      <c r="O169" s="49"/>
      <c r="P169" s="49"/>
      <c r="Q169" s="49"/>
      <c r="R169" s="49"/>
      <c r="S169" s="49"/>
      <c r="T169" s="87"/>
      <c r="AT169" s="26" t="s">
        <v>209</v>
      </c>
      <c r="AU169" s="26" t="s">
        <v>83</v>
      </c>
    </row>
    <row r="170" s="12" customFormat="1">
      <c r="B170" s="230"/>
      <c r="D170" s="226" t="s">
        <v>211</v>
      </c>
      <c r="E170" s="231" t="s">
        <v>5</v>
      </c>
      <c r="F170" s="232" t="s">
        <v>802</v>
      </c>
      <c r="H170" s="233">
        <v>109.75</v>
      </c>
      <c r="I170" s="234"/>
      <c r="L170" s="230"/>
      <c r="M170" s="235"/>
      <c r="N170" s="236"/>
      <c r="O170" s="236"/>
      <c r="P170" s="236"/>
      <c r="Q170" s="236"/>
      <c r="R170" s="236"/>
      <c r="S170" s="236"/>
      <c r="T170" s="237"/>
      <c r="AT170" s="231" t="s">
        <v>211</v>
      </c>
      <c r="AU170" s="231" t="s">
        <v>83</v>
      </c>
      <c r="AV170" s="12" t="s">
        <v>83</v>
      </c>
      <c r="AW170" s="12" t="s">
        <v>37</v>
      </c>
      <c r="AX170" s="12" t="s">
        <v>81</v>
      </c>
      <c r="AY170" s="231" t="s">
        <v>200</v>
      </c>
    </row>
    <row r="171" s="11" customFormat="1" ht="29.88" customHeight="1">
      <c r="B171" s="200"/>
      <c r="D171" s="201" t="s">
        <v>72</v>
      </c>
      <c r="E171" s="211" t="s">
        <v>230</v>
      </c>
      <c r="F171" s="211" t="s">
        <v>338</v>
      </c>
      <c r="I171" s="203"/>
      <c r="J171" s="212">
        <f>BK171</f>
        <v>0</v>
      </c>
      <c r="L171" s="200"/>
      <c r="M171" s="205"/>
      <c r="N171" s="206"/>
      <c r="O171" s="206"/>
      <c r="P171" s="207">
        <f>SUM(P172:P230)</f>
        <v>0</v>
      </c>
      <c r="Q171" s="206"/>
      <c r="R171" s="207">
        <f>SUM(R172:R230)</f>
        <v>736.60968759999992</v>
      </c>
      <c r="S171" s="206"/>
      <c r="T171" s="208">
        <f>SUM(T172:T230)</f>
        <v>0</v>
      </c>
      <c r="AR171" s="201" t="s">
        <v>81</v>
      </c>
      <c r="AT171" s="209" t="s">
        <v>72</v>
      </c>
      <c r="AU171" s="209" t="s">
        <v>81</v>
      </c>
      <c r="AY171" s="201" t="s">
        <v>200</v>
      </c>
      <c r="BK171" s="210">
        <f>SUM(BK172:BK230)</f>
        <v>0</v>
      </c>
    </row>
    <row r="172" s="1" customFormat="1" ht="25.5" customHeight="1">
      <c r="B172" s="213"/>
      <c r="C172" s="214" t="s">
        <v>356</v>
      </c>
      <c r="D172" s="214" t="s">
        <v>202</v>
      </c>
      <c r="E172" s="215" t="s">
        <v>340</v>
      </c>
      <c r="F172" s="216" t="s">
        <v>341</v>
      </c>
      <c r="G172" s="217" t="s">
        <v>291</v>
      </c>
      <c r="H172" s="218">
        <v>284.61599999999999</v>
      </c>
      <c r="I172" s="219"/>
      <c r="J172" s="220">
        <f>ROUND(I172*H172,2)</f>
        <v>0</v>
      </c>
      <c r="K172" s="216" t="s">
        <v>206</v>
      </c>
      <c r="L172" s="48"/>
      <c r="M172" s="221" t="s">
        <v>5</v>
      </c>
      <c r="N172" s="222" t="s">
        <v>44</v>
      </c>
      <c r="O172" s="49"/>
      <c r="P172" s="223">
        <f>O172*H172</f>
        <v>0</v>
      </c>
      <c r="Q172" s="223">
        <v>0</v>
      </c>
      <c r="R172" s="223">
        <f>Q172*H172</f>
        <v>0</v>
      </c>
      <c r="S172" s="223">
        <v>0</v>
      </c>
      <c r="T172" s="224">
        <f>S172*H172</f>
        <v>0</v>
      </c>
      <c r="AR172" s="26" t="s">
        <v>207</v>
      </c>
      <c r="AT172" s="26" t="s">
        <v>202</v>
      </c>
      <c r="AU172" s="26" t="s">
        <v>83</v>
      </c>
      <c r="AY172" s="26" t="s">
        <v>200</v>
      </c>
      <c r="BE172" s="225">
        <f>IF(N172="základní",J172,0)</f>
        <v>0</v>
      </c>
      <c r="BF172" s="225">
        <f>IF(N172="snížená",J172,0)</f>
        <v>0</v>
      </c>
      <c r="BG172" s="225">
        <f>IF(N172="zákl. přenesená",J172,0)</f>
        <v>0</v>
      </c>
      <c r="BH172" s="225">
        <f>IF(N172="sníž. přenesená",J172,0)</f>
        <v>0</v>
      </c>
      <c r="BI172" s="225">
        <f>IF(N172="nulová",J172,0)</f>
        <v>0</v>
      </c>
      <c r="BJ172" s="26" t="s">
        <v>81</v>
      </c>
      <c r="BK172" s="225">
        <f>ROUND(I172*H172,2)</f>
        <v>0</v>
      </c>
      <c r="BL172" s="26" t="s">
        <v>207</v>
      </c>
      <c r="BM172" s="26" t="s">
        <v>803</v>
      </c>
    </row>
    <row r="173" s="1" customFormat="1">
      <c r="B173" s="48"/>
      <c r="D173" s="226" t="s">
        <v>209</v>
      </c>
      <c r="F173" s="227" t="s">
        <v>343</v>
      </c>
      <c r="I173" s="228"/>
      <c r="L173" s="48"/>
      <c r="M173" s="229"/>
      <c r="N173" s="49"/>
      <c r="O173" s="49"/>
      <c r="P173" s="49"/>
      <c r="Q173" s="49"/>
      <c r="R173" s="49"/>
      <c r="S173" s="49"/>
      <c r="T173" s="87"/>
      <c r="AT173" s="26" t="s">
        <v>209</v>
      </c>
      <c r="AU173" s="26" t="s">
        <v>83</v>
      </c>
    </row>
    <row r="174" s="12" customFormat="1">
      <c r="B174" s="230"/>
      <c r="D174" s="226" t="s">
        <v>211</v>
      </c>
      <c r="E174" s="231" t="s">
        <v>5</v>
      </c>
      <c r="F174" s="232" t="s">
        <v>804</v>
      </c>
      <c r="H174" s="233">
        <v>284.61599999999999</v>
      </c>
      <c r="I174" s="234"/>
      <c r="L174" s="230"/>
      <c r="M174" s="235"/>
      <c r="N174" s="236"/>
      <c r="O174" s="236"/>
      <c r="P174" s="236"/>
      <c r="Q174" s="236"/>
      <c r="R174" s="236"/>
      <c r="S174" s="236"/>
      <c r="T174" s="237"/>
      <c r="AT174" s="231" t="s">
        <v>211</v>
      </c>
      <c r="AU174" s="231" t="s">
        <v>83</v>
      </c>
      <c r="AV174" s="12" t="s">
        <v>83</v>
      </c>
      <c r="AW174" s="12" t="s">
        <v>37</v>
      </c>
      <c r="AX174" s="12" t="s">
        <v>81</v>
      </c>
      <c r="AY174" s="231" t="s">
        <v>200</v>
      </c>
    </row>
    <row r="175" s="1" customFormat="1" ht="16.5" customHeight="1">
      <c r="B175" s="213"/>
      <c r="C175" s="247" t="s">
        <v>362</v>
      </c>
      <c r="D175" s="247" t="s">
        <v>271</v>
      </c>
      <c r="E175" s="248" t="s">
        <v>346</v>
      </c>
      <c r="F175" s="249" t="s">
        <v>347</v>
      </c>
      <c r="G175" s="250" t="s">
        <v>274</v>
      </c>
      <c r="H175" s="251">
        <v>3.0739999999999998</v>
      </c>
      <c r="I175" s="252"/>
      <c r="J175" s="253">
        <f>ROUND(I175*H175,2)</f>
        <v>0</v>
      </c>
      <c r="K175" s="249" t="s">
        <v>206</v>
      </c>
      <c r="L175" s="254"/>
      <c r="M175" s="255" t="s">
        <v>5</v>
      </c>
      <c r="N175" s="256" t="s">
        <v>44</v>
      </c>
      <c r="O175" s="49"/>
      <c r="P175" s="223">
        <f>O175*H175</f>
        <v>0</v>
      </c>
      <c r="Q175" s="223">
        <v>1</v>
      </c>
      <c r="R175" s="223">
        <f>Q175*H175</f>
        <v>3.0739999999999998</v>
      </c>
      <c r="S175" s="223">
        <v>0</v>
      </c>
      <c r="T175" s="224">
        <f>S175*H175</f>
        <v>0</v>
      </c>
      <c r="AR175" s="26" t="s">
        <v>250</v>
      </c>
      <c r="AT175" s="26" t="s">
        <v>271</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207</v>
      </c>
      <c r="BM175" s="26" t="s">
        <v>805</v>
      </c>
    </row>
    <row r="176" s="1" customFormat="1">
      <c r="B176" s="48"/>
      <c r="D176" s="226" t="s">
        <v>209</v>
      </c>
      <c r="F176" s="227" t="s">
        <v>347</v>
      </c>
      <c r="I176" s="228"/>
      <c r="L176" s="48"/>
      <c r="M176" s="229"/>
      <c r="N176" s="49"/>
      <c r="O176" s="49"/>
      <c r="P176" s="49"/>
      <c r="Q176" s="49"/>
      <c r="R176" s="49"/>
      <c r="S176" s="49"/>
      <c r="T176" s="87"/>
      <c r="AT176" s="26" t="s">
        <v>209</v>
      </c>
      <c r="AU176" s="26" t="s">
        <v>83</v>
      </c>
    </row>
    <row r="177" s="12" customFormat="1">
      <c r="B177" s="230"/>
      <c r="D177" s="226" t="s">
        <v>211</v>
      </c>
      <c r="E177" s="231" t="s">
        <v>5</v>
      </c>
      <c r="F177" s="232" t="s">
        <v>806</v>
      </c>
      <c r="H177" s="233">
        <v>3.0739999999999998</v>
      </c>
      <c r="I177" s="234"/>
      <c r="L177" s="230"/>
      <c r="M177" s="235"/>
      <c r="N177" s="236"/>
      <c r="O177" s="236"/>
      <c r="P177" s="236"/>
      <c r="Q177" s="236"/>
      <c r="R177" s="236"/>
      <c r="S177" s="236"/>
      <c r="T177" s="237"/>
      <c r="AT177" s="231" t="s">
        <v>211</v>
      </c>
      <c r="AU177" s="231" t="s">
        <v>83</v>
      </c>
      <c r="AV177" s="12" t="s">
        <v>83</v>
      </c>
      <c r="AW177" s="12" t="s">
        <v>37</v>
      </c>
      <c r="AX177" s="12" t="s">
        <v>81</v>
      </c>
      <c r="AY177" s="231" t="s">
        <v>200</v>
      </c>
    </row>
    <row r="178" s="1" customFormat="1" ht="16.5" customHeight="1">
      <c r="B178" s="213"/>
      <c r="C178" s="214" t="s">
        <v>368</v>
      </c>
      <c r="D178" s="214" t="s">
        <v>202</v>
      </c>
      <c r="E178" s="215" t="s">
        <v>807</v>
      </c>
      <c r="F178" s="216" t="s">
        <v>808</v>
      </c>
      <c r="G178" s="217" t="s">
        <v>291</v>
      </c>
      <c r="H178" s="218">
        <v>226.715</v>
      </c>
      <c r="I178" s="219"/>
      <c r="J178" s="220">
        <f>ROUND(I178*H178,2)</f>
        <v>0</v>
      </c>
      <c r="K178" s="216" t="s">
        <v>206</v>
      </c>
      <c r="L178" s="48"/>
      <c r="M178" s="221" t="s">
        <v>5</v>
      </c>
      <c r="N178" s="222" t="s">
        <v>44</v>
      </c>
      <c r="O178" s="49"/>
      <c r="P178" s="223">
        <f>O178*H178</f>
        <v>0</v>
      </c>
      <c r="Q178" s="223">
        <v>0.22542000000000001</v>
      </c>
      <c r="R178" s="223">
        <f>Q178*H178</f>
        <v>51.1060953</v>
      </c>
      <c r="S178" s="223">
        <v>0</v>
      </c>
      <c r="T178" s="224">
        <f>S178*H178</f>
        <v>0</v>
      </c>
      <c r="AR178" s="26" t="s">
        <v>207</v>
      </c>
      <c r="AT178" s="26" t="s">
        <v>202</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207</v>
      </c>
      <c r="BM178" s="26" t="s">
        <v>809</v>
      </c>
    </row>
    <row r="179" s="1" customFormat="1">
      <c r="B179" s="48"/>
      <c r="D179" s="226" t="s">
        <v>209</v>
      </c>
      <c r="F179" s="227" t="s">
        <v>810</v>
      </c>
      <c r="I179" s="228"/>
      <c r="L179" s="48"/>
      <c r="M179" s="229"/>
      <c r="N179" s="49"/>
      <c r="O179" s="49"/>
      <c r="P179" s="49"/>
      <c r="Q179" s="49"/>
      <c r="R179" s="49"/>
      <c r="S179" s="49"/>
      <c r="T179" s="87"/>
      <c r="AT179" s="26" t="s">
        <v>209</v>
      </c>
      <c r="AU179" s="26" t="s">
        <v>83</v>
      </c>
    </row>
    <row r="180" s="12" customFormat="1">
      <c r="B180" s="230"/>
      <c r="D180" s="226" t="s">
        <v>211</v>
      </c>
      <c r="E180" s="231" t="s">
        <v>5</v>
      </c>
      <c r="F180" s="232" t="s">
        <v>811</v>
      </c>
      <c r="H180" s="233">
        <v>226.715</v>
      </c>
      <c r="I180" s="234"/>
      <c r="L180" s="230"/>
      <c r="M180" s="235"/>
      <c r="N180" s="236"/>
      <c r="O180" s="236"/>
      <c r="P180" s="236"/>
      <c r="Q180" s="236"/>
      <c r="R180" s="236"/>
      <c r="S180" s="236"/>
      <c r="T180" s="237"/>
      <c r="AT180" s="231" t="s">
        <v>211</v>
      </c>
      <c r="AU180" s="231" t="s">
        <v>83</v>
      </c>
      <c r="AV180" s="12" t="s">
        <v>83</v>
      </c>
      <c r="AW180" s="12" t="s">
        <v>37</v>
      </c>
      <c r="AX180" s="12" t="s">
        <v>81</v>
      </c>
      <c r="AY180" s="231" t="s">
        <v>200</v>
      </c>
    </row>
    <row r="181" s="1" customFormat="1" ht="16.5" customHeight="1">
      <c r="B181" s="213"/>
      <c r="C181" s="214" t="s">
        <v>373</v>
      </c>
      <c r="D181" s="214" t="s">
        <v>202</v>
      </c>
      <c r="E181" s="215" t="s">
        <v>351</v>
      </c>
      <c r="F181" s="216" t="s">
        <v>352</v>
      </c>
      <c r="G181" s="217" t="s">
        <v>291</v>
      </c>
      <c r="H181" s="218">
        <v>410.87</v>
      </c>
      <c r="I181" s="219"/>
      <c r="J181" s="220">
        <f>ROUND(I181*H181,2)</f>
        <v>0</v>
      </c>
      <c r="K181" s="216" t="s">
        <v>206</v>
      </c>
      <c r="L181" s="48"/>
      <c r="M181" s="221" t="s">
        <v>5</v>
      </c>
      <c r="N181" s="222" t="s">
        <v>44</v>
      </c>
      <c r="O181" s="49"/>
      <c r="P181" s="223">
        <f>O181*H181</f>
        <v>0</v>
      </c>
      <c r="Q181" s="223">
        <v>0.27994000000000002</v>
      </c>
      <c r="R181" s="223">
        <f>Q181*H181</f>
        <v>115.01894780000001</v>
      </c>
      <c r="S181" s="223">
        <v>0</v>
      </c>
      <c r="T181" s="224">
        <f>S181*H181</f>
        <v>0</v>
      </c>
      <c r="AR181" s="26" t="s">
        <v>207</v>
      </c>
      <c r="AT181" s="26" t="s">
        <v>202</v>
      </c>
      <c r="AU181" s="26" t="s">
        <v>83</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207</v>
      </c>
      <c r="BM181" s="26" t="s">
        <v>812</v>
      </c>
    </row>
    <row r="182" s="1" customFormat="1">
      <c r="B182" s="48"/>
      <c r="D182" s="226" t="s">
        <v>209</v>
      </c>
      <c r="F182" s="227" t="s">
        <v>354</v>
      </c>
      <c r="I182" s="228"/>
      <c r="L182" s="48"/>
      <c r="M182" s="229"/>
      <c r="N182" s="49"/>
      <c r="O182" s="49"/>
      <c r="P182" s="49"/>
      <c r="Q182" s="49"/>
      <c r="R182" s="49"/>
      <c r="S182" s="49"/>
      <c r="T182" s="87"/>
      <c r="AT182" s="26" t="s">
        <v>209</v>
      </c>
      <c r="AU182" s="26" t="s">
        <v>83</v>
      </c>
    </row>
    <row r="183" s="12" customFormat="1">
      <c r="B183" s="230"/>
      <c r="D183" s="226" t="s">
        <v>211</v>
      </c>
      <c r="E183" s="231" t="s">
        <v>5</v>
      </c>
      <c r="F183" s="232" t="s">
        <v>813</v>
      </c>
      <c r="H183" s="233">
        <v>410.87</v>
      </c>
      <c r="I183" s="234"/>
      <c r="L183" s="230"/>
      <c r="M183" s="235"/>
      <c r="N183" s="236"/>
      <c r="O183" s="236"/>
      <c r="P183" s="236"/>
      <c r="Q183" s="236"/>
      <c r="R183" s="236"/>
      <c r="S183" s="236"/>
      <c r="T183" s="237"/>
      <c r="AT183" s="231" t="s">
        <v>211</v>
      </c>
      <c r="AU183" s="231" t="s">
        <v>83</v>
      </c>
      <c r="AV183" s="12" t="s">
        <v>83</v>
      </c>
      <c r="AW183" s="12" t="s">
        <v>37</v>
      </c>
      <c r="AX183" s="12" t="s">
        <v>81</v>
      </c>
      <c r="AY183" s="231" t="s">
        <v>200</v>
      </c>
    </row>
    <row r="184" s="1" customFormat="1" ht="16.5" customHeight="1">
      <c r="B184" s="213"/>
      <c r="C184" s="214" t="s">
        <v>378</v>
      </c>
      <c r="D184" s="214" t="s">
        <v>202</v>
      </c>
      <c r="E184" s="215" t="s">
        <v>357</v>
      </c>
      <c r="F184" s="216" t="s">
        <v>358</v>
      </c>
      <c r="G184" s="217" t="s">
        <v>291</v>
      </c>
      <c r="H184" s="218">
        <v>656.62</v>
      </c>
      <c r="I184" s="219"/>
      <c r="J184" s="220">
        <f>ROUND(I184*H184,2)</f>
        <v>0</v>
      </c>
      <c r="K184" s="216" t="s">
        <v>206</v>
      </c>
      <c r="L184" s="48"/>
      <c r="M184" s="221" t="s">
        <v>5</v>
      </c>
      <c r="N184" s="222" t="s">
        <v>44</v>
      </c>
      <c r="O184" s="49"/>
      <c r="P184" s="223">
        <f>O184*H184</f>
        <v>0</v>
      </c>
      <c r="Q184" s="223">
        <v>0.378</v>
      </c>
      <c r="R184" s="223">
        <f>Q184*H184</f>
        <v>248.20236</v>
      </c>
      <c r="S184" s="223">
        <v>0</v>
      </c>
      <c r="T184" s="224">
        <f>S184*H184</f>
        <v>0</v>
      </c>
      <c r="AR184" s="26" t="s">
        <v>207</v>
      </c>
      <c r="AT184" s="26" t="s">
        <v>202</v>
      </c>
      <c r="AU184" s="26" t="s">
        <v>83</v>
      </c>
      <c r="AY184" s="26" t="s">
        <v>200</v>
      </c>
      <c r="BE184" s="225">
        <f>IF(N184="základní",J184,0)</f>
        <v>0</v>
      </c>
      <c r="BF184" s="225">
        <f>IF(N184="snížená",J184,0)</f>
        <v>0</v>
      </c>
      <c r="BG184" s="225">
        <f>IF(N184="zákl. přenesená",J184,0)</f>
        <v>0</v>
      </c>
      <c r="BH184" s="225">
        <f>IF(N184="sníž. přenesená",J184,0)</f>
        <v>0</v>
      </c>
      <c r="BI184" s="225">
        <f>IF(N184="nulová",J184,0)</f>
        <v>0</v>
      </c>
      <c r="BJ184" s="26" t="s">
        <v>81</v>
      </c>
      <c r="BK184" s="225">
        <f>ROUND(I184*H184,2)</f>
        <v>0</v>
      </c>
      <c r="BL184" s="26" t="s">
        <v>207</v>
      </c>
      <c r="BM184" s="26" t="s">
        <v>814</v>
      </c>
    </row>
    <row r="185" s="1" customFormat="1">
      <c r="B185" s="48"/>
      <c r="D185" s="226" t="s">
        <v>209</v>
      </c>
      <c r="F185" s="227" t="s">
        <v>360</v>
      </c>
      <c r="I185" s="228"/>
      <c r="L185" s="48"/>
      <c r="M185" s="229"/>
      <c r="N185" s="49"/>
      <c r="O185" s="49"/>
      <c r="P185" s="49"/>
      <c r="Q185" s="49"/>
      <c r="R185" s="49"/>
      <c r="S185" s="49"/>
      <c r="T185" s="87"/>
      <c r="AT185" s="26" t="s">
        <v>209</v>
      </c>
      <c r="AU185" s="26" t="s">
        <v>83</v>
      </c>
    </row>
    <row r="186" s="12" customFormat="1">
      <c r="B186" s="230"/>
      <c r="D186" s="226" t="s">
        <v>211</v>
      </c>
      <c r="E186" s="231" t="s">
        <v>5</v>
      </c>
      <c r="F186" s="232" t="s">
        <v>815</v>
      </c>
      <c r="H186" s="233">
        <v>656.62</v>
      </c>
      <c r="I186" s="234"/>
      <c r="L186" s="230"/>
      <c r="M186" s="235"/>
      <c r="N186" s="236"/>
      <c r="O186" s="236"/>
      <c r="P186" s="236"/>
      <c r="Q186" s="236"/>
      <c r="R186" s="236"/>
      <c r="S186" s="236"/>
      <c r="T186" s="237"/>
      <c r="AT186" s="231" t="s">
        <v>211</v>
      </c>
      <c r="AU186" s="231" t="s">
        <v>83</v>
      </c>
      <c r="AV186" s="12" t="s">
        <v>83</v>
      </c>
      <c r="AW186" s="12" t="s">
        <v>37</v>
      </c>
      <c r="AX186" s="12" t="s">
        <v>81</v>
      </c>
      <c r="AY186" s="231" t="s">
        <v>200</v>
      </c>
    </row>
    <row r="187" s="1" customFormat="1" ht="16.5" customHeight="1">
      <c r="B187" s="213"/>
      <c r="C187" s="214" t="s">
        <v>383</v>
      </c>
      <c r="D187" s="214" t="s">
        <v>202</v>
      </c>
      <c r="E187" s="215" t="s">
        <v>363</v>
      </c>
      <c r="F187" s="216" t="s">
        <v>364</v>
      </c>
      <c r="G187" s="217" t="s">
        <v>291</v>
      </c>
      <c r="H187" s="218">
        <v>394.71499999999998</v>
      </c>
      <c r="I187" s="219"/>
      <c r="J187" s="220">
        <f>ROUND(I187*H187,2)</f>
        <v>0</v>
      </c>
      <c r="K187" s="216" t="s">
        <v>206</v>
      </c>
      <c r="L187" s="48"/>
      <c r="M187" s="221" t="s">
        <v>5</v>
      </c>
      <c r="N187" s="222" t="s">
        <v>44</v>
      </c>
      <c r="O187" s="49"/>
      <c r="P187" s="223">
        <f>O187*H187</f>
        <v>0</v>
      </c>
      <c r="Q187" s="223">
        <v>0.47260000000000002</v>
      </c>
      <c r="R187" s="223">
        <f>Q187*H187</f>
        <v>186.54230899999999</v>
      </c>
      <c r="S187" s="223">
        <v>0</v>
      </c>
      <c r="T187" s="224">
        <f>S187*H187</f>
        <v>0</v>
      </c>
      <c r="AR187" s="26" t="s">
        <v>207</v>
      </c>
      <c r="AT187" s="26" t="s">
        <v>202</v>
      </c>
      <c r="AU187" s="26" t="s">
        <v>83</v>
      </c>
      <c r="AY187" s="26" t="s">
        <v>200</v>
      </c>
      <c r="BE187" s="225">
        <f>IF(N187="základní",J187,0)</f>
        <v>0</v>
      </c>
      <c r="BF187" s="225">
        <f>IF(N187="snížená",J187,0)</f>
        <v>0</v>
      </c>
      <c r="BG187" s="225">
        <f>IF(N187="zákl. přenesená",J187,0)</f>
        <v>0</v>
      </c>
      <c r="BH187" s="225">
        <f>IF(N187="sníž. přenesená",J187,0)</f>
        <v>0</v>
      </c>
      <c r="BI187" s="225">
        <f>IF(N187="nulová",J187,0)</f>
        <v>0</v>
      </c>
      <c r="BJ187" s="26" t="s">
        <v>81</v>
      </c>
      <c r="BK187" s="225">
        <f>ROUND(I187*H187,2)</f>
        <v>0</v>
      </c>
      <c r="BL187" s="26" t="s">
        <v>207</v>
      </c>
      <c r="BM187" s="26" t="s">
        <v>816</v>
      </c>
    </row>
    <row r="188" s="1" customFormat="1">
      <c r="B188" s="48"/>
      <c r="D188" s="226" t="s">
        <v>209</v>
      </c>
      <c r="F188" s="227" t="s">
        <v>366</v>
      </c>
      <c r="I188" s="228"/>
      <c r="L188" s="48"/>
      <c r="M188" s="229"/>
      <c r="N188" s="49"/>
      <c r="O188" s="49"/>
      <c r="P188" s="49"/>
      <c r="Q188" s="49"/>
      <c r="R188" s="49"/>
      <c r="S188" s="49"/>
      <c r="T188" s="87"/>
      <c r="AT188" s="26" t="s">
        <v>209</v>
      </c>
      <c r="AU188" s="26" t="s">
        <v>83</v>
      </c>
    </row>
    <row r="189" s="12" customFormat="1">
      <c r="B189" s="230"/>
      <c r="D189" s="226" t="s">
        <v>211</v>
      </c>
      <c r="E189" s="231" t="s">
        <v>5</v>
      </c>
      <c r="F189" s="232" t="s">
        <v>811</v>
      </c>
      <c r="H189" s="233">
        <v>226.715</v>
      </c>
      <c r="I189" s="234"/>
      <c r="L189" s="230"/>
      <c r="M189" s="235"/>
      <c r="N189" s="236"/>
      <c r="O189" s="236"/>
      <c r="P189" s="236"/>
      <c r="Q189" s="236"/>
      <c r="R189" s="236"/>
      <c r="S189" s="236"/>
      <c r="T189" s="237"/>
      <c r="AT189" s="231" t="s">
        <v>211</v>
      </c>
      <c r="AU189" s="231" t="s">
        <v>83</v>
      </c>
      <c r="AV189" s="12" t="s">
        <v>83</v>
      </c>
      <c r="AW189" s="12" t="s">
        <v>37</v>
      </c>
      <c r="AX189" s="12" t="s">
        <v>73</v>
      </c>
      <c r="AY189" s="231" t="s">
        <v>200</v>
      </c>
    </row>
    <row r="190" s="12" customFormat="1">
      <c r="B190" s="230"/>
      <c r="D190" s="226" t="s">
        <v>211</v>
      </c>
      <c r="E190" s="231" t="s">
        <v>5</v>
      </c>
      <c r="F190" s="232" t="s">
        <v>817</v>
      </c>
      <c r="H190" s="233">
        <v>168</v>
      </c>
      <c r="I190" s="234"/>
      <c r="L190" s="230"/>
      <c r="M190" s="235"/>
      <c r="N190" s="236"/>
      <c r="O190" s="236"/>
      <c r="P190" s="236"/>
      <c r="Q190" s="236"/>
      <c r="R190" s="236"/>
      <c r="S190" s="236"/>
      <c r="T190" s="237"/>
      <c r="AT190" s="231" t="s">
        <v>211</v>
      </c>
      <c r="AU190" s="231" t="s">
        <v>83</v>
      </c>
      <c r="AV190" s="12" t="s">
        <v>83</v>
      </c>
      <c r="AW190" s="12" t="s">
        <v>37</v>
      </c>
      <c r="AX190" s="12" t="s">
        <v>73</v>
      </c>
      <c r="AY190" s="231" t="s">
        <v>200</v>
      </c>
    </row>
    <row r="191" s="13" customFormat="1">
      <c r="B191" s="238"/>
      <c r="D191" s="226" t="s">
        <v>211</v>
      </c>
      <c r="E191" s="239" t="s">
        <v>5</v>
      </c>
      <c r="F191" s="240" t="s">
        <v>219</v>
      </c>
      <c r="H191" s="241">
        <v>394.71499999999998</v>
      </c>
      <c r="I191" s="242"/>
      <c r="L191" s="238"/>
      <c r="M191" s="243"/>
      <c r="N191" s="244"/>
      <c r="O191" s="244"/>
      <c r="P191" s="244"/>
      <c r="Q191" s="244"/>
      <c r="R191" s="244"/>
      <c r="S191" s="244"/>
      <c r="T191" s="245"/>
      <c r="AT191" s="239" t="s">
        <v>211</v>
      </c>
      <c r="AU191" s="239" t="s">
        <v>83</v>
      </c>
      <c r="AV191" s="13" t="s">
        <v>207</v>
      </c>
      <c r="AW191" s="13" t="s">
        <v>37</v>
      </c>
      <c r="AX191" s="13" t="s">
        <v>81</v>
      </c>
      <c r="AY191" s="239" t="s">
        <v>200</v>
      </c>
    </row>
    <row r="192" s="1" customFormat="1" ht="25.5" customHeight="1">
      <c r="B192" s="213"/>
      <c r="C192" s="214" t="s">
        <v>389</v>
      </c>
      <c r="D192" s="214" t="s">
        <v>202</v>
      </c>
      <c r="E192" s="215" t="s">
        <v>369</v>
      </c>
      <c r="F192" s="216" t="s">
        <v>370</v>
      </c>
      <c r="G192" s="217" t="s">
        <v>291</v>
      </c>
      <c r="H192" s="218">
        <v>656.62</v>
      </c>
      <c r="I192" s="219"/>
      <c r="J192" s="220">
        <f>ROUND(I192*H192,2)</f>
        <v>0</v>
      </c>
      <c r="K192" s="216" t="s">
        <v>206</v>
      </c>
      <c r="L192" s="48"/>
      <c r="M192" s="221" t="s">
        <v>5</v>
      </c>
      <c r="N192" s="222" t="s">
        <v>44</v>
      </c>
      <c r="O192" s="49"/>
      <c r="P192" s="223">
        <f>O192*H192</f>
        <v>0</v>
      </c>
      <c r="Q192" s="223">
        <v>0</v>
      </c>
      <c r="R192" s="223">
        <f>Q192*H192</f>
        <v>0</v>
      </c>
      <c r="S192" s="223">
        <v>0</v>
      </c>
      <c r="T192" s="224">
        <f>S192*H192</f>
        <v>0</v>
      </c>
      <c r="AR192" s="26" t="s">
        <v>207</v>
      </c>
      <c r="AT192" s="26" t="s">
        <v>202</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818</v>
      </c>
    </row>
    <row r="193" s="1" customFormat="1">
      <c r="B193" s="48"/>
      <c r="D193" s="226" t="s">
        <v>209</v>
      </c>
      <c r="F193" s="227" t="s">
        <v>372</v>
      </c>
      <c r="I193" s="228"/>
      <c r="L193" s="48"/>
      <c r="M193" s="229"/>
      <c r="N193" s="49"/>
      <c r="O193" s="49"/>
      <c r="P193" s="49"/>
      <c r="Q193" s="49"/>
      <c r="R193" s="49"/>
      <c r="S193" s="49"/>
      <c r="T193" s="87"/>
      <c r="AT193" s="26" t="s">
        <v>209</v>
      </c>
      <c r="AU193" s="26" t="s">
        <v>83</v>
      </c>
    </row>
    <row r="194" s="12" customFormat="1">
      <c r="B194" s="230"/>
      <c r="D194" s="226" t="s">
        <v>211</v>
      </c>
      <c r="E194" s="231" t="s">
        <v>5</v>
      </c>
      <c r="F194" s="232" t="s">
        <v>815</v>
      </c>
      <c r="H194" s="233">
        <v>656.62</v>
      </c>
      <c r="I194" s="234"/>
      <c r="L194" s="230"/>
      <c r="M194" s="235"/>
      <c r="N194" s="236"/>
      <c r="O194" s="236"/>
      <c r="P194" s="236"/>
      <c r="Q194" s="236"/>
      <c r="R194" s="236"/>
      <c r="S194" s="236"/>
      <c r="T194" s="237"/>
      <c r="AT194" s="231" t="s">
        <v>211</v>
      </c>
      <c r="AU194" s="231" t="s">
        <v>83</v>
      </c>
      <c r="AV194" s="12" t="s">
        <v>83</v>
      </c>
      <c r="AW194" s="12" t="s">
        <v>37</v>
      </c>
      <c r="AX194" s="12" t="s">
        <v>81</v>
      </c>
      <c r="AY194" s="231" t="s">
        <v>200</v>
      </c>
    </row>
    <row r="195" s="1" customFormat="1" ht="16.5" customHeight="1">
      <c r="B195" s="213"/>
      <c r="C195" s="214" t="s">
        <v>394</v>
      </c>
      <c r="D195" s="214" t="s">
        <v>202</v>
      </c>
      <c r="E195" s="215" t="s">
        <v>374</v>
      </c>
      <c r="F195" s="216" t="s">
        <v>375</v>
      </c>
      <c r="G195" s="217" t="s">
        <v>291</v>
      </c>
      <c r="H195" s="218">
        <v>656.62</v>
      </c>
      <c r="I195" s="219"/>
      <c r="J195" s="220">
        <f>ROUND(I195*H195,2)</f>
        <v>0</v>
      </c>
      <c r="K195" s="216" t="s">
        <v>206</v>
      </c>
      <c r="L195" s="48"/>
      <c r="M195" s="221" t="s">
        <v>5</v>
      </c>
      <c r="N195" s="222" t="s">
        <v>44</v>
      </c>
      <c r="O195" s="49"/>
      <c r="P195" s="223">
        <f>O195*H195</f>
        <v>0</v>
      </c>
      <c r="Q195" s="223">
        <v>0</v>
      </c>
      <c r="R195" s="223">
        <f>Q195*H195</f>
        <v>0</v>
      </c>
      <c r="S195" s="223">
        <v>0</v>
      </c>
      <c r="T195" s="224">
        <f>S195*H195</f>
        <v>0</v>
      </c>
      <c r="AR195" s="26" t="s">
        <v>207</v>
      </c>
      <c r="AT195" s="26" t="s">
        <v>202</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207</v>
      </c>
      <c r="BM195" s="26" t="s">
        <v>819</v>
      </c>
    </row>
    <row r="196" s="1" customFormat="1">
      <c r="B196" s="48"/>
      <c r="D196" s="226" t="s">
        <v>209</v>
      </c>
      <c r="F196" s="227" t="s">
        <v>377</v>
      </c>
      <c r="I196" s="228"/>
      <c r="L196" s="48"/>
      <c r="M196" s="229"/>
      <c r="N196" s="49"/>
      <c r="O196" s="49"/>
      <c r="P196" s="49"/>
      <c r="Q196" s="49"/>
      <c r="R196" s="49"/>
      <c r="S196" s="49"/>
      <c r="T196" s="87"/>
      <c r="AT196" s="26" t="s">
        <v>209</v>
      </c>
      <c r="AU196" s="26" t="s">
        <v>83</v>
      </c>
    </row>
    <row r="197" s="12" customFormat="1">
      <c r="B197" s="230"/>
      <c r="D197" s="226" t="s">
        <v>211</v>
      </c>
      <c r="E197" s="231" t="s">
        <v>5</v>
      </c>
      <c r="F197" s="232" t="s">
        <v>815</v>
      </c>
      <c r="H197" s="233">
        <v>656.62</v>
      </c>
      <c r="I197" s="234"/>
      <c r="L197" s="230"/>
      <c r="M197" s="235"/>
      <c r="N197" s="236"/>
      <c r="O197" s="236"/>
      <c r="P197" s="236"/>
      <c r="Q197" s="236"/>
      <c r="R197" s="236"/>
      <c r="S197" s="236"/>
      <c r="T197" s="237"/>
      <c r="AT197" s="231" t="s">
        <v>211</v>
      </c>
      <c r="AU197" s="231" t="s">
        <v>83</v>
      </c>
      <c r="AV197" s="12" t="s">
        <v>83</v>
      </c>
      <c r="AW197" s="12" t="s">
        <v>37</v>
      </c>
      <c r="AX197" s="12" t="s">
        <v>81</v>
      </c>
      <c r="AY197" s="231" t="s">
        <v>200</v>
      </c>
    </row>
    <row r="198" s="1" customFormat="1" ht="16.5" customHeight="1">
      <c r="B198" s="213"/>
      <c r="C198" s="214" t="s">
        <v>400</v>
      </c>
      <c r="D198" s="214" t="s">
        <v>202</v>
      </c>
      <c r="E198" s="215" t="s">
        <v>379</v>
      </c>
      <c r="F198" s="216" t="s">
        <v>380</v>
      </c>
      <c r="G198" s="217" t="s">
        <v>291</v>
      </c>
      <c r="H198" s="218">
        <v>656.62</v>
      </c>
      <c r="I198" s="219"/>
      <c r="J198" s="220">
        <f>ROUND(I198*H198,2)</f>
        <v>0</v>
      </c>
      <c r="K198" s="216" t="s">
        <v>206</v>
      </c>
      <c r="L198" s="48"/>
      <c r="M198" s="221" t="s">
        <v>5</v>
      </c>
      <c r="N198" s="222" t="s">
        <v>44</v>
      </c>
      <c r="O198" s="49"/>
      <c r="P198" s="223">
        <f>O198*H198</f>
        <v>0</v>
      </c>
      <c r="Q198" s="223">
        <v>0</v>
      </c>
      <c r="R198" s="223">
        <f>Q198*H198</f>
        <v>0</v>
      </c>
      <c r="S198" s="223">
        <v>0</v>
      </c>
      <c r="T198" s="224">
        <f>S198*H198</f>
        <v>0</v>
      </c>
      <c r="AR198" s="26" t="s">
        <v>207</v>
      </c>
      <c r="AT198" s="26" t="s">
        <v>202</v>
      </c>
      <c r="AU198" s="26" t="s">
        <v>83</v>
      </c>
      <c r="AY198" s="26" t="s">
        <v>200</v>
      </c>
      <c r="BE198" s="225">
        <f>IF(N198="základní",J198,0)</f>
        <v>0</v>
      </c>
      <c r="BF198" s="225">
        <f>IF(N198="snížená",J198,0)</f>
        <v>0</v>
      </c>
      <c r="BG198" s="225">
        <f>IF(N198="zákl. přenesená",J198,0)</f>
        <v>0</v>
      </c>
      <c r="BH198" s="225">
        <f>IF(N198="sníž. přenesená",J198,0)</f>
        <v>0</v>
      </c>
      <c r="BI198" s="225">
        <f>IF(N198="nulová",J198,0)</f>
        <v>0</v>
      </c>
      <c r="BJ198" s="26" t="s">
        <v>81</v>
      </c>
      <c r="BK198" s="225">
        <f>ROUND(I198*H198,2)</f>
        <v>0</v>
      </c>
      <c r="BL198" s="26" t="s">
        <v>207</v>
      </c>
      <c r="BM198" s="26" t="s">
        <v>820</v>
      </c>
    </row>
    <row r="199" s="1" customFormat="1">
      <c r="B199" s="48"/>
      <c r="D199" s="226" t="s">
        <v>209</v>
      </c>
      <c r="F199" s="227" t="s">
        <v>382</v>
      </c>
      <c r="I199" s="228"/>
      <c r="L199" s="48"/>
      <c r="M199" s="229"/>
      <c r="N199" s="49"/>
      <c r="O199" s="49"/>
      <c r="P199" s="49"/>
      <c r="Q199" s="49"/>
      <c r="R199" s="49"/>
      <c r="S199" s="49"/>
      <c r="T199" s="87"/>
      <c r="AT199" s="26" t="s">
        <v>209</v>
      </c>
      <c r="AU199" s="26" t="s">
        <v>83</v>
      </c>
    </row>
    <row r="200" s="12" customFormat="1">
      <c r="B200" s="230"/>
      <c r="D200" s="226" t="s">
        <v>211</v>
      </c>
      <c r="E200" s="231" t="s">
        <v>5</v>
      </c>
      <c r="F200" s="232" t="s">
        <v>815</v>
      </c>
      <c r="H200" s="233">
        <v>656.62</v>
      </c>
      <c r="I200" s="234"/>
      <c r="L200" s="230"/>
      <c r="M200" s="235"/>
      <c r="N200" s="236"/>
      <c r="O200" s="236"/>
      <c r="P200" s="236"/>
      <c r="Q200" s="236"/>
      <c r="R200" s="236"/>
      <c r="S200" s="236"/>
      <c r="T200" s="237"/>
      <c r="AT200" s="231" t="s">
        <v>211</v>
      </c>
      <c r="AU200" s="231" t="s">
        <v>83</v>
      </c>
      <c r="AV200" s="12" t="s">
        <v>83</v>
      </c>
      <c r="AW200" s="12" t="s">
        <v>37</v>
      </c>
      <c r="AX200" s="12" t="s">
        <v>81</v>
      </c>
      <c r="AY200" s="231" t="s">
        <v>200</v>
      </c>
    </row>
    <row r="201" s="1" customFormat="1" ht="16.5" customHeight="1">
      <c r="B201" s="213"/>
      <c r="C201" s="214" t="s">
        <v>407</v>
      </c>
      <c r="D201" s="214" t="s">
        <v>202</v>
      </c>
      <c r="E201" s="215" t="s">
        <v>384</v>
      </c>
      <c r="F201" s="216" t="s">
        <v>385</v>
      </c>
      <c r="G201" s="217" t="s">
        <v>291</v>
      </c>
      <c r="H201" s="218">
        <v>1313.24</v>
      </c>
      <c r="I201" s="219"/>
      <c r="J201" s="220">
        <f>ROUND(I201*H201,2)</f>
        <v>0</v>
      </c>
      <c r="K201" s="216" t="s">
        <v>206</v>
      </c>
      <c r="L201" s="48"/>
      <c r="M201" s="221" t="s">
        <v>5</v>
      </c>
      <c r="N201" s="222" t="s">
        <v>44</v>
      </c>
      <c r="O201" s="49"/>
      <c r="P201" s="223">
        <f>O201*H201</f>
        <v>0</v>
      </c>
      <c r="Q201" s="223">
        <v>0</v>
      </c>
      <c r="R201" s="223">
        <f>Q201*H201</f>
        <v>0</v>
      </c>
      <c r="S201" s="223">
        <v>0</v>
      </c>
      <c r="T201" s="224">
        <f>S201*H201</f>
        <v>0</v>
      </c>
      <c r="AR201" s="26" t="s">
        <v>207</v>
      </c>
      <c r="AT201" s="26" t="s">
        <v>202</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821</v>
      </c>
    </row>
    <row r="202" s="1" customFormat="1">
      <c r="B202" s="48"/>
      <c r="D202" s="226" t="s">
        <v>209</v>
      </c>
      <c r="F202" s="227" t="s">
        <v>387</v>
      </c>
      <c r="I202" s="228"/>
      <c r="L202" s="48"/>
      <c r="M202" s="229"/>
      <c r="N202" s="49"/>
      <c r="O202" s="49"/>
      <c r="P202" s="49"/>
      <c r="Q202" s="49"/>
      <c r="R202" s="49"/>
      <c r="S202" s="49"/>
      <c r="T202" s="87"/>
      <c r="AT202" s="26" t="s">
        <v>209</v>
      </c>
      <c r="AU202" s="26" t="s">
        <v>83</v>
      </c>
    </row>
    <row r="203" s="12" customFormat="1">
      <c r="B203" s="230"/>
      <c r="D203" s="226" t="s">
        <v>211</v>
      </c>
      <c r="E203" s="231" t="s">
        <v>5</v>
      </c>
      <c r="F203" s="232" t="s">
        <v>822</v>
      </c>
      <c r="H203" s="233">
        <v>1313.24</v>
      </c>
      <c r="I203" s="234"/>
      <c r="L203" s="230"/>
      <c r="M203" s="235"/>
      <c r="N203" s="236"/>
      <c r="O203" s="236"/>
      <c r="P203" s="236"/>
      <c r="Q203" s="236"/>
      <c r="R203" s="236"/>
      <c r="S203" s="236"/>
      <c r="T203" s="237"/>
      <c r="AT203" s="231" t="s">
        <v>211</v>
      </c>
      <c r="AU203" s="231" t="s">
        <v>83</v>
      </c>
      <c r="AV203" s="12" t="s">
        <v>83</v>
      </c>
      <c r="AW203" s="12" t="s">
        <v>37</v>
      </c>
      <c r="AX203" s="12" t="s">
        <v>81</v>
      </c>
      <c r="AY203" s="231" t="s">
        <v>200</v>
      </c>
    </row>
    <row r="204" s="1" customFormat="1" ht="25.5" customHeight="1">
      <c r="B204" s="213"/>
      <c r="C204" s="214" t="s">
        <v>413</v>
      </c>
      <c r="D204" s="214" t="s">
        <v>202</v>
      </c>
      <c r="E204" s="215" t="s">
        <v>390</v>
      </c>
      <c r="F204" s="216" t="s">
        <v>391</v>
      </c>
      <c r="G204" s="217" t="s">
        <v>291</v>
      </c>
      <c r="H204" s="218">
        <v>656.62</v>
      </c>
      <c r="I204" s="219"/>
      <c r="J204" s="220">
        <f>ROUND(I204*H204,2)</f>
        <v>0</v>
      </c>
      <c r="K204" s="216" t="s">
        <v>206</v>
      </c>
      <c r="L204" s="48"/>
      <c r="M204" s="221" t="s">
        <v>5</v>
      </c>
      <c r="N204" s="222" t="s">
        <v>44</v>
      </c>
      <c r="O204" s="49"/>
      <c r="P204" s="223">
        <f>O204*H204</f>
        <v>0</v>
      </c>
      <c r="Q204" s="223">
        <v>0</v>
      </c>
      <c r="R204" s="223">
        <f>Q204*H204</f>
        <v>0</v>
      </c>
      <c r="S204" s="223">
        <v>0</v>
      </c>
      <c r="T204" s="224">
        <f>S204*H204</f>
        <v>0</v>
      </c>
      <c r="AR204" s="26" t="s">
        <v>207</v>
      </c>
      <c r="AT204" s="26" t="s">
        <v>202</v>
      </c>
      <c r="AU204" s="26" t="s">
        <v>83</v>
      </c>
      <c r="AY204" s="26" t="s">
        <v>200</v>
      </c>
      <c r="BE204" s="225">
        <f>IF(N204="základní",J204,0)</f>
        <v>0</v>
      </c>
      <c r="BF204" s="225">
        <f>IF(N204="snížená",J204,0)</f>
        <v>0</v>
      </c>
      <c r="BG204" s="225">
        <f>IF(N204="zákl. přenesená",J204,0)</f>
        <v>0</v>
      </c>
      <c r="BH204" s="225">
        <f>IF(N204="sníž. přenesená",J204,0)</f>
        <v>0</v>
      </c>
      <c r="BI204" s="225">
        <f>IF(N204="nulová",J204,0)</f>
        <v>0</v>
      </c>
      <c r="BJ204" s="26" t="s">
        <v>81</v>
      </c>
      <c r="BK204" s="225">
        <f>ROUND(I204*H204,2)</f>
        <v>0</v>
      </c>
      <c r="BL204" s="26" t="s">
        <v>207</v>
      </c>
      <c r="BM204" s="26" t="s">
        <v>823</v>
      </c>
    </row>
    <row r="205" s="1" customFormat="1">
      <c r="B205" s="48"/>
      <c r="D205" s="226" t="s">
        <v>209</v>
      </c>
      <c r="F205" s="227" t="s">
        <v>393</v>
      </c>
      <c r="I205" s="228"/>
      <c r="L205" s="48"/>
      <c r="M205" s="229"/>
      <c r="N205" s="49"/>
      <c r="O205" s="49"/>
      <c r="P205" s="49"/>
      <c r="Q205" s="49"/>
      <c r="R205" s="49"/>
      <c r="S205" s="49"/>
      <c r="T205" s="87"/>
      <c r="AT205" s="26" t="s">
        <v>209</v>
      </c>
      <c r="AU205" s="26" t="s">
        <v>83</v>
      </c>
    </row>
    <row r="206" s="12" customFormat="1">
      <c r="B206" s="230"/>
      <c r="D206" s="226" t="s">
        <v>211</v>
      </c>
      <c r="E206" s="231" t="s">
        <v>5</v>
      </c>
      <c r="F206" s="232" t="s">
        <v>815</v>
      </c>
      <c r="H206" s="233">
        <v>656.62</v>
      </c>
      <c r="I206" s="234"/>
      <c r="L206" s="230"/>
      <c r="M206" s="235"/>
      <c r="N206" s="236"/>
      <c r="O206" s="236"/>
      <c r="P206" s="236"/>
      <c r="Q206" s="236"/>
      <c r="R206" s="236"/>
      <c r="S206" s="236"/>
      <c r="T206" s="237"/>
      <c r="AT206" s="231" t="s">
        <v>211</v>
      </c>
      <c r="AU206" s="231" t="s">
        <v>83</v>
      </c>
      <c r="AV206" s="12" t="s">
        <v>83</v>
      </c>
      <c r="AW206" s="12" t="s">
        <v>37</v>
      </c>
      <c r="AX206" s="12" t="s">
        <v>81</v>
      </c>
      <c r="AY206" s="231" t="s">
        <v>200</v>
      </c>
    </row>
    <row r="207" s="1" customFormat="1" ht="25.5" customHeight="1">
      <c r="B207" s="213"/>
      <c r="C207" s="214" t="s">
        <v>419</v>
      </c>
      <c r="D207" s="214" t="s">
        <v>202</v>
      </c>
      <c r="E207" s="215" t="s">
        <v>395</v>
      </c>
      <c r="F207" s="216" t="s">
        <v>396</v>
      </c>
      <c r="G207" s="217" t="s">
        <v>291</v>
      </c>
      <c r="H207" s="218">
        <v>422.87</v>
      </c>
      <c r="I207" s="219"/>
      <c r="J207" s="220">
        <f>ROUND(I207*H207,2)</f>
        <v>0</v>
      </c>
      <c r="K207" s="216" t="s">
        <v>206</v>
      </c>
      <c r="L207" s="48"/>
      <c r="M207" s="221" t="s">
        <v>5</v>
      </c>
      <c r="N207" s="222" t="s">
        <v>44</v>
      </c>
      <c r="O207" s="49"/>
      <c r="P207" s="223">
        <f>O207*H207</f>
        <v>0</v>
      </c>
      <c r="Q207" s="223">
        <v>0.084250000000000005</v>
      </c>
      <c r="R207" s="223">
        <f>Q207*H207</f>
        <v>35.626797500000002</v>
      </c>
      <c r="S207" s="223">
        <v>0</v>
      </c>
      <c r="T207" s="224">
        <f>S207*H207</f>
        <v>0</v>
      </c>
      <c r="AR207" s="26" t="s">
        <v>207</v>
      </c>
      <c r="AT207" s="26" t="s">
        <v>202</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824</v>
      </c>
    </row>
    <row r="208" s="1" customFormat="1">
      <c r="B208" s="48"/>
      <c r="D208" s="226" t="s">
        <v>209</v>
      </c>
      <c r="F208" s="227" t="s">
        <v>398</v>
      </c>
      <c r="I208" s="228"/>
      <c r="L208" s="48"/>
      <c r="M208" s="229"/>
      <c r="N208" s="49"/>
      <c r="O208" s="49"/>
      <c r="P208" s="49"/>
      <c r="Q208" s="49"/>
      <c r="R208" s="49"/>
      <c r="S208" s="49"/>
      <c r="T208" s="87"/>
      <c r="AT208" s="26" t="s">
        <v>209</v>
      </c>
      <c r="AU208" s="26" t="s">
        <v>83</v>
      </c>
    </row>
    <row r="209" s="12" customFormat="1">
      <c r="B209" s="230"/>
      <c r="D209" s="226" t="s">
        <v>211</v>
      </c>
      <c r="E209" s="231" t="s">
        <v>5</v>
      </c>
      <c r="F209" s="232" t="s">
        <v>825</v>
      </c>
      <c r="H209" s="233">
        <v>422.87</v>
      </c>
      <c r="I209" s="234"/>
      <c r="L209" s="230"/>
      <c r="M209" s="235"/>
      <c r="N209" s="236"/>
      <c r="O209" s="236"/>
      <c r="P209" s="236"/>
      <c r="Q209" s="236"/>
      <c r="R209" s="236"/>
      <c r="S209" s="236"/>
      <c r="T209" s="237"/>
      <c r="AT209" s="231" t="s">
        <v>211</v>
      </c>
      <c r="AU209" s="231" t="s">
        <v>83</v>
      </c>
      <c r="AV209" s="12" t="s">
        <v>83</v>
      </c>
      <c r="AW209" s="12" t="s">
        <v>37</v>
      </c>
      <c r="AX209" s="12" t="s">
        <v>81</v>
      </c>
      <c r="AY209" s="231" t="s">
        <v>200</v>
      </c>
    </row>
    <row r="210" s="1" customFormat="1" ht="16.5" customHeight="1">
      <c r="B210" s="213"/>
      <c r="C210" s="247" t="s">
        <v>425</v>
      </c>
      <c r="D210" s="247" t="s">
        <v>271</v>
      </c>
      <c r="E210" s="248" t="s">
        <v>408</v>
      </c>
      <c r="F210" s="249" t="s">
        <v>409</v>
      </c>
      <c r="G210" s="250" t="s">
        <v>291</v>
      </c>
      <c r="H210" s="251">
        <v>401.71699999999998</v>
      </c>
      <c r="I210" s="252"/>
      <c r="J210" s="253">
        <f>ROUND(I210*H210,2)</f>
        <v>0</v>
      </c>
      <c r="K210" s="249" t="s">
        <v>206</v>
      </c>
      <c r="L210" s="254"/>
      <c r="M210" s="255" t="s">
        <v>5</v>
      </c>
      <c r="N210" s="256" t="s">
        <v>44</v>
      </c>
      <c r="O210" s="49"/>
      <c r="P210" s="223">
        <f>O210*H210</f>
        <v>0</v>
      </c>
      <c r="Q210" s="223">
        <v>0.13100000000000001</v>
      </c>
      <c r="R210" s="223">
        <f>Q210*H210</f>
        <v>52.624927</v>
      </c>
      <c r="S210" s="223">
        <v>0</v>
      </c>
      <c r="T210" s="224">
        <f>S210*H210</f>
        <v>0</v>
      </c>
      <c r="AR210" s="26" t="s">
        <v>250</v>
      </c>
      <c r="AT210" s="26" t="s">
        <v>271</v>
      </c>
      <c r="AU210" s="26" t="s">
        <v>83</v>
      </c>
      <c r="AY210" s="26" t="s">
        <v>200</v>
      </c>
      <c r="BE210" s="225">
        <f>IF(N210="základní",J210,0)</f>
        <v>0</v>
      </c>
      <c r="BF210" s="225">
        <f>IF(N210="snížená",J210,0)</f>
        <v>0</v>
      </c>
      <c r="BG210" s="225">
        <f>IF(N210="zákl. přenesená",J210,0)</f>
        <v>0</v>
      </c>
      <c r="BH210" s="225">
        <f>IF(N210="sníž. přenesená",J210,0)</f>
        <v>0</v>
      </c>
      <c r="BI210" s="225">
        <f>IF(N210="nulová",J210,0)</f>
        <v>0</v>
      </c>
      <c r="BJ210" s="26" t="s">
        <v>81</v>
      </c>
      <c r="BK210" s="225">
        <f>ROUND(I210*H210,2)</f>
        <v>0</v>
      </c>
      <c r="BL210" s="26" t="s">
        <v>207</v>
      </c>
      <c r="BM210" s="26" t="s">
        <v>826</v>
      </c>
    </row>
    <row r="211" s="1" customFormat="1">
      <c r="B211" s="48"/>
      <c r="D211" s="226" t="s">
        <v>209</v>
      </c>
      <c r="F211" s="227" t="s">
        <v>409</v>
      </c>
      <c r="I211" s="228"/>
      <c r="L211" s="48"/>
      <c r="M211" s="229"/>
      <c r="N211" s="49"/>
      <c r="O211" s="49"/>
      <c r="P211" s="49"/>
      <c r="Q211" s="49"/>
      <c r="R211" s="49"/>
      <c r="S211" s="49"/>
      <c r="T211" s="87"/>
      <c r="AT211" s="26" t="s">
        <v>209</v>
      </c>
      <c r="AU211" s="26" t="s">
        <v>83</v>
      </c>
    </row>
    <row r="212" s="12" customFormat="1">
      <c r="B212" s="230"/>
      <c r="D212" s="226" t="s">
        <v>211</v>
      </c>
      <c r="E212" s="231" t="s">
        <v>5</v>
      </c>
      <c r="F212" s="232" t="s">
        <v>827</v>
      </c>
      <c r="H212" s="233">
        <v>397.74000000000001</v>
      </c>
      <c r="I212" s="234"/>
      <c r="L212" s="230"/>
      <c r="M212" s="235"/>
      <c r="N212" s="236"/>
      <c r="O212" s="236"/>
      <c r="P212" s="236"/>
      <c r="Q212" s="236"/>
      <c r="R212" s="236"/>
      <c r="S212" s="236"/>
      <c r="T212" s="237"/>
      <c r="AT212" s="231" t="s">
        <v>211</v>
      </c>
      <c r="AU212" s="231" t="s">
        <v>83</v>
      </c>
      <c r="AV212" s="12" t="s">
        <v>83</v>
      </c>
      <c r="AW212" s="12" t="s">
        <v>37</v>
      </c>
      <c r="AX212" s="12" t="s">
        <v>73</v>
      </c>
      <c r="AY212" s="231" t="s">
        <v>200</v>
      </c>
    </row>
    <row r="213" s="12" customFormat="1">
      <c r="B213" s="230"/>
      <c r="D213" s="226" t="s">
        <v>211</v>
      </c>
      <c r="E213" s="231" t="s">
        <v>5</v>
      </c>
      <c r="F213" s="232" t="s">
        <v>828</v>
      </c>
      <c r="H213" s="233">
        <v>3.9769999999999999</v>
      </c>
      <c r="I213" s="234"/>
      <c r="L213" s="230"/>
      <c r="M213" s="235"/>
      <c r="N213" s="236"/>
      <c r="O213" s="236"/>
      <c r="P213" s="236"/>
      <c r="Q213" s="236"/>
      <c r="R213" s="236"/>
      <c r="S213" s="236"/>
      <c r="T213" s="237"/>
      <c r="AT213" s="231" t="s">
        <v>211</v>
      </c>
      <c r="AU213" s="231" t="s">
        <v>83</v>
      </c>
      <c r="AV213" s="12" t="s">
        <v>83</v>
      </c>
      <c r="AW213" s="12" t="s">
        <v>37</v>
      </c>
      <c r="AX213" s="12" t="s">
        <v>73</v>
      </c>
      <c r="AY213" s="231" t="s">
        <v>200</v>
      </c>
    </row>
    <row r="214" s="13" customFormat="1">
      <c r="B214" s="238"/>
      <c r="D214" s="226" t="s">
        <v>211</v>
      </c>
      <c r="E214" s="239" t="s">
        <v>5</v>
      </c>
      <c r="F214" s="240" t="s">
        <v>219</v>
      </c>
      <c r="H214" s="241">
        <v>401.71699999999998</v>
      </c>
      <c r="I214" s="242"/>
      <c r="L214" s="238"/>
      <c r="M214" s="243"/>
      <c r="N214" s="244"/>
      <c r="O214" s="244"/>
      <c r="P214" s="244"/>
      <c r="Q214" s="244"/>
      <c r="R214" s="244"/>
      <c r="S214" s="244"/>
      <c r="T214" s="245"/>
      <c r="AT214" s="239" t="s">
        <v>211</v>
      </c>
      <c r="AU214" s="239" t="s">
        <v>83</v>
      </c>
      <c r="AV214" s="13" t="s">
        <v>207</v>
      </c>
      <c r="AW214" s="13" t="s">
        <v>37</v>
      </c>
      <c r="AX214" s="13" t="s">
        <v>81</v>
      </c>
      <c r="AY214" s="239" t="s">
        <v>200</v>
      </c>
    </row>
    <row r="215" s="1" customFormat="1" ht="16.5" customHeight="1">
      <c r="B215" s="213"/>
      <c r="C215" s="247" t="s">
        <v>431</v>
      </c>
      <c r="D215" s="247" t="s">
        <v>271</v>
      </c>
      <c r="E215" s="248" t="s">
        <v>414</v>
      </c>
      <c r="F215" s="249" t="s">
        <v>415</v>
      </c>
      <c r="G215" s="250" t="s">
        <v>291</v>
      </c>
      <c r="H215" s="251">
        <v>25.361000000000001</v>
      </c>
      <c r="I215" s="252"/>
      <c r="J215" s="253">
        <f>ROUND(I215*H215,2)</f>
        <v>0</v>
      </c>
      <c r="K215" s="249" t="s">
        <v>206</v>
      </c>
      <c r="L215" s="254"/>
      <c r="M215" s="255" t="s">
        <v>5</v>
      </c>
      <c r="N215" s="256" t="s">
        <v>44</v>
      </c>
      <c r="O215" s="49"/>
      <c r="P215" s="223">
        <f>O215*H215</f>
        <v>0</v>
      </c>
      <c r="Q215" s="223">
        <v>0.13100000000000001</v>
      </c>
      <c r="R215" s="223">
        <f>Q215*H215</f>
        <v>3.3222910000000003</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829</v>
      </c>
    </row>
    <row r="216" s="1" customFormat="1">
      <c r="B216" s="48"/>
      <c r="D216" s="226" t="s">
        <v>209</v>
      </c>
      <c r="F216" s="227" t="s">
        <v>415</v>
      </c>
      <c r="I216" s="228"/>
      <c r="L216" s="48"/>
      <c r="M216" s="229"/>
      <c r="N216" s="49"/>
      <c r="O216" s="49"/>
      <c r="P216" s="49"/>
      <c r="Q216" s="49"/>
      <c r="R216" s="49"/>
      <c r="S216" s="49"/>
      <c r="T216" s="87"/>
      <c r="AT216" s="26" t="s">
        <v>209</v>
      </c>
      <c r="AU216" s="26" t="s">
        <v>83</v>
      </c>
    </row>
    <row r="217" s="12" customFormat="1">
      <c r="B217" s="230"/>
      <c r="D217" s="226" t="s">
        <v>211</v>
      </c>
      <c r="E217" s="231" t="s">
        <v>5</v>
      </c>
      <c r="F217" s="232" t="s">
        <v>830</v>
      </c>
      <c r="H217" s="233">
        <v>25.129999999999999</v>
      </c>
      <c r="I217" s="234"/>
      <c r="L217" s="230"/>
      <c r="M217" s="235"/>
      <c r="N217" s="236"/>
      <c r="O217" s="236"/>
      <c r="P217" s="236"/>
      <c r="Q217" s="236"/>
      <c r="R217" s="236"/>
      <c r="S217" s="236"/>
      <c r="T217" s="237"/>
      <c r="AT217" s="231" t="s">
        <v>211</v>
      </c>
      <c r="AU217" s="231" t="s">
        <v>83</v>
      </c>
      <c r="AV217" s="12" t="s">
        <v>83</v>
      </c>
      <c r="AW217" s="12" t="s">
        <v>37</v>
      </c>
      <c r="AX217" s="12" t="s">
        <v>73</v>
      </c>
      <c r="AY217" s="231" t="s">
        <v>200</v>
      </c>
    </row>
    <row r="218" s="12" customFormat="1">
      <c r="B218" s="230"/>
      <c r="D218" s="226" t="s">
        <v>211</v>
      </c>
      <c r="E218" s="231" t="s">
        <v>5</v>
      </c>
      <c r="F218" s="232" t="s">
        <v>831</v>
      </c>
      <c r="H218" s="233">
        <v>0.23100000000000001</v>
      </c>
      <c r="I218" s="234"/>
      <c r="L218" s="230"/>
      <c r="M218" s="235"/>
      <c r="N218" s="236"/>
      <c r="O218" s="236"/>
      <c r="P218" s="236"/>
      <c r="Q218" s="236"/>
      <c r="R218" s="236"/>
      <c r="S218" s="236"/>
      <c r="T218" s="237"/>
      <c r="AT218" s="231" t="s">
        <v>211</v>
      </c>
      <c r="AU218" s="231" t="s">
        <v>83</v>
      </c>
      <c r="AV218" s="12" t="s">
        <v>83</v>
      </c>
      <c r="AW218" s="12" t="s">
        <v>37</v>
      </c>
      <c r="AX218" s="12" t="s">
        <v>73</v>
      </c>
      <c r="AY218" s="231" t="s">
        <v>200</v>
      </c>
    </row>
    <row r="219" s="13" customFormat="1">
      <c r="B219" s="238"/>
      <c r="D219" s="226" t="s">
        <v>211</v>
      </c>
      <c r="E219" s="239" t="s">
        <v>5</v>
      </c>
      <c r="F219" s="240" t="s">
        <v>219</v>
      </c>
      <c r="H219" s="241">
        <v>25.361000000000001</v>
      </c>
      <c r="I219" s="242"/>
      <c r="L219" s="238"/>
      <c r="M219" s="243"/>
      <c r="N219" s="244"/>
      <c r="O219" s="244"/>
      <c r="P219" s="244"/>
      <c r="Q219" s="244"/>
      <c r="R219" s="244"/>
      <c r="S219" s="244"/>
      <c r="T219" s="245"/>
      <c r="AT219" s="239" t="s">
        <v>211</v>
      </c>
      <c r="AU219" s="239" t="s">
        <v>83</v>
      </c>
      <c r="AV219" s="13" t="s">
        <v>207</v>
      </c>
      <c r="AW219" s="13" t="s">
        <v>37</v>
      </c>
      <c r="AX219" s="13" t="s">
        <v>81</v>
      </c>
      <c r="AY219" s="239" t="s">
        <v>200</v>
      </c>
    </row>
    <row r="220" s="1" customFormat="1" ht="25.5" customHeight="1">
      <c r="B220" s="213"/>
      <c r="C220" s="214" t="s">
        <v>438</v>
      </c>
      <c r="D220" s="214" t="s">
        <v>202</v>
      </c>
      <c r="E220" s="215" t="s">
        <v>832</v>
      </c>
      <c r="F220" s="216" t="s">
        <v>833</v>
      </c>
      <c r="G220" s="217" t="s">
        <v>291</v>
      </c>
      <c r="H220" s="218">
        <v>156</v>
      </c>
      <c r="I220" s="219"/>
      <c r="J220" s="220">
        <f>ROUND(I220*H220,2)</f>
        <v>0</v>
      </c>
      <c r="K220" s="216" t="s">
        <v>206</v>
      </c>
      <c r="L220" s="48"/>
      <c r="M220" s="221" t="s">
        <v>5</v>
      </c>
      <c r="N220" s="222" t="s">
        <v>44</v>
      </c>
      <c r="O220" s="49"/>
      <c r="P220" s="223">
        <f>O220*H220</f>
        <v>0</v>
      </c>
      <c r="Q220" s="223">
        <v>0.085650000000000004</v>
      </c>
      <c r="R220" s="223">
        <f>Q220*H220</f>
        <v>13.3614</v>
      </c>
      <c r="S220" s="223">
        <v>0</v>
      </c>
      <c r="T220" s="224">
        <f>S220*H220</f>
        <v>0</v>
      </c>
      <c r="AR220" s="26" t="s">
        <v>207</v>
      </c>
      <c r="AT220" s="26" t="s">
        <v>202</v>
      </c>
      <c r="AU220" s="26" t="s">
        <v>83</v>
      </c>
      <c r="AY220" s="26" t="s">
        <v>200</v>
      </c>
      <c r="BE220" s="225">
        <f>IF(N220="základní",J220,0)</f>
        <v>0</v>
      </c>
      <c r="BF220" s="225">
        <f>IF(N220="snížená",J220,0)</f>
        <v>0</v>
      </c>
      <c r="BG220" s="225">
        <f>IF(N220="zákl. přenesená",J220,0)</f>
        <v>0</v>
      </c>
      <c r="BH220" s="225">
        <f>IF(N220="sníž. přenesená",J220,0)</f>
        <v>0</v>
      </c>
      <c r="BI220" s="225">
        <f>IF(N220="nulová",J220,0)</f>
        <v>0</v>
      </c>
      <c r="BJ220" s="26" t="s">
        <v>81</v>
      </c>
      <c r="BK220" s="225">
        <f>ROUND(I220*H220,2)</f>
        <v>0</v>
      </c>
      <c r="BL220" s="26" t="s">
        <v>207</v>
      </c>
      <c r="BM220" s="26" t="s">
        <v>834</v>
      </c>
    </row>
    <row r="221" s="1" customFormat="1">
      <c r="B221" s="48"/>
      <c r="D221" s="226" t="s">
        <v>209</v>
      </c>
      <c r="F221" s="227" t="s">
        <v>835</v>
      </c>
      <c r="I221" s="228"/>
      <c r="L221" s="48"/>
      <c r="M221" s="229"/>
      <c r="N221" s="49"/>
      <c r="O221" s="49"/>
      <c r="P221" s="49"/>
      <c r="Q221" s="49"/>
      <c r="R221" s="49"/>
      <c r="S221" s="49"/>
      <c r="T221" s="87"/>
      <c r="AT221" s="26" t="s">
        <v>209</v>
      </c>
      <c r="AU221" s="26" t="s">
        <v>83</v>
      </c>
    </row>
    <row r="222" s="12" customFormat="1">
      <c r="B222" s="230"/>
      <c r="D222" s="226" t="s">
        <v>211</v>
      </c>
      <c r="E222" s="231" t="s">
        <v>5</v>
      </c>
      <c r="F222" s="232" t="s">
        <v>836</v>
      </c>
      <c r="H222" s="233">
        <v>156</v>
      </c>
      <c r="I222" s="234"/>
      <c r="L222" s="230"/>
      <c r="M222" s="235"/>
      <c r="N222" s="236"/>
      <c r="O222" s="236"/>
      <c r="P222" s="236"/>
      <c r="Q222" s="236"/>
      <c r="R222" s="236"/>
      <c r="S222" s="236"/>
      <c r="T222" s="237"/>
      <c r="AT222" s="231" t="s">
        <v>211</v>
      </c>
      <c r="AU222" s="231" t="s">
        <v>83</v>
      </c>
      <c r="AV222" s="12" t="s">
        <v>83</v>
      </c>
      <c r="AW222" s="12" t="s">
        <v>37</v>
      </c>
      <c r="AX222" s="12" t="s">
        <v>81</v>
      </c>
      <c r="AY222" s="231" t="s">
        <v>200</v>
      </c>
    </row>
    <row r="223" s="1" customFormat="1" ht="16.5" customHeight="1">
      <c r="B223" s="213"/>
      <c r="C223" s="247" t="s">
        <v>443</v>
      </c>
      <c r="D223" s="247" t="s">
        <v>271</v>
      </c>
      <c r="E223" s="248" t="s">
        <v>426</v>
      </c>
      <c r="F223" s="249" t="s">
        <v>427</v>
      </c>
      <c r="G223" s="250" t="s">
        <v>291</v>
      </c>
      <c r="H223" s="251">
        <v>157.56</v>
      </c>
      <c r="I223" s="252"/>
      <c r="J223" s="253">
        <f>ROUND(I223*H223,2)</f>
        <v>0</v>
      </c>
      <c r="K223" s="249" t="s">
        <v>206</v>
      </c>
      <c r="L223" s="254"/>
      <c r="M223" s="255" t="s">
        <v>5</v>
      </c>
      <c r="N223" s="256" t="s">
        <v>44</v>
      </c>
      <c r="O223" s="49"/>
      <c r="P223" s="223">
        <f>O223*H223</f>
        <v>0</v>
      </c>
      <c r="Q223" s="223">
        <v>0.17599999999999999</v>
      </c>
      <c r="R223" s="223">
        <f>Q223*H223</f>
        <v>27.730560000000001</v>
      </c>
      <c r="S223" s="223">
        <v>0</v>
      </c>
      <c r="T223" s="224">
        <f>S223*H223</f>
        <v>0</v>
      </c>
      <c r="AR223" s="26" t="s">
        <v>250</v>
      </c>
      <c r="AT223" s="26" t="s">
        <v>271</v>
      </c>
      <c r="AU223" s="26" t="s">
        <v>83</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837</v>
      </c>
    </row>
    <row r="224" s="1" customFormat="1">
      <c r="B224" s="48"/>
      <c r="D224" s="226" t="s">
        <v>209</v>
      </c>
      <c r="F224" s="227" t="s">
        <v>427</v>
      </c>
      <c r="I224" s="228"/>
      <c r="L224" s="48"/>
      <c r="M224" s="229"/>
      <c r="N224" s="49"/>
      <c r="O224" s="49"/>
      <c r="P224" s="49"/>
      <c r="Q224" s="49"/>
      <c r="R224" s="49"/>
      <c r="S224" s="49"/>
      <c r="T224" s="87"/>
      <c r="AT224" s="26" t="s">
        <v>209</v>
      </c>
      <c r="AU224" s="26" t="s">
        <v>83</v>
      </c>
    </row>
    <row r="225" s="12" customFormat="1">
      <c r="B225" s="230"/>
      <c r="D225" s="226" t="s">
        <v>211</v>
      </c>
      <c r="E225" s="231" t="s">
        <v>5</v>
      </c>
      <c r="F225" s="232" t="s">
        <v>838</v>
      </c>
      <c r="H225" s="233">
        <v>156</v>
      </c>
      <c r="I225" s="234"/>
      <c r="L225" s="230"/>
      <c r="M225" s="235"/>
      <c r="N225" s="236"/>
      <c r="O225" s="236"/>
      <c r="P225" s="236"/>
      <c r="Q225" s="236"/>
      <c r="R225" s="236"/>
      <c r="S225" s="236"/>
      <c r="T225" s="237"/>
      <c r="AT225" s="231" t="s">
        <v>211</v>
      </c>
      <c r="AU225" s="231" t="s">
        <v>83</v>
      </c>
      <c r="AV225" s="12" t="s">
        <v>83</v>
      </c>
      <c r="AW225" s="12" t="s">
        <v>37</v>
      </c>
      <c r="AX225" s="12" t="s">
        <v>73</v>
      </c>
      <c r="AY225" s="231" t="s">
        <v>200</v>
      </c>
    </row>
    <row r="226" s="12" customFormat="1">
      <c r="B226" s="230"/>
      <c r="D226" s="226" t="s">
        <v>211</v>
      </c>
      <c r="E226" s="231" t="s">
        <v>5</v>
      </c>
      <c r="F226" s="232" t="s">
        <v>839</v>
      </c>
      <c r="H226" s="233">
        <v>1.5600000000000001</v>
      </c>
      <c r="I226" s="234"/>
      <c r="L226" s="230"/>
      <c r="M226" s="235"/>
      <c r="N226" s="236"/>
      <c r="O226" s="236"/>
      <c r="P226" s="236"/>
      <c r="Q226" s="236"/>
      <c r="R226" s="236"/>
      <c r="S226" s="236"/>
      <c r="T226" s="237"/>
      <c r="AT226" s="231" t="s">
        <v>211</v>
      </c>
      <c r="AU226" s="231" t="s">
        <v>83</v>
      </c>
      <c r="AV226" s="12" t="s">
        <v>83</v>
      </c>
      <c r="AW226" s="12" t="s">
        <v>37</v>
      </c>
      <c r="AX226" s="12" t="s">
        <v>73</v>
      </c>
      <c r="AY226" s="231" t="s">
        <v>200</v>
      </c>
    </row>
    <row r="227" s="13" customFormat="1">
      <c r="B227" s="238"/>
      <c r="D227" s="226" t="s">
        <v>211</v>
      </c>
      <c r="E227" s="239" t="s">
        <v>5</v>
      </c>
      <c r="F227" s="240" t="s">
        <v>219</v>
      </c>
      <c r="H227" s="241">
        <v>157.56</v>
      </c>
      <c r="I227" s="242"/>
      <c r="L227" s="238"/>
      <c r="M227" s="243"/>
      <c r="N227" s="244"/>
      <c r="O227" s="244"/>
      <c r="P227" s="244"/>
      <c r="Q227" s="244"/>
      <c r="R227" s="244"/>
      <c r="S227" s="244"/>
      <c r="T227" s="245"/>
      <c r="AT227" s="239" t="s">
        <v>211</v>
      </c>
      <c r="AU227" s="239" t="s">
        <v>83</v>
      </c>
      <c r="AV227" s="13" t="s">
        <v>207</v>
      </c>
      <c r="AW227" s="13" t="s">
        <v>37</v>
      </c>
      <c r="AX227" s="13" t="s">
        <v>81</v>
      </c>
      <c r="AY227" s="239" t="s">
        <v>200</v>
      </c>
    </row>
    <row r="228" s="1" customFormat="1" ht="16.5" customHeight="1">
      <c r="B228" s="213"/>
      <c r="C228" s="214" t="s">
        <v>447</v>
      </c>
      <c r="D228" s="214" t="s">
        <v>202</v>
      </c>
      <c r="E228" s="215" t="s">
        <v>432</v>
      </c>
      <c r="F228" s="216" t="s">
        <v>433</v>
      </c>
      <c r="G228" s="217" t="s">
        <v>333</v>
      </c>
      <c r="H228" s="218">
        <v>16</v>
      </c>
      <c r="I228" s="219"/>
      <c r="J228" s="220">
        <f>ROUND(I228*H228,2)</f>
        <v>0</v>
      </c>
      <c r="K228" s="216" t="s">
        <v>5</v>
      </c>
      <c r="L228" s="48"/>
      <c r="M228" s="221" t="s">
        <v>5</v>
      </c>
      <c r="N228" s="222" t="s">
        <v>44</v>
      </c>
      <c r="O228" s="49"/>
      <c r="P228" s="223">
        <f>O228*H228</f>
        <v>0</v>
      </c>
      <c r="Q228" s="223">
        <v>0</v>
      </c>
      <c r="R228" s="223">
        <f>Q228*H228</f>
        <v>0</v>
      </c>
      <c r="S228" s="223">
        <v>0</v>
      </c>
      <c r="T228" s="224">
        <f>S228*H228</f>
        <v>0</v>
      </c>
      <c r="AR228" s="26" t="s">
        <v>207</v>
      </c>
      <c r="AT228" s="26" t="s">
        <v>202</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840</v>
      </c>
    </row>
    <row r="229" s="1" customFormat="1">
      <c r="B229" s="48"/>
      <c r="D229" s="226" t="s">
        <v>209</v>
      </c>
      <c r="F229" s="227" t="s">
        <v>435</v>
      </c>
      <c r="I229" s="228"/>
      <c r="L229" s="48"/>
      <c r="M229" s="229"/>
      <c r="N229" s="49"/>
      <c r="O229" s="49"/>
      <c r="P229" s="49"/>
      <c r="Q229" s="49"/>
      <c r="R229" s="49"/>
      <c r="S229" s="49"/>
      <c r="T229" s="87"/>
      <c r="AT229" s="26" t="s">
        <v>209</v>
      </c>
      <c r="AU229" s="26" t="s">
        <v>83</v>
      </c>
    </row>
    <row r="230" s="12" customFormat="1">
      <c r="B230" s="230"/>
      <c r="D230" s="226" t="s">
        <v>211</v>
      </c>
      <c r="E230" s="231" t="s">
        <v>5</v>
      </c>
      <c r="F230" s="232" t="s">
        <v>301</v>
      </c>
      <c r="H230" s="233">
        <v>16</v>
      </c>
      <c r="I230" s="234"/>
      <c r="L230" s="230"/>
      <c r="M230" s="235"/>
      <c r="N230" s="236"/>
      <c r="O230" s="236"/>
      <c r="P230" s="236"/>
      <c r="Q230" s="236"/>
      <c r="R230" s="236"/>
      <c r="S230" s="236"/>
      <c r="T230" s="237"/>
      <c r="AT230" s="231" t="s">
        <v>211</v>
      </c>
      <c r="AU230" s="231" t="s">
        <v>83</v>
      </c>
      <c r="AV230" s="12" t="s">
        <v>83</v>
      </c>
      <c r="AW230" s="12" t="s">
        <v>37</v>
      </c>
      <c r="AX230" s="12" t="s">
        <v>81</v>
      </c>
      <c r="AY230" s="231" t="s">
        <v>200</v>
      </c>
    </row>
    <row r="231" s="11" customFormat="1" ht="29.88" customHeight="1">
      <c r="B231" s="200"/>
      <c r="D231" s="201" t="s">
        <v>72</v>
      </c>
      <c r="E231" s="211" t="s">
        <v>250</v>
      </c>
      <c r="F231" s="211" t="s">
        <v>437</v>
      </c>
      <c r="I231" s="203"/>
      <c r="J231" s="212">
        <f>BK231</f>
        <v>0</v>
      </c>
      <c r="L231" s="200"/>
      <c r="M231" s="205"/>
      <c r="N231" s="206"/>
      <c r="O231" s="206"/>
      <c r="P231" s="207">
        <f>SUM(P232:P249)</f>
        <v>0</v>
      </c>
      <c r="Q231" s="206"/>
      <c r="R231" s="207">
        <f>SUM(R232:R249)</f>
        <v>7.2547199999999989</v>
      </c>
      <c r="S231" s="206"/>
      <c r="T231" s="208">
        <f>SUM(T232:T249)</f>
        <v>0</v>
      </c>
      <c r="AR231" s="201" t="s">
        <v>81</v>
      </c>
      <c r="AT231" s="209" t="s">
        <v>72</v>
      </c>
      <c r="AU231" s="209" t="s">
        <v>81</v>
      </c>
      <c r="AY231" s="201" t="s">
        <v>200</v>
      </c>
      <c r="BK231" s="210">
        <f>SUM(BK232:BK249)</f>
        <v>0</v>
      </c>
    </row>
    <row r="232" s="1" customFormat="1" ht="16.5" customHeight="1">
      <c r="B232" s="213"/>
      <c r="C232" s="214" t="s">
        <v>451</v>
      </c>
      <c r="D232" s="214" t="s">
        <v>202</v>
      </c>
      <c r="E232" s="215" t="s">
        <v>439</v>
      </c>
      <c r="F232" s="216" t="s">
        <v>440</v>
      </c>
      <c r="G232" s="217" t="s">
        <v>403</v>
      </c>
      <c r="H232" s="218">
        <v>8</v>
      </c>
      <c r="I232" s="219"/>
      <c r="J232" s="220">
        <f>ROUND(I232*H232,2)</f>
        <v>0</v>
      </c>
      <c r="K232" s="216" t="s">
        <v>206</v>
      </c>
      <c r="L232" s="48"/>
      <c r="M232" s="221" t="s">
        <v>5</v>
      </c>
      <c r="N232" s="222" t="s">
        <v>44</v>
      </c>
      <c r="O232" s="49"/>
      <c r="P232" s="223">
        <f>O232*H232</f>
        <v>0</v>
      </c>
      <c r="Q232" s="223">
        <v>0.34089999999999998</v>
      </c>
      <c r="R232" s="223">
        <f>Q232*H232</f>
        <v>2.7271999999999998</v>
      </c>
      <c r="S232" s="223">
        <v>0</v>
      </c>
      <c r="T232" s="224">
        <f>S232*H232</f>
        <v>0</v>
      </c>
      <c r="AR232" s="26" t="s">
        <v>207</v>
      </c>
      <c r="AT232" s="26" t="s">
        <v>202</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207</v>
      </c>
      <c r="BM232" s="26" t="s">
        <v>841</v>
      </c>
    </row>
    <row r="233" s="1" customFormat="1">
      <c r="B233" s="48"/>
      <c r="D233" s="226" t="s">
        <v>209</v>
      </c>
      <c r="F233" s="227" t="s">
        <v>442</v>
      </c>
      <c r="I233" s="228"/>
      <c r="L233" s="48"/>
      <c r="M233" s="229"/>
      <c r="N233" s="49"/>
      <c r="O233" s="49"/>
      <c r="P233" s="49"/>
      <c r="Q233" s="49"/>
      <c r="R233" s="49"/>
      <c r="S233" s="49"/>
      <c r="T233" s="87"/>
      <c r="AT233" s="26" t="s">
        <v>209</v>
      </c>
      <c r="AU233" s="26" t="s">
        <v>83</v>
      </c>
    </row>
    <row r="234" s="1" customFormat="1" ht="16.5" customHeight="1">
      <c r="B234" s="213"/>
      <c r="C234" s="247" t="s">
        <v>455</v>
      </c>
      <c r="D234" s="247" t="s">
        <v>271</v>
      </c>
      <c r="E234" s="248" t="s">
        <v>444</v>
      </c>
      <c r="F234" s="249" t="s">
        <v>445</v>
      </c>
      <c r="G234" s="250" t="s">
        <v>403</v>
      </c>
      <c r="H234" s="251">
        <v>8</v>
      </c>
      <c r="I234" s="252"/>
      <c r="J234" s="253">
        <f>ROUND(I234*H234,2)</f>
        <v>0</v>
      </c>
      <c r="K234" s="249" t="s">
        <v>206</v>
      </c>
      <c r="L234" s="254"/>
      <c r="M234" s="255" t="s">
        <v>5</v>
      </c>
      <c r="N234" s="256" t="s">
        <v>44</v>
      </c>
      <c r="O234" s="49"/>
      <c r="P234" s="223">
        <f>O234*H234</f>
        <v>0</v>
      </c>
      <c r="Q234" s="223">
        <v>0.058000000000000003</v>
      </c>
      <c r="R234" s="223">
        <f>Q234*H234</f>
        <v>0.46400000000000002</v>
      </c>
      <c r="S234" s="223">
        <v>0</v>
      </c>
      <c r="T234" s="224">
        <f>S234*H234</f>
        <v>0</v>
      </c>
      <c r="AR234" s="26" t="s">
        <v>250</v>
      </c>
      <c r="AT234" s="26" t="s">
        <v>271</v>
      </c>
      <c r="AU234" s="26" t="s">
        <v>83</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207</v>
      </c>
      <c r="BM234" s="26" t="s">
        <v>842</v>
      </c>
    </row>
    <row r="235" s="1" customFormat="1">
      <c r="B235" s="48"/>
      <c r="D235" s="226" t="s">
        <v>209</v>
      </c>
      <c r="F235" s="227" t="s">
        <v>445</v>
      </c>
      <c r="I235" s="228"/>
      <c r="L235" s="48"/>
      <c r="M235" s="229"/>
      <c r="N235" s="49"/>
      <c r="O235" s="49"/>
      <c r="P235" s="49"/>
      <c r="Q235" s="49"/>
      <c r="R235" s="49"/>
      <c r="S235" s="49"/>
      <c r="T235" s="87"/>
      <c r="AT235" s="26" t="s">
        <v>209</v>
      </c>
      <c r="AU235" s="26" t="s">
        <v>83</v>
      </c>
    </row>
    <row r="236" s="1" customFormat="1" ht="16.5" customHeight="1">
      <c r="B236" s="213"/>
      <c r="C236" s="247" t="s">
        <v>459</v>
      </c>
      <c r="D236" s="247" t="s">
        <v>271</v>
      </c>
      <c r="E236" s="248" t="s">
        <v>448</v>
      </c>
      <c r="F236" s="249" t="s">
        <v>449</v>
      </c>
      <c r="G236" s="250" t="s">
        <v>403</v>
      </c>
      <c r="H236" s="251">
        <v>8</v>
      </c>
      <c r="I236" s="252"/>
      <c r="J236" s="253">
        <f>ROUND(I236*H236,2)</f>
        <v>0</v>
      </c>
      <c r="K236" s="249" t="s">
        <v>206</v>
      </c>
      <c r="L236" s="254"/>
      <c r="M236" s="255" t="s">
        <v>5</v>
      </c>
      <c r="N236" s="256" t="s">
        <v>44</v>
      </c>
      <c r="O236" s="49"/>
      <c r="P236" s="223">
        <f>O236*H236</f>
        <v>0</v>
      </c>
      <c r="Q236" s="223">
        <v>0.057000000000000002</v>
      </c>
      <c r="R236" s="223">
        <f>Q236*H236</f>
        <v>0.45600000000000002</v>
      </c>
      <c r="S236" s="223">
        <v>0</v>
      </c>
      <c r="T236" s="224">
        <f>S236*H236</f>
        <v>0</v>
      </c>
      <c r="AR236" s="26" t="s">
        <v>250</v>
      </c>
      <c r="AT236" s="26" t="s">
        <v>271</v>
      </c>
      <c r="AU236" s="26" t="s">
        <v>83</v>
      </c>
      <c r="AY236" s="26" t="s">
        <v>200</v>
      </c>
      <c r="BE236" s="225">
        <f>IF(N236="základní",J236,0)</f>
        <v>0</v>
      </c>
      <c r="BF236" s="225">
        <f>IF(N236="snížená",J236,0)</f>
        <v>0</v>
      </c>
      <c r="BG236" s="225">
        <f>IF(N236="zákl. přenesená",J236,0)</f>
        <v>0</v>
      </c>
      <c r="BH236" s="225">
        <f>IF(N236="sníž. přenesená",J236,0)</f>
        <v>0</v>
      </c>
      <c r="BI236" s="225">
        <f>IF(N236="nulová",J236,0)</f>
        <v>0</v>
      </c>
      <c r="BJ236" s="26" t="s">
        <v>81</v>
      </c>
      <c r="BK236" s="225">
        <f>ROUND(I236*H236,2)</f>
        <v>0</v>
      </c>
      <c r="BL236" s="26" t="s">
        <v>207</v>
      </c>
      <c r="BM236" s="26" t="s">
        <v>843</v>
      </c>
    </row>
    <row r="237" s="1" customFormat="1">
      <c r="B237" s="48"/>
      <c r="D237" s="226" t="s">
        <v>209</v>
      </c>
      <c r="F237" s="227" t="s">
        <v>449</v>
      </c>
      <c r="I237" s="228"/>
      <c r="L237" s="48"/>
      <c r="M237" s="229"/>
      <c r="N237" s="49"/>
      <c r="O237" s="49"/>
      <c r="P237" s="49"/>
      <c r="Q237" s="49"/>
      <c r="R237" s="49"/>
      <c r="S237" s="49"/>
      <c r="T237" s="87"/>
      <c r="AT237" s="26" t="s">
        <v>209</v>
      </c>
      <c r="AU237" s="26" t="s">
        <v>83</v>
      </c>
    </row>
    <row r="238" s="1" customFormat="1" ht="16.5" customHeight="1">
      <c r="B238" s="213"/>
      <c r="C238" s="247" t="s">
        <v>436</v>
      </c>
      <c r="D238" s="247" t="s">
        <v>271</v>
      </c>
      <c r="E238" s="248" t="s">
        <v>452</v>
      </c>
      <c r="F238" s="249" t="s">
        <v>453</v>
      </c>
      <c r="G238" s="250" t="s">
        <v>403</v>
      </c>
      <c r="H238" s="251">
        <v>8</v>
      </c>
      <c r="I238" s="252"/>
      <c r="J238" s="253">
        <f>ROUND(I238*H238,2)</f>
        <v>0</v>
      </c>
      <c r="K238" s="249" t="s">
        <v>206</v>
      </c>
      <c r="L238" s="254"/>
      <c r="M238" s="255" t="s">
        <v>5</v>
      </c>
      <c r="N238" s="256" t="s">
        <v>44</v>
      </c>
      <c r="O238" s="49"/>
      <c r="P238" s="223">
        <f>O238*H238</f>
        <v>0</v>
      </c>
      <c r="Q238" s="223">
        <v>0.080000000000000002</v>
      </c>
      <c r="R238" s="223">
        <f>Q238*H238</f>
        <v>0.64000000000000001</v>
      </c>
      <c r="S238" s="223">
        <v>0</v>
      </c>
      <c r="T238" s="224">
        <f>S238*H238</f>
        <v>0</v>
      </c>
      <c r="AR238" s="26" t="s">
        <v>250</v>
      </c>
      <c r="AT238" s="26" t="s">
        <v>271</v>
      </c>
      <c r="AU238" s="26" t="s">
        <v>83</v>
      </c>
      <c r="AY238" s="26" t="s">
        <v>200</v>
      </c>
      <c r="BE238" s="225">
        <f>IF(N238="základní",J238,0)</f>
        <v>0</v>
      </c>
      <c r="BF238" s="225">
        <f>IF(N238="snížená",J238,0)</f>
        <v>0</v>
      </c>
      <c r="BG238" s="225">
        <f>IF(N238="zákl. přenesená",J238,0)</f>
        <v>0</v>
      </c>
      <c r="BH238" s="225">
        <f>IF(N238="sníž. přenesená",J238,0)</f>
        <v>0</v>
      </c>
      <c r="BI238" s="225">
        <f>IF(N238="nulová",J238,0)</f>
        <v>0</v>
      </c>
      <c r="BJ238" s="26" t="s">
        <v>81</v>
      </c>
      <c r="BK238" s="225">
        <f>ROUND(I238*H238,2)</f>
        <v>0</v>
      </c>
      <c r="BL238" s="26" t="s">
        <v>207</v>
      </c>
      <c r="BM238" s="26" t="s">
        <v>844</v>
      </c>
    </row>
    <row r="239" s="1" customFormat="1">
      <c r="B239" s="48"/>
      <c r="D239" s="226" t="s">
        <v>209</v>
      </c>
      <c r="F239" s="227" t="s">
        <v>453</v>
      </c>
      <c r="I239" s="228"/>
      <c r="L239" s="48"/>
      <c r="M239" s="229"/>
      <c r="N239" s="49"/>
      <c r="O239" s="49"/>
      <c r="P239" s="49"/>
      <c r="Q239" s="49"/>
      <c r="R239" s="49"/>
      <c r="S239" s="49"/>
      <c r="T239" s="87"/>
      <c r="AT239" s="26" t="s">
        <v>209</v>
      </c>
      <c r="AU239" s="26" t="s">
        <v>83</v>
      </c>
    </row>
    <row r="240" s="1" customFormat="1" ht="16.5" customHeight="1">
      <c r="B240" s="213"/>
      <c r="C240" s="247" t="s">
        <v>466</v>
      </c>
      <c r="D240" s="247" t="s">
        <v>271</v>
      </c>
      <c r="E240" s="248" t="s">
        <v>456</v>
      </c>
      <c r="F240" s="249" t="s">
        <v>457</v>
      </c>
      <c r="G240" s="250" t="s">
        <v>403</v>
      </c>
      <c r="H240" s="251">
        <v>8</v>
      </c>
      <c r="I240" s="252"/>
      <c r="J240" s="253">
        <f>ROUND(I240*H240,2)</f>
        <v>0</v>
      </c>
      <c r="K240" s="249" t="s">
        <v>206</v>
      </c>
      <c r="L240" s="254"/>
      <c r="M240" s="255" t="s">
        <v>5</v>
      </c>
      <c r="N240" s="256" t="s">
        <v>44</v>
      </c>
      <c r="O240" s="49"/>
      <c r="P240" s="223">
        <f>O240*H240</f>
        <v>0</v>
      </c>
      <c r="Q240" s="223">
        <v>0.071999999999999995</v>
      </c>
      <c r="R240" s="223">
        <f>Q240*H240</f>
        <v>0.57599999999999996</v>
      </c>
      <c r="S240" s="223">
        <v>0</v>
      </c>
      <c r="T240" s="224">
        <f>S240*H240</f>
        <v>0</v>
      </c>
      <c r="AR240" s="26" t="s">
        <v>250</v>
      </c>
      <c r="AT240" s="26" t="s">
        <v>271</v>
      </c>
      <c r="AU240" s="26" t="s">
        <v>83</v>
      </c>
      <c r="AY240" s="26" t="s">
        <v>200</v>
      </c>
      <c r="BE240" s="225">
        <f>IF(N240="základní",J240,0)</f>
        <v>0</v>
      </c>
      <c r="BF240" s="225">
        <f>IF(N240="snížená",J240,0)</f>
        <v>0</v>
      </c>
      <c r="BG240" s="225">
        <f>IF(N240="zákl. přenesená",J240,0)</f>
        <v>0</v>
      </c>
      <c r="BH240" s="225">
        <f>IF(N240="sníž. přenesená",J240,0)</f>
        <v>0</v>
      </c>
      <c r="BI240" s="225">
        <f>IF(N240="nulová",J240,0)</f>
        <v>0</v>
      </c>
      <c r="BJ240" s="26" t="s">
        <v>81</v>
      </c>
      <c r="BK240" s="225">
        <f>ROUND(I240*H240,2)</f>
        <v>0</v>
      </c>
      <c r="BL240" s="26" t="s">
        <v>207</v>
      </c>
      <c r="BM240" s="26" t="s">
        <v>845</v>
      </c>
    </row>
    <row r="241" s="1" customFormat="1">
      <c r="B241" s="48"/>
      <c r="D241" s="226" t="s">
        <v>209</v>
      </c>
      <c r="F241" s="227" t="s">
        <v>457</v>
      </c>
      <c r="I241" s="228"/>
      <c r="L241" s="48"/>
      <c r="M241" s="229"/>
      <c r="N241" s="49"/>
      <c r="O241" s="49"/>
      <c r="P241" s="49"/>
      <c r="Q241" s="49"/>
      <c r="R241" s="49"/>
      <c r="S241" s="49"/>
      <c r="T241" s="87"/>
      <c r="AT241" s="26" t="s">
        <v>209</v>
      </c>
      <c r="AU241" s="26" t="s">
        <v>83</v>
      </c>
    </row>
    <row r="242" s="1" customFormat="1" ht="16.5" customHeight="1">
      <c r="B242" s="213"/>
      <c r="C242" s="247" t="s">
        <v>470</v>
      </c>
      <c r="D242" s="247" t="s">
        <v>271</v>
      </c>
      <c r="E242" s="248" t="s">
        <v>460</v>
      </c>
      <c r="F242" s="249" t="s">
        <v>461</v>
      </c>
      <c r="G242" s="250" t="s">
        <v>403</v>
      </c>
      <c r="H242" s="251">
        <v>8</v>
      </c>
      <c r="I242" s="252"/>
      <c r="J242" s="253">
        <f>ROUND(I242*H242,2)</f>
        <v>0</v>
      </c>
      <c r="K242" s="249" t="s">
        <v>206</v>
      </c>
      <c r="L242" s="254"/>
      <c r="M242" s="255" t="s">
        <v>5</v>
      </c>
      <c r="N242" s="256" t="s">
        <v>44</v>
      </c>
      <c r="O242" s="49"/>
      <c r="P242" s="223">
        <f>O242*H242</f>
        <v>0</v>
      </c>
      <c r="Q242" s="223">
        <v>0.027</v>
      </c>
      <c r="R242" s="223">
        <f>Q242*H242</f>
        <v>0.216</v>
      </c>
      <c r="S242" s="223">
        <v>0</v>
      </c>
      <c r="T242" s="224">
        <f>S242*H242</f>
        <v>0</v>
      </c>
      <c r="AR242" s="26" t="s">
        <v>250</v>
      </c>
      <c r="AT242" s="26" t="s">
        <v>271</v>
      </c>
      <c r="AU242" s="26" t="s">
        <v>83</v>
      </c>
      <c r="AY242" s="26" t="s">
        <v>200</v>
      </c>
      <c r="BE242" s="225">
        <f>IF(N242="základní",J242,0)</f>
        <v>0</v>
      </c>
      <c r="BF242" s="225">
        <f>IF(N242="snížená",J242,0)</f>
        <v>0</v>
      </c>
      <c r="BG242" s="225">
        <f>IF(N242="zákl. přenesená",J242,0)</f>
        <v>0</v>
      </c>
      <c r="BH242" s="225">
        <f>IF(N242="sníž. přenesená",J242,0)</f>
        <v>0</v>
      </c>
      <c r="BI242" s="225">
        <f>IF(N242="nulová",J242,0)</f>
        <v>0</v>
      </c>
      <c r="BJ242" s="26" t="s">
        <v>81</v>
      </c>
      <c r="BK242" s="225">
        <f>ROUND(I242*H242,2)</f>
        <v>0</v>
      </c>
      <c r="BL242" s="26" t="s">
        <v>207</v>
      </c>
      <c r="BM242" s="26" t="s">
        <v>846</v>
      </c>
    </row>
    <row r="243" s="1" customFormat="1">
      <c r="B243" s="48"/>
      <c r="D243" s="226" t="s">
        <v>209</v>
      </c>
      <c r="F243" s="227" t="s">
        <v>461</v>
      </c>
      <c r="I243" s="228"/>
      <c r="L243" s="48"/>
      <c r="M243" s="229"/>
      <c r="N243" s="49"/>
      <c r="O243" s="49"/>
      <c r="P243" s="49"/>
      <c r="Q243" s="49"/>
      <c r="R243" s="49"/>
      <c r="S243" s="49"/>
      <c r="T243" s="87"/>
      <c r="AT243" s="26" t="s">
        <v>209</v>
      </c>
      <c r="AU243" s="26" t="s">
        <v>83</v>
      </c>
    </row>
    <row r="244" s="1" customFormat="1" ht="25.5" customHeight="1">
      <c r="B244" s="213"/>
      <c r="C244" s="214" t="s">
        <v>475</v>
      </c>
      <c r="D244" s="214" t="s">
        <v>202</v>
      </c>
      <c r="E244" s="215" t="s">
        <v>463</v>
      </c>
      <c r="F244" s="216" t="s">
        <v>464</v>
      </c>
      <c r="G244" s="217" t="s">
        <v>403</v>
      </c>
      <c r="H244" s="218">
        <v>8</v>
      </c>
      <c r="I244" s="219"/>
      <c r="J244" s="220">
        <f>ROUND(I244*H244,2)</f>
        <v>0</v>
      </c>
      <c r="K244" s="216" t="s">
        <v>206</v>
      </c>
      <c r="L244" s="48"/>
      <c r="M244" s="221" t="s">
        <v>5</v>
      </c>
      <c r="N244" s="222" t="s">
        <v>44</v>
      </c>
      <c r="O244" s="49"/>
      <c r="P244" s="223">
        <f>O244*H244</f>
        <v>0</v>
      </c>
      <c r="Q244" s="223">
        <v>0.21734000000000001</v>
      </c>
      <c r="R244" s="223">
        <f>Q244*H244</f>
        <v>1.73872</v>
      </c>
      <c r="S244" s="223">
        <v>0</v>
      </c>
      <c r="T244" s="224">
        <f>S244*H244</f>
        <v>0</v>
      </c>
      <c r="AR244" s="26" t="s">
        <v>207</v>
      </c>
      <c r="AT244" s="26" t="s">
        <v>202</v>
      </c>
      <c r="AU244" s="26" t="s">
        <v>83</v>
      </c>
      <c r="AY244" s="26" t="s">
        <v>200</v>
      </c>
      <c r="BE244" s="225">
        <f>IF(N244="základní",J244,0)</f>
        <v>0</v>
      </c>
      <c r="BF244" s="225">
        <f>IF(N244="snížená",J244,0)</f>
        <v>0</v>
      </c>
      <c r="BG244" s="225">
        <f>IF(N244="zákl. přenesená",J244,0)</f>
        <v>0</v>
      </c>
      <c r="BH244" s="225">
        <f>IF(N244="sníž. přenesená",J244,0)</f>
        <v>0</v>
      </c>
      <c r="BI244" s="225">
        <f>IF(N244="nulová",J244,0)</f>
        <v>0</v>
      </c>
      <c r="BJ244" s="26" t="s">
        <v>81</v>
      </c>
      <c r="BK244" s="225">
        <f>ROUND(I244*H244,2)</f>
        <v>0</v>
      </c>
      <c r="BL244" s="26" t="s">
        <v>207</v>
      </c>
      <c r="BM244" s="26" t="s">
        <v>847</v>
      </c>
    </row>
    <row r="245" s="1" customFormat="1">
      <c r="B245" s="48"/>
      <c r="D245" s="226" t="s">
        <v>209</v>
      </c>
      <c r="F245" s="227" t="s">
        <v>464</v>
      </c>
      <c r="I245" s="228"/>
      <c r="L245" s="48"/>
      <c r="M245" s="229"/>
      <c r="N245" s="49"/>
      <c r="O245" s="49"/>
      <c r="P245" s="49"/>
      <c r="Q245" s="49"/>
      <c r="R245" s="49"/>
      <c r="S245" s="49"/>
      <c r="T245" s="87"/>
      <c r="AT245" s="26" t="s">
        <v>209</v>
      </c>
      <c r="AU245" s="26" t="s">
        <v>83</v>
      </c>
    </row>
    <row r="246" s="1" customFormat="1" ht="16.5" customHeight="1">
      <c r="B246" s="213"/>
      <c r="C246" s="247" t="s">
        <v>480</v>
      </c>
      <c r="D246" s="247" t="s">
        <v>271</v>
      </c>
      <c r="E246" s="248" t="s">
        <v>467</v>
      </c>
      <c r="F246" s="249" t="s">
        <v>468</v>
      </c>
      <c r="G246" s="250" t="s">
        <v>403</v>
      </c>
      <c r="H246" s="251">
        <v>8</v>
      </c>
      <c r="I246" s="252"/>
      <c r="J246" s="253">
        <f>ROUND(I246*H246,2)</f>
        <v>0</v>
      </c>
      <c r="K246" s="249" t="s">
        <v>206</v>
      </c>
      <c r="L246" s="254"/>
      <c r="M246" s="255" t="s">
        <v>5</v>
      </c>
      <c r="N246" s="256" t="s">
        <v>44</v>
      </c>
      <c r="O246" s="49"/>
      <c r="P246" s="223">
        <f>O246*H246</f>
        <v>0</v>
      </c>
      <c r="Q246" s="223">
        <v>0.0040000000000000001</v>
      </c>
      <c r="R246" s="223">
        <f>Q246*H246</f>
        <v>0.032000000000000001</v>
      </c>
      <c r="S246" s="223">
        <v>0</v>
      </c>
      <c r="T246" s="224">
        <f>S246*H246</f>
        <v>0</v>
      </c>
      <c r="AR246" s="26" t="s">
        <v>250</v>
      </c>
      <c r="AT246" s="26" t="s">
        <v>271</v>
      </c>
      <c r="AU246" s="26" t="s">
        <v>83</v>
      </c>
      <c r="AY246" s="26" t="s">
        <v>200</v>
      </c>
      <c r="BE246" s="225">
        <f>IF(N246="základní",J246,0)</f>
        <v>0</v>
      </c>
      <c r="BF246" s="225">
        <f>IF(N246="snížená",J246,0)</f>
        <v>0</v>
      </c>
      <c r="BG246" s="225">
        <f>IF(N246="zákl. přenesená",J246,0)</f>
        <v>0</v>
      </c>
      <c r="BH246" s="225">
        <f>IF(N246="sníž. přenesená",J246,0)</f>
        <v>0</v>
      </c>
      <c r="BI246" s="225">
        <f>IF(N246="nulová",J246,0)</f>
        <v>0</v>
      </c>
      <c r="BJ246" s="26" t="s">
        <v>81</v>
      </c>
      <c r="BK246" s="225">
        <f>ROUND(I246*H246,2)</f>
        <v>0</v>
      </c>
      <c r="BL246" s="26" t="s">
        <v>207</v>
      </c>
      <c r="BM246" s="26" t="s">
        <v>848</v>
      </c>
    </row>
    <row r="247" s="1" customFormat="1">
      <c r="B247" s="48"/>
      <c r="D247" s="226" t="s">
        <v>209</v>
      </c>
      <c r="F247" s="227" t="s">
        <v>468</v>
      </c>
      <c r="I247" s="228"/>
      <c r="L247" s="48"/>
      <c r="M247" s="229"/>
      <c r="N247" s="49"/>
      <c r="O247" s="49"/>
      <c r="P247" s="49"/>
      <c r="Q247" s="49"/>
      <c r="R247" s="49"/>
      <c r="S247" s="49"/>
      <c r="T247" s="87"/>
      <c r="AT247" s="26" t="s">
        <v>209</v>
      </c>
      <c r="AU247" s="26" t="s">
        <v>83</v>
      </c>
    </row>
    <row r="248" s="1" customFormat="1" ht="16.5" customHeight="1">
      <c r="B248" s="213"/>
      <c r="C248" s="247" t="s">
        <v>484</v>
      </c>
      <c r="D248" s="247" t="s">
        <v>271</v>
      </c>
      <c r="E248" s="248" t="s">
        <v>471</v>
      </c>
      <c r="F248" s="249" t="s">
        <v>472</v>
      </c>
      <c r="G248" s="250" t="s">
        <v>403</v>
      </c>
      <c r="H248" s="251">
        <v>8</v>
      </c>
      <c r="I248" s="252"/>
      <c r="J248" s="253">
        <f>ROUND(I248*H248,2)</f>
        <v>0</v>
      </c>
      <c r="K248" s="249" t="s">
        <v>206</v>
      </c>
      <c r="L248" s="254"/>
      <c r="M248" s="255" t="s">
        <v>5</v>
      </c>
      <c r="N248" s="256" t="s">
        <v>44</v>
      </c>
      <c r="O248" s="49"/>
      <c r="P248" s="223">
        <f>O248*H248</f>
        <v>0</v>
      </c>
      <c r="Q248" s="223">
        <v>0.050599999999999999</v>
      </c>
      <c r="R248" s="223">
        <f>Q248*H248</f>
        <v>0.40479999999999999</v>
      </c>
      <c r="S248" s="223">
        <v>0</v>
      </c>
      <c r="T248" s="224">
        <f>S248*H248</f>
        <v>0</v>
      </c>
      <c r="AR248" s="26" t="s">
        <v>250</v>
      </c>
      <c r="AT248" s="26" t="s">
        <v>271</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849</v>
      </c>
    </row>
    <row r="249" s="1" customFormat="1">
      <c r="B249" s="48"/>
      <c r="D249" s="226" t="s">
        <v>209</v>
      </c>
      <c r="F249" s="227" t="s">
        <v>472</v>
      </c>
      <c r="I249" s="228"/>
      <c r="L249" s="48"/>
      <c r="M249" s="229"/>
      <c r="N249" s="49"/>
      <c r="O249" s="49"/>
      <c r="P249" s="49"/>
      <c r="Q249" s="49"/>
      <c r="R249" s="49"/>
      <c r="S249" s="49"/>
      <c r="T249" s="87"/>
      <c r="AT249" s="26" t="s">
        <v>209</v>
      </c>
      <c r="AU249" s="26" t="s">
        <v>83</v>
      </c>
    </row>
    <row r="250" s="11" customFormat="1" ht="29.88" customHeight="1">
      <c r="B250" s="200"/>
      <c r="D250" s="201" t="s">
        <v>72</v>
      </c>
      <c r="E250" s="211" t="s">
        <v>258</v>
      </c>
      <c r="F250" s="211" t="s">
        <v>474</v>
      </c>
      <c r="I250" s="203"/>
      <c r="J250" s="212">
        <f>BK250</f>
        <v>0</v>
      </c>
      <c r="L250" s="200"/>
      <c r="M250" s="205"/>
      <c r="N250" s="206"/>
      <c r="O250" s="206"/>
      <c r="P250" s="207">
        <f>SUM(P251:P291)</f>
        <v>0</v>
      </c>
      <c r="Q250" s="206"/>
      <c r="R250" s="207">
        <f>SUM(R251:R291)</f>
        <v>152.26030060000002</v>
      </c>
      <c r="S250" s="206"/>
      <c r="T250" s="208">
        <f>SUM(T251:T291)</f>
        <v>0</v>
      </c>
      <c r="AR250" s="201" t="s">
        <v>81</v>
      </c>
      <c r="AT250" s="209" t="s">
        <v>72</v>
      </c>
      <c r="AU250" s="209" t="s">
        <v>81</v>
      </c>
      <c r="AY250" s="201" t="s">
        <v>200</v>
      </c>
      <c r="BK250" s="210">
        <f>SUM(BK251:BK291)</f>
        <v>0</v>
      </c>
    </row>
    <row r="251" s="1" customFormat="1" ht="25.5" customHeight="1">
      <c r="B251" s="213"/>
      <c r="C251" s="214" t="s">
        <v>490</v>
      </c>
      <c r="D251" s="214" t="s">
        <v>202</v>
      </c>
      <c r="E251" s="215" t="s">
        <v>512</v>
      </c>
      <c r="F251" s="216" t="s">
        <v>513</v>
      </c>
      <c r="G251" s="217" t="s">
        <v>333</v>
      </c>
      <c r="H251" s="218">
        <v>321.62</v>
      </c>
      <c r="I251" s="219"/>
      <c r="J251" s="220">
        <f>ROUND(I251*H251,2)</f>
        <v>0</v>
      </c>
      <c r="K251" s="216" t="s">
        <v>206</v>
      </c>
      <c r="L251" s="48"/>
      <c r="M251" s="221" t="s">
        <v>5</v>
      </c>
      <c r="N251" s="222" t="s">
        <v>44</v>
      </c>
      <c r="O251" s="49"/>
      <c r="P251" s="223">
        <f>O251*H251</f>
        <v>0</v>
      </c>
      <c r="Q251" s="223">
        <v>0.080879999999999994</v>
      </c>
      <c r="R251" s="223">
        <f>Q251*H251</f>
        <v>26.0126256</v>
      </c>
      <c r="S251" s="223">
        <v>0</v>
      </c>
      <c r="T251" s="224">
        <f>S251*H251</f>
        <v>0</v>
      </c>
      <c r="AR251" s="26" t="s">
        <v>207</v>
      </c>
      <c r="AT251" s="26" t="s">
        <v>202</v>
      </c>
      <c r="AU251" s="26" t="s">
        <v>83</v>
      </c>
      <c r="AY251" s="26" t="s">
        <v>200</v>
      </c>
      <c r="BE251" s="225">
        <f>IF(N251="základní",J251,0)</f>
        <v>0</v>
      </c>
      <c r="BF251" s="225">
        <f>IF(N251="snížená",J251,0)</f>
        <v>0</v>
      </c>
      <c r="BG251" s="225">
        <f>IF(N251="zákl. přenesená",J251,0)</f>
        <v>0</v>
      </c>
      <c r="BH251" s="225">
        <f>IF(N251="sníž. přenesená",J251,0)</f>
        <v>0</v>
      </c>
      <c r="BI251" s="225">
        <f>IF(N251="nulová",J251,0)</f>
        <v>0</v>
      </c>
      <c r="BJ251" s="26" t="s">
        <v>81</v>
      </c>
      <c r="BK251" s="225">
        <f>ROUND(I251*H251,2)</f>
        <v>0</v>
      </c>
      <c r="BL251" s="26" t="s">
        <v>207</v>
      </c>
      <c r="BM251" s="26" t="s">
        <v>850</v>
      </c>
    </row>
    <row r="252" s="1" customFormat="1">
      <c r="B252" s="48"/>
      <c r="D252" s="226" t="s">
        <v>209</v>
      </c>
      <c r="F252" s="227" t="s">
        <v>515</v>
      </c>
      <c r="I252" s="228"/>
      <c r="L252" s="48"/>
      <c r="M252" s="229"/>
      <c r="N252" s="49"/>
      <c r="O252" s="49"/>
      <c r="P252" s="49"/>
      <c r="Q252" s="49"/>
      <c r="R252" s="49"/>
      <c r="S252" s="49"/>
      <c r="T252" s="87"/>
      <c r="AT252" s="26" t="s">
        <v>209</v>
      </c>
      <c r="AU252" s="26" t="s">
        <v>83</v>
      </c>
    </row>
    <row r="253" s="1" customFormat="1" ht="16.5" customHeight="1">
      <c r="B253" s="213"/>
      <c r="C253" s="247" t="s">
        <v>494</v>
      </c>
      <c r="D253" s="247" t="s">
        <v>271</v>
      </c>
      <c r="E253" s="248" t="s">
        <v>517</v>
      </c>
      <c r="F253" s="249" t="s">
        <v>518</v>
      </c>
      <c r="G253" s="250" t="s">
        <v>333</v>
      </c>
      <c r="H253" s="251">
        <v>321.62</v>
      </c>
      <c r="I253" s="252"/>
      <c r="J253" s="253">
        <f>ROUND(I253*H253,2)</f>
        <v>0</v>
      </c>
      <c r="K253" s="249" t="s">
        <v>206</v>
      </c>
      <c r="L253" s="254"/>
      <c r="M253" s="255" t="s">
        <v>5</v>
      </c>
      <c r="N253" s="256" t="s">
        <v>44</v>
      </c>
      <c r="O253" s="49"/>
      <c r="P253" s="223">
        <f>O253*H253</f>
        <v>0</v>
      </c>
      <c r="Q253" s="223">
        <v>0.045999999999999999</v>
      </c>
      <c r="R253" s="223">
        <f>Q253*H253</f>
        <v>14.79452</v>
      </c>
      <c r="S253" s="223">
        <v>0</v>
      </c>
      <c r="T253" s="224">
        <f>S253*H253</f>
        <v>0</v>
      </c>
      <c r="AR253" s="26" t="s">
        <v>250</v>
      </c>
      <c r="AT253" s="26" t="s">
        <v>271</v>
      </c>
      <c r="AU253" s="26" t="s">
        <v>83</v>
      </c>
      <c r="AY253" s="26" t="s">
        <v>200</v>
      </c>
      <c r="BE253" s="225">
        <f>IF(N253="základní",J253,0)</f>
        <v>0</v>
      </c>
      <c r="BF253" s="225">
        <f>IF(N253="snížená",J253,0)</f>
        <v>0</v>
      </c>
      <c r="BG253" s="225">
        <f>IF(N253="zákl. přenesená",J253,0)</f>
        <v>0</v>
      </c>
      <c r="BH253" s="225">
        <f>IF(N253="sníž. přenesená",J253,0)</f>
        <v>0</v>
      </c>
      <c r="BI253" s="225">
        <f>IF(N253="nulová",J253,0)</f>
        <v>0</v>
      </c>
      <c r="BJ253" s="26" t="s">
        <v>81</v>
      </c>
      <c r="BK253" s="225">
        <f>ROUND(I253*H253,2)</f>
        <v>0</v>
      </c>
      <c r="BL253" s="26" t="s">
        <v>207</v>
      </c>
      <c r="BM253" s="26" t="s">
        <v>851</v>
      </c>
    </row>
    <row r="254" s="1" customFormat="1">
      <c r="B254" s="48"/>
      <c r="D254" s="226" t="s">
        <v>209</v>
      </c>
      <c r="F254" s="227" t="s">
        <v>518</v>
      </c>
      <c r="I254" s="228"/>
      <c r="L254" s="48"/>
      <c r="M254" s="229"/>
      <c r="N254" s="49"/>
      <c r="O254" s="49"/>
      <c r="P254" s="49"/>
      <c r="Q254" s="49"/>
      <c r="R254" s="49"/>
      <c r="S254" s="49"/>
      <c r="T254" s="87"/>
      <c r="AT254" s="26" t="s">
        <v>209</v>
      </c>
      <c r="AU254" s="26" t="s">
        <v>83</v>
      </c>
    </row>
    <row r="255" s="12" customFormat="1">
      <c r="B255" s="230"/>
      <c r="D255" s="226" t="s">
        <v>211</v>
      </c>
      <c r="E255" s="231" t="s">
        <v>5</v>
      </c>
      <c r="F255" s="232" t="s">
        <v>852</v>
      </c>
      <c r="H255" s="233">
        <v>88.480000000000004</v>
      </c>
      <c r="I255" s="234"/>
      <c r="L255" s="230"/>
      <c r="M255" s="235"/>
      <c r="N255" s="236"/>
      <c r="O255" s="236"/>
      <c r="P255" s="236"/>
      <c r="Q255" s="236"/>
      <c r="R255" s="236"/>
      <c r="S255" s="236"/>
      <c r="T255" s="237"/>
      <c r="AT255" s="231" t="s">
        <v>211</v>
      </c>
      <c r="AU255" s="231" t="s">
        <v>83</v>
      </c>
      <c r="AV255" s="12" t="s">
        <v>83</v>
      </c>
      <c r="AW255" s="12" t="s">
        <v>37</v>
      </c>
      <c r="AX255" s="12" t="s">
        <v>73</v>
      </c>
      <c r="AY255" s="231" t="s">
        <v>200</v>
      </c>
    </row>
    <row r="256" s="12" customFormat="1">
      <c r="B256" s="230"/>
      <c r="D256" s="226" t="s">
        <v>211</v>
      </c>
      <c r="E256" s="231" t="s">
        <v>5</v>
      </c>
      <c r="F256" s="232" t="s">
        <v>853</v>
      </c>
      <c r="H256" s="233">
        <v>233.13999999999999</v>
      </c>
      <c r="I256" s="234"/>
      <c r="L256" s="230"/>
      <c r="M256" s="235"/>
      <c r="N256" s="236"/>
      <c r="O256" s="236"/>
      <c r="P256" s="236"/>
      <c r="Q256" s="236"/>
      <c r="R256" s="236"/>
      <c r="S256" s="236"/>
      <c r="T256" s="237"/>
      <c r="AT256" s="231" t="s">
        <v>211</v>
      </c>
      <c r="AU256" s="231" t="s">
        <v>83</v>
      </c>
      <c r="AV256" s="12" t="s">
        <v>83</v>
      </c>
      <c r="AW256" s="12" t="s">
        <v>37</v>
      </c>
      <c r="AX256" s="12" t="s">
        <v>73</v>
      </c>
      <c r="AY256" s="231" t="s">
        <v>200</v>
      </c>
    </row>
    <row r="257" s="13" customFormat="1">
      <c r="B257" s="238"/>
      <c r="D257" s="226" t="s">
        <v>211</v>
      </c>
      <c r="E257" s="239" t="s">
        <v>5</v>
      </c>
      <c r="F257" s="240" t="s">
        <v>219</v>
      </c>
      <c r="H257" s="241">
        <v>321.62</v>
      </c>
      <c r="I257" s="242"/>
      <c r="L257" s="238"/>
      <c r="M257" s="243"/>
      <c r="N257" s="244"/>
      <c r="O257" s="244"/>
      <c r="P257" s="244"/>
      <c r="Q257" s="244"/>
      <c r="R257" s="244"/>
      <c r="S257" s="244"/>
      <c r="T257" s="245"/>
      <c r="AT257" s="239" t="s">
        <v>211</v>
      </c>
      <c r="AU257" s="239" t="s">
        <v>83</v>
      </c>
      <c r="AV257" s="13" t="s">
        <v>207</v>
      </c>
      <c r="AW257" s="13" t="s">
        <v>37</v>
      </c>
      <c r="AX257" s="13" t="s">
        <v>81</v>
      </c>
      <c r="AY257" s="239" t="s">
        <v>200</v>
      </c>
    </row>
    <row r="258" s="1" customFormat="1" ht="25.5" customHeight="1">
      <c r="B258" s="213"/>
      <c r="C258" s="214" t="s">
        <v>498</v>
      </c>
      <c r="D258" s="214" t="s">
        <v>202</v>
      </c>
      <c r="E258" s="215" t="s">
        <v>524</v>
      </c>
      <c r="F258" s="216" t="s">
        <v>525</v>
      </c>
      <c r="G258" s="217" t="s">
        <v>333</v>
      </c>
      <c r="H258" s="218">
        <v>143.97</v>
      </c>
      <c r="I258" s="219"/>
      <c r="J258" s="220">
        <f>ROUND(I258*H258,2)</f>
        <v>0</v>
      </c>
      <c r="K258" s="216" t="s">
        <v>206</v>
      </c>
      <c r="L258" s="48"/>
      <c r="M258" s="221" t="s">
        <v>5</v>
      </c>
      <c r="N258" s="222" t="s">
        <v>44</v>
      </c>
      <c r="O258" s="49"/>
      <c r="P258" s="223">
        <f>O258*H258</f>
        <v>0</v>
      </c>
      <c r="Q258" s="223">
        <v>0.15540000000000001</v>
      </c>
      <c r="R258" s="223">
        <f>Q258*H258</f>
        <v>22.372938000000001</v>
      </c>
      <c r="S258" s="223">
        <v>0</v>
      </c>
      <c r="T258" s="224">
        <f>S258*H258</f>
        <v>0</v>
      </c>
      <c r="AR258" s="26" t="s">
        <v>207</v>
      </c>
      <c r="AT258" s="26" t="s">
        <v>202</v>
      </c>
      <c r="AU258" s="26" t="s">
        <v>83</v>
      </c>
      <c r="AY258" s="26" t="s">
        <v>200</v>
      </c>
      <c r="BE258" s="225">
        <f>IF(N258="základní",J258,0)</f>
        <v>0</v>
      </c>
      <c r="BF258" s="225">
        <f>IF(N258="snížená",J258,0)</f>
        <v>0</v>
      </c>
      <c r="BG258" s="225">
        <f>IF(N258="zákl. přenesená",J258,0)</f>
        <v>0</v>
      </c>
      <c r="BH258" s="225">
        <f>IF(N258="sníž. přenesená",J258,0)</f>
        <v>0</v>
      </c>
      <c r="BI258" s="225">
        <f>IF(N258="nulová",J258,0)</f>
        <v>0</v>
      </c>
      <c r="BJ258" s="26" t="s">
        <v>81</v>
      </c>
      <c r="BK258" s="225">
        <f>ROUND(I258*H258,2)</f>
        <v>0</v>
      </c>
      <c r="BL258" s="26" t="s">
        <v>207</v>
      </c>
      <c r="BM258" s="26" t="s">
        <v>854</v>
      </c>
    </row>
    <row r="259" s="1" customFormat="1">
      <c r="B259" s="48"/>
      <c r="D259" s="226" t="s">
        <v>209</v>
      </c>
      <c r="F259" s="227" t="s">
        <v>527</v>
      </c>
      <c r="I259" s="228"/>
      <c r="L259" s="48"/>
      <c r="M259" s="229"/>
      <c r="N259" s="49"/>
      <c r="O259" s="49"/>
      <c r="P259" s="49"/>
      <c r="Q259" s="49"/>
      <c r="R259" s="49"/>
      <c r="S259" s="49"/>
      <c r="T259" s="87"/>
      <c r="AT259" s="26" t="s">
        <v>209</v>
      </c>
      <c r="AU259" s="26" t="s">
        <v>83</v>
      </c>
    </row>
    <row r="260" s="1" customFormat="1" ht="16.5" customHeight="1">
      <c r="B260" s="213"/>
      <c r="C260" s="247" t="s">
        <v>502</v>
      </c>
      <c r="D260" s="247" t="s">
        <v>271</v>
      </c>
      <c r="E260" s="248" t="s">
        <v>529</v>
      </c>
      <c r="F260" s="249" t="s">
        <v>530</v>
      </c>
      <c r="G260" s="250" t="s">
        <v>333</v>
      </c>
      <c r="H260" s="251">
        <v>91.900000000000006</v>
      </c>
      <c r="I260" s="252"/>
      <c r="J260" s="253">
        <f>ROUND(I260*H260,2)</f>
        <v>0</v>
      </c>
      <c r="K260" s="249" t="s">
        <v>206</v>
      </c>
      <c r="L260" s="254"/>
      <c r="M260" s="255" t="s">
        <v>5</v>
      </c>
      <c r="N260" s="256" t="s">
        <v>44</v>
      </c>
      <c r="O260" s="49"/>
      <c r="P260" s="223">
        <f>O260*H260</f>
        <v>0</v>
      </c>
      <c r="Q260" s="223">
        <v>0.048300000000000003</v>
      </c>
      <c r="R260" s="223">
        <f>Q260*H260</f>
        <v>4.4387700000000008</v>
      </c>
      <c r="S260" s="223">
        <v>0</v>
      </c>
      <c r="T260" s="224">
        <f>S260*H260</f>
        <v>0</v>
      </c>
      <c r="AR260" s="26" t="s">
        <v>250</v>
      </c>
      <c r="AT260" s="26" t="s">
        <v>271</v>
      </c>
      <c r="AU260" s="26" t="s">
        <v>83</v>
      </c>
      <c r="AY260" s="26" t="s">
        <v>200</v>
      </c>
      <c r="BE260" s="225">
        <f>IF(N260="základní",J260,0)</f>
        <v>0</v>
      </c>
      <c r="BF260" s="225">
        <f>IF(N260="snížená",J260,0)</f>
        <v>0</v>
      </c>
      <c r="BG260" s="225">
        <f>IF(N260="zákl. přenesená",J260,0)</f>
        <v>0</v>
      </c>
      <c r="BH260" s="225">
        <f>IF(N260="sníž. přenesená",J260,0)</f>
        <v>0</v>
      </c>
      <c r="BI260" s="225">
        <f>IF(N260="nulová",J260,0)</f>
        <v>0</v>
      </c>
      <c r="BJ260" s="26" t="s">
        <v>81</v>
      </c>
      <c r="BK260" s="225">
        <f>ROUND(I260*H260,2)</f>
        <v>0</v>
      </c>
      <c r="BL260" s="26" t="s">
        <v>207</v>
      </c>
      <c r="BM260" s="26" t="s">
        <v>855</v>
      </c>
    </row>
    <row r="261" s="1" customFormat="1">
      <c r="B261" s="48"/>
      <c r="D261" s="226" t="s">
        <v>209</v>
      </c>
      <c r="F261" s="227" t="s">
        <v>530</v>
      </c>
      <c r="I261" s="228"/>
      <c r="L261" s="48"/>
      <c r="M261" s="229"/>
      <c r="N261" s="49"/>
      <c r="O261" s="49"/>
      <c r="P261" s="49"/>
      <c r="Q261" s="49"/>
      <c r="R261" s="49"/>
      <c r="S261" s="49"/>
      <c r="T261" s="87"/>
      <c r="AT261" s="26" t="s">
        <v>209</v>
      </c>
      <c r="AU261" s="26" t="s">
        <v>83</v>
      </c>
    </row>
    <row r="262" s="12" customFormat="1">
      <c r="B262" s="230"/>
      <c r="D262" s="226" t="s">
        <v>211</v>
      </c>
      <c r="E262" s="231" t="s">
        <v>5</v>
      </c>
      <c r="F262" s="232" t="s">
        <v>856</v>
      </c>
      <c r="H262" s="233">
        <v>21</v>
      </c>
      <c r="I262" s="234"/>
      <c r="L262" s="230"/>
      <c r="M262" s="235"/>
      <c r="N262" s="236"/>
      <c r="O262" s="236"/>
      <c r="P262" s="236"/>
      <c r="Q262" s="236"/>
      <c r="R262" s="236"/>
      <c r="S262" s="236"/>
      <c r="T262" s="237"/>
      <c r="AT262" s="231" t="s">
        <v>211</v>
      </c>
      <c r="AU262" s="231" t="s">
        <v>83</v>
      </c>
      <c r="AV262" s="12" t="s">
        <v>83</v>
      </c>
      <c r="AW262" s="12" t="s">
        <v>37</v>
      </c>
      <c r="AX262" s="12" t="s">
        <v>73</v>
      </c>
      <c r="AY262" s="231" t="s">
        <v>200</v>
      </c>
    </row>
    <row r="263" s="12" customFormat="1">
      <c r="B263" s="230"/>
      <c r="D263" s="226" t="s">
        <v>211</v>
      </c>
      <c r="E263" s="231" t="s">
        <v>5</v>
      </c>
      <c r="F263" s="232" t="s">
        <v>857</v>
      </c>
      <c r="H263" s="233">
        <v>21</v>
      </c>
      <c r="I263" s="234"/>
      <c r="L263" s="230"/>
      <c r="M263" s="235"/>
      <c r="N263" s="236"/>
      <c r="O263" s="236"/>
      <c r="P263" s="236"/>
      <c r="Q263" s="236"/>
      <c r="R263" s="236"/>
      <c r="S263" s="236"/>
      <c r="T263" s="237"/>
      <c r="AT263" s="231" t="s">
        <v>211</v>
      </c>
      <c r="AU263" s="231" t="s">
        <v>83</v>
      </c>
      <c r="AV263" s="12" t="s">
        <v>83</v>
      </c>
      <c r="AW263" s="12" t="s">
        <v>37</v>
      </c>
      <c r="AX263" s="12" t="s">
        <v>73</v>
      </c>
      <c r="AY263" s="231" t="s">
        <v>200</v>
      </c>
    </row>
    <row r="264" s="12" customFormat="1">
      <c r="B264" s="230"/>
      <c r="D264" s="226" t="s">
        <v>211</v>
      </c>
      <c r="E264" s="231" t="s">
        <v>5</v>
      </c>
      <c r="F264" s="232" t="s">
        <v>858</v>
      </c>
      <c r="H264" s="233">
        <v>49.899999999999999</v>
      </c>
      <c r="I264" s="234"/>
      <c r="L264" s="230"/>
      <c r="M264" s="235"/>
      <c r="N264" s="236"/>
      <c r="O264" s="236"/>
      <c r="P264" s="236"/>
      <c r="Q264" s="236"/>
      <c r="R264" s="236"/>
      <c r="S264" s="236"/>
      <c r="T264" s="237"/>
      <c r="AT264" s="231" t="s">
        <v>211</v>
      </c>
      <c r="AU264" s="231" t="s">
        <v>83</v>
      </c>
      <c r="AV264" s="12" t="s">
        <v>83</v>
      </c>
      <c r="AW264" s="12" t="s">
        <v>37</v>
      </c>
      <c r="AX264" s="12" t="s">
        <v>73</v>
      </c>
      <c r="AY264" s="231" t="s">
        <v>200</v>
      </c>
    </row>
    <row r="265" s="13" customFormat="1">
      <c r="B265" s="238"/>
      <c r="D265" s="226" t="s">
        <v>211</v>
      </c>
      <c r="E265" s="239" t="s">
        <v>5</v>
      </c>
      <c r="F265" s="240" t="s">
        <v>219</v>
      </c>
      <c r="H265" s="241">
        <v>91.900000000000006</v>
      </c>
      <c r="I265" s="242"/>
      <c r="L265" s="238"/>
      <c r="M265" s="243"/>
      <c r="N265" s="244"/>
      <c r="O265" s="244"/>
      <c r="P265" s="244"/>
      <c r="Q265" s="244"/>
      <c r="R265" s="244"/>
      <c r="S265" s="244"/>
      <c r="T265" s="245"/>
      <c r="AT265" s="239" t="s">
        <v>211</v>
      </c>
      <c r="AU265" s="239" t="s">
        <v>83</v>
      </c>
      <c r="AV265" s="13" t="s">
        <v>207</v>
      </c>
      <c r="AW265" s="13" t="s">
        <v>37</v>
      </c>
      <c r="AX265" s="13" t="s">
        <v>81</v>
      </c>
      <c r="AY265" s="239" t="s">
        <v>200</v>
      </c>
    </row>
    <row r="266" s="1" customFormat="1" ht="16.5" customHeight="1">
      <c r="B266" s="213"/>
      <c r="C266" s="247" t="s">
        <v>507</v>
      </c>
      <c r="D266" s="247" t="s">
        <v>271</v>
      </c>
      <c r="E266" s="248" t="s">
        <v>535</v>
      </c>
      <c r="F266" s="249" t="s">
        <v>536</v>
      </c>
      <c r="G266" s="250" t="s">
        <v>333</v>
      </c>
      <c r="H266" s="251">
        <v>11</v>
      </c>
      <c r="I266" s="252"/>
      <c r="J266" s="253">
        <f>ROUND(I266*H266,2)</f>
        <v>0</v>
      </c>
      <c r="K266" s="249" t="s">
        <v>206</v>
      </c>
      <c r="L266" s="254"/>
      <c r="M266" s="255" t="s">
        <v>5</v>
      </c>
      <c r="N266" s="256" t="s">
        <v>44</v>
      </c>
      <c r="O266" s="49"/>
      <c r="P266" s="223">
        <f>O266*H266</f>
        <v>0</v>
      </c>
      <c r="Q266" s="223">
        <v>0.064000000000000001</v>
      </c>
      <c r="R266" s="223">
        <f>Q266*H266</f>
        <v>0.70399999999999996</v>
      </c>
      <c r="S266" s="223">
        <v>0</v>
      </c>
      <c r="T266" s="224">
        <f>S266*H266</f>
        <v>0</v>
      </c>
      <c r="AR266" s="26" t="s">
        <v>250</v>
      </c>
      <c r="AT266" s="26" t="s">
        <v>271</v>
      </c>
      <c r="AU266" s="26" t="s">
        <v>83</v>
      </c>
      <c r="AY266" s="26" t="s">
        <v>200</v>
      </c>
      <c r="BE266" s="225">
        <f>IF(N266="základní",J266,0)</f>
        <v>0</v>
      </c>
      <c r="BF266" s="225">
        <f>IF(N266="snížená",J266,0)</f>
        <v>0</v>
      </c>
      <c r="BG266" s="225">
        <f>IF(N266="zákl. přenesená",J266,0)</f>
        <v>0</v>
      </c>
      <c r="BH266" s="225">
        <f>IF(N266="sníž. přenesená",J266,0)</f>
        <v>0</v>
      </c>
      <c r="BI266" s="225">
        <f>IF(N266="nulová",J266,0)</f>
        <v>0</v>
      </c>
      <c r="BJ266" s="26" t="s">
        <v>81</v>
      </c>
      <c r="BK266" s="225">
        <f>ROUND(I266*H266,2)</f>
        <v>0</v>
      </c>
      <c r="BL266" s="26" t="s">
        <v>207</v>
      </c>
      <c r="BM266" s="26" t="s">
        <v>859</v>
      </c>
    </row>
    <row r="267" s="1" customFormat="1">
      <c r="B267" s="48"/>
      <c r="D267" s="226" t="s">
        <v>209</v>
      </c>
      <c r="F267" s="227" t="s">
        <v>536</v>
      </c>
      <c r="I267" s="228"/>
      <c r="L267" s="48"/>
      <c r="M267" s="229"/>
      <c r="N267" s="49"/>
      <c r="O267" s="49"/>
      <c r="P267" s="49"/>
      <c r="Q267" s="49"/>
      <c r="R267" s="49"/>
      <c r="S267" s="49"/>
      <c r="T267" s="87"/>
      <c r="AT267" s="26" t="s">
        <v>209</v>
      </c>
      <c r="AU267" s="26" t="s">
        <v>83</v>
      </c>
    </row>
    <row r="268" s="12" customFormat="1">
      <c r="B268" s="230"/>
      <c r="D268" s="226" t="s">
        <v>211</v>
      </c>
      <c r="E268" s="231" t="s">
        <v>5</v>
      </c>
      <c r="F268" s="232" t="s">
        <v>860</v>
      </c>
      <c r="H268" s="233">
        <v>8</v>
      </c>
      <c r="I268" s="234"/>
      <c r="L268" s="230"/>
      <c r="M268" s="235"/>
      <c r="N268" s="236"/>
      <c r="O268" s="236"/>
      <c r="P268" s="236"/>
      <c r="Q268" s="236"/>
      <c r="R268" s="236"/>
      <c r="S268" s="236"/>
      <c r="T268" s="237"/>
      <c r="AT268" s="231" t="s">
        <v>211</v>
      </c>
      <c r="AU268" s="231" t="s">
        <v>83</v>
      </c>
      <c r="AV268" s="12" t="s">
        <v>83</v>
      </c>
      <c r="AW268" s="12" t="s">
        <v>37</v>
      </c>
      <c r="AX268" s="12" t="s">
        <v>73</v>
      </c>
      <c r="AY268" s="231" t="s">
        <v>200</v>
      </c>
    </row>
    <row r="269" s="12" customFormat="1">
      <c r="B269" s="230"/>
      <c r="D269" s="226" t="s">
        <v>211</v>
      </c>
      <c r="E269" s="231" t="s">
        <v>5</v>
      </c>
      <c r="F269" s="232" t="s">
        <v>861</v>
      </c>
      <c r="H269" s="233">
        <v>3</v>
      </c>
      <c r="I269" s="234"/>
      <c r="L269" s="230"/>
      <c r="M269" s="235"/>
      <c r="N269" s="236"/>
      <c r="O269" s="236"/>
      <c r="P269" s="236"/>
      <c r="Q269" s="236"/>
      <c r="R269" s="236"/>
      <c r="S269" s="236"/>
      <c r="T269" s="237"/>
      <c r="AT269" s="231" t="s">
        <v>211</v>
      </c>
      <c r="AU269" s="231" t="s">
        <v>83</v>
      </c>
      <c r="AV269" s="12" t="s">
        <v>83</v>
      </c>
      <c r="AW269" s="12" t="s">
        <v>37</v>
      </c>
      <c r="AX269" s="12" t="s">
        <v>73</v>
      </c>
      <c r="AY269" s="231" t="s">
        <v>200</v>
      </c>
    </row>
    <row r="270" s="13" customFormat="1">
      <c r="B270" s="238"/>
      <c r="D270" s="226" t="s">
        <v>211</v>
      </c>
      <c r="E270" s="239" t="s">
        <v>5</v>
      </c>
      <c r="F270" s="240" t="s">
        <v>219</v>
      </c>
      <c r="H270" s="241">
        <v>11</v>
      </c>
      <c r="I270" s="242"/>
      <c r="L270" s="238"/>
      <c r="M270" s="243"/>
      <c r="N270" s="244"/>
      <c r="O270" s="244"/>
      <c r="P270" s="244"/>
      <c r="Q270" s="244"/>
      <c r="R270" s="244"/>
      <c r="S270" s="244"/>
      <c r="T270" s="245"/>
      <c r="AT270" s="239" t="s">
        <v>211</v>
      </c>
      <c r="AU270" s="239" t="s">
        <v>83</v>
      </c>
      <c r="AV270" s="13" t="s">
        <v>207</v>
      </c>
      <c r="AW270" s="13" t="s">
        <v>37</v>
      </c>
      <c r="AX270" s="13" t="s">
        <v>81</v>
      </c>
      <c r="AY270" s="239" t="s">
        <v>200</v>
      </c>
    </row>
    <row r="271" s="1" customFormat="1" ht="16.5" customHeight="1">
      <c r="B271" s="213"/>
      <c r="C271" s="247" t="s">
        <v>511</v>
      </c>
      <c r="D271" s="247" t="s">
        <v>271</v>
      </c>
      <c r="E271" s="248" t="s">
        <v>541</v>
      </c>
      <c r="F271" s="249" t="s">
        <v>542</v>
      </c>
      <c r="G271" s="250" t="s">
        <v>333</v>
      </c>
      <c r="H271" s="251">
        <v>41.07</v>
      </c>
      <c r="I271" s="252"/>
      <c r="J271" s="253">
        <f>ROUND(I271*H271,2)</f>
        <v>0</v>
      </c>
      <c r="K271" s="249" t="s">
        <v>206</v>
      </c>
      <c r="L271" s="254"/>
      <c r="M271" s="255" t="s">
        <v>5</v>
      </c>
      <c r="N271" s="256" t="s">
        <v>44</v>
      </c>
      <c r="O271" s="49"/>
      <c r="P271" s="223">
        <f>O271*H271</f>
        <v>0</v>
      </c>
      <c r="Q271" s="223">
        <v>0.081000000000000003</v>
      </c>
      <c r="R271" s="223">
        <f>Q271*H271</f>
        <v>3.32667</v>
      </c>
      <c r="S271" s="223">
        <v>0</v>
      </c>
      <c r="T271" s="224">
        <f>S271*H271</f>
        <v>0</v>
      </c>
      <c r="AR271" s="26" t="s">
        <v>250</v>
      </c>
      <c r="AT271" s="26" t="s">
        <v>271</v>
      </c>
      <c r="AU271" s="26" t="s">
        <v>83</v>
      </c>
      <c r="AY271" s="26" t="s">
        <v>200</v>
      </c>
      <c r="BE271" s="225">
        <f>IF(N271="základní",J271,0)</f>
        <v>0</v>
      </c>
      <c r="BF271" s="225">
        <f>IF(N271="snížená",J271,0)</f>
        <v>0</v>
      </c>
      <c r="BG271" s="225">
        <f>IF(N271="zákl. přenesená",J271,0)</f>
        <v>0</v>
      </c>
      <c r="BH271" s="225">
        <f>IF(N271="sníž. přenesená",J271,0)</f>
        <v>0</v>
      </c>
      <c r="BI271" s="225">
        <f>IF(N271="nulová",J271,0)</f>
        <v>0</v>
      </c>
      <c r="BJ271" s="26" t="s">
        <v>81</v>
      </c>
      <c r="BK271" s="225">
        <f>ROUND(I271*H271,2)</f>
        <v>0</v>
      </c>
      <c r="BL271" s="26" t="s">
        <v>207</v>
      </c>
      <c r="BM271" s="26" t="s">
        <v>862</v>
      </c>
    </row>
    <row r="272" s="1" customFormat="1">
      <c r="B272" s="48"/>
      <c r="D272" s="226" t="s">
        <v>209</v>
      </c>
      <c r="F272" s="227" t="s">
        <v>542</v>
      </c>
      <c r="I272" s="228"/>
      <c r="L272" s="48"/>
      <c r="M272" s="229"/>
      <c r="N272" s="49"/>
      <c r="O272" s="49"/>
      <c r="P272" s="49"/>
      <c r="Q272" s="49"/>
      <c r="R272" s="49"/>
      <c r="S272" s="49"/>
      <c r="T272" s="87"/>
      <c r="AT272" s="26" t="s">
        <v>209</v>
      </c>
      <c r="AU272" s="26" t="s">
        <v>83</v>
      </c>
    </row>
    <row r="273" s="12" customFormat="1">
      <c r="B273" s="230"/>
      <c r="D273" s="226" t="s">
        <v>211</v>
      </c>
      <c r="E273" s="231" t="s">
        <v>5</v>
      </c>
      <c r="F273" s="232" t="s">
        <v>863</v>
      </c>
      <c r="H273" s="233">
        <v>39.140000000000001</v>
      </c>
      <c r="I273" s="234"/>
      <c r="L273" s="230"/>
      <c r="M273" s="235"/>
      <c r="N273" s="236"/>
      <c r="O273" s="236"/>
      <c r="P273" s="236"/>
      <c r="Q273" s="236"/>
      <c r="R273" s="236"/>
      <c r="S273" s="236"/>
      <c r="T273" s="237"/>
      <c r="AT273" s="231" t="s">
        <v>211</v>
      </c>
      <c r="AU273" s="231" t="s">
        <v>83</v>
      </c>
      <c r="AV273" s="12" t="s">
        <v>83</v>
      </c>
      <c r="AW273" s="12" t="s">
        <v>37</v>
      </c>
      <c r="AX273" s="12" t="s">
        <v>73</v>
      </c>
      <c r="AY273" s="231" t="s">
        <v>200</v>
      </c>
    </row>
    <row r="274" s="12" customFormat="1">
      <c r="B274" s="230"/>
      <c r="D274" s="226" t="s">
        <v>211</v>
      </c>
      <c r="E274" s="231" t="s">
        <v>5</v>
      </c>
      <c r="F274" s="232" t="s">
        <v>864</v>
      </c>
      <c r="H274" s="233">
        <v>1.9299999999999999</v>
      </c>
      <c r="I274" s="234"/>
      <c r="L274" s="230"/>
      <c r="M274" s="235"/>
      <c r="N274" s="236"/>
      <c r="O274" s="236"/>
      <c r="P274" s="236"/>
      <c r="Q274" s="236"/>
      <c r="R274" s="236"/>
      <c r="S274" s="236"/>
      <c r="T274" s="237"/>
      <c r="AT274" s="231" t="s">
        <v>211</v>
      </c>
      <c r="AU274" s="231" t="s">
        <v>83</v>
      </c>
      <c r="AV274" s="12" t="s">
        <v>83</v>
      </c>
      <c r="AW274" s="12" t="s">
        <v>37</v>
      </c>
      <c r="AX274" s="12" t="s">
        <v>73</v>
      </c>
      <c r="AY274" s="231" t="s">
        <v>200</v>
      </c>
    </row>
    <row r="275" s="13" customFormat="1">
      <c r="B275" s="238"/>
      <c r="D275" s="226" t="s">
        <v>211</v>
      </c>
      <c r="E275" s="239" t="s">
        <v>5</v>
      </c>
      <c r="F275" s="240" t="s">
        <v>219</v>
      </c>
      <c r="H275" s="241">
        <v>41.07</v>
      </c>
      <c r="I275" s="242"/>
      <c r="L275" s="238"/>
      <c r="M275" s="243"/>
      <c r="N275" s="244"/>
      <c r="O275" s="244"/>
      <c r="P275" s="244"/>
      <c r="Q275" s="244"/>
      <c r="R275" s="244"/>
      <c r="S275" s="244"/>
      <c r="T275" s="245"/>
      <c r="AT275" s="239" t="s">
        <v>211</v>
      </c>
      <c r="AU275" s="239" t="s">
        <v>83</v>
      </c>
      <c r="AV275" s="13" t="s">
        <v>207</v>
      </c>
      <c r="AW275" s="13" t="s">
        <v>37</v>
      </c>
      <c r="AX275" s="13" t="s">
        <v>81</v>
      </c>
      <c r="AY275" s="239" t="s">
        <v>200</v>
      </c>
    </row>
    <row r="276" s="1" customFormat="1" ht="25.5" customHeight="1">
      <c r="B276" s="213"/>
      <c r="C276" s="214" t="s">
        <v>516</v>
      </c>
      <c r="D276" s="214" t="s">
        <v>202</v>
      </c>
      <c r="E276" s="215" t="s">
        <v>547</v>
      </c>
      <c r="F276" s="216" t="s">
        <v>548</v>
      </c>
      <c r="G276" s="217" t="s">
        <v>333</v>
      </c>
      <c r="H276" s="218">
        <v>490.14999999999998</v>
      </c>
      <c r="I276" s="219"/>
      <c r="J276" s="220">
        <f>ROUND(I276*H276,2)</f>
        <v>0</v>
      </c>
      <c r="K276" s="216" t="s">
        <v>206</v>
      </c>
      <c r="L276" s="48"/>
      <c r="M276" s="221" t="s">
        <v>5</v>
      </c>
      <c r="N276" s="222" t="s">
        <v>44</v>
      </c>
      <c r="O276" s="49"/>
      <c r="P276" s="223">
        <f>O276*H276</f>
        <v>0</v>
      </c>
      <c r="Q276" s="223">
        <v>0.1295</v>
      </c>
      <c r="R276" s="223">
        <f>Q276*H276</f>
        <v>63.474424999999997</v>
      </c>
      <c r="S276" s="223">
        <v>0</v>
      </c>
      <c r="T276" s="224">
        <f>S276*H276</f>
        <v>0</v>
      </c>
      <c r="AR276" s="26" t="s">
        <v>207</v>
      </c>
      <c r="AT276" s="26" t="s">
        <v>202</v>
      </c>
      <c r="AU276" s="26" t="s">
        <v>83</v>
      </c>
      <c r="AY276" s="26" t="s">
        <v>200</v>
      </c>
      <c r="BE276" s="225">
        <f>IF(N276="základní",J276,0)</f>
        <v>0</v>
      </c>
      <c r="BF276" s="225">
        <f>IF(N276="snížená",J276,0)</f>
        <v>0</v>
      </c>
      <c r="BG276" s="225">
        <f>IF(N276="zákl. přenesená",J276,0)</f>
        <v>0</v>
      </c>
      <c r="BH276" s="225">
        <f>IF(N276="sníž. přenesená",J276,0)</f>
        <v>0</v>
      </c>
      <c r="BI276" s="225">
        <f>IF(N276="nulová",J276,0)</f>
        <v>0</v>
      </c>
      <c r="BJ276" s="26" t="s">
        <v>81</v>
      </c>
      <c r="BK276" s="225">
        <f>ROUND(I276*H276,2)</f>
        <v>0</v>
      </c>
      <c r="BL276" s="26" t="s">
        <v>207</v>
      </c>
      <c r="BM276" s="26" t="s">
        <v>865</v>
      </c>
    </row>
    <row r="277" s="1" customFormat="1">
      <c r="B277" s="48"/>
      <c r="D277" s="226" t="s">
        <v>209</v>
      </c>
      <c r="F277" s="227" t="s">
        <v>550</v>
      </c>
      <c r="I277" s="228"/>
      <c r="L277" s="48"/>
      <c r="M277" s="229"/>
      <c r="N277" s="49"/>
      <c r="O277" s="49"/>
      <c r="P277" s="49"/>
      <c r="Q277" s="49"/>
      <c r="R277" s="49"/>
      <c r="S277" s="49"/>
      <c r="T277" s="87"/>
      <c r="AT277" s="26" t="s">
        <v>209</v>
      </c>
      <c r="AU277" s="26" t="s">
        <v>83</v>
      </c>
    </row>
    <row r="278" s="1" customFormat="1" ht="16.5" customHeight="1">
      <c r="B278" s="213"/>
      <c r="C278" s="247" t="s">
        <v>523</v>
      </c>
      <c r="D278" s="247" t="s">
        <v>271</v>
      </c>
      <c r="E278" s="248" t="s">
        <v>552</v>
      </c>
      <c r="F278" s="249" t="s">
        <v>553</v>
      </c>
      <c r="G278" s="250" t="s">
        <v>333</v>
      </c>
      <c r="H278" s="251">
        <v>376.68000000000001</v>
      </c>
      <c r="I278" s="252"/>
      <c r="J278" s="253">
        <f>ROUND(I278*H278,2)</f>
        <v>0</v>
      </c>
      <c r="K278" s="249" t="s">
        <v>206</v>
      </c>
      <c r="L278" s="254"/>
      <c r="M278" s="255" t="s">
        <v>5</v>
      </c>
      <c r="N278" s="256" t="s">
        <v>44</v>
      </c>
      <c r="O278" s="49"/>
      <c r="P278" s="223">
        <f>O278*H278</f>
        <v>0</v>
      </c>
      <c r="Q278" s="223">
        <v>0.028000000000000001</v>
      </c>
      <c r="R278" s="223">
        <f>Q278*H278</f>
        <v>10.547040000000001</v>
      </c>
      <c r="S278" s="223">
        <v>0</v>
      </c>
      <c r="T278" s="224">
        <f>S278*H278</f>
        <v>0</v>
      </c>
      <c r="AR278" s="26" t="s">
        <v>250</v>
      </c>
      <c r="AT278" s="26" t="s">
        <v>271</v>
      </c>
      <c r="AU278" s="26" t="s">
        <v>83</v>
      </c>
      <c r="AY278" s="26" t="s">
        <v>200</v>
      </c>
      <c r="BE278" s="225">
        <f>IF(N278="základní",J278,0)</f>
        <v>0</v>
      </c>
      <c r="BF278" s="225">
        <f>IF(N278="snížená",J278,0)</f>
        <v>0</v>
      </c>
      <c r="BG278" s="225">
        <f>IF(N278="zákl. přenesená",J278,0)</f>
        <v>0</v>
      </c>
      <c r="BH278" s="225">
        <f>IF(N278="sníž. přenesená",J278,0)</f>
        <v>0</v>
      </c>
      <c r="BI278" s="225">
        <f>IF(N278="nulová",J278,0)</f>
        <v>0</v>
      </c>
      <c r="BJ278" s="26" t="s">
        <v>81</v>
      </c>
      <c r="BK278" s="225">
        <f>ROUND(I278*H278,2)</f>
        <v>0</v>
      </c>
      <c r="BL278" s="26" t="s">
        <v>207</v>
      </c>
      <c r="BM278" s="26" t="s">
        <v>866</v>
      </c>
    </row>
    <row r="279" s="1" customFormat="1">
      <c r="B279" s="48"/>
      <c r="D279" s="226" t="s">
        <v>209</v>
      </c>
      <c r="F279" s="227" t="s">
        <v>553</v>
      </c>
      <c r="I279" s="228"/>
      <c r="L279" s="48"/>
      <c r="M279" s="229"/>
      <c r="N279" s="49"/>
      <c r="O279" s="49"/>
      <c r="P279" s="49"/>
      <c r="Q279" s="49"/>
      <c r="R279" s="49"/>
      <c r="S279" s="49"/>
      <c r="T279" s="87"/>
      <c r="AT279" s="26" t="s">
        <v>209</v>
      </c>
      <c r="AU279" s="26" t="s">
        <v>83</v>
      </c>
    </row>
    <row r="280" s="12" customFormat="1">
      <c r="B280" s="230"/>
      <c r="D280" s="226" t="s">
        <v>211</v>
      </c>
      <c r="E280" s="231" t="s">
        <v>5</v>
      </c>
      <c r="F280" s="232" t="s">
        <v>867</v>
      </c>
      <c r="H280" s="233">
        <v>259.19999999999999</v>
      </c>
      <c r="I280" s="234"/>
      <c r="L280" s="230"/>
      <c r="M280" s="235"/>
      <c r="N280" s="236"/>
      <c r="O280" s="236"/>
      <c r="P280" s="236"/>
      <c r="Q280" s="236"/>
      <c r="R280" s="236"/>
      <c r="S280" s="236"/>
      <c r="T280" s="237"/>
      <c r="AT280" s="231" t="s">
        <v>211</v>
      </c>
      <c r="AU280" s="231" t="s">
        <v>83</v>
      </c>
      <c r="AV280" s="12" t="s">
        <v>83</v>
      </c>
      <c r="AW280" s="12" t="s">
        <v>37</v>
      </c>
      <c r="AX280" s="12" t="s">
        <v>73</v>
      </c>
      <c r="AY280" s="231" t="s">
        <v>200</v>
      </c>
    </row>
    <row r="281" s="12" customFormat="1">
      <c r="B281" s="230"/>
      <c r="D281" s="226" t="s">
        <v>211</v>
      </c>
      <c r="E281" s="231" t="s">
        <v>5</v>
      </c>
      <c r="F281" s="232" t="s">
        <v>868</v>
      </c>
      <c r="H281" s="233">
        <v>117.48</v>
      </c>
      <c r="I281" s="234"/>
      <c r="L281" s="230"/>
      <c r="M281" s="235"/>
      <c r="N281" s="236"/>
      <c r="O281" s="236"/>
      <c r="P281" s="236"/>
      <c r="Q281" s="236"/>
      <c r="R281" s="236"/>
      <c r="S281" s="236"/>
      <c r="T281" s="237"/>
      <c r="AT281" s="231" t="s">
        <v>211</v>
      </c>
      <c r="AU281" s="231" t="s">
        <v>83</v>
      </c>
      <c r="AV281" s="12" t="s">
        <v>83</v>
      </c>
      <c r="AW281" s="12" t="s">
        <v>37</v>
      </c>
      <c r="AX281" s="12" t="s">
        <v>73</v>
      </c>
      <c r="AY281" s="231" t="s">
        <v>200</v>
      </c>
    </row>
    <row r="282" s="13" customFormat="1">
      <c r="B282" s="238"/>
      <c r="D282" s="226" t="s">
        <v>211</v>
      </c>
      <c r="E282" s="239" t="s">
        <v>5</v>
      </c>
      <c r="F282" s="240" t="s">
        <v>219</v>
      </c>
      <c r="H282" s="241">
        <v>376.68000000000001</v>
      </c>
      <c r="I282" s="242"/>
      <c r="L282" s="238"/>
      <c r="M282" s="243"/>
      <c r="N282" s="244"/>
      <c r="O282" s="244"/>
      <c r="P282" s="244"/>
      <c r="Q282" s="244"/>
      <c r="R282" s="244"/>
      <c r="S282" s="244"/>
      <c r="T282" s="245"/>
      <c r="AT282" s="239" t="s">
        <v>211</v>
      </c>
      <c r="AU282" s="239" t="s">
        <v>83</v>
      </c>
      <c r="AV282" s="13" t="s">
        <v>207</v>
      </c>
      <c r="AW282" s="13" t="s">
        <v>37</v>
      </c>
      <c r="AX282" s="13" t="s">
        <v>81</v>
      </c>
      <c r="AY282" s="239" t="s">
        <v>200</v>
      </c>
    </row>
    <row r="283" s="1" customFormat="1" ht="16.5" customHeight="1">
      <c r="B283" s="213"/>
      <c r="C283" s="247" t="s">
        <v>528</v>
      </c>
      <c r="D283" s="247" t="s">
        <v>271</v>
      </c>
      <c r="E283" s="248" t="s">
        <v>558</v>
      </c>
      <c r="F283" s="249" t="s">
        <v>559</v>
      </c>
      <c r="G283" s="250" t="s">
        <v>333</v>
      </c>
      <c r="H283" s="251">
        <v>113.47</v>
      </c>
      <c r="I283" s="252"/>
      <c r="J283" s="253">
        <f>ROUND(I283*H283,2)</f>
        <v>0</v>
      </c>
      <c r="K283" s="249" t="s">
        <v>206</v>
      </c>
      <c r="L283" s="254"/>
      <c r="M283" s="255" t="s">
        <v>5</v>
      </c>
      <c r="N283" s="256" t="s">
        <v>44</v>
      </c>
      <c r="O283" s="49"/>
      <c r="P283" s="223">
        <f>O283*H283</f>
        <v>0</v>
      </c>
      <c r="Q283" s="223">
        <v>0.058000000000000003</v>
      </c>
      <c r="R283" s="223">
        <f>Q283*H283</f>
        <v>6.5812600000000003</v>
      </c>
      <c r="S283" s="223">
        <v>0</v>
      </c>
      <c r="T283" s="224">
        <f>S283*H283</f>
        <v>0</v>
      </c>
      <c r="AR283" s="26" t="s">
        <v>250</v>
      </c>
      <c r="AT283" s="26" t="s">
        <v>271</v>
      </c>
      <c r="AU283" s="26" t="s">
        <v>83</v>
      </c>
      <c r="AY283" s="26" t="s">
        <v>200</v>
      </c>
      <c r="BE283" s="225">
        <f>IF(N283="základní",J283,0)</f>
        <v>0</v>
      </c>
      <c r="BF283" s="225">
        <f>IF(N283="snížená",J283,0)</f>
        <v>0</v>
      </c>
      <c r="BG283" s="225">
        <f>IF(N283="zákl. přenesená",J283,0)</f>
        <v>0</v>
      </c>
      <c r="BH283" s="225">
        <f>IF(N283="sníž. přenesená",J283,0)</f>
        <v>0</v>
      </c>
      <c r="BI283" s="225">
        <f>IF(N283="nulová",J283,0)</f>
        <v>0</v>
      </c>
      <c r="BJ283" s="26" t="s">
        <v>81</v>
      </c>
      <c r="BK283" s="225">
        <f>ROUND(I283*H283,2)</f>
        <v>0</v>
      </c>
      <c r="BL283" s="26" t="s">
        <v>207</v>
      </c>
      <c r="BM283" s="26" t="s">
        <v>869</v>
      </c>
    </row>
    <row r="284" s="1" customFormat="1">
      <c r="B284" s="48"/>
      <c r="D284" s="226" t="s">
        <v>209</v>
      </c>
      <c r="F284" s="227" t="s">
        <v>559</v>
      </c>
      <c r="I284" s="228"/>
      <c r="L284" s="48"/>
      <c r="M284" s="229"/>
      <c r="N284" s="49"/>
      <c r="O284" s="49"/>
      <c r="P284" s="49"/>
      <c r="Q284" s="49"/>
      <c r="R284" s="49"/>
      <c r="S284" s="49"/>
      <c r="T284" s="87"/>
      <c r="AT284" s="26" t="s">
        <v>209</v>
      </c>
      <c r="AU284" s="26" t="s">
        <v>83</v>
      </c>
    </row>
    <row r="285" s="12" customFormat="1">
      <c r="B285" s="230"/>
      <c r="D285" s="226" t="s">
        <v>211</v>
      </c>
      <c r="E285" s="231" t="s">
        <v>5</v>
      </c>
      <c r="F285" s="232" t="s">
        <v>870</v>
      </c>
      <c r="H285" s="233">
        <v>113.47</v>
      </c>
      <c r="I285" s="234"/>
      <c r="L285" s="230"/>
      <c r="M285" s="235"/>
      <c r="N285" s="236"/>
      <c r="O285" s="236"/>
      <c r="P285" s="236"/>
      <c r="Q285" s="236"/>
      <c r="R285" s="236"/>
      <c r="S285" s="236"/>
      <c r="T285" s="237"/>
      <c r="AT285" s="231" t="s">
        <v>211</v>
      </c>
      <c r="AU285" s="231" t="s">
        <v>83</v>
      </c>
      <c r="AV285" s="12" t="s">
        <v>83</v>
      </c>
      <c r="AW285" s="12" t="s">
        <v>37</v>
      </c>
      <c r="AX285" s="12" t="s">
        <v>81</v>
      </c>
      <c r="AY285" s="231" t="s">
        <v>200</v>
      </c>
    </row>
    <row r="286" s="1" customFormat="1" ht="25.5" customHeight="1">
      <c r="B286" s="213"/>
      <c r="C286" s="214" t="s">
        <v>534</v>
      </c>
      <c r="D286" s="214" t="s">
        <v>202</v>
      </c>
      <c r="E286" s="215" t="s">
        <v>563</v>
      </c>
      <c r="F286" s="216" t="s">
        <v>564</v>
      </c>
      <c r="G286" s="217" t="s">
        <v>333</v>
      </c>
      <c r="H286" s="218">
        <v>13.199999999999999</v>
      </c>
      <c r="I286" s="219"/>
      <c r="J286" s="220">
        <f>ROUND(I286*H286,2)</f>
        <v>0</v>
      </c>
      <c r="K286" s="216" t="s">
        <v>206</v>
      </c>
      <c r="L286" s="48"/>
      <c r="M286" s="221" t="s">
        <v>5</v>
      </c>
      <c r="N286" s="222" t="s">
        <v>44</v>
      </c>
      <c r="O286" s="49"/>
      <c r="P286" s="223">
        <f>O286*H286</f>
        <v>0</v>
      </c>
      <c r="Q286" s="223">
        <v>0.00060999999999999997</v>
      </c>
      <c r="R286" s="223">
        <f>Q286*H286</f>
        <v>0.0080519999999999984</v>
      </c>
      <c r="S286" s="223">
        <v>0</v>
      </c>
      <c r="T286" s="224">
        <f>S286*H286</f>
        <v>0</v>
      </c>
      <c r="AR286" s="26" t="s">
        <v>207</v>
      </c>
      <c r="AT286" s="26" t="s">
        <v>202</v>
      </c>
      <c r="AU286" s="26" t="s">
        <v>83</v>
      </c>
      <c r="AY286" s="26" t="s">
        <v>200</v>
      </c>
      <c r="BE286" s="225">
        <f>IF(N286="základní",J286,0)</f>
        <v>0</v>
      </c>
      <c r="BF286" s="225">
        <f>IF(N286="snížená",J286,0)</f>
        <v>0</v>
      </c>
      <c r="BG286" s="225">
        <f>IF(N286="zákl. přenesená",J286,0)</f>
        <v>0</v>
      </c>
      <c r="BH286" s="225">
        <f>IF(N286="sníž. přenesená",J286,0)</f>
        <v>0</v>
      </c>
      <c r="BI286" s="225">
        <f>IF(N286="nulová",J286,0)</f>
        <v>0</v>
      </c>
      <c r="BJ286" s="26" t="s">
        <v>81</v>
      </c>
      <c r="BK286" s="225">
        <f>ROUND(I286*H286,2)</f>
        <v>0</v>
      </c>
      <c r="BL286" s="26" t="s">
        <v>207</v>
      </c>
      <c r="BM286" s="26" t="s">
        <v>871</v>
      </c>
    </row>
    <row r="287" s="1" customFormat="1">
      <c r="B287" s="48"/>
      <c r="D287" s="226" t="s">
        <v>209</v>
      </c>
      <c r="F287" s="227" t="s">
        <v>566</v>
      </c>
      <c r="I287" s="228"/>
      <c r="L287" s="48"/>
      <c r="M287" s="229"/>
      <c r="N287" s="49"/>
      <c r="O287" s="49"/>
      <c r="P287" s="49"/>
      <c r="Q287" s="49"/>
      <c r="R287" s="49"/>
      <c r="S287" s="49"/>
      <c r="T287" s="87"/>
      <c r="AT287" s="26" t="s">
        <v>209</v>
      </c>
      <c r="AU287" s="26" t="s">
        <v>83</v>
      </c>
    </row>
    <row r="288" s="12" customFormat="1">
      <c r="B288" s="230"/>
      <c r="D288" s="226" t="s">
        <v>211</v>
      </c>
      <c r="E288" s="231" t="s">
        <v>5</v>
      </c>
      <c r="F288" s="232" t="s">
        <v>872</v>
      </c>
      <c r="H288" s="233">
        <v>13.199999999999999</v>
      </c>
      <c r="I288" s="234"/>
      <c r="L288" s="230"/>
      <c r="M288" s="235"/>
      <c r="N288" s="236"/>
      <c r="O288" s="236"/>
      <c r="P288" s="236"/>
      <c r="Q288" s="236"/>
      <c r="R288" s="236"/>
      <c r="S288" s="236"/>
      <c r="T288" s="237"/>
      <c r="AT288" s="231" t="s">
        <v>211</v>
      </c>
      <c r="AU288" s="231" t="s">
        <v>83</v>
      </c>
      <c r="AV288" s="12" t="s">
        <v>83</v>
      </c>
      <c r="AW288" s="12" t="s">
        <v>37</v>
      </c>
      <c r="AX288" s="12" t="s">
        <v>81</v>
      </c>
      <c r="AY288" s="231" t="s">
        <v>200</v>
      </c>
    </row>
    <row r="289" s="1" customFormat="1" ht="16.5" customHeight="1">
      <c r="B289" s="213"/>
      <c r="C289" s="214" t="s">
        <v>540</v>
      </c>
      <c r="D289" s="214" t="s">
        <v>202</v>
      </c>
      <c r="E289" s="215" t="s">
        <v>873</v>
      </c>
      <c r="F289" s="216" t="s">
        <v>874</v>
      </c>
      <c r="G289" s="217" t="s">
        <v>333</v>
      </c>
      <c r="H289" s="218">
        <v>12.449999999999999</v>
      </c>
      <c r="I289" s="219"/>
      <c r="J289" s="220">
        <f>ROUND(I289*H289,2)</f>
        <v>0</v>
      </c>
      <c r="K289" s="216" t="s">
        <v>206</v>
      </c>
      <c r="L289" s="48"/>
      <c r="M289" s="221" t="s">
        <v>5</v>
      </c>
      <c r="N289" s="222" t="s">
        <v>44</v>
      </c>
      <c r="O289" s="49"/>
      <c r="P289" s="223">
        <f>O289*H289</f>
        <v>0</v>
      </c>
      <c r="Q289" s="223">
        <v>0</v>
      </c>
      <c r="R289" s="223">
        <f>Q289*H289</f>
        <v>0</v>
      </c>
      <c r="S289" s="223">
        <v>0</v>
      </c>
      <c r="T289" s="224">
        <f>S289*H289</f>
        <v>0</v>
      </c>
      <c r="AR289" s="26" t="s">
        <v>207</v>
      </c>
      <c r="AT289" s="26" t="s">
        <v>202</v>
      </c>
      <c r="AU289" s="26" t="s">
        <v>83</v>
      </c>
      <c r="AY289" s="26" t="s">
        <v>200</v>
      </c>
      <c r="BE289" s="225">
        <f>IF(N289="základní",J289,0)</f>
        <v>0</v>
      </c>
      <c r="BF289" s="225">
        <f>IF(N289="snížená",J289,0)</f>
        <v>0</v>
      </c>
      <c r="BG289" s="225">
        <f>IF(N289="zákl. přenesená",J289,0)</f>
        <v>0</v>
      </c>
      <c r="BH289" s="225">
        <f>IF(N289="sníž. přenesená",J289,0)</f>
        <v>0</v>
      </c>
      <c r="BI289" s="225">
        <f>IF(N289="nulová",J289,0)</f>
        <v>0</v>
      </c>
      <c r="BJ289" s="26" t="s">
        <v>81</v>
      </c>
      <c r="BK289" s="225">
        <f>ROUND(I289*H289,2)</f>
        <v>0</v>
      </c>
      <c r="BL289" s="26" t="s">
        <v>207</v>
      </c>
      <c r="BM289" s="26" t="s">
        <v>875</v>
      </c>
    </row>
    <row r="290" s="1" customFormat="1">
      <c r="B290" s="48"/>
      <c r="D290" s="226" t="s">
        <v>209</v>
      </c>
      <c r="F290" s="227" t="s">
        <v>876</v>
      </c>
      <c r="I290" s="228"/>
      <c r="L290" s="48"/>
      <c r="M290" s="229"/>
      <c r="N290" s="49"/>
      <c r="O290" s="49"/>
      <c r="P290" s="49"/>
      <c r="Q290" s="49"/>
      <c r="R290" s="49"/>
      <c r="S290" s="49"/>
      <c r="T290" s="87"/>
      <c r="AT290" s="26" t="s">
        <v>209</v>
      </c>
      <c r="AU290" s="26" t="s">
        <v>83</v>
      </c>
    </row>
    <row r="291" s="12" customFormat="1">
      <c r="B291" s="230"/>
      <c r="D291" s="226" t="s">
        <v>211</v>
      </c>
      <c r="E291" s="231" t="s">
        <v>5</v>
      </c>
      <c r="F291" s="232" t="s">
        <v>755</v>
      </c>
      <c r="H291" s="233">
        <v>12.449999999999999</v>
      </c>
      <c r="I291" s="234"/>
      <c r="L291" s="230"/>
      <c r="M291" s="235"/>
      <c r="N291" s="236"/>
      <c r="O291" s="236"/>
      <c r="P291" s="236"/>
      <c r="Q291" s="236"/>
      <c r="R291" s="236"/>
      <c r="S291" s="236"/>
      <c r="T291" s="237"/>
      <c r="AT291" s="231" t="s">
        <v>211</v>
      </c>
      <c r="AU291" s="231" t="s">
        <v>83</v>
      </c>
      <c r="AV291" s="12" t="s">
        <v>83</v>
      </c>
      <c r="AW291" s="12" t="s">
        <v>37</v>
      </c>
      <c r="AX291" s="12" t="s">
        <v>81</v>
      </c>
      <c r="AY291" s="231" t="s">
        <v>200</v>
      </c>
    </row>
    <row r="292" s="11" customFormat="1" ht="29.88" customHeight="1">
      <c r="B292" s="200"/>
      <c r="D292" s="201" t="s">
        <v>72</v>
      </c>
      <c r="E292" s="211" t="s">
        <v>877</v>
      </c>
      <c r="F292" s="211" t="s">
        <v>878</v>
      </c>
      <c r="I292" s="203"/>
      <c r="J292" s="212">
        <f>BK292</f>
        <v>0</v>
      </c>
      <c r="L292" s="200"/>
      <c r="M292" s="205"/>
      <c r="N292" s="206"/>
      <c r="O292" s="206"/>
      <c r="P292" s="207">
        <f>SUM(P293:P300)</f>
        <v>0</v>
      </c>
      <c r="Q292" s="206"/>
      <c r="R292" s="207">
        <f>SUM(R293:R300)</f>
        <v>0</v>
      </c>
      <c r="S292" s="206"/>
      <c r="T292" s="208">
        <f>SUM(T293:T300)</f>
        <v>0</v>
      </c>
      <c r="AR292" s="201" t="s">
        <v>81</v>
      </c>
      <c r="AT292" s="209" t="s">
        <v>72</v>
      </c>
      <c r="AU292" s="209" t="s">
        <v>81</v>
      </c>
      <c r="AY292" s="201" t="s">
        <v>200</v>
      </c>
      <c r="BK292" s="210">
        <f>SUM(BK293:BK300)</f>
        <v>0</v>
      </c>
    </row>
    <row r="293" s="1" customFormat="1" ht="25.5" customHeight="1">
      <c r="B293" s="213"/>
      <c r="C293" s="214" t="s">
        <v>546</v>
      </c>
      <c r="D293" s="214" t="s">
        <v>202</v>
      </c>
      <c r="E293" s="215" t="s">
        <v>879</v>
      </c>
      <c r="F293" s="216" t="s">
        <v>880</v>
      </c>
      <c r="G293" s="217" t="s">
        <v>274</v>
      </c>
      <c r="H293" s="218">
        <v>9.5030000000000001</v>
      </c>
      <c r="I293" s="219"/>
      <c r="J293" s="220">
        <f>ROUND(I293*H293,2)</f>
        <v>0</v>
      </c>
      <c r="K293" s="216" t="s">
        <v>206</v>
      </c>
      <c r="L293" s="48"/>
      <c r="M293" s="221" t="s">
        <v>5</v>
      </c>
      <c r="N293" s="222" t="s">
        <v>44</v>
      </c>
      <c r="O293" s="49"/>
      <c r="P293" s="223">
        <f>O293*H293</f>
        <v>0</v>
      </c>
      <c r="Q293" s="223">
        <v>0</v>
      </c>
      <c r="R293" s="223">
        <f>Q293*H293</f>
        <v>0</v>
      </c>
      <c r="S293" s="223">
        <v>0</v>
      </c>
      <c r="T293" s="224">
        <f>S293*H293</f>
        <v>0</v>
      </c>
      <c r="AR293" s="26" t="s">
        <v>207</v>
      </c>
      <c r="AT293" s="26" t="s">
        <v>202</v>
      </c>
      <c r="AU293" s="26" t="s">
        <v>83</v>
      </c>
      <c r="AY293" s="26" t="s">
        <v>200</v>
      </c>
      <c r="BE293" s="225">
        <f>IF(N293="základní",J293,0)</f>
        <v>0</v>
      </c>
      <c r="BF293" s="225">
        <f>IF(N293="snížená",J293,0)</f>
        <v>0</v>
      </c>
      <c r="BG293" s="225">
        <f>IF(N293="zákl. přenesená",J293,0)</f>
        <v>0</v>
      </c>
      <c r="BH293" s="225">
        <f>IF(N293="sníž. přenesená",J293,0)</f>
        <v>0</v>
      </c>
      <c r="BI293" s="225">
        <f>IF(N293="nulová",J293,0)</f>
        <v>0</v>
      </c>
      <c r="BJ293" s="26" t="s">
        <v>81</v>
      </c>
      <c r="BK293" s="225">
        <f>ROUND(I293*H293,2)</f>
        <v>0</v>
      </c>
      <c r="BL293" s="26" t="s">
        <v>207</v>
      </c>
      <c r="BM293" s="26" t="s">
        <v>881</v>
      </c>
    </row>
    <row r="294" s="1" customFormat="1">
      <c r="B294" s="48"/>
      <c r="D294" s="226" t="s">
        <v>209</v>
      </c>
      <c r="F294" s="227" t="s">
        <v>882</v>
      </c>
      <c r="I294" s="228"/>
      <c r="L294" s="48"/>
      <c r="M294" s="229"/>
      <c r="N294" s="49"/>
      <c r="O294" s="49"/>
      <c r="P294" s="49"/>
      <c r="Q294" s="49"/>
      <c r="R294" s="49"/>
      <c r="S294" s="49"/>
      <c r="T294" s="87"/>
      <c r="AT294" s="26" t="s">
        <v>209</v>
      </c>
      <c r="AU294" s="26" t="s">
        <v>83</v>
      </c>
    </row>
    <row r="295" s="1" customFormat="1">
      <c r="B295" s="48"/>
      <c r="D295" s="226" t="s">
        <v>235</v>
      </c>
      <c r="F295" s="246" t="s">
        <v>883</v>
      </c>
      <c r="I295" s="228"/>
      <c r="L295" s="48"/>
      <c r="M295" s="229"/>
      <c r="N295" s="49"/>
      <c r="O295" s="49"/>
      <c r="P295" s="49"/>
      <c r="Q295" s="49"/>
      <c r="R295" s="49"/>
      <c r="S295" s="49"/>
      <c r="T295" s="87"/>
      <c r="AT295" s="26" t="s">
        <v>235</v>
      </c>
      <c r="AU295" s="26" t="s">
        <v>83</v>
      </c>
    </row>
    <row r="296" s="1" customFormat="1" ht="16.5" customHeight="1">
      <c r="B296" s="213"/>
      <c r="C296" s="214" t="s">
        <v>551</v>
      </c>
      <c r="D296" s="214" t="s">
        <v>202</v>
      </c>
      <c r="E296" s="215" t="s">
        <v>884</v>
      </c>
      <c r="F296" s="216" t="s">
        <v>885</v>
      </c>
      <c r="G296" s="217" t="s">
        <v>274</v>
      </c>
      <c r="H296" s="218">
        <v>9.5030000000000001</v>
      </c>
      <c r="I296" s="219"/>
      <c r="J296" s="220">
        <f>ROUND(I296*H296,2)</f>
        <v>0</v>
      </c>
      <c r="K296" s="216" t="s">
        <v>206</v>
      </c>
      <c r="L296" s="48"/>
      <c r="M296" s="221" t="s">
        <v>5</v>
      </c>
      <c r="N296" s="222" t="s">
        <v>44</v>
      </c>
      <c r="O296" s="49"/>
      <c r="P296" s="223">
        <f>O296*H296</f>
        <v>0</v>
      </c>
      <c r="Q296" s="223">
        <v>0</v>
      </c>
      <c r="R296" s="223">
        <f>Q296*H296</f>
        <v>0</v>
      </c>
      <c r="S296" s="223">
        <v>0</v>
      </c>
      <c r="T296" s="224">
        <f>S296*H296</f>
        <v>0</v>
      </c>
      <c r="AR296" s="26" t="s">
        <v>207</v>
      </c>
      <c r="AT296" s="26" t="s">
        <v>202</v>
      </c>
      <c r="AU296" s="26" t="s">
        <v>83</v>
      </c>
      <c r="AY296" s="26" t="s">
        <v>200</v>
      </c>
      <c r="BE296" s="225">
        <f>IF(N296="základní",J296,0)</f>
        <v>0</v>
      </c>
      <c r="BF296" s="225">
        <f>IF(N296="snížená",J296,0)</f>
        <v>0</v>
      </c>
      <c r="BG296" s="225">
        <f>IF(N296="zákl. přenesená",J296,0)</f>
        <v>0</v>
      </c>
      <c r="BH296" s="225">
        <f>IF(N296="sníž. přenesená",J296,0)</f>
        <v>0</v>
      </c>
      <c r="BI296" s="225">
        <f>IF(N296="nulová",J296,0)</f>
        <v>0</v>
      </c>
      <c r="BJ296" s="26" t="s">
        <v>81</v>
      </c>
      <c r="BK296" s="225">
        <f>ROUND(I296*H296,2)</f>
        <v>0</v>
      </c>
      <c r="BL296" s="26" t="s">
        <v>207</v>
      </c>
      <c r="BM296" s="26" t="s">
        <v>886</v>
      </c>
    </row>
    <row r="297" s="1" customFormat="1">
      <c r="B297" s="48"/>
      <c r="D297" s="226" t="s">
        <v>209</v>
      </c>
      <c r="F297" s="227" t="s">
        <v>887</v>
      </c>
      <c r="I297" s="228"/>
      <c r="L297" s="48"/>
      <c r="M297" s="229"/>
      <c r="N297" s="49"/>
      <c r="O297" s="49"/>
      <c r="P297" s="49"/>
      <c r="Q297" s="49"/>
      <c r="R297" s="49"/>
      <c r="S297" s="49"/>
      <c r="T297" s="87"/>
      <c r="AT297" s="26" t="s">
        <v>209</v>
      </c>
      <c r="AU297" s="26" t="s">
        <v>83</v>
      </c>
    </row>
    <row r="298" s="1" customFormat="1">
      <c r="B298" s="48"/>
      <c r="D298" s="226" t="s">
        <v>235</v>
      </c>
      <c r="F298" s="246" t="s">
        <v>883</v>
      </c>
      <c r="I298" s="228"/>
      <c r="L298" s="48"/>
      <c r="M298" s="229"/>
      <c r="N298" s="49"/>
      <c r="O298" s="49"/>
      <c r="P298" s="49"/>
      <c r="Q298" s="49"/>
      <c r="R298" s="49"/>
      <c r="S298" s="49"/>
      <c r="T298" s="87"/>
      <c r="AT298" s="26" t="s">
        <v>235</v>
      </c>
      <c r="AU298" s="26" t="s">
        <v>83</v>
      </c>
    </row>
    <row r="299" s="1" customFormat="1" ht="16.5" customHeight="1">
      <c r="B299" s="213"/>
      <c r="C299" s="214" t="s">
        <v>557</v>
      </c>
      <c r="D299" s="214" t="s">
        <v>202</v>
      </c>
      <c r="E299" s="215" t="s">
        <v>888</v>
      </c>
      <c r="F299" s="216" t="s">
        <v>889</v>
      </c>
      <c r="G299" s="217" t="s">
        <v>274</v>
      </c>
      <c r="H299" s="218">
        <v>9.5030000000000001</v>
      </c>
      <c r="I299" s="219"/>
      <c r="J299" s="220">
        <f>ROUND(I299*H299,2)</f>
        <v>0</v>
      </c>
      <c r="K299" s="216" t="s">
        <v>206</v>
      </c>
      <c r="L299" s="48"/>
      <c r="M299" s="221" t="s">
        <v>5</v>
      </c>
      <c r="N299" s="222" t="s">
        <v>44</v>
      </c>
      <c r="O299" s="49"/>
      <c r="P299" s="223">
        <f>O299*H299</f>
        <v>0</v>
      </c>
      <c r="Q299" s="223">
        <v>0</v>
      </c>
      <c r="R299" s="223">
        <f>Q299*H299</f>
        <v>0</v>
      </c>
      <c r="S299" s="223">
        <v>0</v>
      </c>
      <c r="T299" s="224">
        <f>S299*H299</f>
        <v>0</v>
      </c>
      <c r="AR299" s="26" t="s">
        <v>207</v>
      </c>
      <c r="AT299" s="26" t="s">
        <v>202</v>
      </c>
      <c r="AU299" s="26" t="s">
        <v>83</v>
      </c>
      <c r="AY299" s="26" t="s">
        <v>200</v>
      </c>
      <c r="BE299" s="225">
        <f>IF(N299="základní",J299,0)</f>
        <v>0</v>
      </c>
      <c r="BF299" s="225">
        <f>IF(N299="snížená",J299,0)</f>
        <v>0</v>
      </c>
      <c r="BG299" s="225">
        <f>IF(N299="zákl. přenesená",J299,0)</f>
        <v>0</v>
      </c>
      <c r="BH299" s="225">
        <f>IF(N299="sníž. přenesená",J299,0)</f>
        <v>0</v>
      </c>
      <c r="BI299" s="225">
        <f>IF(N299="nulová",J299,0)</f>
        <v>0</v>
      </c>
      <c r="BJ299" s="26" t="s">
        <v>81</v>
      </c>
      <c r="BK299" s="225">
        <f>ROUND(I299*H299,2)</f>
        <v>0</v>
      </c>
      <c r="BL299" s="26" t="s">
        <v>207</v>
      </c>
      <c r="BM299" s="26" t="s">
        <v>890</v>
      </c>
    </row>
    <row r="300" s="1" customFormat="1">
      <c r="B300" s="48"/>
      <c r="D300" s="226" t="s">
        <v>209</v>
      </c>
      <c r="F300" s="227" t="s">
        <v>891</v>
      </c>
      <c r="I300" s="228"/>
      <c r="L300" s="48"/>
      <c r="M300" s="229"/>
      <c r="N300" s="49"/>
      <c r="O300" s="49"/>
      <c r="P300" s="49"/>
      <c r="Q300" s="49"/>
      <c r="R300" s="49"/>
      <c r="S300" s="49"/>
      <c r="T300" s="87"/>
      <c r="AT300" s="26" t="s">
        <v>209</v>
      </c>
      <c r="AU300" s="26" t="s">
        <v>83</v>
      </c>
    </row>
    <row r="301" s="11" customFormat="1" ht="29.88" customHeight="1">
      <c r="B301" s="200"/>
      <c r="D301" s="201" t="s">
        <v>72</v>
      </c>
      <c r="E301" s="211" t="s">
        <v>574</v>
      </c>
      <c r="F301" s="211" t="s">
        <v>575</v>
      </c>
      <c r="I301" s="203"/>
      <c r="J301" s="212">
        <f>BK301</f>
        <v>0</v>
      </c>
      <c r="L301" s="200"/>
      <c r="M301" s="205"/>
      <c r="N301" s="206"/>
      <c r="O301" s="206"/>
      <c r="P301" s="207">
        <f>SUM(P302:P303)</f>
        <v>0</v>
      </c>
      <c r="Q301" s="206"/>
      <c r="R301" s="207">
        <f>SUM(R302:R303)</f>
        <v>0</v>
      </c>
      <c r="S301" s="206"/>
      <c r="T301" s="208">
        <f>SUM(T302:T303)</f>
        <v>0</v>
      </c>
      <c r="AR301" s="201" t="s">
        <v>81</v>
      </c>
      <c r="AT301" s="209" t="s">
        <v>72</v>
      </c>
      <c r="AU301" s="209" t="s">
        <v>81</v>
      </c>
      <c r="AY301" s="201" t="s">
        <v>200</v>
      </c>
      <c r="BK301" s="210">
        <f>SUM(BK302:BK303)</f>
        <v>0</v>
      </c>
    </row>
    <row r="302" s="1" customFormat="1" ht="16.5" customHeight="1">
      <c r="B302" s="213"/>
      <c r="C302" s="214" t="s">
        <v>562</v>
      </c>
      <c r="D302" s="214" t="s">
        <v>202</v>
      </c>
      <c r="E302" s="215" t="s">
        <v>577</v>
      </c>
      <c r="F302" s="216" t="s">
        <v>578</v>
      </c>
      <c r="G302" s="217" t="s">
        <v>274</v>
      </c>
      <c r="H302" s="218">
        <v>1378.0440000000001</v>
      </c>
      <c r="I302" s="219"/>
      <c r="J302" s="220">
        <f>ROUND(I302*H302,2)</f>
        <v>0</v>
      </c>
      <c r="K302" s="216" t="s">
        <v>206</v>
      </c>
      <c r="L302" s="48"/>
      <c r="M302" s="221" t="s">
        <v>5</v>
      </c>
      <c r="N302" s="222" t="s">
        <v>44</v>
      </c>
      <c r="O302" s="49"/>
      <c r="P302" s="223">
        <f>O302*H302</f>
        <v>0</v>
      </c>
      <c r="Q302" s="223">
        <v>0</v>
      </c>
      <c r="R302" s="223">
        <f>Q302*H302</f>
        <v>0</v>
      </c>
      <c r="S302" s="223">
        <v>0</v>
      </c>
      <c r="T302" s="224">
        <f>S302*H302</f>
        <v>0</v>
      </c>
      <c r="AR302" s="26" t="s">
        <v>207</v>
      </c>
      <c r="AT302" s="26" t="s">
        <v>202</v>
      </c>
      <c r="AU302" s="26" t="s">
        <v>83</v>
      </c>
      <c r="AY302" s="26" t="s">
        <v>200</v>
      </c>
      <c r="BE302" s="225">
        <f>IF(N302="základní",J302,0)</f>
        <v>0</v>
      </c>
      <c r="BF302" s="225">
        <f>IF(N302="snížená",J302,0)</f>
        <v>0</v>
      </c>
      <c r="BG302" s="225">
        <f>IF(N302="zákl. přenesená",J302,0)</f>
        <v>0</v>
      </c>
      <c r="BH302" s="225">
        <f>IF(N302="sníž. přenesená",J302,0)</f>
        <v>0</v>
      </c>
      <c r="BI302" s="225">
        <f>IF(N302="nulová",J302,0)</f>
        <v>0</v>
      </c>
      <c r="BJ302" s="26" t="s">
        <v>81</v>
      </c>
      <c r="BK302" s="225">
        <f>ROUND(I302*H302,2)</f>
        <v>0</v>
      </c>
      <c r="BL302" s="26" t="s">
        <v>207</v>
      </c>
      <c r="BM302" s="26" t="s">
        <v>892</v>
      </c>
    </row>
    <row r="303" s="1" customFormat="1">
      <c r="B303" s="48"/>
      <c r="D303" s="226" t="s">
        <v>209</v>
      </c>
      <c r="F303" s="227" t="s">
        <v>580</v>
      </c>
      <c r="I303" s="228"/>
      <c r="L303" s="48"/>
      <c r="M303" s="257"/>
      <c r="N303" s="258"/>
      <c r="O303" s="258"/>
      <c r="P303" s="258"/>
      <c r="Q303" s="258"/>
      <c r="R303" s="258"/>
      <c r="S303" s="258"/>
      <c r="T303" s="259"/>
      <c r="AT303" s="26" t="s">
        <v>209</v>
      </c>
      <c r="AU303" s="26" t="s">
        <v>83</v>
      </c>
    </row>
    <row r="304" s="1" customFormat="1" ht="6.96" customHeight="1">
      <c r="B304" s="69"/>
      <c r="C304" s="70"/>
      <c r="D304" s="70"/>
      <c r="E304" s="70"/>
      <c r="F304" s="70"/>
      <c r="G304" s="70"/>
      <c r="H304" s="70"/>
      <c r="I304" s="165"/>
      <c r="J304" s="70"/>
      <c r="K304" s="70"/>
      <c r="L304" s="48"/>
    </row>
  </sheetData>
  <autoFilter ref="C83:K303"/>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95</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893</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ROUND(J83,2)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ROUND(SUM(BE83:BE280), 2)</f>
        <v>0</v>
      </c>
      <c r="G30" s="49"/>
      <c r="H30" s="49"/>
      <c r="I30" s="157">
        <v>0.20999999999999999</v>
      </c>
      <c r="J30" s="156">
        <f>ROUND(ROUND((SUM(BE83:BE280)), 2)*I30, 2)</f>
        <v>0</v>
      </c>
      <c r="K30" s="53"/>
    </row>
    <row r="31" s="1" customFormat="1" ht="14.4" customHeight="1">
      <c r="B31" s="48"/>
      <c r="C31" s="49"/>
      <c r="D31" s="49"/>
      <c r="E31" s="57" t="s">
        <v>45</v>
      </c>
      <c r="F31" s="156">
        <f>ROUND(SUM(BF83:BF280), 2)</f>
        <v>0</v>
      </c>
      <c r="G31" s="49"/>
      <c r="H31" s="49"/>
      <c r="I31" s="157">
        <v>0.14999999999999999</v>
      </c>
      <c r="J31" s="156">
        <f>ROUND(ROUND((SUM(BF83:BF280)), 2)*I31, 2)</f>
        <v>0</v>
      </c>
      <c r="K31" s="53"/>
    </row>
    <row r="32" hidden="1" s="1" customFormat="1" ht="14.4" customHeight="1">
      <c r="B32" s="48"/>
      <c r="C32" s="49"/>
      <c r="D32" s="49"/>
      <c r="E32" s="57" t="s">
        <v>46</v>
      </c>
      <c r="F32" s="156">
        <f>ROUND(SUM(BG83:BG280), 2)</f>
        <v>0</v>
      </c>
      <c r="G32" s="49"/>
      <c r="H32" s="49"/>
      <c r="I32" s="157">
        <v>0.20999999999999999</v>
      </c>
      <c r="J32" s="156">
        <v>0</v>
      </c>
      <c r="K32" s="53"/>
    </row>
    <row r="33" hidden="1" s="1" customFormat="1" ht="14.4" customHeight="1">
      <c r="B33" s="48"/>
      <c r="C33" s="49"/>
      <c r="D33" s="49"/>
      <c r="E33" s="57" t="s">
        <v>47</v>
      </c>
      <c r="F33" s="156">
        <f>ROUND(SUM(BH83:BH280), 2)</f>
        <v>0</v>
      </c>
      <c r="G33" s="49"/>
      <c r="H33" s="49"/>
      <c r="I33" s="157">
        <v>0.14999999999999999</v>
      </c>
      <c r="J33" s="156">
        <v>0</v>
      </c>
      <c r="K33" s="53"/>
    </row>
    <row r="34" hidden="1" s="1" customFormat="1" ht="14.4" customHeight="1">
      <c r="B34" s="48"/>
      <c r="C34" s="49"/>
      <c r="D34" s="49"/>
      <c r="E34" s="57" t="s">
        <v>48</v>
      </c>
      <c r="F34" s="156">
        <f>ROUND(SUM(BI83:BI280),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SO104 - Ul. Muchova</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J83</f>
        <v>0</v>
      </c>
      <c r="K56" s="53"/>
      <c r="AU56" s="26" t="s">
        <v>176</v>
      </c>
    </row>
    <row r="57" s="8" customFormat="1" ht="24.96" customHeight="1">
      <c r="B57" s="174"/>
      <c r="C57" s="175"/>
      <c r="D57" s="176" t="s">
        <v>177</v>
      </c>
      <c r="E57" s="177"/>
      <c r="F57" s="177"/>
      <c r="G57" s="177"/>
      <c r="H57" s="177"/>
      <c r="I57" s="178"/>
      <c r="J57" s="179">
        <f>J84</f>
        <v>0</v>
      </c>
      <c r="K57" s="180"/>
    </row>
    <row r="58" s="9" customFormat="1" ht="19.92" customHeight="1">
      <c r="B58" s="181"/>
      <c r="C58" s="182"/>
      <c r="D58" s="183" t="s">
        <v>178</v>
      </c>
      <c r="E58" s="184"/>
      <c r="F58" s="184"/>
      <c r="G58" s="184"/>
      <c r="H58" s="184"/>
      <c r="I58" s="185"/>
      <c r="J58" s="186">
        <f>J85</f>
        <v>0</v>
      </c>
      <c r="K58" s="187"/>
    </row>
    <row r="59" s="9" customFormat="1" ht="19.92" customHeight="1">
      <c r="B59" s="181"/>
      <c r="C59" s="182"/>
      <c r="D59" s="183" t="s">
        <v>179</v>
      </c>
      <c r="E59" s="184"/>
      <c r="F59" s="184"/>
      <c r="G59" s="184"/>
      <c r="H59" s="184"/>
      <c r="I59" s="185"/>
      <c r="J59" s="186">
        <f>J149</f>
        <v>0</v>
      </c>
      <c r="K59" s="187"/>
    </row>
    <row r="60" s="9" customFormat="1" ht="19.92" customHeight="1">
      <c r="B60" s="181"/>
      <c r="C60" s="182"/>
      <c r="D60" s="183" t="s">
        <v>180</v>
      </c>
      <c r="E60" s="184"/>
      <c r="F60" s="184"/>
      <c r="G60" s="184"/>
      <c r="H60" s="184"/>
      <c r="I60" s="185"/>
      <c r="J60" s="186">
        <f>J158</f>
        <v>0</v>
      </c>
      <c r="K60" s="187"/>
    </row>
    <row r="61" s="9" customFormat="1" ht="19.92" customHeight="1">
      <c r="B61" s="181"/>
      <c r="C61" s="182"/>
      <c r="D61" s="183" t="s">
        <v>181</v>
      </c>
      <c r="E61" s="184"/>
      <c r="F61" s="184"/>
      <c r="G61" s="184"/>
      <c r="H61" s="184"/>
      <c r="I61" s="185"/>
      <c r="J61" s="186">
        <f>J223</f>
        <v>0</v>
      </c>
      <c r="K61" s="187"/>
    </row>
    <row r="62" s="9" customFormat="1" ht="19.92" customHeight="1">
      <c r="B62" s="181"/>
      <c r="C62" s="182"/>
      <c r="D62" s="183" t="s">
        <v>182</v>
      </c>
      <c r="E62" s="184"/>
      <c r="F62" s="184"/>
      <c r="G62" s="184"/>
      <c r="H62" s="184"/>
      <c r="I62" s="185"/>
      <c r="J62" s="186">
        <f>J242</f>
        <v>0</v>
      </c>
      <c r="K62" s="187"/>
    </row>
    <row r="63" s="9" customFormat="1" ht="19.92" customHeight="1">
      <c r="B63" s="181"/>
      <c r="C63" s="182"/>
      <c r="D63" s="183" t="s">
        <v>183</v>
      </c>
      <c r="E63" s="184"/>
      <c r="F63" s="184"/>
      <c r="G63" s="184"/>
      <c r="H63" s="184"/>
      <c r="I63" s="185"/>
      <c r="J63" s="186">
        <f>J278</f>
        <v>0</v>
      </c>
      <c r="K63" s="187"/>
    </row>
    <row r="64" s="1" customFormat="1" ht="21.84" customHeight="1">
      <c r="B64" s="48"/>
      <c r="C64" s="49"/>
      <c r="D64" s="49"/>
      <c r="E64" s="49"/>
      <c r="F64" s="49"/>
      <c r="G64" s="49"/>
      <c r="H64" s="49"/>
      <c r="I64" s="143"/>
      <c r="J64" s="49"/>
      <c r="K64" s="53"/>
    </row>
    <row r="65" s="1" customFormat="1" ht="6.96" customHeight="1">
      <c r="B65" s="69"/>
      <c r="C65" s="70"/>
      <c r="D65" s="70"/>
      <c r="E65" s="70"/>
      <c r="F65" s="70"/>
      <c r="G65" s="70"/>
      <c r="H65" s="70"/>
      <c r="I65" s="165"/>
      <c r="J65" s="70"/>
      <c r="K65" s="71"/>
    </row>
    <row r="69" s="1" customFormat="1" ht="6.96" customHeight="1">
      <c r="B69" s="72"/>
      <c r="C69" s="73"/>
      <c r="D69" s="73"/>
      <c r="E69" s="73"/>
      <c r="F69" s="73"/>
      <c r="G69" s="73"/>
      <c r="H69" s="73"/>
      <c r="I69" s="166"/>
      <c r="J69" s="73"/>
      <c r="K69" s="73"/>
      <c r="L69" s="48"/>
    </row>
    <row r="70" s="1" customFormat="1" ht="36.96" customHeight="1">
      <c r="B70" s="48"/>
      <c r="C70" s="74" t="s">
        <v>184</v>
      </c>
      <c r="L70" s="48"/>
    </row>
    <row r="71" s="1" customFormat="1" ht="6.96" customHeight="1">
      <c r="B71" s="48"/>
      <c r="L71" s="48"/>
    </row>
    <row r="72" s="1" customFormat="1" ht="14.4" customHeight="1">
      <c r="B72" s="48"/>
      <c r="C72" s="76" t="s">
        <v>19</v>
      </c>
      <c r="L72" s="48"/>
    </row>
    <row r="73" s="1" customFormat="1" ht="16.5" customHeight="1">
      <c r="B73" s="48"/>
      <c r="E73" s="188" t="str">
        <f>E7</f>
        <v>Vostelčice 2017</v>
      </c>
      <c r="F73" s="76"/>
      <c r="G73" s="76"/>
      <c r="H73" s="76"/>
      <c r="L73" s="48"/>
    </row>
    <row r="74" s="1" customFormat="1" ht="14.4" customHeight="1">
      <c r="B74" s="48"/>
      <c r="C74" s="76" t="s">
        <v>169</v>
      </c>
      <c r="L74" s="48"/>
    </row>
    <row r="75" s="1" customFormat="1" ht="17.25" customHeight="1">
      <c r="B75" s="48"/>
      <c r="E75" s="79" t="str">
        <f>E9</f>
        <v>SO104 - Ul. Muchova</v>
      </c>
      <c r="F75" s="1"/>
      <c r="G75" s="1"/>
      <c r="H75" s="1"/>
      <c r="L75" s="48"/>
    </row>
    <row r="76" s="1" customFormat="1" ht="6.96" customHeight="1">
      <c r="B76" s="48"/>
      <c r="L76" s="48"/>
    </row>
    <row r="77" s="1" customFormat="1" ht="18" customHeight="1">
      <c r="B77" s="48"/>
      <c r="C77" s="76" t="s">
        <v>23</v>
      </c>
      <c r="F77" s="189" t="str">
        <f>F12</f>
        <v>Choceň</v>
      </c>
      <c r="I77" s="190" t="s">
        <v>25</v>
      </c>
      <c r="J77" s="81" t="str">
        <f>IF(J12="","",J12)</f>
        <v>8. 1. 2019</v>
      </c>
      <c r="L77" s="48"/>
    </row>
    <row r="78" s="1" customFormat="1" ht="6.96" customHeight="1">
      <c r="B78" s="48"/>
      <c r="L78" s="48"/>
    </row>
    <row r="79" s="1" customFormat="1">
      <c r="B79" s="48"/>
      <c r="C79" s="76" t="s">
        <v>27</v>
      </c>
      <c r="F79" s="189" t="str">
        <f>E15</f>
        <v>Město Choceň</v>
      </c>
      <c r="I79" s="190" t="s">
        <v>34</v>
      </c>
      <c r="J79" s="189" t="str">
        <f>E21</f>
        <v>Laboro ateliér s.r.o.</v>
      </c>
      <c r="L79" s="48"/>
    </row>
    <row r="80" s="1" customFormat="1" ht="14.4" customHeight="1">
      <c r="B80" s="48"/>
      <c r="C80" s="76" t="s">
        <v>32</v>
      </c>
      <c r="F80" s="189" t="str">
        <f>IF(E18="","",E18)</f>
        <v/>
      </c>
      <c r="L80" s="48"/>
    </row>
    <row r="81" s="1" customFormat="1" ht="10.32" customHeight="1">
      <c r="B81" s="48"/>
      <c r="L81" s="48"/>
    </row>
    <row r="82" s="10" customFormat="1" ht="29.28" customHeight="1">
      <c r="B82" s="191"/>
      <c r="C82" s="192" t="s">
        <v>185</v>
      </c>
      <c r="D82" s="193" t="s">
        <v>58</v>
      </c>
      <c r="E82" s="193" t="s">
        <v>54</v>
      </c>
      <c r="F82" s="193" t="s">
        <v>186</v>
      </c>
      <c r="G82" s="193" t="s">
        <v>187</v>
      </c>
      <c r="H82" s="193" t="s">
        <v>188</v>
      </c>
      <c r="I82" s="194" t="s">
        <v>189</v>
      </c>
      <c r="J82" s="193" t="s">
        <v>174</v>
      </c>
      <c r="K82" s="195" t="s">
        <v>190</v>
      </c>
      <c r="L82" s="191"/>
      <c r="M82" s="94" t="s">
        <v>191</v>
      </c>
      <c r="N82" s="95" t="s">
        <v>43</v>
      </c>
      <c r="O82" s="95" t="s">
        <v>192</v>
      </c>
      <c r="P82" s="95" t="s">
        <v>193</v>
      </c>
      <c r="Q82" s="95" t="s">
        <v>194</v>
      </c>
      <c r="R82" s="95" t="s">
        <v>195</v>
      </c>
      <c r="S82" s="95" t="s">
        <v>196</v>
      </c>
      <c r="T82" s="96" t="s">
        <v>197</v>
      </c>
    </row>
    <row r="83" s="1" customFormat="1" ht="29.28" customHeight="1">
      <c r="B83" s="48"/>
      <c r="C83" s="98" t="s">
        <v>175</v>
      </c>
      <c r="J83" s="196">
        <f>BK83</f>
        <v>0</v>
      </c>
      <c r="L83" s="48"/>
      <c r="M83" s="97"/>
      <c r="N83" s="84"/>
      <c r="O83" s="84"/>
      <c r="P83" s="197">
        <f>P84</f>
        <v>0</v>
      </c>
      <c r="Q83" s="84"/>
      <c r="R83" s="197">
        <f>R84</f>
        <v>1010.6876374100001</v>
      </c>
      <c r="S83" s="84"/>
      <c r="T83" s="198">
        <f>T84</f>
        <v>0</v>
      </c>
      <c r="AT83" s="26" t="s">
        <v>72</v>
      </c>
      <c r="AU83" s="26" t="s">
        <v>176</v>
      </c>
      <c r="BK83" s="199">
        <f>BK84</f>
        <v>0</v>
      </c>
    </row>
    <row r="84" s="11" customFormat="1" ht="37.44" customHeight="1">
      <c r="B84" s="200"/>
      <c r="D84" s="201" t="s">
        <v>72</v>
      </c>
      <c r="E84" s="202" t="s">
        <v>198</v>
      </c>
      <c r="F84" s="202" t="s">
        <v>199</v>
      </c>
      <c r="I84" s="203"/>
      <c r="J84" s="204">
        <f>BK84</f>
        <v>0</v>
      </c>
      <c r="L84" s="200"/>
      <c r="M84" s="205"/>
      <c r="N84" s="206"/>
      <c r="O84" s="206"/>
      <c r="P84" s="207">
        <f>P85+P149+P158+P223+P242+P278</f>
        <v>0</v>
      </c>
      <c r="Q84" s="206"/>
      <c r="R84" s="207">
        <f>R85+R149+R158+R223+R242+R278</f>
        <v>1010.6876374100001</v>
      </c>
      <c r="S84" s="206"/>
      <c r="T84" s="208">
        <f>T85+T149+T158+T223+T242+T278</f>
        <v>0</v>
      </c>
      <c r="AR84" s="201" t="s">
        <v>81</v>
      </c>
      <c r="AT84" s="209" t="s">
        <v>72</v>
      </c>
      <c r="AU84" s="209" t="s">
        <v>73</v>
      </c>
      <c r="AY84" s="201" t="s">
        <v>200</v>
      </c>
      <c r="BK84" s="210">
        <f>BK85+BK149+BK158+BK223+BK242+BK278</f>
        <v>0</v>
      </c>
    </row>
    <row r="85" s="11" customFormat="1" ht="19.92" customHeight="1">
      <c r="B85" s="200"/>
      <c r="D85" s="201" t="s">
        <v>72</v>
      </c>
      <c r="E85" s="211" t="s">
        <v>81</v>
      </c>
      <c r="F85" s="211" t="s">
        <v>201</v>
      </c>
      <c r="I85" s="203"/>
      <c r="J85" s="212">
        <f>BK85</f>
        <v>0</v>
      </c>
      <c r="L85" s="200"/>
      <c r="M85" s="205"/>
      <c r="N85" s="206"/>
      <c r="O85" s="206"/>
      <c r="P85" s="207">
        <f>SUM(P86:P148)</f>
        <v>0</v>
      </c>
      <c r="Q85" s="206"/>
      <c r="R85" s="207">
        <f>SUM(R86:R148)</f>
        <v>209.360389</v>
      </c>
      <c r="S85" s="206"/>
      <c r="T85" s="208">
        <f>SUM(T86:T148)</f>
        <v>0</v>
      </c>
      <c r="AR85" s="201" t="s">
        <v>81</v>
      </c>
      <c r="AT85" s="209" t="s">
        <v>72</v>
      </c>
      <c r="AU85" s="209" t="s">
        <v>81</v>
      </c>
      <c r="AY85" s="201" t="s">
        <v>200</v>
      </c>
      <c r="BK85" s="210">
        <f>SUM(BK86:BK148)</f>
        <v>0</v>
      </c>
    </row>
    <row r="86" s="1" customFormat="1" ht="16.5" customHeight="1">
      <c r="B86" s="213"/>
      <c r="C86" s="214" t="s">
        <v>81</v>
      </c>
      <c r="D86" s="214" t="s">
        <v>202</v>
      </c>
      <c r="E86" s="215" t="s">
        <v>213</v>
      </c>
      <c r="F86" s="216" t="s">
        <v>214</v>
      </c>
      <c r="G86" s="217" t="s">
        <v>205</v>
      </c>
      <c r="H86" s="218">
        <v>340.71300000000002</v>
      </c>
      <c r="I86" s="219"/>
      <c r="J86" s="220">
        <f>ROUND(I86*H86,2)</f>
        <v>0</v>
      </c>
      <c r="K86" s="216" t="s">
        <v>206</v>
      </c>
      <c r="L86" s="48"/>
      <c r="M86" s="221" t="s">
        <v>5</v>
      </c>
      <c r="N86" s="222" t="s">
        <v>44</v>
      </c>
      <c r="O86" s="49"/>
      <c r="P86" s="223">
        <f>O86*H86</f>
        <v>0</v>
      </c>
      <c r="Q86" s="223">
        <v>0</v>
      </c>
      <c r="R86" s="223">
        <f>Q86*H86</f>
        <v>0</v>
      </c>
      <c r="S86" s="223">
        <v>0</v>
      </c>
      <c r="T86" s="224">
        <f>S86*H86</f>
        <v>0</v>
      </c>
      <c r="AR86" s="26" t="s">
        <v>207</v>
      </c>
      <c r="AT86" s="26" t="s">
        <v>202</v>
      </c>
      <c r="AU86" s="26" t="s">
        <v>83</v>
      </c>
      <c r="AY86" s="26" t="s">
        <v>200</v>
      </c>
      <c r="BE86" s="225">
        <f>IF(N86="základní",J86,0)</f>
        <v>0</v>
      </c>
      <c r="BF86" s="225">
        <f>IF(N86="snížená",J86,0)</f>
        <v>0</v>
      </c>
      <c r="BG86" s="225">
        <f>IF(N86="zákl. přenesená",J86,0)</f>
        <v>0</v>
      </c>
      <c r="BH86" s="225">
        <f>IF(N86="sníž. přenesená",J86,0)</f>
        <v>0</v>
      </c>
      <c r="BI86" s="225">
        <f>IF(N86="nulová",J86,0)</f>
        <v>0</v>
      </c>
      <c r="BJ86" s="26" t="s">
        <v>81</v>
      </c>
      <c r="BK86" s="225">
        <f>ROUND(I86*H86,2)</f>
        <v>0</v>
      </c>
      <c r="BL86" s="26" t="s">
        <v>207</v>
      </c>
      <c r="BM86" s="26" t="s">
        <v>894</v>
      </c>
    </row>
    <row r="87" s="1" customFormat="1">
      <c r="B87" s="48"/>
      <c r="D87" s="226" t="s">
        <v>209</v>
      </c>
      <c r="F87" s="227" t="s">
        <v>216</v>
      </c>
      <c r="I87" s="228"/>
      <c r="L87" s="48"/>
      <c r="M87" s="229"/>
      <c r="N87" s="49"/>
      <c r="O87" s="49"/>
      <c r="P87" s="49"/>
      <c r="Q87" s="49"/>
      <c r="R87" s="49"/>
      <c r="S87" s="49"/>
      <c r="T87" s="87"/>
      <c r="AT87" s="26" t="s">
        <v>209</v>
      </c>
      <c r="AU87" s="26" t="s">
        <v>83</v>
      </c>
    </row>
    <row r="88" s="12" customFormat="1">
      <c r="B88" s="230"/>
      <c r="D88" s="226" t="s">
        <v>211</v>
      </c>
      <c r="E88" s="231" t="s">
        <v>5</v>
      </c>
      <c r="F88" s="232" t="s">
        <v>895</v>
      </c>
      <c r="H88" s="233">
        <v>23.527999999999999</v>
      </c>
      <c r="I88" s="234"/>
      <c r="L88" s="230"/>
      <c r="M88" s="235"/>
      <c r="N88" s="236"/>
      <c r="O88" s="236"/>
      <c r="P88" s="236"/>
      <c r="Q88" s="236"/>
      <c r="R88" s="236"/>
      <c r="S88" s="236"/>
      <c r="T88" s="237"/>
      <c r="AT88" s="231" t="s">
        <v>211</v>
      </c>
      <c r="AU88" s="231" t="s">
        <v>83</v>
      </c>
      <c r="AV88" s="12" t="s">
        <v>83</v>
      </c>
      <c r="AW88" s="12" t="s">
        <v>37</v>
      </c>
      <c r="AX88" s="12" t="s">
        <v>73</v>
      </c>
      <c r="AY88" s="231" t="s">
        <v>200</v>
      </c>
    </row>
    <row r="89" s="12" customFormat="1">
      <c r="B89" s="230"/>
      <c r="D89" s="226" t="s">
        <v>211</v>
      </c>
      <c r="E89" s="231" t="s">
        <v>5</v>
      </c>
      <c r="F89" s="232" t="s">
        <v>896</v>
      </c>
      <c r="H89" s="233">
        <v>317.185</v>
      </c>
      <c r="I89" s="234"/>
      <c r="L89" s="230"/>
      <c r="M89" s="235"/>
      <c r="N89" s="236"/>
      <c r="O89" s="236"/>
      <c r="P89" s="236"/>
      <c r="Q89" s="236"/>
      <c r="R89" s="236"/>
      <c r="S89" s="236"/>
      <c r="T89" s="237"/>
      <c r="AT89" s="231" t="s">
        <v>211</v>
      </c>
      <c r="AU89" s="231" t="s">
        <v>83</v>
      </c>
      <c r="AV89" s="12" t="s">
        <v>83</v>
      </c>
      <c r="AW89" s="12" t="s">
        <v>37</v>
      </c>
      <c r="AX89" s="12" t="s">
        <v>73</v>
      </c>
      <c r="AY89" s="231" t="s">
        <v>200</v>
      </c>
    </row>
    <row r="90" s="13" customFormat="1">
      <c r="B90" s="238"/>
      <c r="D90" s="226" t="s">
        <v>211</v>
      </c>
      <c r="E90" s="239" t="s">
        <v>5</v>
      </c>
      <c r="F90" s="240" t="s">
        <v>219</v>
      </c>
      <c r="H90" s="241">
        <v>340.71300000000002</v>
      </c>
      <c r="I90" s="242"/>
      <c r="L90" s="238"/>
      <c r="M90" s="243"/>
      <c r="N90" s="244"/>
      <c r="O90" s="244"/>
      <c r="P90" s="244"/>
      <c r="Q90" s="244"/>
      <c r="R90" s="244"/>
      <c r="S90" s="244"/>
      <c r="T90" s="245"/>
      <c r="AT90" s="239" t="s">
        <v>211</v>
      </c>
      <c r="AU90" s="239" t="s">
        <v>83</v>
      </c>
      <c r="AV90" s="13" t="s">
        <v>207</v>
      </c>
      <c r="AW90" s="13" t="s">
        <v>37</v>
      </c>
      <c r="AX90" s="13" t="s">
        <v>81</v>
      </c>
      <c r="AY90" s="239" t="s">
        <v>200</v>
      </c>
    </row>
    <row r="91" s="1" customFormat="1" ht="25.5" customHeight="1">
      <c r="B91" s="213"/>
      <c r="C91" s="214" t="s">
        <v>83</v>
      </c>
      <c r="D91" s="214" t="s">
        <v>202</v>
      </c>
      <c r="E91" s="215" t="s">
        <v>220</v>
      </c>
      <c r="F91" s="216" t="s">
        <v>221</v>
      </c>
      <c r="G91" s="217" t="s">
        <v>205</v>
      </c>
      <c r="H91" s="218">
        <v>266.697</v>
      </c>
      <c r="I91" s="219"/>
      <c r="J91" s="220">
        <f>ROUND(I91*H91,2)</f>
        <v>0</v>
      </c>
      <c r="K91" s="216" t="s">
        <v>206</v>
      </c>
      <c r="L91" s="48"/>
      <c r="M91" s="221" t="s">
        <v>5</v>
      </c>
      <c r="N91" s="222" t="s">
        <v>44</v>
      </c>
      <c r="O91" s="49"/>
      <c r="P91" s="223">
        <f>O91*H91</f>
        <v>0</v>
      </c>
      <c r="Q91" s="223">
        <v>0</v>
      </c>
      <c r="R91" s="223">
        <f>Q91*H91</f>
        <v>0</v>
      </c>
      <c r="S91" s="223">
        <v>0</v>
      </c>
      <c r="T91" s="224">
        <f>S91*H91</f>
        <v>0</v>
      </c>
      <c r="AR91" s="26" t="s">
        <v>207</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207</v>
      </c>
      <c r="BM91" s="26" t="s">
        <v>897</v>
      </c>
    </row>
    <row r="92" s="1" customFormat="1">
      <c r="B92" s="48"/>
      <c r="D92" s="226" t="s">
        <v>209</v>
      </c>
      <c r="F92" s="227" t="s">
        <v>223</v>
      </c>
      <c r="I92" s="228"/>
      <c r="L92" s="48"/>
      <c r="M92" s="229"/>
      <c r="N92" s="49"/>
      <c r="O92" s="49"/>
      <c r="P92" s="49"/>
      <c r="Q92" s="49"/>
      <c r="R92" s="49"/>
      <c r="S92" s="49"/>
      <c r="T92" s="87"/>
      <c r="AT92" s="26" t="s">
        <v>209</v>
      </c>
      <c r="AU92" s="26" t="s">
        <v>83</v>
      </c>
    </row>
    <row r="93" s="12" customFormat="1">
      <c r="B93" s="230"/>
      <c r="D93" s="226" t="s">
        <v>211</v>
      </c>
      <c r="E93" s="231" t="s">
        <v>5</v>
      </c>
      <c r="F93" s="232" t="s">
        <v>898</v>
      </c>
      <c r="H93" s="233">
        <v>266.697</v>
      </c>
      <c r="I93" s="234"/>
      <c r="L93" s="230"/>
      <c r="M93" s="235"/>
      <c r="N93" s="236"/>
      <c r="O93" s="236"/>
      <c r="P93" s="236"/>
      <c r="Q93" s="236"/>
      <c r="R93" s="236"/>
      <c r="S93" s="236"/>
      <c r="T93" s="237"/>
      <c r="AT93" s="231" t="s">
        <v>211</v>
      </c>
      <c r="AU93" s="231" t="s">
        <v>83</v>
      </c>
      <c r="AV93" s="12" t="s">
        <v>83</v>
      </c>
      <c r="AW93" s="12" t="s">
        <v>37</v>
      </c>
      <c r="AX93" s="12" t="s">
        <v>81</v>
      </c>
      <c r="AY93" s="231" t="s">
        <v>200</v>
      </c>
    </row>
    <row r="94" s="1" customFormat="1" ht="16.5" customHeight="1">
      <c r="B94" s="213"/>
      <c r="C94" s="214" t="s">
        <v>110</v>
      </c>
      <c r="D94" s="214" t="s">
        <v>202</v>
      </c>
      <c r="E94" s="215" t="s">
        <v>225</v>
      </c>
      <c r="F94" s="216" t="s">
        <v>226</v>
      </c>
      <c r="G94" s="217" t="s">
        <v>205</v>
      </c>
      <c r="H94" s="218">
        <v>296.18000000000001</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899</v>
      </c>
    </row>
    <row r="95" s="1" customFormat="1">
      <c r="B95" s="48"/>
      <c r="D95" s="226" t="s">
        <v>209</v>
      </c>
      <c r="F95" s="227" t="s">
        <v>228</v>
      </c>
      <c r="I95" s="228"/>
      <c r="L95" s="48"/>
      <c r="M95" s="229"/>
      <c r="N95" s="49"/>
      <c r="O95" s="49"/>
      <c r="P95" s="49"/>
      <c r="Q95" s="49"/>
      <c r="R95" s="49"/>
      <c r="S95" s="49"/>
      <c r="T95" s="87"/>
      <c r="AT95" s="26" t="s">
        <v>209</v>
      </c>
      <c r="AU95" s="26" t="s">
        <v>83</v>
      </c>
    </row>
    <row r="96" s="12" customFormat="1">
      <c r="B96" s="230"/>
      <c r="D96" s="226" t="s">
        <v>211</v>
      </c>
      <c r="E96" s="231" t="s">
        <v>5</v>
      </c>
      <c r="F96" s="232" t="s">
        <v>900</v>
      </c>
      <c r="H96" s="233">
        <v>296.18000000000001</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16.5" customHeight="1">
      <c r="B97" s="213"/>
      <c r="C97" s="214" t="s">
        <v>207</v>
      </c>
      <c r="D97" s="214" t="s">
        <v>202</v>
      </c>
      <c r="E97" s="215" t="s">
        <v>231</v>
      </c>
      <c r="F97" s="216" t="s">
        <v>232</v>
      </c>
      <c r="G97" s="217" t="s">
        <v>205</v>
      </c>
      <c r="H97" s="218">
        <v>29.483000000000001</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901</v>
      </c>
    </row>
    <row r="98" s="1" customFormat="1">
      <c r="B98" s="48"/>
      <c r="D98" s="226" t="s">
        <v>209</v>
      </c>
      <c r="F98" s="227" t="s">
        <v>234</v>
      </c>
      <c r="I98" s="228"/>
      <c r="L98" s="48"/>
      <c r="M98" s="229"/>
      <c r="N98" s="49"/>
      <c r="O98" s="49"/>
      <c r="P98" s="49"/>
      <c r="Q98" s="49"/>
      <c r="R98" s="49"/>
      <c r="S98" s="49"/>
      <c r="T98" s="87"/>
      <c r="AT98" s="26" t="s">
        <v>209</v>
      </c>
      <c r="AU98" s="26" t="s">
        <v>83</v>
      </c>
    </row>
    <row r="99" s="1" customFormat="1">
      <c r="B99" s="48"/>
      <c r="D99" s="226" t="s">
        <v>235</v>
      </c>
      <c r="F99" s="246" t="s">
        <v>236</v>
      </c>
      <c r="I99" s="228"/>
      <c r="L99" s="48"/>
      <c r="M99" s="229"/>
      <c r="N99" s="49"/>
      <c r="O99" s="49"/>
      <c r="P99" s="49"/>
      <c r="Q99" s="49"/>
      <c r="R99" s="49"/>
      <c r="S99" s="49"/>
      <c r="T99" s="87"/>
      <c r="AT99" s="26" t="s">
        <v>235</v>
      </c>
      <c r="AU99" s="26" t="s">
        <v>83</v>
      </c>
    </row>
    <row r="100" s="12" customFormat="1">
      <c r="B100" s="230"/>
      <c r="D100" s="226" t="s">
        <v>211</v>
      </c>
      <c r="E100" s="231" t="s">
        <v>5</v>
      </c>
      <c r="F100" s="232" t="s">
        <v>902</v>
      </c>
      <c r="H100" s="233">
        <v>29.483000000000001</v>
      </c>
      <c r="I100" s="234"/>
      <c r="L100" s="230"/>
      <c r="M100" s="235"/>
      <c r="N100" s="236"/>
      <c r="O100" s="236"/>
      <c r="P100" s="236"/>
      <c r="Q100" s="236"/>
      <c r="R100" s="236"/>
      <c r="S100" s="236"/>
      <c r="T100" s="237"/>
      <c r="AT100" s="231" t="s">
        <v>211</v>
      </c>
      <c r="AU100" s="231" t="s">
        <v>83</v>
      </c>
      <c r="AV100" s="12" t="s">
        <v>83</v>
      </c>
      <c r="AW100" s="12" t="s">
        <v>37</v>
      </c>
      <c r="AX100" s="12" t="s">
        <v>81</v>
      </c>
      <c r="AY100" s="231" t="s">
        <v>200</v>
      </c>
    </row>
    <row r="101" s="1" customFormat="1" ht="16.5" customHeight="1">
      <c r="B101" s="213"/>
      <c r="C101" s="214" t="s">
        <v>230</v>
      </c>
      <c r="D101" s="214" t="s">
        <v>202</v>
      </c>
      <c r="E101" s="215" t="s">
        <v>239</v>
      </c>
      <c r="F101" s="216" t="s">
        <v>240</v>
      </c>
      <c r="G101" s="217" t="s">
        <v>205</v>
      </c>
      <c r="H101" s="218">
        <v>23.887</v>
      </c>
      <c r="I101" s="219"/>
      <c r="J101" s="220">
        <f>ROUND(I101*H101,2)</f>
        <v>0</v>
      </c>
      <c r="K101" s="216" t="s">
        <v>206</v>
      </c>
      <c r="L101" s="48"/>
      <c r="M101" s="221" t="s">
        <v>5</v>
      </c>
      <c r="N101" s="222" t="s">
        <v>44</v>
      </c>
      <c r="O101" s="49"/>
      <c r="P101" s="223">
        <f>O101*H101</f>
        <v>0</v>
      </c>
      <c r="Q101" s="223">
        <v>0</v>
      </c>
      <c r="R101" s="223">
        <f>Q101*H101</f>
        <v>0</v>
      </c>
      <c r="S101" s="223">
        <v>0</v>
      </c>
      <c r="T101" s="224">
        <f>S101*H101</f>
        <v>0</v>
      </c>
      <c r="AR101" s="26" t="s">
        <v>207</v>
      </c>
      <c r="AT101" s="26" t="s">
        <v>202</v>
      </c>
      <c r="AU101" s="26" t="s">
        <v>83</v>
      </c>
      <c r="AY101" s="26" t="s">
        <v>200</v>
      </c>
      <c r="BE101" s="225">
        <f>IF(N101="základní",J101,0)</f>
        <v>0</v>
      </c>
      <c r="BF101" s="225">
        <f>IF(N101="snížená",J101,0)</f>
        <v>0</v>
      </c>
      <c r="BG101" s="225">
        <f>IF(N101="zákl. přenesená",J101,0)</f>
        <v>0</v>
      </c>
      <c r="BH101" s="225">
        <f>IF(N101="sníž. přenesená",J101,0)</f>
        <v>0</v>
      </c>
      <c r="BI101" s="225">
        <f>IF(N101="nulová",J101,0)</f>
        <v>0</v>
      </c>
      <c r="BJ101" s="26" t="s">
        <v>81</v>
      </c>
      <c r="BK101" s="225">
        <f>ROUND(I101*H101,2)</f>
        <v>0</v>
      </c>
      <c r="BL101" s="26" t="s">
        <v>207</v>
      </c>
      <c r="BM101" s="26" t="s">
        <v>903</v>
      </c>
    </row>
    <row r="102" s="1" customFormat="1">
      <c r="B102" s="48"/>
      <c r="D102" s="226" t="s">
        <v>209</v>
      </c>
      <c r="F102" s="227" t="s">
        <v>242</v>
      </c>
      <c r="I102" s="228"/>
      <c r="L102" s="48"/>
      <c r="M102" s="229"/>
      <c r="N102" s="49"/>
      <c r="O102" s="49"/>
      <c r="P102" s="49"/>
      <c r="Q102" s="49"/>
      <c r="R102" s="49"/>
      <c r="S102" s="49"/>
      <c r="T102" s="87"/>
      <c r="AT102" s="26" t="s">
        <v>209</v>
      </c>
      <c r="AU102" s="26" t="s">
        <v>83</v>
      </c>
    </row>
    <row r="103" s="12" customFormat="1">
      <c r="B103" s="230"/>
      <c r="D103" s="226" t="s">
        <v>211</v>
      </c>
      <c r="E103" s="231" t="s">
        <v>5</v>
      </c>
      <c r="F103" s="232" t="s">
        <v>904</v>
      </c>
      <c r="H103" s="233">
        <v>23.887</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238</v>
      </c>
      <c r="D104" s="214" t="s">
        <v>202</v>
      </c>
      <c r="E104" s="215" t="s">
        <v>245</v>
      </c>
      <c r="F104" s="216" t="s">
        <v>246</v>
      </c>
      <c r="G104" s="217" t="s">
        <v>205</v>
      </c>
      <c r="H104" s="218">
        <v>316.82600000000002</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905</v>
      </c>
    </row>
    <row r="105" s="1" customFormat="1">
      <c r="B105" s="48"/>
      <c r="D105" s="226" t="s">
        <v>209</v>
      </c>
      <c r="F105" s="227" t="s">
        <v>248</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906</v>
      </c>
      <c r="H106" s="233">
        <v>316.82600000000002</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244</v>
      </c>
      <c r="D107" s="214" t="s">
        <v>202</v>
      </c>
      <c r="E107" s="215" t="s">
        <v>251</v>
      </c>
      <c r="F107" s="216" t="s">
        <v>252</v>
      </c>
      <c r="G107" s="217" t="s">
        <v>205</v>
      </c>
      <c r="H107" s="218">
        <v>296.18000000000001</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907</v>
      </c>
    </row>
    <row r="108" s="1" customFormat="1">
      <c r="B108" s="48"/>
      <c r="D108" s="226" t="s">
        <v>209</v>
      </c>
      <c r="F108" s="227" t="s">
        <v>254</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908</v>
      </c>
      <c r="H109" s="233">
        <v>266.697</v>
      </c>
      <c r="I109" s="234"/>
      <c r="L109" s="230"/>
      <c r="M109" s="235"/>
      <c r="N109" s="236"/>
      <c r="O109" s="236"/>
      <c r="P109" s="236"/>
      <c r="Q109" s="236"/>
      <c r="R109" s="236"/>
      <c r="S109" s="236"/>
      <c r="T109" s="237"/>
      <c r="AT109" s="231" t="s">
        <v>211</v>
      </c>
      <c r="AU109" s="231" t="s">
        <v>83</v>
      </c>
      <c r="AV109" s="12" t="s">
        <v>83</v>
      </c>
      <c r="AW109" s="12" t="s">
        <v>37</v>
      </c>
      <c r="AX109" s="12" t="s">
        <v>73</v>
      </c>
      <c r="AY109" s="231" t="s">
        <v>200</v>
      </c>
    </row>
    <row r="110" s="12" customFormat="1">
      <c r="B110" s="230"/>
      <c r="D110" s="226" t="s">
        <v>211</v>
      </c>
      <c r="E110" s="231" t="s">
        <v>5</v>
      </c>
      <c r="F110" s="232" t="s">
        <v>909</v>
      </c>
      <c r="H110" s="233">
        <v>29.483000000000001</v>
      </c>
      <c r="I110" s="234"/>
      <c r="L110" s="230"/>
      <c r="M110" s="235"/>
      <c r="N110" s="236"/>
      <c r="O110" s="236"/>
      <c r="P110" s="236"/>
      <c r="Q110" s="236"/>
      <c r="R110" s="236"/>
      <c r="S110" s="236"/>
      <c r="T110" s="237"/>
      <c r="AT110" s="231" t="s">
        <v>211</v>
      </c>
      <c r="AU110" s="231" t="s">
        <v>83</v>
      </c>
      <c r="AV110" s="12" t="s">
        <v>83</v>
      </c>
      <c r="AW110" s="12" t="s">
        <v>37</v>
      </c>
      <c r="AX110" s="12" t="s">
        <v>73</v>
      </c>
      <c r="AY110" s="231" t="s">
        <v>200</v>
      </c>
    </row>
    <row r="111" s="13" customFormat="1">
      <c r="B111" s="238"/>
      <c r="D111" s="226" t="s">
        <v>211</v>
      </c>
      <c r="E111" s="239" t="s">
        <v>5</v>
      </c>
      <c r="F111" s="240" t="s">
        <v>219</v>
      </c>
      <c r="H111" s="241">
        <v>296.18000000000001</v>
      </c>
      <c r="I111" s="242"/>
      <c r="L111" s="238"/>
      <c r="M111" s="243"/>
      <c r="N111" s="244"/>
      <c r="O111" s="244"/>
      <c r="P111" s="244"/>
      <c r="Q111" s="244"/>
      <c r="R111" s="244"/>
      <c r="S111" s="244"/>
      <c r="T111" s="245"/>
      <c r="AT111" s="239" t="s">
        <v>211</v>
      </c>
      <c r="AU111" s="239" t="s">
        <v>83</v>
      </c>
      <c r="AV111" s="13" t="s">
        <v>207</v>
      </c>
      <c r="AW111" s="13" t="s">
        <v>37</v>
      </c>
      <c r="AX111" s="13" t="s">
        <v>81</v>
      </c>
      <c r="AY111" s="239" t="s">
        <v>200</v>
      </c>
    </row>
    <row r="112" s="1" customFormat="1" ht="16.5" customHeight="1">
      <c r="B112" s="213"/>
      <c r="C112" s="214" t="s">
        <v>250</v>
      </c>
      <c r="D112" s="214" t="s">
        <v>202</v>
      </c>
      <c r="E112" s="215" t="s">
        <v>259</v>
      </c>
      <c r="F112" s="216" t="s">
        <v>260</v>
      </c>
      <c r="G112" s="217" t="s">
        <v>205</v>
      </c>
      <c r="H112" s="218">
        <v>23.887</v>
      </c>
      <c r="I112" s="219"/>
      <c r="J112" s="220">
        <f>ROUND(I112*H112,2)</f>
        <v>0</v>
      </c>
      <c r="K112" s="216" t="s">
        <v>206</v>
      </c>
      <c r="L112" s="48"/>
      <c r="M112" s="221" t="s">
        <v>5</v>
      </c>
      <c r="N112" s="222" t="s">
        <v>44</v>
      </c>
      <c r="O112" s="49"/>
      <c r="P112" s="223">
        <f>O112*H112</f>
        <v>0</v>
      </c>
      <c r="Q112" s="223">
        <v>0</v>
      </c>
      <c r="R112" s="223">
        <f>Q112*H112</f>
        <v>0</v>
      </c>
      <c r="S112" s="223">
        <v>0</v>
      </c>
      <c r="T112" s="224">
        <f>S112*H112</f>
        <v>0</v>
      </c>
      <c r="AR112" s="26" t="s">
        <v>207</v>
      </c>
      <c r="AT112" s="26" t="s">
        <v>202</v>
      </c>
      <c r="AU112" s="26" t="s">
        <v>83</v>
      </c>
      <c r="AY112" s="26" t="s">
        <v>200</v>
      </c>
      <c r="BE112" s="225">
        <f>IF(N112="základní",J112,0)</f>
        <v>0</v>
      </c>
      <c r="BF112" s="225">
        <f>IF(N112="snížená",J112,0)</f>
        <v>0</v>
      </c>
      <c r="BG112" s="225">
        <f>IF(N112="zákl. přenesená",J112,0)</f>
        <v>0</v>
      </c>
      <c r="BH112" s="225">
        <f>IF(N112="sníž. přenesená",J112,0)</f>
        <v>0</v>
      </c>
      <c r="BI112" s="225">
        <f>IF(N112="nulová",J112,0)</f>
        <v>0</v>
      </c>
      <c r="BJ112" s="26" t="s">
        <v>81</v>
      </c>
      <c r="BK112" s="225">
        <f>ROUND(I112*H112,2)</f>
        <v>0</v>
      </c>
      <c r="BL112" s="26" t="s">
        <v>207</v>
      </c>
      <c r="BM112" s="26" t="s">
        <v>910</v>
      </c>
    </row>
    <row r="113" s="1" customFormat="1">
      <c r="B113" s="48"/>
      <c r="D113" s="226" t="s">
        <v>209</v>
      </c>
      <c r="F113" s="227" t="s">
        <v>262</v>
      </c>
      <c r="I113" s="228"/>
      <c r="L113" s="48"/>
      <c r="M113" s="229"/>
      <c r="N113" s="49"/>
      <c r="O113" s="49"/>
      <c r="P113" s="49"/>
      <c r="Q113" s="49"/>
      <c r="R113" s="49"/>
      <c r="S113" s="49"/>
      <c r="T113" s="87"/>
      <c r="AT113" s="26" t="s">
        <v>209</v>
      </c>
      <c r="AU113" s="26" t="s">
        <v>83</v>
      </c>
    </row>
    <row r="114" s="12" customFormat="1">
      <c r="B114" s="230"/>
      <c r="D114" s="226" t="s">
        <v>211</v>
      </c>
      <c r="E114" s="231" t="s">
        <v>5</v>
      </c>
      <c r="F114" s="232" t="s">
        <v>911</v>
      </c>
      <c r="H114" s="233">
        <v>23.887</v>
      </c>
      <c r="I114" s="234"/>
      <c r="L114" s="230"/>
      <c r="M114" s="235"/>
      <c r="N114" s="236"/>
      <c r="O114" s="236"/>
      <c r="P114" s="236"/>
      <c r="Q114" s="236"/>
      <c r="R114" s="236"/>
      <c r="S114" s="236"/>
      <c r="T114" s="237"/>
      <c r="AT114" s="231" t="s">
        <v>211</v>
      </c>
      <c r="AU114" s="231" t="s">
        <v>83</v>
      </c>
      <c r="AV114" s="12" t="s">
        <v>83</v>
      </c>
      <c r="AW114" s="12" t="s">
        <v>37</v>
      </c>
      <c r="AX114" s="12" t="s">
        <v>81</v>
      </c>
      <c r="AY114" s="231" t="s">
        <v>200</v>
      </c>
    </row>
    <row r="115" s="1" customFormat="1" ht="25.5" customHeight="1">
      <c r="B115" s="213"/>
      <c r="C115" s="214" t="s">
        <v>258</v>
      </c>
      <c r="D115" s="214" t="s">
        <v>202</v>
      </c>
      <c r="E115" s="215" t="s">
        <v>265</v>
      </c>
      <c r="F115" s="216" t="s">
        <v>266</v>
      </c>
      <c r="G115" s="217" t="s">
        <v>205</v>
      </c>
      <c r="H115" s="218">
        <v>130.84899999999999</v>
      </c>
      <c r="I115" s="219"/>
      <c r="J115" s="220">
        <f>ROUND(I115*H115,2)</f>
        <v>0</v>
      </c>
      <c r="K115" s="216" t="s">
        <v>206</v>
      </c>
      <c r="L115" s="48"/>
      <c r="M115" s="221" t="s">
        <v>5</v>
      </c>
      <c r="N115" s="222" t="s">
        <v>44</v>
      </c>
      <c r="O115" s="49"/>
      <c r="P115" s="223">
        <f>O115*H115</f>
        <v>0</v>
      </c>
      <c r="Q115" s="223">
        <v>0</v>
      </c>
      <c r="R115" s="223">
        <f>Q115*H115</f>
        <v>0</v>
      </c>
      <c r="S115" s="223">
        <v>0</v>
      </c>
      <c r="T115" s="224">
        <f>S115*H115</f>
        <v>0</v>
      </c>
      <c r="AR115" s="26" t="s">
        <v>207</v>
      </c>
      <c r="AT115" s="26" t="s">
        <v>202</v>
      </c>
      <c r="AU115" s="26" t="s">
        <v>83</v>
      </c>
      <c r="AY115" s="26" t="s">
        <v>200</v>
      </c>
      <c r="BE115" s="225">
        <f>IF(N115="základní",J115,0)</f>
        <v>0</v>
      </c>
      <c r="BF115" s="225">
        <f>IF(N115="snížená",J115,0)</f>
        <v>0</v>
      </c>
      <c r="BG115" s="225">
        <f>IF(N115="zákl. přenesená",J115,0)</f>
        <v>0</v>
      </c>
      <c r="BH115" s="225">
        <f>IF(N115="sníž. přenesená",J115,0)</f>
        <v>0</v>
      </c>
      <c r="BI115" s="225">
        <f>IF(N115="nulová",J115,0)</f>
        <v>0</v>
      </c>
      <c r="BJ115" s="26" t="s">
        <v>81</v>
      </c>
      <c r="BK115" s="225">
        <f>ROUND(I115*H115,2)</f>
        <v>0</v>
      </c>
      <c r="BL115" s="26" t="s">
        <v>207</v>
      </c>
      <c r="BM115" s="26" t="s">
        <v>912</v>
      </c>
    </row>
    <row r="116" s="1" customFormat="1">
      <c r="B116" s="48"/>
      <c r="D116" s="226" t="s">
        <v>209</v>
      </c>
      <c r="F116" s="227" t="s">
        <v>268</v>
      </c>
      <c r="I116" s="228"/>
      <c r="L116" s="48"/>
      <c r="M116" s="229"/>
      <c r="N116" s="49"/>
      <c r="O116" s="49"/>
      <c r="P116" s="49"/>
      <c r="Q116" s="49"/>
      <c r="R116" s="49"/>
      <c r="S116" s="49"/>
      <c r="T116" s="87"/>
      <c r="AT116" s="26" t="s">
        <v>209</v>
      </c>
      <c r="AU116" s="26" t="s">
        <v>83</v>
      </c>
    </row>
    <row r="117" s="12" customFormat="1">
      <c r="B117" s="230"/>
      <c r="D117" s="226" t="s">
        <v>211</v>
      </c>
      <c r="E117" s="231" t="s">
        <v>5</v>
      </c>
      <c r="F117" s="232" t="s">
        <v>913</v>
      </c>
      <c r="H117" s="233">
        <v>130.84899999999999</v>
      </c>
      <c r="I117" s="234"/>
      <c r="L117" s="230"/>
      <c r="M117" s="235"/>
      <c r="N117" s="236"/>
      <c r="O117" s="236"/>
      <c r="P117" s="236"/>
      <c r="Q117" s="236"/>
      <c r="R117" s="236"/>
      <c r="S117" s="236"/>
      <c r="T117" s="237"/>
      <c r="AT117" s="231" t="s">
        <v>211</v>
      </c>
      <c r="AU117" s="231" t="s">
        <v>83</v>
      </c>
      <c r="AV117" s="12" t="s">
        <v>83</v>
      </c>
      <c r="AW117" s="12" t="s">
        <v>37</v>
      </c>
      <c r="AX117" s="12" t="s">
        <v>81</v>
      </c>
      <c r="AY117" s="231" t="s">
        <v>200</v>
      </c>
    </row>
    <row r="118" s="1" customFormat="1" ht="16.5" customHeight="1">
      <c r="B118" s="213"/>
      <c r="C118" s="247" t="s">
        <v>264</v>
      </c>
      <c r="D118" s="247" t="s">
        <v>271</v>
      </c>
      <c r="E118" s="248" t="s">
        <v>272</v>
      </c>
      <c r="F118" s="249" t="s">
        <v>273</v>
      </c>
      <c r="G118" s="250" t="s">
        <v>274</v>
      </c>
      <c r="H118" s="251">
        <v>209.358</v>
      </c>
      <c r="I118" s="252"/>
      <c r="J118" s="253">
        <f>ROUND(I118*H118,2)</f>
        <v>0</v>
      </c>
      <c r="K118" s="249" t="s">
        <v>206</v>
      </c>
      <c r="L118" s="254"/>
      <c r="M118" s="255" t="s">
        <v>5</v>
      </c>
      <c r="N118" s="256" t="s">
        <v>44</v>
      </c>
      <c r="O118" s="49"/>
      <c r="P118" s="223">
        <f>O118*H118</f>
        <v>0</v>
      </c>
      <c r="Q118" s="223">
        <v>1</v>
      </c>
      <c r="R118" s="223">
        <f>Q118*H118</f>
        <v>209.358</v>
      </c>
      <c r="S118" s="223">
        <v>0</v>
      </c>
      <c r="T118" s="224">
        <f>S118*H118</f>
        <v>0</v>
      </c>
      <c r="AR118" s="26" t="s">
        <v>250</v>
      </c>
      <c r="AT118" s="26" t="s">
        <v>271</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914</v>
      </c>
    </row>
    <row r="119" s="1" customFormat="1">
      <c r="B119" s="48"/>
      <c r="D119" s="226" t="s">
        <v>209</v>
      </c>
      <c r="F119" s="227" t="s">
        <v>273</v>
      </c>
      <c r="I119" s="228"/>
      <c r="L119" s="48"/>
      <c r="M119" s="229"/>
      <c r="N119" s="49"/>
      <c r="O119" s="49"/>
      <c r="P119" s="49"/>
      <c r="Q119" s="49"/>
      <c r="R119" s="49"/>
      <c r="S119" s="49"/>
      <c r="T119" s="87"/>
      <c r="AT119" s="26" t="s">
        <v>209</v>
      </c>
      <c r="AU119" s="26" t="s">
        <v>83</v>
      </c>
    </row>
    <row r="120" s="12" customFormat="1">
      <c r="B120" s="230"/>
      <c r="D120" s="226" t="s">
        <v>211</v>
      </c>
      <c r="F120" s="232" t="s">
        <v>915</v>
      </c>
      <c r="H120" s="233">
        <v>209.358</v>
      </c>
      <c r="I120" s="234"/>
      <c r="L120" s="230"/>
      <c r="M120" s="235"/>
      <c r="N120" s="236"/>
      <c r="O120" s="236"/>
      <c r="P120" s="236"/>
      <c r="Q120" s="236"/>
      <c r="R120" s="236"/>
      <c r="S120" s="236"/>
      <c r="T120" s="237"/>
      <c r="AT120" s="231" t="s">
        <v>211</v>
      </c>
      <c r="AU120" s="231" t="s">
        <v>83</v>
      </c>
      <c r="AV120" s="12" t="s">
        <v>83</v>
      </c>
      <c r="AW120" s="12" t="s">
        <v>6</v>
      </c>
      <c r="AX120" s="12" t="s">
        <v>81</v>
      </c>
      <c r="AY120" s="231" t="s">
        <v>200</v>
      </c>
    </row>
    <row r="121" s="1" customFormat="1" ht="16.5" customHeight="1">
      <c r="B121" s="213"/>
      <c r="C121" s="214" t="s">
        <v>270</v>
      </c>
      <c r="D121" s="214" t="s">
        <v>202</v>
      </c>
      <c r="E121" s="215" t="s">
        <v>278</v>
      </c>
      <c r="F121" s="216" t="s">
        <v>279</v>
      </c>
      <c r="G121" s="217" t="s">
        <v>205</v>
      </c>
      <c r="H121" s="218">
        <v>296.18000000000001</v>
      </c>
      <c r="I121" s="219"/>
      <c r="J121" s="220">
        <f>ROUND(I121*H121,2)</f>
        <v>0</v>
      </c>
      <c r="K121" s="216" t="s">
        <v>206</v>
      </c>
      <c r="L121" s="48"/>
      <c r="M121" s="221" t="s">
        <v>5</v>
      </c>
      <c r="N121" s="222" t="s">
        <v>44</v>
      </c>
      <c r="O121" s="49"/>
      <c r="P121" s="223">
        <f>O121*H121</f>
        <v>0</v>
      </c>
      <c r="Q121" s="223">
        <v>0</v>
      </c>
      <c r="R121" s="223">
        <f>Q121*H121</f>
        <v>0</v>
      </c>
      <c r="S121" s="223">
        <v>0</v>
      </c>
      <c r="T121" s="224">
        <f>S121*H121</f>
        <v>0</v>
      </c>
      <c r="AR121" s="26" t="s">
        <v>207</v>
      </c>
      <c r="AT121" s="26" t="s">
        <v>202</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916</v>
      </c>
    </row>
    <row r="122" s="1" customFormat="1">
      <c r="B122" s="48"/>
      <c r="D122" s="226" t="s">
        <v>209</v>
      </c>
      <c r="F122" s="227" t="s">
        <v>281</v>
      </c>
      <c r="I122" s="228"/>
      <c r="L122" s="48"/>
      <c r="M122" s="229"/>
      <c r="N122" s="49"/>
      <c r="O122" s="49"/>
      <c r="P122" s="49"/>
      <c r="Q122" s="49"/>
      <c r="R122" s="49"/>
      <c r="S122" s="49"/>
      <c r="T122" s="87"/>
      <c r="AT122" s="26" t="s">
        <v>209</v>
      </c>
      <c r="AU122" s="26" t="s">
        <v>83</v>
      </c>
    </row>
    <row r="123" s="12" customFormat="1">
      <c r="B123" s="230"/>
      <c r="D123" s="226" t="s">
        <v>211</v>
      </c>
      <c r="E123" s="231" t="s">
        <v>5</v>
      </c>
      <c r="F123" s="232" t="s">
        <v>908</v>
      </c>
      <c r="H123" s="233">
        <v>266.697</v>
      </c>
      <c r="I123" s="234"/>
      <c r="L123" s="230"/>
      <c r="M123" s="235"/>
      <c r="N123" s="236"/>
      <c r="O123" s="236"/>
      <c r="P123" s="236"/>
      <c r="Q123" s="236"/>
      <c r="R123" s="236"/>
      <c r="S123" s="236"/>
      <c r="T123" s="237"/>
      <c r="AT123" s="231" t="s">
        <v>211</v>
      </c>
      <c r="AU123" s="231" t="s">
        <v>83</v>
      </c>
      <c r="AV123" s="12" t="s">
        <v>83</v>
      </c>
      <c r="AW123" s="12" t="s">
        <v>37</v>
      </c>
      <c r="AX123" s="12" t="s">
        <v>73</v>
      </c>
      <c r="AY123" s="231" t="s">
        <v>200</v>
      </c>
    </row>
    <row r="124" s="12" customFormat="1">
      <c r="B124" s="230"/>
      <c r="D124" s="226" t="s">
        <v>211</v>
      </c>
      <c r="E124" s="231" t="s">
        <v>5</v>
      </c>
      <c r="F124" s="232" t="s">
        <v>909</v>
      </c>
      <c r="H124" s="233">
        <v>29.483000000000001</v>
      </c>
      <c r="I124" s="234"/>
      <c r="L124" s="230"/>
      <c r="M124" s="235"/>
      <c r="N124" s="236"/>
      <c r="O124" s="236"/>
      <c r="P124" s="236"/>
      <c r="Q124" s="236"/>
      <c r="R124" s="236"/>
      <c r="S124" s="236"/>
      <c r="T124" s="237"/>
      <c r="AT124" s="231" t="s">
        <v>211</v>
      </c>
      <c r="AU124" s="231" t="s">
        <v>83</v>
      </c>
      <c r="AV124" s="12" t="s">
        <v>83</v>
      </c>
      <c r="AW124" s="12" t="s">
        <v>37</v>
      </c>
      <c r="AX124" s="12" t="s">
        <v>73</v>
      </c>
      <c r="AY124" s="231" t="s">
        <v>200</v>
      </c>
    </row>
    <row r="125" s="13" customFormat="1">
      <c r="B125" s="238"/>
      <c r="D125" s="226" t="s">
        <v>211</v>
      </c>
      <c r="E125" s="239" t="s">
        <v>5</v>
      </c>
      <c r="F125" s="240" t="s">
        <v>219</v>
      </c>
      <c r="H125" s="241">
        <v>296.18000000000001</v>
      </c>
      <c r="I125" s="242"/>
      <c r="L125" s="238"/>
      <c r="M125" s="243"/>
      <c r="N125" s="244"/>
      <c r="O125" s="244"/>
      <c r="P125" s="244"/>
      <c r="Q125" s="244"/>
      <c r="R125" s="244"/>
      <c r="S125" s="244"/>
      <c r="T125" s="245"/>
      <c r="AT125" s="239" t="s">
        <v>211</v>
      </c>
      <c r="AU125" s="239" t="s">
        <v>83</v>
      </c>
      <c r="AV125" s="13" t="s">
        <v>207</v>
      </c>
      <c r="AW125" s="13" t="s">
        <v>37</v>
      </c>
      <c r="AX125" s="13" t="s">
        <v>81</v>
      </c>
      <c r="AY125" s="239" t="s">
        <v>200</v>
      </c>
    </row>
    <row r="126" s="1" customFormat="1" ht="16.5" customHeight="1">
      <c r="B126" s="213"/>
      <c r="C126" s="214" t="s">
        <v>277</v>
      </c>
      <c r="D126" s="214" t="s">
        <v>202</v>
      </c>
      <c r="E126" s="215" t="s">
        <v>283</v>
      </c>
      <c r="F126" s="216" t="s">
        <v>284</v>
      </c>
      <c r="G126" s="217" t="s">
        <v>274</v>
      </c>
      <c r="H126" s="218">
        <v>562.74199999999996</v>
      </c>
      <c r="I126" s="219"/>
      <c r="J126" s="220">
        <f>ROUND(I126*H126,2)</f>
        <v>0</v>
      </c>
      <c r="K126" s="216" t="s">
        <v>206</v>
      </c>
      <c r="L126" s="48"/>
      <c r="M126" s="221" t="s">
        <v>5</v>
      </c>
      <c r="N126" s="222" t="s">
        <v>44</v>
      </c>
      <c r="O126" s="49"/>
      <c r="P126" s="223">
        <f>O126*H126</f>
        <v>0</v>
      </c>
      <c r="Q126" s="223">
        <v>0</v>
      </c>
      <c r="R126" s="223">
        <f>Q126*H126</f>
        <v>0</v>
      </c>
      <c r="S126" s="223">
        <v>0</v>
      </c>
      <c r="T126" s="224">
        <f>S126*H126</f>
        <v>0</v>
      </c>
      <c r="AR126" s="26" t="s">
        <v>207</v>
      </c>
      <c r="AT126" s="26" t="s">
        <v>202</v>
      </c>
      <c r="AU126" s="26" t="s">
        <v>83</v>
      </c>
      <c r="AY126" s="26" t="s">
        <v>200</v>
      </c>
      <c r="BE126" s="225">
        <f>IF(N126="základní",J126,0)</f>
        <v>0</v>
      </c>
      <c r="BF126" s="225">
        <f>IF(N126="snížená",J126,0)</f>
        <v>0</v>
      </c>
      <c r="BG126" s="225">
        <f>IF(N126="zákl. přenesená",J126,0)</f>
        <v>0</v>
      </c>
      <c r="BH126" s="225">
        <f>IF(N126="sníž. přenesená",J126,0)</f>
        <v>0</v>
      </c>
      <c r="BI126" s="225">
        <f>IF(N126="nulová",J126,0)</f>
        <v>0</v>
      </c>
      <c r="BJ126" s="26" t="s">
        <v>81</v>
      </c>
      <c r="BK126" s="225">
        <f>ROUND(I126*H126,2)</f>
        <v>0</v>
      </c>
      <c r="BL126" s="26" t="s">
        <v>207</v>
      </c>
      <c r="BM126" s="26" t="s">
        <v>917</v>
      </c>
    </row>
    <row r="127" s="1" customFormat="1">
      <c r="B127" s="48"/>
      <c r="D127" s="226" t="s">
        <v>209</v>
      </c>
      <c r="F127" s="227" t="s">
        <v>286</v>
      </c>
      <c r="I127" s="228"/>
      <c r="L127" s="48"/>
      <c r="M127" s="229"/>
      <c r="N127" s="49"/>
      <c r="O127" s="49"/>
      <c r="P127" s="49"/>
      <c r="Q127" s="49"/>
      <c r="R127" s="49"/>
      <c r="S127" s="49"/>
      <c r="T127" s="87"/>
      <c r="AT127" s="26" t="s">
        <v>209</v>
      </c>
      <c r="AU127" s="26" t="s">
        <v>83</v>
      </c>
    </row>
    <row r="128" s="12" customFormat="1">
      <c r="B128" s="230"/>
      <c r="D128" s="226" t="s">
        <v>211</v>
      </c>
      <c r="E128" s="231" t="s">
        <v>5</v>
      </c>
      <c r="F128" s="232" t="s">
        <v>918</v>
      </c>
      <c r="H128" s="233">
        <v>562.74199999999996</v>
      </c>
      <c r="I128" s="234"/>
      <c r="L128" s="230"/>
      <c r="M128" s="235"/>
      <c r="N128" s="236"/>
      <c r="O128" s="236"/>
      <c r="P128" s="236"/>
      <c r="Q128" s="236"/>
      <c r="R128" s="236"/>
      <c r="S128" s="236"/>
      <c r="T128" s="237"/>
      <c r="AT128" s="231" t="s">
        <v>211</v>
      </c>
      <c r="AU128" s="231" t="s">
        <v>83</v>
      </c>
      <c r="AV128" s="12" t="s">
        <v>83</v>
      </c>
      <c r="AW128" s="12" t="s">
        <v>37</v>
      </c>
      <c r="AX128" s="12" t="s">
        <v>81</v>
      </c>
      <c r="AY128" s="231" t="s">
        <v>200</v>
      </c>
    </row>
    <row r="129" s="1" customFormat="1" ht="25.5" customHeight="1">
      <c r="B129" s="213"/>
      <c r="C129" s="214" t="s">
        <v>282</v>
      </c>
      <c r="D129" s="214" t="s">
        <v>202</v>
      </c>
      <c r="E129" s="215" t="s">
        <v>639</v>
      </c>
      <c r="F129" s="216" t="s">
        <v>640</v>
      </c>
      <c r="G129" s="217" t="s">
        <v>291</v>
      </c>
      <c r="H129" s="218">
        <v>159.24500000000001</v>
      </c>
      <c r="I129" s="219"/>
      <c r="J129" s="220">
        <f>ROUND(I129*H129,2)</f>
        <v>0</v>
      </c>
      <c r="K129" s="216" t="s">
        <v>206</v>
      </c>
      <c r="L129" s="48"/>
      <c r="M129" s="221" t="s">
        <v>5</v>
      </c>
      <c r="N129" s="222" t="s">
        <v>44</v>
      </c>
      <c r="O129" s="49"/>
      <c r="P129" s="223">
        <f>O129*H129</f>
        <v>0</v>
      </c>
      <c r="Q129" s="223">
        <v>0</v>
      </c>
      <c r="R129" s="223">
        <f>Q129*H129</f>
        <v>0</v>
      </c>
      <c r="S129" s="223">
        <v>0</v>
      </c>
      <c r="T129" s="224">
        <f>S129*H129</f>
        <v>0</v>
      </c>
      <c r="AR129" s="26" t="s">
        <v>207</v>
      </c>
      <c r="AT129" s="26" t="s">
        <v>202</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919</v>
      </c>
    </row>
    <row r="130" s="1" customFormat="1">
      <c r="B130" s="48"/>
      <c r="D130" s="226" t="s">
        <v>209</v>
      </c>
      <c r="F130" s="227" t="s">
        <v>642</v>
      </c>
      <c r="I130" s="228"/>
      <c r="L130" s="48"/>
      <c r="M130" s="229"/>
      <c r="N130" s="49"/>
      <c r="O130" s="49"/>
      <c r="P130" s="49"/>
      <c r="Q130" s="49"/>
      <c r="R130" s="49"/>
      <c r="S130" s="49"/>
      <c r="T130" s="87"/>
      <c r="AT130" s="26" t="s">
        <v>209</v>
      </c>
      <c r="AU130" s="26" t="s">
        <v>83</v>
      </c>
    </row>
    <row r="131" s="12" customFormat="1">
      <c r="B131" s="230"/>
      <c r="D131" s="226" t="s">
        <v>211</v>
      </c>
      <c r="E131" s="231" t="s">
        <v>5</v>
      </c>
      <c r="F131" s="232" t="s">
        <v>920</v>
      </c>
      <c r="H131" s="233">
        <v>113.80500000000001</v>
      </c>
      <c r="I131" s="234"/>
      <c r="L131" s="230"/>
      <c r="M131" s="235"/>
      <c r="N131" s="236"/>
      <c r="O131" s="236"/>
      <c r="P131" s="236"/>
      <c r="Q131" s="236"/>
      <c r="R131" s="236"/>
      <c r="S131" s="236"/>
      <c r="T131" s="237"/>
      <c r="AT131" s="231" t="s">
        <v>211</v>
      </c>
      <c r="AU131" s="231" t="s">
        <v>83</v>
      </c>
      <c r="AV131" s="12" t="s">
        <v>83</v>
      </c>
      <c r="AW131" s="12" t="s">
        <v>37</v>
      </c>
      <c r="AX131" s="12" t="s">
        <v>73</v>
      </c>
      <c r="AY131" s="231" t="s">
        <v>200</v>
      </c>
    </row>
    <row r="132" s="12" customFormat="1">
      <c r="B132" s="230"/>
      <c r="D132" s="226" t="s">
        <v>211</v>
      </c>
      <c r="E132" s="231" t="s">
        <v>5</v>
      </c>
      <c r="F132" s="232" t="s">
        <v>921</v>
      </c>
      <c r="H132" s="233">
        <v>45.439999999999998</v>
      </c>
      <c r="I132" s="234"/>
      <c r="L132" s="230"/>
      <c r="M132" s="235"/>
      <c r="N132" s="236"/>
      <c r="O132" s="236"/>
      <c r="P132" s="236"/>
      <c r="Q132" s="236"/>
      <c r="R132" s="236"/>
      <c r="S132" s="236"/>
      <c r="T132" s="237"/>
      <c r="AT132" s="231" t="s">
        <v>211</v>
      </c>
      <c r="AU132" s="231" t="s">
        <v>83</v>
      </c>
      <c r="AV132" s="12" t="s">
        <v>83</v>
      </c>
      <c r="AW132" s="12" t="s">
        <v>37</v>
      </c>
      <c r="AX132" s="12" t="s">
        <v>73</v>
      </c>
      <c r="AY132" s="231" t="s">
        <v>200</v>
      </c>
    </row>
    <row r="133" s="13" customFormat="1">
      <c r="B133" s="238"/>
      <c r="D133" s="226" t="s">
        <v>211</v>
      </c>
      <c r="E133" s="239" t="s">
        <v>5</v>
      </c>
      <c r="F133" s="240" t="s">
        <v>219</v>
      </c>
      <c r="H133" s="241">
        <v>159.24500000000001</v>
      </c>
      <c r="I133" s="242"/>
      <c r="L133" s="238"/>
      <c r="M133" s="243"/>
      <c r="N133" s="244"/>
      <c r="O133" s="244"/>
      <c r="P133" s="244"/>
      <c r="Q133" s="244"/>
      <c r="R133" s="244"/>
      <c r="S133" s="244"/>
      <c r="T133" s="245"/>
      <c r="AT133" s="239" t="s">
        <v>211</v>
      </c>
      <c r="AU133" s="239" t="s">
        <v>83</v>
      </c>
      <c r="AV133" s="13" t="s">
        <v>207</v>
      </c>
      <c r="AW133" s="13" t="s">
        <v>37</v>
      </c>
      <c r="AX133" s="13" t="s">
        <v>81</v>
      </c>
      <c r="AY133" s="239" t="s">
        <v>200</v>
      </c>
    </row>
    <row r="134" s="1" customFormat="1" ht="25.5" customHeight="1">
      <c r="B134" s="213"/>
      <c r="C134" s="214" t="s">
        <v>288</v>
      </c>
      <c r="D134" s="214" t="s">
        <v>202</v>
      </c>
      <c r="E134" s="215" t="s">
        <v>296</v>
      </c>
      <c r="F134" s="216" t="s">
        <v>297</v>
      </c>
      <c r="G134" s="217" t="s">
        <v>291</v>
      </c>
      <c r="H134" s="218">
        <v>1267.3050000000001</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922</v>
      </c>
    </row>
    <row r="135" s="1" customFormat="1">
      <c r="B135" s="48"/>
      <c r="D135" s="226" t="s">
        <v>209</v>
      </c>
      <c r="F135" s="227" t="s">
        <v>299</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923</v>
      </c>
      <c r="H136" s="233">
        <v>1267.3050000000001</v>
      </c>
      <c r="I136" s="234"/>
      <c r="L136" s="230"/>
      <c r="M136" s="235"/>
      <c r="N136" s="236"/>
      <c r="O136" s="236"/>
      <c r="P136" s="236"/>
      <c r="Q136" s="236"/>
      <c r="R136" s="236"/>
      <c r="S136" s="236"/>
      <c r="T136" s="237"/>
      <c r="AT136" s="231" t="s">
        <v>211</v>
      </c>
      <c r="AU136" s="231" t="s">
        <v>83</v>
      </c>
      <c r="AV136" s="12" t="s">
        <v>83</v>
      </c>
      <c r="AW136" s="12" t="s">
        <v>37</v>
      </c>
      <c r="AX136" s="12" t="s">
        <v>81</v>
      </c>
      <c r="AY136" s="231" t="s">
        <v>200</v>
      </c>
    </row>
    <row r="137" s="1" customFormat="1" ht="25.5" customHeight="1">
      <c r="B137" s="213"/>
      <c r="C137" s="214" t="s">
        <v>11</v>
      </c>
      <c r="D137" s="214" t="s">
        <v>202</v>
      </c>
      <c r="E137" s="215" t="s">
        <v>302</v>
      </c>
      <c r="F137" s="216" t="s">
        <v>303</v>
      </c>
      <c r="G137" s="217" t="s">
        <v>291</v>
      </c>
      <c r="H137" s="218">
        <v>159.24500000000001</v>
      </c>
      <c r="I137" s="219"/>
      <c r="J137" s="220">
        <f>ROUND(I137*H137,2)</f>
        <v>0</v>
      </c>
      <c r="K137" s="216" t="s">
        <v>206</v>
      </c>
      <c r="L137" s="48"/>
      <c r="M137" s="221" t="s">
        <v>5</v>
      </c>
      <c r="N137" s="222" t="s">
        <v>44</v>
      </c>
      <c r="O137" s="49"/>
      <c r="P137" s="223">
        <f>O137*H137</f>
        <v>0</v>
      </c>
      <c r="Q137" s="223">
        <v>0</v>
      </c>
      <c r="R137" s="223">
        <f>Q137*H137</f>
        <v>0</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924</v>
      </c>
    </row>
    <row r="138" s="1" customFormat="1">
      <c r="B138" s="48"/>
      <c r="D138" s="226" t="s">
        <v>209</v>
      </c>
      <c r="F138" s="227" t="s">
        <v>305</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925</v>
      </c>
      <c r="H139" s="233">
        <v>159.24500000000001</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16.5" customHeight="1">
      <c r="B140" s="213"/>
      <c r="C140" s="247" t="s">
        <v>301</v>
      </c>
      <c r="D140" s="247" t="s">
        <v>271</v>
      </c>
      <c r="E140" s="248" t="s">
        <v>308</v>
      </c>
      <c r="F140" s="249" t="s">
        <v>309</v>
      </c>
      <c r="G140" s="250" t="s">
        <v>310</v>
      </c>
      <c r="H140" s="251">
        <v>2.3889999999999998</v>
      </c>
      <c r="I140" s="252"/>
      <c r="J140" s="253">
        <f>ROUND(I140*H140,2)</f>
        <v>0</v>
      </c>
      <c r="K140" s="249" t="s">
        <v>206</v>
      </c>
      <c r="L140" s="254"/>
      <c r="M140" s="255" t="s">
        <v>5</v>
      </c>
      <c r="N140" s="256" t="s">
        <v>44</v>
      </c>
      <c r="O140" s="49"/>
      <c r="P140" s="223">
        <f>O140*H140</f>
        <v>0</v>
      </c>
      <c r="Q140" s="223">
        <v>0.001</v>
      </c>
      <c r="R140" s="223">
        <f>Q140*H140</f>
        <v>0.0023889999999999996</v>
      </c>
      <c r="S140" s="223">
        <v>0</v>
      </c>
      <c r="T140" s="224">
        <f>S140*H140</f>
        <v>0</v>
      </c>
      <c r="AR140" s="26" t="s">
        <v>250</v>
      </c>
      <c r="AT140" s="26" t="s">
        <v>271</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926</v>
      </c>
    </row>
    <row r="141" s="1" customFormat="1">
      <c r="B141" s="48"/>
      <c r="D141" s="226" t="s">
        <v>209</v>
      </c>
      <c r="F141" s="227" t="s">
        <v>309</v>
      </c>
      <c r="I141" s="228"/>
      <c r="L141" s="48"/>
      <c r="M141" s="229"/>
      <c r="N141" s="49"/>
      <c r="O141" s="49"/>
      <c r="P141" s="49"/>
      <c r="Q141" s="49"/>
      <c r="R141" s="49"/>
      <c r="S141" s="49"/>
      <c r="T141" s="87"/>
      <c r="AT141" s="26" t="s">
        <v>209</v>
      </c>
      <c r="AU141" s="26" t="s">
        <v>83</v>
      </c>
    </row>
    <row r="142" s="12" customFormat="1">
      <c r="B142" s="230"/>
      <c r="D142" s="226" t="s">
        <v>211</v>
      </c>
      <c r="F142" s="232" t="s">
        <v>927</v>
      </c>
      <c r="H142" s="233">
        <v>2.3889999999999998</v>
      </c>
      <c r="I142" s="234"/>
      <c r="L142" s="230"/>
      <c r="M142" s="235"/>
      <c r="N142" s="236"/>
      <c r="O142" s="236"/>
      <c r="P142" s="236"/>
      <c r="Q142" s="236"/>
      <c r="R142" s="236"/>
      <c r="S142" s="236"/>
      <c r="T142" s="237"/>
      <c r="AT142" s="231" t="s">
        <v>211</v>
      </c>
      <c r="AU142" s="231" t="s">
        <v>83</v>
      </c>
      <c r="AV142" s="12" t="s">
        <v>83</v>
      </c>
      <c r="AW142" s="12" t="s">
        <v>6</v>
      </c>
      <c r="AX142" s="12" t="s">
        <v>81</v>
      </c>
      <c r="AY142" s="231" t="s">
        <v>200</v>
      </c>
    </row>
    <row r="143" s="1" customFormat="1" ht="16.5" customHeight="1">
      <c r="B143" s="213"/>
      <c r="C143" s="214" t="s">
        <v>307</v>
      </c>
      <c r="D143" s="214" t="s">
        <v>202</v>
      </c>
      <c r="E143" s="215" t="s">
        <v>314</v>
      </c>
      <c r="F143" s="216" t="s">
        <v>315</v>
      </c>
      <c r="G143" s="217" t="s">
        <v>291</v>
      </c>
      <c r="H143" s="218">
        <v>1332.4400000000001</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207</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928</v>
      </c>
    </row>
    <row r="144" s="1" customFormat="1">
      <c r="B144" s="48"/>
      <c r="D144" s="226" t="s">
        <v>209</v>
      </c>
      <c r="F144" s="227" t="s">
        <v>317</v>
      </c>
      <c r="I144" s="228"/>
      <c r="L144" s="48"/>
      <c r="M144" s="229"/>
      <c r="N144" s="49"/>
      <c r="O144" s="49"/>
      <c r="P144" s="49"/>
      <c r="Q144" s="49"/>
      <c r="R144" s="49"/>
      <c r="S144" s="49"/>
      <c r="T144" s="87"/>
      <c r="AT144" s="26" t="s">
        <v>209</v>
      </c>
      <c r="AU144" s="26" t="s">
        <v>83</v>
      </c>
    </row>
    <row r="145" s="12" customFormat="1">
      <c r="B145" s="230"/>
      <c r="D145" s="226" t="s">
        <v>211</v>
      </c>
      <c r="E145" s="231" t="s">
        <v>5</v>
      </c>
      <c r="F145" s="232" t="s">
        <v>929</v>
      </c>
      <c r="H145" s="233">
        <v>680.63</v>
      </c>
      <c r="I145" s="234"/>
      <c r="L145" s="230"/>
      <c r="M145" s="235"/>
      <c r="N145" s="236"/>
      <c r="O145" s="236"/>
      <c r="P145" s="236"/>
      <c r="Q145" s="236"/>
      <c r="R145" s="236"/>
      <c r="S145" s="236"/>
      <c r="T145" s="237"/>
      <c r="AT145" s="231" t="s">
        <v>211</v>
      </c>
      <c r="AU145" s="231" t="s">
        <v>83</v>
      </c>
      <c r="AV145" s="12" t="s">
        <v>83</v>
      </c>
      <c r="AW145" s="12" t="s">
        <v>37</v>
      </c>
      <c r="AX145" s="12" t="s">
        <v>73</v>
      </c>
      <c r="AY145" s="231" t="s">
        <v>200</v>
      </c>
    </row>
    <row r="146" s="12" customFormat="1">
      <c r="B146" s="230"/>
      <c r="D146" s="226" t="s">
        <v>211</v>
      </c>
      <c r="E146" s="231" t="s">
        <v>5</v>
      </c>
      <c r="F146" s="232" t="s">
        <v>930</v>
      </c>
      <c r="H146" s="233">
        <v>457.98000000000002</v>
      </c>
      <c r="I146" s="234"/>
      <c r="L146" s="230"/>
      <c r="M146" s="235"/>
      <c r="N146" s="236"/>
      <c r="O146" s="236"/>
      <c r="P146" s="236"/>
      <c r="Q146" s="236"/>
      <c r="R146" s="236"/>
      <c r="S146" s="236"/>
      <c r="T146" s="237"/>
      <c r="AT146" s="231" t="s">
        <v>211</v>
      </c>
      <c r="AU146" s="231" t="s">
        <v>83</v>
      </c>
      <c r="AV146" s="12" t="s">
        <v>83</v>
      </c>
      <c r="AW146" s="12" t="s">
        <v>37</v>
      </c>
      <c r="AX146" s="12" t="s">
        <v>73</v>
      </c>
      <c r="AY146" s="231" t="s">
        <v>200</v>
      </c>
    </row>
    <row r="147" s="12" customFormat="1">
      <c r="B147" s="230"/>
      <c r="D147" s="226" t="s">
        <v>211</v>
      </c>
      <c r="E147" s="231" t="s">
        <v>5</v>
      </c>
      <c r="F147" s="232" t="s">
        <v>931</v>
      </c>
      <c r="H147" s="233">
        <v>193.83000000000001</v>
      </c>
      <c r="I147" s="234"/>
      <c r="L147" s="230"/>
      <c r="M147" s="235"/>
      <c r="N147" s="236"/>
      <c r="O147" s="236"/>
      <c r="P147" s="236"/>
      <c r="Q147" s="236"/>
      <c r="R147" s="236"/>
      <c r="S147" s="236"/>
      <c r="T147" s="237"/>
      <c r="AT147" s="231" t="s">
        <v>211</v>
      </c>
      <c r="AU147" s="231" t="s">
        <v>83</v>
      </c>
      <c r="AV147" s="12" t="s">
        <v>83</v>
      </c>
      <c r="AW147" s="12" t="s">
        <v>37</v>
      </c>
      <c r="AX147" s="12" t="s">
        <v>73</v>
      </c>
      <c r="AY147" s="231" t="s">
        <v>200</v>
      </c>
    </row>
    <row r="148" s="13" customFormat="1">
      <c r="B148" s="238"/>
      <c r="D148" s="226" t="s">
        <v>211</v>
      </c>
      <c r="E148" s="239" t="s">
        <v>5</v>
      </c>
      <c r="F148" s="240" t="s">
        <v>219</v>
      </c>
      <c r="H148" s="241">
        <v>1332.4400000000001</v>
      </c>
      <c r="I148" s="242"/>
      <c r="L148" s="238"/>
      <c r="M148" s="243"/>
      <c r="N148" s="244"/>
      <c r="O148" s="244"/>
      <c r="P148" s="244"/>
      <c r="Q148" s="244"/>
      <c r="R148" s="244"/>
      <c r="S148" s="244"/>
      <c r="T148" s="245"/>
      <c r="AT148" s="239" t="s">
        <v>211</v>
      </c>
      <c r="AU148" s="239" t="s">
        <v>83</v>
      </c>
      <c r="AV148" s="13" t="s">
        <v>207</v>
      </c>
      <c r="AW148" s="13" t="s">
        <v>37</v>
      </c>
      <c r="AX148" s="13" t="s">
        <v>81</v>
      </c>
      <c r="AY148" s="239" t="s">
        <v>200</v>
      </c>
    </row>
    <row r="149" s="11" customFormat="1" ht="29.88" customHeight="1">
      <c r="B149" s="200"/>
      <c r="D149" s="201" t="s">
        <v>72</v>
      </c>
      <c r="E149" s="211" t="s">
        <v>83</v>
      </c>
      <c r="F149" s="211" t="s">
        <v>320</v>
      </c>
      <c r="I149" s="203"/>
      <c r="J149" s="212">
        <f>BK149</f>
        <v>0</v>
      </c>
      <c r="L149" s="200"/>
      <c r="M149" s="205"/>
      <c r="N149" s="206"/>
      <c r="O149" s="206"/>
      <c r="P149" s="207">
        <f>SUM(P150:P157)</f>
        <v>0</v>
      </c>
      <c r="Q149" s="206"/>
      <c r="R149" s="207">
        <f>SUM(R150:R157)</f>
        <v>52.518781109999999</v>
      </c>
      <c r="S149" s="206"/>
      <c r="T149" s="208">
        <f>SUM(T150:T157)</f>
        <v>0</v>
      </c>
      <c r="AR149" s="201" t="s">
        <v>81</v>
      </c>
      <c r="AT149" s="209" t="s">
        <v>72</v>
      </c>
      <c r="AU149" s="209" t="s">
        <v>81</v>
      </c>
      <c r="AY149" s="201" t="s">
        <v>200</v>
      </c>
      <c r="BK149" s="210">
        <f>SUM(BK150:BK157)</f>
        <v>0</v>
      </c>
    </row>
    <row r="150" s="1" customFormat="1" ht="25.5" customHeight="1">
      <c r="B150" s="213"/>
      <c r="C150" s="214" t="s">
        <v>313</v>
      </c>
      <c r="D150" s="214" t="s">
        <v>202</v>
      </c>
      <c r="E150" s="215" t="s">
        <v>322</v>
      </c>
      <c r="F150" s="216" t="s">
        <v>323</v>
      </c>
      <c r="G150" s="217" t="s">
        <v>291</v>
      </c>
      <c r="H150" s="218">
        <v>442.24099999999999</v>
      </c>
      <c r="I150" s="219"/>
      <c r="J150" s="220">
        <f>ROUND(I150*H150,2)</f>
        <v>0</v>
      </c>
      <c r="K150" s="216" t="s">
        <v>206</v>
      </c>
      <c r="L150" s="48"/>
      <c r="M150" s="221" t="s">
        <v>5</v>
      </c>
      <c r="N150" s="222" t="s">
        <v>44</v>
      </c>
      <c r="O150" s="49"/>
      <c r="P150" s="223">
        <f>O150*H150</f>
        <v>0</v>
      </c>
      <c r="Q150" s="223">
        <v>0.00031</v>
      </c>
      <c r="R150" s="223">
        <f>Q150*H150</f>
        <v>0.13709471000000001</v>
      </c>
      <c r="S150" s="223">
        <v>0</v>
      </c>
      <c r="T150" s="224">
        <f>S150*H150</f>
        <v>0</v>
      </c>
      <c r="AR150" s="26" t="s">
        <v>207</v>
      </c>
      <c r="AT150" s="26" t="s">
        <v>202</v>
      </c>
      <c r="AU150" s="26" t="s">
        <v>83</v>
      </c>
      <c r="AY150" s="26" t="s">
        <v>200</v>
      </c>
      <c r="BE150" s="225">
        <f>IF(N150="základní",J150,0)</f>
        <v>0</v>
      </c>
      <c r="BF150" s="225">
        <f>IF(N150="snížená",J150,0)</f>
        <v>0</v>
      </c>
      <c r="BG150" s="225">
        <f>IF(N150="zákl. přenesená",J150,0)</f>
        <v>0</v>
      </c>
      <c r="BH150" s="225">
        <f>IF(N150="sníž. přenesená",J150,0)</f>
        <v>0</v>
      </c>
      <c r="BI150" s="225">
        <f>IF(N150="nulová",J150,0)</f>
        <v>0</v>
      </c>
      <c r="BJ150" s="26" t="s">
        <v>81</v>
      </c>
      <c r="BK150" s="225">
        <f>ROUND(I150*H150,2)</f>
        <v>0</v>
      </c>
      <c r="BL150" s="26" t="s">
        <v>207</v>
      </c>
      <c r="BM150" s="26" t="s">
        <v>932</v>
      </c>
    </row>
    <row r="151" s="1" customFormat="1">
      <c r="B151" s="48"/>
      <c r="D151" s="226" t="s">
        <v>209</v>
      </c>
      <c r="F151" s="227" t="s">
        <v>325</v>
      </c>
      <c r="I151" s="228"/>
      <c r="L151" s="48"/>
      <c r="M151" s="229"/>
      <c r="N151" s="49"/>
      <c r="O151" s="49"/>
      <c r="P151" s="49"/>
      <c r="Q151" s="49"/>
      <c r="R151" s="49"/>
      <c r="S151" s="49"/>
      <c r="T151" s="87"/>
      <c r="AT151" s="26" t="s">
        <v>209</v>
      </c>
      <c r="AU151" s="26" t="s">
        <v>83</v>
      </c>
    </row>
    <row r="152" s="1" customFormat="1" ht="16.5" customHeight="1">
      <c r="B152" s="213"/>
      <c r="C152" s="247" t="s">
        <v>321</v>
      </c>
      <c r="D152" s="247" t="s">
        <v>271</v>
      </c>
      <c r="E152" s="248" t="s">
        <v>327</v>
      </c>
      <c r="F152" s="249" t="s">
        <v>328</v>
      </c>
      <c r="G152" s="250" t="s">
        <v>291</v>
      </c>
      <c r="H152" s="251">
        <v>442.24099999999999</v>
      </c>
      <c r="I152" s="252"/>
      <c r="J152" s="253">
        <f>ROUND(I152*H152,2)</f>
        <v>0</v>
      </c>
      <c r="K152" s="249" t="s">
        <v>206</v>
      </c>
      <c r="L152" s="254"/>
      <c r="M152" s="255" t="s">
        <v>5</v>
      </c>
      <c r="N152" s="256" t="s">
        <v>44</v>
      </c>
      <c r="O152" s="49"/>
      <c r="P152" s="223">
        <f>O152*H152</f>
        <v>0</v>
      </c>
      <c r="Q152" s="223">
        <v>0.00020000000000000001</v>
      </c>
      <c r="R152" s="223">
        <f>Q152*H152</f>
        <v>0.088448200000000005</v>
      </c>
      <c r="S152" s="223">
        <v>0</v>
      </c>
      <c r="T152" s="224">
        <f>S152*H152</f>
        <v>0</v>
      </c>
      <c r="AR152" s="26" t="s">
        <v>250</v>
      </c>
      <c r="AT152" s="26" t="s">
        <v>271</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933</v>
      </c>
    </row>
    <row r="153" s="1" customFormat="1">
      <c r="B153" s="48"/>
      <c r="D153" s="226" t="s">
        <v>209</v>
      </c>
      <c r="F153" s="227" t="s">
        <v>328</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934</v>
      </c>
      <c r="H154" s="233">
        <v>442.24099999999999</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25.5" customHeight="1">
      <c r="B155" s="213"/>
      <c r="C155" s="214" t="s">
        <v>326</v>
      </c>
      <c r="D155" s="214" t="s">
        <v>202</v>
      </c>
      <c r="E155" s="215" t="s">
        <v>331</v>
      </c>
      <c r="F155" s="216" t="s">
        <v>332</v>
      </c>
      <c r="G155" s="217" t="s">
        <v>333</v>
      </c>
      <c r="H155" s="218">
        <v>226.78999999999999</v>
      </c>
      <c r="I155" s="219"/>
      <c r="J155" s="220">
        <f>ROUND(I155*H155,2)</f>
        <v>0</v>
      </c>
      <c r="K155" s="216" t="s">
        <v>206</v>
      </c>
      <c r="L155" s="48"/>
      <c r="M155" s="221" t="s">
        <v>5</v>
      </c>
      <c r="N155" s="222" t="s">
        <v>44</v>
      </c>
      <c r="O155" s="49"/>
      <c r="P155" s="223">
        <f>O155*H155</f>
        <v>0</v>
      </c>
      <c r="Q155" s="223">
        <v>0.23058000000000001</v>
      </c>
      <c r="R155" s="223">
        <f>Q155*H155</f>
        <v>52.293238199999998</v>
      </c>
      <c r="S155" s="223">
        <v>0</v>
      </c>
      <c r="T155" s="224">
        <f>S155*H155</f>
        <v>0</v>
      </c>
      <c r="AR155" s="26" t="s">
        <v>207</v>
      </c>
      <c r="AT155" s="26" t="s">
        <v>202</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935</v>
      </c>
    </row>
    <row r="156" s="1" customFormat="1">
      <c r="B156" s="48"/>
      <c r="D156" s="226" t="s">
        <v>209</v>
      </c>
      <c r="F156" s="227" t="s">
        <v>335</v>
      </c>
      <c r="I156" s="228"/>
      <c r="L156" s="48"/>
      <c r="M156" s="229"/>
      <c r="N156" s="49"/>
      <c r="O156" s="49"/>
      <c r="P156" s="49"/>
      <c r="Q156" s="49"/>
      <c r="R156" s="49"/>
      <c r="S156" s="49"/>
      <c r="T156" s="87"/>
      <c r="AT156" s="26" t="s">
        <v>209</v>
      </c>
      <c r="AU156" s="26" t="s">
        <v>83</v>
      </c>
    </row>
    <row r="157" s="12" customFormat="1">
      <c r="B157" s="230"/>
      <c r="D157" s="226" t="s">
        <v>211</v>
      </c>
      <c r="E157" s="231" t="s">
        <v>5</v>
      </c>
      <c r="F157" s="232" t="s">
        <v>936</v>
      </c>
      <c r="H157" s="233">
        <v>226.78999999999999</v>
      </c>
      <c r="I157" s="234"/>
      <c r="L157" s="230"/>
      <c r="M157" s="235"/>
      <c r="N157" s="236"/>
      <c r="O157" s="236"/>
      <c r="P157" s="236"/>
      <c r="Q157" s="236"/>
      <c r="R157" s="236"/>
      <c r="S157" s="236"/>
      <c r="T157" s="237"/>
      <c r="AT157" s="231" t="s">
        <v>211</v>
      </c>
      <c r="AU157" s="231" t="s">
        <v>83</v>
      </c>
      <c r="AV157" s="12" t="s">
        <v>83</v>
      </c>
      <c r="AW157" s="12" t="s">
        <v>37</v>
      </c>
      <c r="AX157" s="12" t="s">
        <v>81</v>
      </c>
      <c r="AY157" s="231" t="s">
        <v>200</v>
      </c>
    </row>
    <row r="158" s="11" customFormat="1" ht="29.88" customHeight="1">
      <c r="B158" s="200"/>
      <c r="D158" s="201" t="s">
        <v>72</v>
      </c>
      <c r="E158" s="211" t="s">
        <v>230</v>
      </c>
      <c r="F158" s="211" t="s">
        <v>338</v>
      </c>
      <c r="I158" s="203"/>
      <c r="J158" s="212">
        <f>BK158</f>
        <v>0</v>
      </c>
      <c r="L158" s="200"/>
      <c r="M158" s="205"/>
      <c r="N158" s="206"/>
      <c r="O158" s="206"/>
      <c r="P158" s="207">
        <f>SUM(P159:P222)</f>
        <v>0</v>
      </c>
      <c r="Q158" s="206"/>
      <c r="R158" s="207">
        <f>SUM(R159:R222)</f>
        <v>613.67644530000007</v>
      </c>
      <c r="S158" s="206"/>
      <c r="T158" s="208">
        <f>SUM(T159:T222)</f>
        <v>0</v>
      </c>
      <c r="AR158" s="201" t="s">
        <v>81</v>
      </c>
      <c r="AT158" s="209" t="s">
        <v>72</v>
      </c>
      <c r="AU158" s="209" t="s">
        <v>81</v>
      </c>
      <c r="AY158" s="201" t="s">
        <v>200</v>
      </c>
      <c r="BK158" s="210">
        <f>SUM(BK159:BK222)</f>
        <v>0</v>
      </c>
    </row>
    <row r="159" s="1" customFormat="1" ht="25.5" customHeight="1">
      <c r="B159" s="213"/>
      <c r="C159" s="214" t="s">
        <v>10</v>
      </c>
      <c r="D159" s="214" t="s">
        <v>202</v>
      </c>
      <c r="E159" s="215" t="s">
        <v>340</v>
      </c>
      <c r="F159" s="216" t="s">
        <v>341</v>
      </c>
      <c r="G159" s="217" t="s">
        <v>291</v>
      </c>
      <c r="H159" s="218">
        <v>272.25200000000001</v>
      </c>
      <c r="I159" s="219"/>
      <c r="J159" s="220">
        <f>ROUND(I159*H159,2)</f>
        <v>0</v>
      </c>
      <c r="K159" s="216" t="s">
        <v>206</v>
      </c>
      <c r="L159" s="48"/>
      <c r="M159" s="221" t="s">
        <v>5</v>
      </c>
      <c r="N159" s="222" t="s">
        <v>44</v>
      </c>
      <c r="O159" s="49"/>
      <c r="P159" s="223">
        <f>O159*H159</f>
        <v>0</v>
      </c>
      <c r="Q159" s="223">
        <v>0</v>
      </c>
      <c r="R159" s="223">
        <f>Q159*H159</f>
        <v>0</v>
      </c>
      <c r="S159" s="223">
        <v>0</v>
      </c>
      <c r="T159" s="224">
        <f>S159*H159</f>
        <v>0</v>
      </c>
      <c r="AR159" s="26" t="s">
        <v>207</v>
      </c>
      <c r="AT159" s="26" t="s">
        <v>202</v>
      </c>
      <c r="AU159" s="26" t="s">
        <v>83</v>
      </c>
      <c r="AY159" s="26" t="s">
        <v>200</v>
      </c>
      <c r="BE159" s="225">
        <f>IF(N159="základní",J159,0)</f>
        <v>0</v>
      </c>
      <c r="BF159" s="225">
        <f>IF(N159="snížená",J159,0)</f>
        <v>0</v>
      </c>
      <c r="BG159" s="225">
        <f>IF(N159="zákl. přenesená",J159,0)</f>
        <v>0</v>
      </c>
      <c r="BH159" s="225">
        <f>IF(N159="sníž. přenesená",J159,0)</f>
        <v>0</v>
      </c>
      <c r="BI159" s="225">
        <f>IF(N159="nulová",J159,0)</f>
        <v>0</v>
      </c>
      <c r="BJ159" s="26" t="s">
        <v>81</v>
      </c>
      <c r="BK159" s="225">
        <f>ROUND(I159*H159,2)</f>
        <v>0</v>
      </c>
      <c r="BL159" s="26" t="s">
        <v>207</v>
      </c>
      <c r="BM159" s="26" t="s">
        <v>937</v>
      </c>
    </row>
    <row r="160" s="1" customFormat="1">
      <c r="B160" s="48"/>
      <c r="D160" s="226" t="s">
        <v>209</v>
      </c>
      <c r="F160" s="227" t="s">
        <v>343</v>
      </c>
      <c r="I160" s="228"/>
      <c r="L160" s="48"/>
      <c r="M160" s="229"/>
      <c r="N160" s="49"/>
      <c r="O160" s="49"/>
      <c r="P160" s="49"/>
      <c r="Q160" s="49"/>
      <c r="R160" s="49"/>
      <c r="S160" s="49"/>
      <c r="T160" s="87"/>
      <c r="AT160" s="26" t="s">
        <v>209</v>
      </c>
      <c r="AU160" s="26" t="s">
        <v>83</v>
      </c>
    </row>
    <row r="161" s="12" customFormat="1">
      <c r="B161" s="230"/>
      <c r="D161" s="226" t="s">
        <v>211</v>
      </c>
      <c r="E161" s="231" t="s">
        <v>5</v>
      </c>
      <c r="F161" s="232" t="s">
        <v>938</v>
      </c>
      <c r="H161" s="233">
        <v>272.25200000000001</v>
      </c>
      <c r="I161" s="234"/>
      <c r="L161" s="230"/>
      <c r="M161" s="235"/>
      <c r="N161" s="236"/>
      <c r="O161" s="236"/>
      <c r="P161" s="236"/>
      <c r="Q161" s="236"/>
      <c r="R161" s="236"/>
      <c r="S161" s="236"/>
      <c r="T161" s="237"/>
      <c r="AT161" s="231" t="s">
        <v>211</v>
      </c>
      <c r="AU161" s="231" t="s">
        <v>83</v>
      </c>
      <c r="AV161" s="12" t="s">
        <v>83</v>
      </c>
      <c r="AW161" s="12" t="s">
        <v>37</v>
      </c>
      <c r="AX161" s="12" t="s">
        <v>81</v>
      </c>
      <c r="AY161" s="231" t="s">
        <v>200</v>
      </c>
    </row>
    <row r="162" s="1" customFormat="1" ht="16.5" customHeight="1">
      <c r="B162" s="213"/>
      <c r="C162" s="247" t="s">
        <v>339</v>
      </c>
      <c r="D162" s="247" t="s">
        <v>271</v>
      </c>
      <c r="E162" s="248" t="s">
        <v>346</v>
      </c>
      <c r="F162" s="249" t="s">
        <v>347</v>
      </c>
      <c r="G162" s="250" t="s">
        <v>274</v>
      </c>
      <c r="H162" s="251">
        <v>2.9399999999999999</v>
      </c>
      <c r="I162" s="252"/>
      <c r="J162" s="253">
        <f>ROUND(I162*H162,2)</f>
        <v>0</v>
      </c>
      <c r="K162" s="249" t="s">
        <v>206</v>
      </c>
      <c r="L162" s="254"/>
      <c r="M162" s="255" t="s">
        <v>5</v>
      </c>
      <c r="N162" s="256" t="s">
        <v>44</v>
      </c>
      <c r="O162" s="49"/>
      <c r="P162" s="223">
        <f>O162*H162</f>
        <v>0</v>
      </c>
      <c r="Q162" s="223">
        <v>1</v>
      </c>
      <c r="R162" s="223">
        <f>Q162*H162</f>
        <v>2.9399999999999999</v>
      </c>
      <c r="S162" s="223">
        <v>0</v>
      </c>
      <c r="T162" s="224">
        <f>S162*H162</f>
        <v>0</v>
      </c>
      <c r="AR162" s="26" t="s">
        <v>250</v>
      </c>
      <c r="AT162" s="26" t="s">
        <v>271</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207</v>
      </c>
      <c r="BM162" s="26" t="s">
        <v>939</v>
      </c>
    </row>
    <row r="163" s="1" customFormat="1">
      <c r="B163" s="48"/>
      <c r="D163" s="226" t="s">
        <v>209</v>
      </c>
      <c r="F163" s="227" t="s">
        <v>347</v>
      </c>
      <c r="I163" s="228"/>
      <c r="L163" s="48"/>
      <c r="M163" s="229"/>
      <c r="N163" s="49"/>
      <c r="O163" s="49"/>
      <c r="P163" s="49"/>
      <c r="Q163" s="49"/>
      <c r="R163" s="49"/>
      <c r="S163" s="49"/>
      <c r="T163" s="87"/>
      <c r="AT163" s="26" t="s">
        <v>209</v>
      </c>
      <c r="AU163" s="26" t="s">
        <v>83</v>
      </c>
    </row>
    <row r="164" s="12" customFormat="1">
      <c r="B164" s="230"/>
      <c r="D164" s="226" t="s">
        <v>211</v>
      </c>
      <c r="E164" s="231" t="s">
        <v>5</v>
      </c>
      <c r="F164" s="232" t="s">
        <v>940</v>
      </c>
      <c r="H164" s="233">
        <v>2.9399999999999999</v>
      </c>
      <c r="I164" s="234"/>
      <c r="L164" s="230"/>
      <c r="M164" s="235"/>
      <c r="N164" s="236"/>
      <c r="O164" s="236"/>
      <c r="P164" s="236"/>
      <c r="Q164" s="236"/>
      <c r="R164" s="236"/>
      <c r="S164" s="236"/>
      <c r="T164" s="237"/>
      <c r="AT164" s="231" t="s">
        <v>211</v>
      </c>
      <c r="AU164" s="231" t="s">
        <v>83</v>
      </c>
      <c r="AV164" s="12" t="s">
        <v>83</v>
      </c>
      <c r="AW164" s="12" t="s">
        <v>37</v>
      </c>
      <c r="AX164" s="12" t="s">
        <v>81</v>
      </c>
      <c r="AY164" s="231" t="s">
        <v>200</v>
      </c>
    </row>
    <row r="165" s="1" customFormat="1" ht="16.5" customHeight="1">
      <c r="B165" s="213"/>
      <c r="C165" s="214" t="s">
        <v>345</v>
      </c>
      <c r="D165" s="214" t="s">
        <v>202</v>
      </c>
      <c r="E165" s="215" t="s">
        <v>351</v>
      </c>
      <c r="F165" s="216" t="s">
        <v>352</v>
      </c>
      <c r="G165" s="217" t="s">
        <v>291</v>
      </c>
      <c r="H165" s="218">
        <v>375.56</v>
      </c>
      <c r="I165" s="219"/>
      <c r="J165" s="220">
        <f>ROUND(I165*H165,2)</f>
        <v>0</v>
      </c>
      <c r="K165" s="216" t="s">
        <v>206</v>
      </c>
      <c r="L165" s="48"/>
      <c r="M165" s="221" t="s">
        <v>5</v>
      </c>
      <c r="N165" s="222" t="s">
        <v>44</v>
      </c>
      <c r="O165" s="49"/>
      <c r="P165" s="223">
        <f>O165*H165</f>
        <v>0</v>
      </c>
      <c r="Q165" s="223">
        <v>0.27994000000000002</v>
      </c>
      <c r="R165" s="223">
        <f>Q165*H165</f>
        <v>105.13426640000002</v>
      </c>
      <c r="S165" s="223">
        <v>0</v>
      </c>
      <c r="T165" s="224">
        <f>S165*H165</f>
        <v>0</v>
      </c>
      <c r="AR165" s="26" t="s">
        <v>207</v>
      </c>
      <c r="AT165" s="26" t="s">
        <v>202</v>
      </c>
      <c r="AU165" s="26" t="s">
        <v>83</v>
      </c>
      <c r="AY165" s="26" t="s">
        <v>200</v>
      </c>
      <c r="BE165" s="225">
        <f>IF(N165="základní",J165,0)</f>
        <v>0</v>
      </c>
      <c r="BF165" s="225">
        <f>IF(N165="snížená",J165,0)</f>
        <v>0</v>
      </c>
      <c r="BG165" s="225">
        <f>IF(N165="zákl. přenesená",J165,0)</f>
        <v>0</v>
      </c>
      <c r="BH165" s="225">
        <f>IF(N165="sníž. přenesená",J165,0)</f>
        <v>0</v>
      </c>
      <c r="BI165" s="225">
        <f>IF(N165="nulová",J165,0)</f>
        <v>0</v>
      </c>
      <c r="BJ165" s="26" t="s">
        <v>81</v>
      </c>
      <c r="BK165" s="225">
        <f>ROUND(I165*H165,2)</f>
        <v>0</v>
      </c>
      <c r="BL165" s="26" t="s">
        <v>207</v>
      </c>
      <c r="BM165" s="26" t="s">
        <v>941</v>
      </c>
    </row>
    <row r="166" s="1" customFormat="1">
      <c r="B166" s="48"/>
      <c r="D166" s="226" t="s">
        <v>209</v>
      </c>
      <c r="F166" s="227" t="s">
        <v>354</v>
      </c>
      <c r="I166" s="228"/>
      <c r="L166" s="48"/>
      <c r="M166" s="229"/>
      <c r="N166" s="49"/>
      <c r="O166" s="49"/>
      <c r="P166" s="49"/>
      <c r="Q166" s="49"/>
      <c r="R166" s="49"/>
      <c r="S166" s="49"/>
      <c r="T166" s="87"/>
      <c r="AT166" s="26" t="s">
        <v>209</v>
      </c>
      <c r="AU166" s="26" t="s">
        <v>83</v>
      </c>
    </row>
    <row r="167" s="12" customFormat="1">
      <c r="B167" s="230"/>
      <c r="D167" s="226" t="s">
        <v>211</v>
      </c>
      <c r="E167" s="231" t="s">
        <v>5</v>
      </c>
      <c r="F167" s="232" t="s">
        <v>942</v>
      </c>
      <c r="H167" s="233">
        <v>375.56</v>
      </c>
      <c r="I167" s="234"/>
      <c r="L167" s="230"/>
      <c r="M167" s="235"/>
      <c r="N167" s="236"/>
      <c r="O167" s="236"/>
      <c r="P167" s="236"/>
      <c r="Q167" s="236"/>
      <c r="R167" s="236"/>
      <c r="S167" s="236"/>
      <c r="T167" s="237"/>
      <c r="AT167" s="231" t="s">
        <v>211</v>
      </c>
      <c r="AU167" s="231" t="s">
        <v>83</v>
      </c>
      <c r="AV167" s="12" t="s">
        <v>83</v>
      </c>
      <c r="AW167" s="12" t="s">
        <v>37</v>
      </c>
      <c r="AX167" s="12" t="s">
        <v>81</v>
      </c>
      <c r="AY167" s="231" t="s">
        <v>200</v>
      </c>
    </row>
    <row r="168" s="1" customFormat="1" ht="16.5" customHeight="1">
      <c r="B168" s="213"/>
      <c r="C168" s="214" t="s">
        <v>350</v>
      </c>
      <c r="D168" s="214" t="s">
        <v>202</v>
      </c>
      <c r="E168" s="215" t="s">
        <v>357</v>
      </c>
      <c r="F168" s="216" t="s">
        <v>358</v>
      </c>
      <c r="G168" s="217" t="s">
        <v>291</v>
      </c>
      <c r="H168" s="218">
        <v>623.92999999999995</v>
      </c>
      <c r="I168" s="219"/>
      <c r="J168" s="220">
        <f>ROUND(I168*H168,2)</f>
        <v>0</v>
      </c>
      <c r="K168" s="216" t="s">
        <v>206</v>
      </c>
      <c r="L168" s="48"/>
      <c r="M168" s="221" t="s">
        <v>5</v>
      </c>
      <c r="N168" s="222" t="s">
        <v>44</v>
      </c>
      <c r="O168" s="49"/>
      <c r="P168" s="223">
        <f>O168*H168</f>
        <v>0</v>
      </c>
      <c r="Q168" s="223">
        <v>0.378</v>
      </c>
      <c r="R168" s="223">
        <f>Q168*H168</f>
        <v>235.84553999999997</v>
      </c>
      <c r="S168" s="223">
        <v>0</v>
      </c>
      <c r="T168" s="224">
        <f>S168*H168</f>
        <v>0</v>
      </c>
      <c r="AR168" s="26" t="s">
        <v>207</v>
      </c>
      <c r="AT168" s="26" t="s">
        <v>202</v>
      </c>
      <c r="AU168" s="26" t="s">
        <v>83</v>
      </c>
      <c r="AY168" s="26" t="s">
        <v>200</v>
      </c>
      <c r="BE168" s="225">
        <f>IF(N168="základní",J168,0)</f>
        <v>0</v>
      </c>
      <c r="BF168" s="225">
        <f>IF(N168="snížená",J168,0)</f>
        <v>0</v>
      </c>
      <c r="BG168" s="225">
        <f>IF(N168="zákl. přenesená",J168,0)</f>
        <v>0</v>
      </c>
      <c r="BH168" s="225">
        <f>IF(N168="sníž. přenesená",J168,0)</f>
        <v>0</v>
      </c>
      <c r="BI168" s="225">
        <f>IF(N168="nulová",J168,0)</f>
        <v>0</v>
      </c>
      <c r="BJ168" s="26" t="s">
        <v>81</v>
      </c>
      <c r="BK168" s="225">
        <f>ROUND(I168*H168,2)</f>
        <v>0</v>
      </c>
      <c r="BL168" s="26" t="s">
        <v>207</v>
      </c>
      <c r="BM168" s="26" t="s">
        <v>943</v>
      </c>
    </row>
    <row r="169" s="1" customFormat="1">
      <c r="B169" s="48"/>
      <c r="D169" s="226" t="s">
        <v>209</v>
      </c>
      <c r="F169" s="227" t="s">
        <v>360</v>
      </c>
      <c r="I169" s="228"/>
      <c r="L169" s="48"/>
      <c r="M169" s="229"/>
      <c r="N169" s="49"/>
      <c r="O169" s="49"/>
      <c r="P169" s="49"/>
      <c r="Q169" s="49"/>
      <c r="R169" s="49"/>
      <c r="S169" s="49"/>
      <c r="T169" s="87"/>
      <c r="AT169" s="26" t="s">
        <v>209</v>
      </c>
      <c r="AU169" s="26" t="s">
        <v>83</v>
      </c>
    </row>
    <row r="170" s="12" customFormat="1">
      <c r="B170" s="230"/>
      <c r="D170" s="226" t="s">
        <v>211</v>
      </c>
      <c r="E170" s="231" t="s">
        <v>5</v>
      </c>
      <c r="F170" s="232" t="s">
        <v>944</v>
      </c>
      <c r="H170" s="233">
        <v>623.92999999999995</v>
      </c>
      <c r="I170" s="234"/>
      <c r="L170" s="230"/>
      <c r="M170" s="235"/>
      <c r="N170" s="236"/>
      <c r="O170" s="236"/>
      <c r="P170" s="236"/>
      <c r="Q170" s="236"/>
      <c r="R170" s="236"/>
      <c r="S170" s="236"/>
      <c r="T170" s="237"/>
      <c r="AT170" s="231" t="s">
        <v>211</v>
      </c>
      <c r="AU170" s="231" t="s">
        <v>83</v>
      </c>
      <c r="AV170" s="12" t="s">
        <v>83</v>
      </c>
      <c r="AW170" s="12" t="s">
        <v>37</v>
      </c>
      <c r="AX170" s="12" t="s">
        <v>81</v>
      </c>
      <c r="AY170" s="231" t="s">
        <v>200</v>
      </c>
    </row>
    <row r="171" s="1" customFormat="1" ht="16.5" customHeight="1">
      <c r="B171" s="213"/>
      <c r="C171" s="214" t="s">
        <v>356</v>
      </c>
      <c r="D171" s="214" t="s">
        <v>202</v>
      </c>
      <c r="E171" s="215" t="s">
        <v>363</v>
      </c>
      <c r="F171" s="216" t="s">
        <v>364</v>
      </c>
      <c r="G171" s="217" t="s">
        <v>291</v>
      </c>
      <c r="H171" s="218">
        <v>276.25</v>
      </c>
      <c r="I171" s="219"/>
      <c r="J171" s="220">
        <f>ROUND(I171*H171,2)</f>
        <v>0</v>
      </c>
      <c r="K171" s="216" t="s">
        <v>206</v>
      </c>
      <c r="L171" s="48"/>
      <c r="M171" s="221" t="s">
        <v>5</v>
      </c>
      <c r="N171" s="222" t="s">
        <v>44</v>
      </c>
      <c r="O171" s="49"/>
      <c r="P171" s="223">
        <f>O171*H171</f>
        <v>0</v>
      </c>
      <c r="Q171" s="223">
        <v>0.47260000000000002</v>
      </c>
      <c r="R171" s="223">
        <f>Q171*H171</f>
        <v>130.55575000000002</v>
      </c>
      <c r="S171" s="223">
        <v>0</v>
      </c>
      <c r="T171" s="224">
        <f>S171*H171</f>
        <v>0</v>
      </c>
      <c r="AR171" s="26" t="s">
        <v>207</v>
      </c>
      <c r="AT171" s="26" t="s">
        <v>202</v>
      </c>
      <c r="AU171" s="26" t="s">
        <v>83</v>
      </c>
      <c r="AY171" s="26" t="s">
        <v>200</v>
      </c>
      <c r="BE171" s="225">
        <f>IF(N171="základní",J171,0)</f>
        <v>0</v>
      </c>
      <c r="BF171" s="225">
        <f>IF(N171="snížená",J171,0)</f>
        <v>0</v>
      </c>
      <c r="BG171" s="225">
        <f>IF(N171="zákl. přenesená",J171,0)</f>
        <v>0</v>
      </c>
      <c r="BH171" s="225">
        <f>IF(N171="sníž. přenesená",J171,0)</f>
        <v>0</v>
      </c>
      <c r="BI171" s="225">
        <f>IF(N171="nulová",J171,0)</f>
        <v>0</v>
      </c>
      <c r="BJ171" s="26" t="s">
        <v>81</v>
      </c>
      <c r="BK171" s="225">
        <f>ROUND(I171*H171,2)</f>
        <v>0</v>
      </c>
      <c r="BL171" s="26" t="s">
        <v>207</v>
      </c>
      <c r="BM171" s="26" t="s">
        <v>945</v>
      </c>
    </row>
    <row r="172" s="1" customFormat="1">
      <c r="B172" s="48"/>
      <c r="D172" s="226" t="s">
        <v>209</v>
      </c>
      <c r="F172" s="227" t="s">
        <v>366</v>
      </c>
      <c r="I172" s="228"/>
      <c r="L172" s="48"/>
      <c r="M172" s="229"/>
      <c r="N172" s="49"/>
      <c r="O172" s="49"/>
      <c r="P172" s="49"/>
      <c r="Q172" s="49"/>
      <c r="R172" s="49"/>
      <c r="S172" s="49"/>
      <c r="T172" s="87"/>
      <c r="AT172" s="26" t="s">
        <v>209</v>
      </c>
      <c r="AU172" s="26" t="s">
        <v>83</v>
      </c>
    </row>
    <row r="173" s="12" customFormat="1">
      <c r="B173" s="230"/>
      <c r="D173" s="226" t="s">
        <v>211</v>
      </c>
      <c r="E173" s="231" t="s">
        <v>5</v>
      </c>
      <c r="F173" s="232" t="s">
        <v>946</v>
      </c>
      <c r="H173" s="233">
        <v>193.83000000000001</v>
      </c>
      <c r="I173" s="234"/>
      <c r="L173" s="230"/>
      <c r="M173" s="235"/>
      <c r="N173" s="236"/>
      <c r="O173" s="236"/>
      <c r="P173" s="236"/>
      <c r="Q173" s="236"/>
      <c r="R173" s="236"/>
      <c r="S173" s="236"/>
      <c r="T173" s="237"/>
      <c r="AT173" s="231" t="s">
        <v>211</v>
      </c>
      <c r="AU173" s="231" t="s">
        <v>83</v>
      </c>
      <c r="AV173" s="12" t="s">
        <v>83</v>
      </c>
      <c r="AW173" s="12" t="s">
        <v>37</v>
      </c>
      <c r="AX173" s="12" t="s">
        <v>73</v>
      </c>
      <c r="AY173" s="231" t="s">
        <v>200</v>
      </c>
    </row>
    <row r="174" s="12" customFormat="1">
      <c r="B174" s="230"/>
      <c r="D174" s="226" t="s">
        <v>211</v>
      </c>
      <c r="E174" s="231" t="s">
        <v>5</v>
      </c>
      <c r="F174" s="232" t="s">
        <v>947</v>
      </c>
      <c r="H174" s="233">
        <v>82.420000000000002</v>
      </c>
      <c r="I174" s="234"/>
      <c r="L174" s="230"/>
      <c r="M174" s="235"/>
      <c r="N174" s="236"/>
      <c r="O174" s="236"/>
      <c r="P174" s="236"/>
      <c r="Q174" s="236"/>
      <c r="R174" s="236"/>
      <c r="S174" s="236"/>
      <c r="T174" s="237"/>
      <c r="AT174" s="231" t="s">
        <v>211</v>
      </c>
      <c r="AU174" s="231" t="s">
        <v>83</v>
      </c>
      <c r="AV174" s="12" t="s">
        <v>83</v>
      </c>
      <c r="AW174" s="12" t="s">
        <v>37</v>
      </c>
      <c r="AX174" s="12" t="s">
        <v>73</v>
      </c>
      <c r="AY174" s="231" t="s">
        <v>200</v>
      </c>
    </row>
    <row r="175" s="13" customFormat="1">
      <c r="B175" s="238"/>
      <c r="D175" s="226" t="s">
        <v>211</v>
      </c>
      <c r="E175" s="239" t="s">
        <v>5</v>
      </c>
      <c r="F175" s="240" t="s">
        <v>219</v>
      </c>
      <c r="H175" s="241">
        <v>276.25</v>
      </c>
      <c r="I175" s="242"/>
      <c r="L175" s="238"/>
      <c r="M175" s="243"/>
      <c r="N175" s="244"/>
      <c r="O175" s="244"/>
      <c r="P175" s="244"/>
      <c r="Q175" s="244"/>
      <c r="R175" s="244"/>
      <c r="S175" s="244"/>
      <c r="T175" s="245"/>
      <c r="AT175" s="239" t="s">
        <v>211</v>
      </c>
      <c r="AU175" s="239" t="s">
        <v>83</v>
      </c>
      <c r="AV175" s="13" t="s">
        <v>207</v>
      </c>
      <c r="AW175" s="13" t="s">
        <v>37</v>
      </c>
      <c r="AX175" s="13" t="s">
        <v>81</v>
      </c>
      <c r="AY175" s="239" t="s">
        <v>200</v>
      </c>
    </row>
    <row r="176" s="1" customFormat="1" ht="25.5" customHeight="1">
      <c r="B176" s="213"/>
      <c r="C176" s="214" t="s">
        <v>362</v>
      </c>
      <c r="D176" s="214" t="s">
        <v>202</v>
      </c>
      <c r="E176" s="215" t="s">
        <v>369</v>
      </c>
      <c r="F176" s="216" t="s">
        <v>370</v>
      </c>
      <c r="G176" s="217" t="s">
        <v>291</v>
      </c>
      <c r="H176" s="218">
        <v>623.92999999999995</v>
      </c>
      <c r="I176" s="219"/>
      <c r="J176" s="220">
        <f>ROUND(I176*H176,2)</f>
        <v>0</v>
      </c>
      <c r="K176" s="216" t="s">
        <v>206</v>
      </c>
      <c r="L176" s="48"/>
      <c r="M176" s="221" t="s">
        <v>5</v>
      </c>
      <c r="N176" s="222" t="s">
        <v>44</v>
      </c>
      <c r="O176" s="49"/>
      <c r="P176" s="223">
        <f>O176*H176</f>
        <v>0</v>
      </c>
      <c r="Q176" s="223">
        <v>0</v>
      </c>
      <c r="R176" s="223">
        <f>Q176*H176</f>
        <v>0</v>
      </c>
      <c r="S176" s="223">
        <v>0</v>
      </c>
      <c r="T176" s="224">
        <f>S176*H176</f>
        <v>0</v>
      </c>
      <c r="AR176" s="26" t="s">
        <v>207</v>
      </c>
      <c r="AT176" s="26" t="s">
        <v>202</v>
      </c>
      <c r="AU176" s="26" t="s">
        <v>83</v>
      </c>
      <c r="AY176" s="26" t="s">
        <v>200</v>
      </c>
      <c r="BE176" s="225">
        <f>IF(N176="základní",J176,0)</f>
        <v>0</v>
      </c>
      <c r="BF176" s="225">
        <f>IF(N176="snížená",J176,0)</f>
        <v>0</v>
      </c>
      <c r="BG176" s="225">
        <f>IF(N176="zákl. přenesená",J176,0)</f>
        <v>0</v>
      </c>
      <c r="BH176" s="225">
        <f>IF(N176="sníž. přenesená",J176,0)</f>
        <v>0</v>
      </c>
      <c r="BI176" s="225">
        <f>IF(N176="nulová",J176,0)</f>
        <v>0</v>
      </c>
      <c r="BJ176" s="26" t="s">
        <v>81</v>
      </c>
      <c r="BK176" s="225">
        <f>ROUND(I176*H176,2)</f>
        <v>0</v>
      </c>
      <c r="BL176" s="26" t="s">
        <v>207</v>
      </c>
      <c r="BM176" s="26" t="s">
        <v>948</v>
      </c>
    </row>
    <row r="177" s="1" customFormat="1">
      <c r="B177" s="48"/>
      <c r="D177" s="226" t="s">
        <v>209</v>
      </c>
      <c r="F177" s="227" t="s">
        <v>372</v>
      </c>
      <c r="I177" s="228"/>
      <c r="L177" s="48"/>
      <c r="M177" s="229"/>
      <c r="N177" s="49"/>
      <c r="O177" s="49"/>
      <c r="P177" s="49"/>
      <c r="Q177" s="49"/>
      <c r="R177" s="49"/>
      <c r="S177" s="49"/>
      <c r="T177" s="87"/>
      <c r="AT177" s="26" t="s">
        <v>209</v>
      </c>
      <c r="AU177" s="26" t="s">
        <v>83</v>
      </c>
    </row>
    <row r="178" s="12" customFormat="1">
      <c r="B178" s="230"/>
      <c r="D178" s="226" t="s">
        <v>211</v>
      </c>
      <c r="E178" s="231" t="s">
        <v>5</v>
      </c>
      <c r="F178" s="232" t="s">
        <v>944</v>
      </c>
      <c r="H178" s="233">
        <v>623.92999999999995</v>
      </c>
      <c r="I178" s="234"/>
      <c r="L178" s="230"/>
      <c r="M178" s="235"/>
      <c r="N178" s="236"/>
      <c r="O178" s="236"/>
      <c r="P178" s="236"/>
      <c r="Q178" s="236"/>
      <c r="R178" s="236"/>
      <c r="S178" s="236"/>
      <c r="T178" s="237"/>
      <c r="AT178" s="231" t="s">
        <v>211</v>
      </c>
      <c r="AU178" s="231" t="s">
        <v>83</v>
      </c>
      <c r="AV178" s="12" t="s">
        <v>83</v>
      </c>
      <c r="AW178" s="12" t="s">
        <v>37</v>
      </c>
      <c r="AX178" s="12" t="s">
        <v>81</v>
      </c>
      <c r="AY178" s="231" t="s">
        <v>200</v>
      </c>
    </row>
    <row r="179" s="1" customFormat="1" ht="16.5" customHeight="1">
      <c r="B179" s="213"/>
      <c r="C179" s="214" t="s">
        <v>368</v>
      </c>
      <c r="D179" s="214" t="s">
        <v>202</v>
      </c>
      <c r="E179" s="215" t="s">
        <v>374</v>
      </c>
      <c r="F179" s="216" t="s">
        <v>375</v>
      </c>
      <c r="G179" s="217" t="s">
        <v>291</v>
      </c>
      <c r="H179" s="218">
        <v>623.92999999999995</v>
      </c>
      <c r="I179" s="219"/>
      <c r="J179" s="220">
        <f>ROUND(I179*H179,2)</f>
        <v>0</v>
      </c>
      <c r="K179" s="216" t="s">
        <v>206</v>
      </c>
      <c r="L179" s="48"/>
      <c r="M179" s="221" t="s">
        <v>5</v>
      </c>
      <c r="N179" s="222" t="s">
        <v>44</v>
      </c>
      <c r="O179" s="49"/>
      <c r="P179" s="223">
        <f>O179*H179</f>
        <v>0</v>
      </c>
      <c r="Q179" s="223">
        <v>0</v>
      </c>
      <c r="R179" s="223">
        <f>Q179*H179</f>
        <v>0</v>
      </c>
      <c r="S179" s="223">
        <v>0</v>
      </c>
      <c r="T179" s="224">
        <f>S179*H179</f>
        <v>0</v>
      </c>
      <c r="AR179" s="26" t="s">
        <v>207</v>
      </c>
      <c r="AT179" s="26" t="s">
        <v>202</v>
      </c>
      <c r="AU179" s="26" t="s">
        <v>83</v>
      </c>
      <c r="AY179" s="26" t="s">
        <v>200</v>
      </c>
      <c r="BE179" s="225">
        <f>IF(N179="základní",J179,0)</f>
        <v>0</v>
      </c>
      <c r="BF179" s="225">
        <f>IF(N179="snížená",J179,0)</f>
        <v>0</v>
      </c>
      <c r="BG179" s="225">
        <f>IF(N179="zákl. přenesená",J179,0)</f>
        <v>0</v>
      </c>
      <c r="BH179" s="225">
        <f>IF(N179="sníž. přenesená",J179,0)</f>
        <v>0</v>
      </c>
      <c r="BI179" s="225">
        <f>IF(N179="nulová",J179,0)</f>
        <v>0</v>
      </c>
      <c r="BJ179" s="26" t="s">
        <v>81</v>
      </c>
      <c r="BK179" s="225">
        <f>ROUND(I179*H179,2)</f>
        <v>0</v>
      </c>
      <c r="BL179" s="26" t="s">
        <v>207</v>
      </c>
      <c r="BM179" s="26" t="s">
        <v>949</v>
      </c>
    </row>
    <row r="180" s="1" customFormat="1">
      <c r="B180" s="48"/>
      <c r="D180" s="226" t="s">
        <v>209</v>
      </c>
      <c r="F180" s="227" t="s">
        <v>377</v>
      </c>
      <c r="I180" s="228"/>
      <c r="L180" s="48"/>
      <c r="M180" s="229"/>
      <c r="N180" s="49"/>
      <c r="O180" s="49"/>
      <c r="P180" s="49"/>
      <c r="Q180" s="49"/>
      <c r="R180" s="49"/>
      <c r="S180" s="49"/>
      <c r="T180" s="87"/>
      <c r="AT180" s="26" t="s">
        <v>209</v>
      </c>
      <c r="AU180" s="26" t="s">
        <v>83</v>
      </c>
    </row>
    <row r="181" s="12" customFormat="1">
      <c r="B181" s="230"/>
      <c r="D181" s="226" t="s">
        <v>211</v>
      </c>
      <c r="E181" s="231" t="s">
        <v>5</v>
      </c>
      <c r="F181" s="232" t="s">
        <v>944</v>
      </c>
      <c r="H181" s="233">
        <v>623.92999999999995</v>
      </c>
      <c r="I181" s="234"/>
      <c r="L181" s="230"/>
      <c r="M181" s="235"/>
      <c r="N181" s="236"/>
      <c r="O181" s="236"/>
      <c r="P181" s="236"/>
      <c r="Q181" s="236"/>
      <c r="R181" s="236"/>
      <c r="S181" s="236"/>
      <c r="T181" s="237"/>
      <c r="AT181" s="231" t="s">
        <v>211</v>
      </c>
      <c r="AU181" s="231" t="s">
        <v>83</v>
      </c>
      <c r="AV181" s="12" t="s">
        <v>83</v>
      </c>
      <c r="AW181" s="12" t="s">
        <v>37</v>
      </c>
      <c r="AX181" s="12" t="s">
        <v>81</v>
      </c>
      <c r="AY181" s="231" t="s">
        <v>200</v>
      </c>
    </row>
    <row r="182" s="1" customFormat="1" ht="16.5" customHeight="1">
      <c r="B182" s="213"/>
      <c r="C182" s="214" t="s">
        <v>373</v>
      </c>
      <c r="D182" s="214" t="s">
        <v>202</v>
      </c>
      <c r="E182" s="215" t="s">
        <v>379</v>
      </c>
      <c r="F182" s="216" t="s">
        <v>380</v>
      </c>
      <c r="G182" s="217" t="s">
        <v>291</v>
      </c>
      <c r="H182" s="218">
        <v>623.92999999999995</v>
      </c>
      <c r="I182" s="219"/>
      <c r="J182" s="220">
        <f>ROUND(I182*H182,2)</f>
        <v>0</v>
      </c>
      <c r="K182" s="216" t="s">
        <v>206</v>
      </c>
      <c r="L182" s="48"/>
      <c r="M182" s="221" t="s">
        <v>5</v>
      </c>
      <c r="N182" s="222" t="s">
        <v>44</v>
      </c>
      <c r="O182" s="49"/>
      <c r="P182" s="223">
        <f>O182*H182</f>
        <v>0</v>
      </c>
      <c r="Q182" s="223">
        <v>0</v>
      </c>
      <c r="R182" s="223">
        <f>Q182*H182</f>
        <v>0</v>
      </c>
      <c r="S182" s="223">
        <v>0</v>
      </c>
      <c r="T182" s="224">
        <f>S182*H182</f>
        <v>0</v>
      </c>
      <c r="AR182" s="26" t="s">
        <v>207</v>
      </c>
      <c r="AT182" s="26" t="s">
        <v>202</v>
      </c>
      <c r="AU182" s="26" t="s">
        <v>83</v>
      </c>
      <c r="AY182" s="26" t="s">
        <v>200</v>
      </c>
      <c r="BE182" s="225">
        <f>IF(N182="základní",J182,0)</f>
        <v>0</v>
      </c>
      <c r="BF182" s="225">
        <f>IF(N182="snížená",J182,0)</f>
        <v>0</v>
      </c>
      <c r="BG182" s="225">
        <f>IF(N182="zákl. přenesená",J182,0)</f>
        <v>0</v>
      </c>
      <c r="BH182" s="225">
        <f>IF(N182="sníž. přenesená",J182,0)</f>
        <v>0</v>
      </c>
      <c r="BI182" s="225">
        <f>IF(N182="nulová",J182,0)</f>
        <v>0</v>
      </c>
      <c r="BJ182" s="26" t="s">
        <v>81</v>
      </c>
      <c r="BK182" s="225">
        <f>ROUND(I182*H182,2)</f>
        <v>0</v>
      </c>
      <c r="BL182" s="26" t="s">
        <v>207</v>
      </c>
      <c r="BM182" s="26" t="s">
        <v>950</v>
      </c>
    </row>
    <row r="183" s="1" customFormat="1">
      <c r="B183" s="48"/>
      <c r="D183" s="226" t="s">
        <v>209</v>
      </c>
      <c r="F183" s="227" t="s">
        <v>382</v>
      </c>
      <c r="I183" s="228"/>
      <c r="L183" s="48"/>
      <c r="M183" s="229"/>
      <c r="N183" s="49"/>
      <c r="O183" s="49"/>
      <c r="P183" s="49"/>
      <c r="Q183" s="49"/>
      <c r="R183" s="49"/>
      <c r="S183" s="49"/>
      <c r="T183" s="87"/>
      <c r="AT183" s="26" t="s">
        <v>209</v>
      </c>
      <c r="AU183" s="26" t="s">
        <v>83</v>
      </c>
    </row>
    <row r="184" s="12" customFormat="1">
      <c r="B184" s="230"/>
      <c r="D184" s="226" t="s">
        <v>211</v>
      </c>
      <c r="E184" s="231" t="s">
        <v>5</v>
      </c>
      <c r="F184" s="232" t="s">
        <v>944</v>
      </c>
      <c r="H184" s="233">
        <v>623.92999999999995</v>
      </c>
      <c r="I184" s="234"/>
      <c r="L184" s="230"/>
      <c r="M184" s="235"/>
      <c r="N184" s="236"/>
      <c r="O184" s="236"/>
      <c r="P184" s="236"/>
      <c r="Q184" s="236"/>
      <c r="R184" s="236"/>
      <c r="S184" s="236"/>
      <c r="T184" s="237"/>
      <c r="AT184" s="231" t="s">
        <v>211</v>
      </c>
      <c r="AU184" s="231" t="s">
        <v>83</v>
      </c>
      <c r="AV184" s="12" t="s">
        <v>83</v>
      </c>
      <c r="AW184" s="12" t="s">
        <v>37</v>
      </c>
      <c r="AX184" s="12" t="s">
        <v>81</v>
      </c>
      <c r="AY184" s="231" t="s">
        <v>200</v>
      </c>
    </row>
    <row r="185" s="1" customFormat="1" ht="16.5" customHeight="1">
      <c r="B185" s="213"/>
      <c r="C185" s="214" t="s">
        <v>378</v>
      </c>
      <c r="D185" s="214" t="s">
        <v>202</v>
      </c>
      <c r="E185" s="215" t="s">
        <v>384</v>
      </c>
      <c r="F185" s="216" t="s">
        <v>385</v>
      </c>
      <c r="G185" s="217" t="s">
        <v>291</v>
      </c>
      <c r="H185" s="218">
        <v>1247.8599999999999</v>
      </c>
      <c r="I185" s="219"/>
      <c r="J185" s="220">
        <f>ROUND(I185*H185,2)</f>
        <v>0</v>
      </c>
      <c r="K185" s="216" t="s">
        <v>206</v>
      </c>
      <c r="L185" s="48"/>
      <c r="M185" s="221" t="s">
        <v>5</v>
      </c>
      <c r="N185" s="222" t="s">
        <v>44</v>
      </c>
      <c r="O185" s="49"/>
      <c r="P185" s="223">
        <f>O185*H185</f>
        <v>0</v>
      </c>
      <c r="Q185" s="223">
        <v>0</v>
      </c>
      <c r="R185" s="223">
        <f>Q185*H185</f>
        <v>0</v>
      </c>
      <c r="S185" s="223">
        <v>0</v>
      </c>
      <c r="T185" s="224">
        <f>S185*H185</f>
        <v>0</v>
      </c>
      <c r="AR185" s="26" t="s">
        <v>207</v>
      </c>
      <c r="AT185" s="26" t="s">
        <v>202</v>
      </c>
      <c r="AU185" s="26" t="s">
        <v>83</v>
      </c>
      <c r="AY185" s="26" t="s">
        <v>200</v>
      </c>
      <c r="BE185" s="225">
        <f>IF(N185="základní",J185,0)</f>
        <v>0</v>
      </c>
      <c r="BF185" s="225">
        <f>IF(N185="snížená",J185,0)</f>
        <v>0</v>
      </c>
      <c r="BG185" s="225">
        <f>IF(N185="zákl. přenesená",J185,0)</f>
        <v>0</v>
      </c>
      <c r="BH185" s="225">
        <f>IF(N185="sníž. přenesená",J185,0)</f>
        <v>0</v>
      </c>
      <c r="BI185" s="225">
        <f>IF(N185="nulová",J185,0)</f>
        <v>0</v>
      </c>
      <c r="BJ185" s="26" t="s">
        <v>81</v>
      </c>
      <c r="BK185" s="225">
        <f>ROUND(I185*H185,2)</f>
        <v>0</v>
      </c>
      <c r="BL185" s="26" t="s">
        <v>207</v>
      </c>
      <c r="BM185" s="26" t="s">
        <v>951</v>
      </c>
    </row>
    <row r="186" s="1" customFormat="1">
      <c r="B186" s="48"/>
      <c r="D186" s="226" t="s">
        <v>209</v>
      </c>
      <c r="F186" s="227" t="s">
        <v>387</v>
      </c>
      <c r="I186" s="228"/>
      <c r="L186" s="48"/>
      <c r="M186" s="229"/>
      <c r="N186" s="49"/>
      <c r="O186" s="49"/>
      <c r="P186" s="49"/>
      <c r="Q186" s="49"/>
      <c r="R186" s="49"/>
      <c r="S186" s="49"/>
      <c r="T186" s="87"/>
      <c r="AT186" s="26" t="s">
        <v>209</v>
      </c>
      <c r="AU186" s="26" t="s">
        <v>83</v>
      </c>
    </row>
    <row r="187" s="12" customFormat="1">
      <c r="B187" s="230"/>
      <c r="D187" s="226" t="s">
        <v>211</v>
      </c>
      <c r="E187" s="231" t="s">
        <v>5</v>
      </c>
      <c r="F187" s="232" t="s">
        <v>952</v>
      </c>
      <c r="H187" s="233">
        <v>1247.8599999999999</v>
      </c>
      <c r="I187" s="234"/>
      <c r="L187" s="230"/>
      <c r="M187" s="235"/>
      <c r="N187" s="236"/>
      <c r="O187" s="236"/>
      <c r="P187" s="236"/>
      <c r="Q187" s="236"/>
      <c r="R187" s="236"/>
      <c r="S187" s="236"/>
      <c r="T187" s="237"/>
      <c r="AT187" s="231" t="s">
        <v>211</v>
      </c>
      <c r="AU187" s="231" t="s">
        <v>83</v>
      </c>
      <c r="AV187" s="12" t="s">
        <v>83</v>
      </c>
      <c r="AW187" s="12" t="s">
        <v>37</v>
      </c>
      <c r="AX187" s="12" t="s">
        <v>81</v>
      </c>
      <c r="AY187" s="231" t="s">
        <v>200</v>
      </c>
    </row>
    <row r="188" s="1" customFormat="1" ht="25.5" customHeight="1">
      <c r="B188" s="213"/>
      <c r="C188" s="214" t="s">
        <v>383</v>
      </c>
      <c r="D188" s="214" t="s">
        <v>202</v>
      </c>
      <c r="E188" s="215" t="s">
        <v>390</v>
      </c>
      <c r="F188" s="216" t="s">
        <v>391</v>
      </c>
      <c r="G188" s="217" t="s">
        <v>291</v>
      </c>
      <c r="H188" s="218">
        <v>623.92999999999995</v>
      </c>
      <c r="I188" s="219"/>
      <c r="J188" s="220">
        <f>ROUND(I188*H188,2)</f>
        <v>0</v>
      </c>
      <c r="K188" s="216" t="s">
        <v>206</v>
      </c>
      <c r="L188" s="48"/>
      <c r="M188" s="221" t="s">
        <v>5</v>
      </c>
      <c r="N188" s="222" t="s">
        <v>44</v>
      </c>
      <c r="O188" s="49"/>
      <c r="P188" s="223">
        <f>O188*H188</f>
        <v>0</v>
      </c>
      <c r="Q188" s="223">
        <v>0</v>
      </c>
      <c r="R188" s="223">
        <f>Q188*H188</f>
        <v>0</v>
      </c>
      <c r="S188" s="223">
        <v>0</v>
      </c>
      <c r="T188" s="224">
        <f>S188*H188</f>
        <v>0</v>
      </c>
      <c r="AR188" s="26" t="s">
        <v>207</v>
      </c>
      <c r="AT188" s="26" t="s">
        <v>202</v>
      </c>
      <c r="AU188" s="26" t="s">
        <v>83</v>
      </c>
      <c r="AY188" s="26" t="s">
        <v>200</v>
      </c>
      <c r="BE188" s="225">
        <f>IF(N188="základní",J188,0)</f>
        <v>0</v>
      </c>
      <c r="BF188" s="225">
        <f>IF(N188="snížená",J188,0)</f>
        <v>0</v>
      </c>
      <c r="BG188" s="225">
        <f>IF(N188="zákl. přenesená",J188,0)</f>
        <v>0</v>
      </c>
      <c r="BH188" s="225">
        <f>IF(N188="sníž. přenesená",J188,0)</f>
        <v>0</v>
      </c>
      <c r="BI188" s="225">
        <f>IF(N188="nulová",J188,0)</f>
        <v>0</v>
      </c>
      <c r="BJ188" s="26" t="s">
        <v>81</v>
      </c>
      <c r="BK188" s="225">
        <f>ROUND(I188*H188,2)</f>
        <v>0</v>
      </c>
      <c r="BL188" s="26" t="s">
        <v>207</v>
      </c>
      <c r="BM188" s="26" t="s">
        <v>953</v>
      </c>
    </row>
    <row r="189" s="1" customFormat="1">
      <c r="B189" s="48"/>
      <c r="D189" s="226" t="s">
        <v>209</v>
      </c>
      <c r="F189" s="227" t="s">
        <v>393</v>
      </c>
      <c r="I189" s="228"/>
      <c r="L189" s="48"/>
      <c r="M189" s="229"/>
      <c r="N189" s="49"/>
      <c r="O189" s="49"/>
      <c r="P189" s="49"/>
      <c r="Q189" s="49"/>
      <c r="R189" s="49"/>
      <c r="S189" s="49"/>
      <c r="T189" s="87"/>
      <c r="AT189" s="26" t="s">
        <v>209</v>
      </c>
      <c r="AU189" s="26" t="s">
        <v>83</v>
      </c>
    </row>
    <row r="190" s="12" customFormat="1">
      <c r="B190" s="230"/>
      <c r="D190" s="226" t="s">
        <v>211</v>
      </c>
      <c r="E190" s="231" t="s">
        <v>5</v>
      </c>
      <c r="F190" s="232" t="s">
        <v>944</v>
      </c>
      <c r="H190" s="233">
        <v>623.92999999999995</v>
      </c>
      <c r="I190" s="234"/>
      <c r="L190" s="230"/>
      <c r="M190" s="235"/>
      <c r="N190" s="236"/>
      <c r="O190" s="236"/>
      <c r="P190" s="236"/>
      <c r="Q190" s="236"/>
      <c r="R190" s="236"/>
      <c r="S190" s="236"/>
      <c r="T190" s="237"/>
      <c r="AT190" s="231" t="s">
        <v>211</v>
      </c>
      <c r="AU190" s="231" t="s">
        <v>83</v>
      </c>
      <c r="AV190" s="12" t="s">
        <v>83</v>
      </c>
      <c r="AW190" s="12" t="s">
        <v>37</v>
      </c>
      <c r="AX190" s="12" t="s">
        <v>81</v>
      </c>
      <c r="AY190" s="231" t="s">
        <v>200</v>
      </c>
    </row>
    <row r="191" s="1" customFormat="1" ht="25.5" customHeight="1">
      <c r="B191" s="213"/>
      <c r="C191" s="214" t="s">
        <v>389</v>
      </c>
      <c r="D191" s="214" t="s">
        <v>202</v>
      </c>
      <c r="E191" s="215" t="s">
        <v>395</v>
      </c>
      <c r="F191" s="216" t="s">
        <v>396</v>
      </c>
      <c r="G191" s="217" t="s">
        <v>291</v>
      </c>
      <c r="H191" s="218">
        <v>386.13999999999999</v>
      </c>
      <c r="I191" s="219"/>
      <c r="J191" s="220">
        <f>ROUND(I191*H191,2)</f>
        <v>0</v>
      </c>
      <c r="K191" s="216" t="s">
        <v>206</v>
      </c>
      <c r="L191" s="48"/>
      <c r="M191" s="221" t="s">
        <v>5</v>
      </c>
      <c r="N191" s="222" t="s">
        <v>44</v>
      </c>
      <c r="O191" s="49"/>
      <c r="P191" s="223">
        <f>O191*H191</f>
        <v>0</v>
      </c>
      <c r="Q191" s="223">
        <v>0.084250000000000005</v>
      </c>
      <c r="R191" s="223">
        <f>Q191*H191</f>
        <v>32.532294999999998</v>
      </c>
      <c r="S191" s="223">
        <v>0</v>
      </c>
      <c r="T191" s="224">
        <f>S191*H191</f>
        <v>0</v>
      </c>
      <c r="AR191" s="26" t="s">
        <v>207</v>
      </c>
      <c r="AT191" s="26" t="s">
        <v>202</v>
      </c>
      <c r="AU191" s="26" t="s">
        <v>83</v>
      </c>
      <c r="AY191" s="26" t="s">
        <v>200</v>
      </c>
      <c r="BE191" s="225">
        <f>IF(N191="základní",J191,0)</f>
        <v>0</v>
      </c>
      <c r="BF191" s="225">
        <f>IF(N191="snížená",J191,0)</f>
        <v>0</v>
      </c>
      <c r="BG191" s="225">
        <f>IF(N191="zákl. přenesená",J191,0)</f>
        <v>0</v>
      </c>
      <c r="BH191" s="225">
        <f>IF(N191="sníž. přenesená",J191,0)</f>
        <v>0</v>
      </c>
      <c r="BI191" s="225">
        <f>IF(N191="nulová",J191,0)</f>
        <v>0</v>
      </c>
      <c r="BJ191" s="26" t="s">
        <v>81</v>
      </c>
      <c r="BK191" s="225">
        <f>ROUND(I191*H191,2)</f>
        <v>0</v>
      </c>
      <c r="BL191" s="26" t="s">
        <v>207</v>
      </c>
      <c r="BM191" s="26" t="s">
        <v>954</v>
      </c>
    </row>
    <row r="192" s="1" customFormat="1">
      <c r="B192" s="48"/>
      <c r="D192" s="226" t="s">
        <v>209</v>
      </c>
      <c r="F192" s="227" t="s">
        <v>398</v>
      </c>
      <c r="I192" s="228"/>
      <c r="L192" s="48"/>
      <c r="M192" s="229"/>
      <c r="N192" s="49"/>
      <c r="O192" s="49"/>
      <c r="P192" s="49"/>
      <c r="Q192" s="49"/>
      <c r="R192" s="49"/>
      <c r="S192" s="49"/>
      <c r="T192" s="87"/>
      <c r="AT192" s="26" t="s">
        <v>209</v>
      </c>
      <c r="AU192" s="26" t="s">
        <v>83</v>
      </c>
    </row>
    <row r="193" s="12" customFormat="1">
      <c r="B193" s="230"/>
      <c r="D193" s="226" t="s">
        <v>211</v>
      </c>
      <c r="E193" s="231" t="s">
        <v>5</v>
      </c>
      <c r="F193" s="232" t="s">
        <v>955</v>
      </c>
      <c r="H193" s="233">
        <v>386.13999999999999</v>
      </c>
      <c r="I193" s="234"/>
      <c r="L193" s="230"/>
      <c r="M193" s="235"/>
      <c r="N193" s="236"/>
      <c r="O193" s="236"/>
      <c r="P193" s="236"/>
      <c r="Q193" s="236"/>
      <c r="R193" s="236"/>
      <c r="S193" s="236"/>
      <c r="T193" s="237"/>
      <c r="AT193" s="231" t="s">
        <v>211</v>
      </c>
      <c r="AU193" s="231" t="s">
        <v>83</v>
      </c>
      <c r="AV193" s="12" t="s">
        <v>83</v>
      </c>
      <c r="AW193" s="12" t="s">
        <v>37</v>
      </c>
      <c r="AX193" s="12" t="s">
        <v>81</v>
      </c>
      <c r="AY193" s="231" t="s">
        <v>200</v>
      </c>
    </row>
    <row r="194" s="1" customFormat="1" ht="16.5" customHeight="1">
      <c r="B194" s="213"/>
      <c r="C194" s="247" t="s">
        <v>394</v>
      </c>
      <c r="D194" s="247" t="s">
        <v>271</v>
      </c>
      <c r="E194" s="248" t="s">
        <v>408</v>
      </c>
      <c r="F194" s="249" t="s">
        <v>409</v>
      </c>
      <c r="G194" s="250" t="s">
        <v>291</v>
      </c>
      <c r="H194" s="251">
        <v>378.98200000000003</v>
      </c>
      <c r="I194" s="252"/>
      <c r="J194" s="253">
        <f>ROUND(I194*H194,2)</f>
        <v>0</v>
      </c>
      <c r="K194" s="249" t="s">
        <v>206</v>
      </c>
      <c r="L194" s="254"/>
      <c r="M194" s="255" t="s">
        <v>5</v>
      </c>
      <c r="N194" s="256" t="s">
        <v>44</v>
      </c>
      <c r="O194" s="49"/>
      <c r="P194" s="223">
        <f>O194*H194</f>
        <v>0</v>
      </c>
      <c r="Q194" s="223">
        <v>0.13100000000000001</v>
      </c>
      <c r="R194" s="223">
        <f>Q194*H194</f>
        <v>49.646642000000007</v>
      </c>
      <c r="S194" s="223">
        <v>0</v>
      </c>
      <c r="T194" s="224">
        <f>S194*H194</f>
        <v>0</v>
      </c>
      <c r="AR194" s="26" t="s">
        <v>250</v>
      </c>
      <c r="AT194" s="26" t="s">
        <v>271</v>
      </c>
      <c r="AU194" s="26" t="s">
        <v>83</v>
      </c>
      <c r="AY194" s="26" t="s">
        <v>200</v>
      </c>
      <c r="BE194" s="225">
        <f>IF(N194="základní",J194,0)</f>
        <v>0</v>
      </c>
      <c r="BF194" s="225">
        <f>IF(N194="snížená",J194,0)</f>
        <v>0</v>
      </c>
      <c r="BG194" s="225">
        <f>IF(N194="zákl. přenesená",J194,0)</f>
        <v>0</v>
      </c>
      <c r="BH194" s="225">
        <f>IF(N194="sníž. přenesená",J194,0)</f>
        <v>0</v>
      </c>
      <c r="BI194" s="225">
        <f>IF(N194="nulová",J194,0)</f>
        <v>0</v>
      </c>
      <c r="BJ194" s="26" t="s">
        <v>81</v>
      </c>
      <c r="BK194" s="225">
        <f>ROUND(I194*H194,2)</f>
        <v>0</v>
      </c>
      <c r="BL194" s="26" t="s">
        <v>207</v>
      </c>
      <c r="BM194" s="26" t="s">
        <v>956</v>
      </c>
    </row>
    <row r="195" s="1" customFormat="1">
      <c r="B195" s="48"/>
      <c r="D195" s="226" t="s">
        <v>209</v>
      </c>
      <c r="F195" s="227" t="s">
        <v>409</v>
      </c>
      <c r="I195" s="228"/>
      <c r="L195" s="48"/>
      <c r="M195" s="229"/>
      <c r="N195" s="49"/>
      <c r="O195" s="49"/>
      <c r="P195" s="49"/>
      <c r="Q195" s="49"/>
      <c r="R195" s="49"/>
      <c r="S195" s="49"/>
      <c r="T195" s="87"/>
      <c r="AT195" s="26" t="s">
        <v>209</v>
      </c>
      <c r="AU195" s="26" t="s">
        <v>83</v>
      </c>
    </row>
    <row r="196" s="12" customFormat="1">
      <c r="B196" s="230"/>
      <c r="D196" s="226" t="s">
        <v>211</v>
      </c>
      <c r="E196" s="231" t="s">
        <v>5</v>
      </c>
      <c r="F196" s="232" t="s">
        <v>957</v>
      </c>
      <c r="H196" s="233">
        <v>375.23000000000002</v>
      </c>
      <c r="I196" s="234"/>
      <c r="L196" s="230"/>
      <c r="M196" s="235"/>
      <c r="N196" s="236"/>
      <c r="O196" s="236"/>
      <c r="P196" s="236"/>
      <c r="Q196" s="236"/>
      <c r="R196" s="236"/>
      <c r="S196" s="236"/>
      <c r="T196" s="237"/>
      <c r="AT196" s="231" t="s">
        <v>211</v>
      </c>
      <c r="AU196" s="231" t="s">
        <v>83</v>
      </c>
      <c r="AV196" s="12" t="s">
        <v>83</v>
      </c>
      <c r="AW196" s="12" t="s">
        <v>37</v>
      </c>
      <c r="AX196" s="12" t="s">
        <v>73</v>
      </c>
      <c r="AY196" s="231" t="s">
        <v>200</v>
      </c>
    </row>
    <row r="197" s="12" customFormat="1">
      <c r="B197" s="230"/>
      <c r="D197" s="226" t="s">
        <v>211</v>
      </c>
      <c r="E197" s="231" t="s">
        <v>5</v>
      </c>
      <c r="F197" s="232" t="s">
        <v>958</v>
      </c>
      <c r="H197" s="233">
        <v>3.7519999999999998</v>
      </c>
      <c r="I197" s="234"/>
      <c r="L197" s="230"/>
      <c r="M197" s="235"/>
      <c r="N197" s="236"/>
      <c r="O197" s="236"/>
      <c r="P197" s="236"/>
      <c r="Q197" s="236"/>
      <c r="R197" s="236"/>
      <c r="S197" s="236"/>
      <c r="T197" s="237"/>
      <c r="AT197" s="231" t="s">
        <v>211</v>
      </c>
      <c r="AU197" s="231" t="s">
        <v>83</v>
      </c>
      <c r="AV197" s="12" t="s">
        <v>83</v>
      </c>
      <c r="AW197" s="12" t="s">
        <v>37</v>
      </c>
      <c r="AX197" s="12" t="s">
        <v>73</v>
      </c>
      <c r="AY197" s="231" t="s">
        <v>200</v>
      </c>
    </row>
    <row r="198" s="13" customFormat="1">
      <c r="B198" s="238"/>
      <c r="D198" s="226" t="s">
        <v>211</v>
      </c>
      <c r="E198" s="239" t="s">
        <v>5</v>
      </c>
      <c r="F198" s="240" t="s">
        <v>219</v>
      </c>
      <c r="H198" s="241">
        <v>378.98200000000003</v>
      </c>
      <c r="I198" s="242"/>
      <c r="L198" s="238"/>
      <c r="M198" s="243"/>
      <c r="N198" s="244"/>
      <c r="O198" s="244"/>
      <c r="P198" s="244"/>
      <c r="Q198" s="244"/>
      <c r="R198" s="244"/>
      <c r="S198" s="244"/>
      <c r="T198" s="245"/>
      <c r="AT198" s="239" t="s">
        <v>211</v>
      </c>
      <c r="AU198" s="239" t="s">
        <v>83</v>
      </c>
      <c r="AV198" s="13" t="s">
        <v>207</v>
      </c>
      <c r="AW198" s="13" t="s">
        <v>37</v>
      </c>
      <c r="AX198" s="13" t="s">
        <v>81</v>
      </c>
      <c r="AY198" s="239" t="s">
        <v>200</v>
      </c>
    </row>
    <row r="199" s="1" customFormat="1" ht="16.5" customHeight="1">
      <c r="B199" s="213"/>
      <c r="C199" s="247" t="s">
        <v>400</v>
      </c>
      <c r="D199" s="247" t="s">
        <v>271</v>
      </c>
      <c r="E199" s="248" t="s">
        <v>414</v>
      </c>
      <c r="F199" s="249" t="s">
        <v>415</v>
      </c>
      <c r="G199" s="250" t="s">
        <v>291</v>
      </c>
      <c r="H199" s="251">
        <v>11.019</v>
      </c>
      <c r="I199" s="252"/>
      <c r="J199" s="253">
        <f>ROUND(I199*H199,2)</f>
        <v>0</v>
      </c>
      <c r="K199" s="249" t="s">
        <v>206</v>
      </c>
      <c r="L199" s="254"/>
      <c r="M199" s="255" t="s">
        <v>5</v>
      </c>
      <c r="N199" s="256" t="s">
        <v>44</v>
      </c>
      <c r="O199" s="49"/>
      <c r="P199" s="223">
        <f>O199*H199</f>
        <v>0</v>
      </c>
      <c r="Q199" s="223">
        <v>0.13100000000000001</v>
      </c>
      <c r="R199" s="223">
        <f>Q199*H199</f>
        <v>1.443489</v>
      </c>
      <c r="S199" s="223">
        <v>0</v>
      </c>
      <c r="T199" s="224">
        <f>S199*H199</f>
        <v>0</v>
      </c>
      <c r="AR199" s="26" t="s">
        <v>250</v>
      </c>
      <c r="AT199" s="26" t="s">
        <v>271</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959</v>
      </c>
    </row>
    <row r="200" s="1" customFormat="1">
      <c r="B200" s="48"/>
      <c r="D200" s="226" t="s">
        <v>209</v>
      </c>
      <c r="F200" s="227" t="s">
        <v>415</v>
      </c>
      <c r="I200" s="228"/>
      <c r="L200" s="48"/>
      <c r="M200" s="229"/>
      <c r="N200" s="49"/>
      <c r="O200" s="49"/>
      <c r="P200" s="49"/>
      <c r="Q200" s="49"/>
      <c r="R200" s="49"/>
      <c r="S200" s="49"/>
      <c r="T200" s="87"/>
      <c r="AT200" s="26" t="s">
        <v>209</v>
      </c>
      <c r="AU200" s="26" t="s">
        <v>83</v>
      </c>
    </row>
    <row r="201" s="12" customFormat="1">
      <c r="B201" s="230"/>
      <c r="D201" s="226" t="s">
        <v>211</v>
      </c>
      <c r="E201" s="231" t="s">
        <v>5</v>
      </c>
      <c r="F201" s="232" t="s">
        <v>960</v>
      </c>
      <c r="H201" s="233">
        <v>10.91</v>
      </c>
      <c r="I201" s="234"/>
      <c r="L201" s="230"/>
      <c r="M201" s="235"/>
      <c r="N201" s="236"/>
      <c r="O201" s="236"/>
      <c r="P201" s="236"/>
      <c r="Q201" s="236"/>
      <c r="R201" s="236"/>
      <c r="S201" s="236"/>
      <c r="T201" s="237"/>
      <c r="AT201" s="231" t="s">
        <v>211</v>
      </c>
      <c r="AU201" s="231" t="s">
        <v>83</v>
      </c>
      <c r="AV201" s="12" t="s">
        <v>83</v>
      </c>
      <c r="AW201" s="12" t="s">
        <v>37</v>
      </c>
      <c r="AX201" s="12" t="s">
        <v>73</v>
      </c>
      <c r="AY201" s="231" t="s">
        <v>200</v>
      </c>
    </row>
    <row r="202" s="12" customFormat="1">
      <c r="B202" s="230"/>
      <c r="D202" s="226" t="s">
        <v>211</v>
      </c>
      <c r="E202" s="231" t="s">
        <v>5</v>
      </c>
      <c r="F202" s="232" t="s">
        <v>961</v>
      </c>
      <c r="H202" s="233">
        <v>0.109</v>
      </c>
      <c r="I202" s="234"/>
      <c r="L202" s="230"/>
      <c r="M202" s="235"/>
      <c r="N202" s="236"/>
      <c r="O202" s="236"/>
      <c r="P202" s="236"/>
      <c r="Q202" s="236"/>
      <c r="R202" s="236"/>
      <c r="S202" s="236"/>
      <c r="T202" s="237"/>
      <c r="AT202" s="231" t="s">
        <v>211</v>
      </c>
      <c r="AU202" s="231" t="s">
        <v>83</v>
      </c>
      <c r="AV202" s="12" t="s">
        <v>83</v>
      </c>
      <c r="AW202" s="12" t="s">
        <v>37</v>
      </c>
      <c r="AX202" s="12" t="s">
        <v>73</v>
      </c>
      <c r="AY202" s="231" t="s">
        <v>200</v>
      </c>
    </row>
    <row r="203" s="13" customFormat="1">
      <c r="B203" s="238"/>
      <c r="D203" s="226" t="s">
        <v>211</v>
      </c>
      <c r="E203" s="239" t="s">
        <v>5</v>
      </c>
      <c r="F203" s="240" t="s">
        <v>219</v>
      </c>
      <c r="H203" s="241">
        <v>11.019</v>
      </c>
      <c r="I203" s="242"/>
      <c r="L203" s="238"/>
      <c r="M203" s="243"/>
      <c r="N203" s="244"/>
      <c r="O203" s="244"/>
      <c r="P203" s="244"/>
      <c r="Q203" s="244"/>
      <c r="R203" s="244"/>
      <c r="S203" s="244"/>
      <c r="T203" s="245"/>
      <c r="AT203" s="239" t="s">
        <v>211</v>
      </c>
      <c r="AU203" s="239" t="s">
        <v>83</v>
      </c>
      <c r="AV203" s="13" t="s">
        <v>207</v>
      </c>
      <c r="AW203" s="13" t="s">
        <v>37</v>
      </c>
      <c r="AX203" s="13" t="s">
        <v>81</v>
      </c>
      <c r="AY203" s="239" t="s">
        <v>200</v>
      </c>
    </row>
    <row r="204" s="1" customFormat="1" ht="25.5" customHeight="1">
      <c r="B204" s="213"/>
      <c r="C204" s="214" t="s">
        <v>407</v>
      </c>
      <c r="D204" s="214" t="s">
        <v>202</v>
      </c>
      <c r="E204" s="215" t="s">
        <v>685</v>
      </c>
      <c r="F204" s="216" t="s">
        <v>686</v>
      </c>
      <c r="G204" s="217" t="s">
        <v>291</v>
      </c>
      <c r="H204" s="218">
        <v>71.840000000000003</v>
      </c>
      <c r="I204" s="219"/>
      <c r="J204" s="220">
        <f>ROUND(I204*H204,2)</f>
        <v>0</v>
      </c>
      <c r="K204" s="216" t="s">
        <v>206</v>
      </c>
      <c r="L204" s="48"/>
      <c r="M204" s="221" t="s">
        <v>5</v>
      </c>
      <c r="N204" s="222" t="s">
        <v>44</v>
      </c>
      <c r="O204" s="49"/>
      <c r="P204" s="223">
        <f>O204*H204</f>
        <v>0</v>
      </c>
      <c r="Q204" s="223">
        <v>0.085650000000000004</v>
      </c>
      <c r="R204" s="223">
        <f>Q204*H204</f>
        <v>6.1530960000000006</v>
      </c>
      <c r="S204" s="223">
        <v>0</v>
      </c>
      <c r="T204" s="224">
        <f>S204*H204</f>
        <v>0</v>
      </c>
      <c r="AR204" s="26" t="s">
        <v>207</v>
      </c>
      <c r="AT204" s="26" t="s">
        <v>202</v>
      </c>
      <c r="AU204" s="26" t="s">
        <v>83</v>
      </c>
      <c r="AY204" s="26" t="s">
        <v>200</v>
      </c>
      <c r="BE204" s="225">
        <f>IF(N204="základní",J204,0)</f>
        <v>0</v>
      </c>
      <c r="BF204" s="225">
        <f>IF(N204="snížená",J204,0)</f>
        <v>0</v>
      </c>
      <c r="BG204" s="225">
        <f>IF(N204="zákl. přenesená",J204,0)</f>
        <v>0</v>
      </c>
      <c r="BH204" s="225">
        <f>IF(N204="sníž. přenesená",J204,0)</f>
        <v>0</v>
      </c>
      <c r="BI204" s="225">
        <f>IF(N204="nulová",J204,0)</f>
        <v>0</v>
      </c>
      <c r="BJ204" s="26" t="s">
        <v>81</v>
      </c>
      <c r="BK204" s="225">
        <f>ROUND(I204*H204,2)</f>
        <v>0</v>
      </c>
      <c r="BL204" s="26" t="s">
        <v>207</v>
      </c>
      <c r="BM204" s="26" t="s">
        <v>962</v>
      </c>
    </row>
    <row r="205" s="1" customFormat="1">
      <c r="B205" s="48"/>
      <c r="D205" s="226" t="s">
        <v>209</v>
      </c>
      <c r="F205" s="227" t="s">
        <v>688</v>
      </c>
      <c r="I205" s="228"/>
      <c r="L205" s="48"/>
      <c r="M205" s="229"/>
      <c r="N205" s="49"/>
      <c r="O205" s="49"/>
      <c r="P205" s="49"/>
      <c r="Q205" s="49"/>
      <c r="R205" s="49"/>
      <c r="S205" s="49"/>
      <c r="T205" s="87"/>
      <c r="AT205" s="26" t="s">
        <v>209</v>
      </c>
      <c r="AU205" s="26" t="s">
        <v>83</v>
      </c>
    </row>
    <row r="206" s="12" customFormat="1">
      <c r="B206" s="230"/>
      <c r="D206" s="226" t="s">
        <v>211</v>
      </c>
      <c r="E206" s="231" t="s">
        <v>5</v>
      </c>
      <c r="F206" s="232" t="s">
        <v>963</v>
      </c>
      <c r="H206" s="233">
        <v>71.840000000000003</v>
      </c>
      <c r="I206" s="234"/>
      <c r="L206" s="230"/>
      <c r="M206" s="235"/>
      <c r="N206" s="236"/>
      <c r="O206" s="236"/>
      <c r="P206" s="236"/>
      <c r="Q206" s="236"/>
      <c r="R206" s="236"/>
      <c r="S206" s="236"/>
      <c r="T206" s="237"/>
      <c r="AT206" s="231" t="s">
        <v>211</v>
      </c>
      <c r="AU206" s="231" t="s">
        <v>83</v>
      </c>
      <c r="AV206" s="12" t="s">
        <v>83</v>
      </c>
      <c r="AW206" s="12" t="s">
        <v>37</v>
      </c>
      <c r="AX206" s="12" t="s">
        <v>81</v>
      </c>
      <c r="AY206" s="231" t="s">
        <v>200</v>
      </c>
    </row>
    <row r="207" s="1" customFormat="1" ht="16.5" customHeight="1">
      <c r="B207" s="213"/>
      <c r="C207" s="247" t="s">
        <v>413</v>
      </c>
      <c r="D207" s="247" t="s">
        <v>271</v>
      </c>
      <c r="E207" s="248" t="s">
        <v>426</v>
      </c>
      <c r="F207" s="249" t="s">
        <v>427</v>
      </c>
      <c r="G207" s="250" t="s">
        <v>291</v>
      </c>
      <c r="H207" s="251">
        <v>72.558000000000007</v>
      </c>
      <c r="I207" s="252"/>
      <c r="J207" s="253">
        <f>ROUND(I207*H207,2)</f>
        <v>0</v>
      </c>
      <c r="K207" s="249" t="s">
        <v>206</v>
      </c>
      <c r="L207" s="254"/>
      <c r="M207" s="255" t="s">
        <v>5</v>
      </c>
      <c r="N207" s="256" t="s">
        <v>44</v>
      </c>
      <c r="O207" s="49"/>
      <c r="P207" s="223">
        <f>O207*H207</f>
        <v>0</v>
      </c>
      <c r="Q207" s="223">
        <v>0.17599999999999999</v>
      </c>
      <c r="R207" s="223">
        <f>Q207*H207</f>
        <v>12.770208</v>
      </c>
      <c r="S207" s="223">
        <v>0</v>
      </c>
      <c r="T207" s="224">
        <f>S207*H207</f>
        <v>0</v>
      </c>
      <c r="AR207" s="26" t="s">
        <v>250</v>
      </c>
      <c r="AT207" s="26" t="s">
        <v>271</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964</v>
      </c>
    </row>
    <row r="208" s="1" customFormat="1">
      <c r="B208" s="48"/>
      <c r="D208" s="226" t="s">
        <v>209</v>
      </c>
      <c r="F208" s="227" t="s">
        <v>427</v>
      </c>
      <c r="I208" s="228"/>
      <c r="L208" s="48"/>
      <c r="M208" s="229"/>
      <c r="N208" s="49"/>
      <c r="O208" s="49"/>
      <c r="P208" s="49"/>
      <c r="Q208" s="49"/>
      <c r="R208" s="49"/>
      <c r="S208" s="49"/>
      <c r="T208" s="87"/>
      <c r="AT208" s="26" t="s">
        <v>209</v>
      </c>
      <c r="AU208" s="26" t="s">
        <v>83</v>
      </c>
    </row>
    <row r="209" s="12" customFormat="1">
      <c r="B209" s="230"/>
      <c r="D209" s="226" t="s">
        <v>211</v>
      </c>
      <c r="E209" s="231" t="s">
        <v>5</v>
      </c>
      <c r="F209" s="232" t="s">
        <v>965</v>
      </c>
      <c r="H209" s="233">
        <v>71.840000000000003</v>
      </c>
      <c r="I209" s="234"/>
      <c r="L209" s="230"/>
      <c r="M209" s="235"/>
      <c r="N209" s="236"/>
      <c r="O209" s="236"/>
      <c r="P209" s="236"/>
      <c r="Q209" s="236"/>
      <c r="R209" s="236"/>
      <c r="S209" s="236"/>
      <c r="T209" s="237"/>
      <c r="AT209" s="231" t="s">
        <v>211</v>
      </c>
      <c r="AU209" s="231" t="s">
        <v>83</v>
      </c>
      <c r="AV209" s="12" t="s">
        <v>83</v>
      </c>
      <c r="AW209" s="12" t="s">
        <v>37</v>
      </c>
      <c r="AX209" s="12" t="s">
        <v>73</v>
      </c>
      <c r="AY209" s="231" t="s">
        <v>200</v>
      </c>
    </row>
    <row r="210" s="12" customFormat="1">
      <c r="B210" s="230"/>
      <c r="D210" s="226" t="s">
        <v>211</v>
      </c>
      <c r="E210" s="231" t="s">
        <v>5</v>
      </c>
      <c r="F210" s="232" t="s">
        <v>966</v>
      </c>
      <c r="H210" s="233">
        <v>0.71799999999999997</v>
      </c>
      <c r="I210" s="234"/>
      <c r="L210" s="230"/>
      <c r="M210" s="235"/>
      <c r="N210" s="236"/>
      <c r="O210" s="236"/>
      <c r="P210" s="236"/>
      <c r="Q210" s="236"/>
      <c r="R210" s="236"/>
      <c r="S210" s="236"/>
      <c r="T210" s="237"/>
      <c r="AT210" s="231" t="s">
        <v>211</v>
      </c>
      <c r="AU210" s="231" t="s">
        <v>83</v>
      </c>
      <c r="AV210" s="12" t="s">
        <v>83</v>
      </c>
      <c r="AW210" s="12" t="s">
        <v>37</v>
      </c>
      <c r="AX210" s="12" t="s">
        <v>73</v>
      </c>
      <c r="AY210" s="231" t="s">
        <v>200</v>
      </c>
    </row>
    <row r="211" s="13" customFormat="1">
      <c r="B211" s="238"/>
      <c r="D211" s="226" t="s">
        <v>211</v>
      </c>
      <c r="E211" s="239" t="s">
        <v>5</v>
      </c>
      <c r="F211" s="240" t="s">
        <v>219</v>
      </c>
      <c r="H211" s="241">
        <v>72.558000000000007</v>
      </c>
      <c r="I211" s="242"/>
      <c r="L211" s="238"/>
      <c r="M211" s="243"/>
      <c r="N211" s="244"/>
      <c r="O211" s="244"/>
      <c r="P211" s="244"/>
      <c r="Q211" s="244"/>
      <c r="R211" s="244"/>
      <c r="S211" s="244"/>
      <c r="T211" s="245"/>
      <c r="AT211" s="239" t="s">
        <v>211</v>
      </c>
      <c r="AU211" s="239" t="s">
        <v>83</v>
      </c>
      <c r="AV211" s="13" t="s">
        <v>207</v>
      </c>
      <c r="AW211" s="13" t="s">
        <v>37</v>
      </c>
      <c r="AX211" s="13" t="s">
        <v>81</v>
      </c>
      <c r="AY211" s="239" t="s">
        <v>200</v>
      </c>
    </row>
    <row r="212" s="1" customFormat="1" ht="25.5" customHeight="1">
      <c r="B212" s="213"/>
      <c r="C212" s="214" t="s">
        <v>419</v>
      </c>
      <c r="D212" s="214" t="s">
        <v>202</v>
      </c>
      <c r="E212" s="215" t="s">
        <v>693</v>
      </c>
      <c r="F212" s="216" t="s">
        <v>694</v>
      </c>
      <c r="G212" s="217" t="s">
        <v>291</v>
      </c>
      <c r="H212" s="218">
        <v>193.83000000000001</v>
      </c>
      <c r="I212" s="219"/>
      <c r="J212" s="220">
        <f>ROUND(I212*H212,2)</f>
        <v>0</v>
      </c>
      <c r="K212" s="216" t="s">
        <v>206</v>
      </c>
      <c r="L212" s="48"/>
      <c r="M212" s="221" t="s">
        <v>5</v>
      </c>
      <c r="N212" s="222" t="s">
        <v>44</v>
      </c>
      <c r="O212" s="49"/>
      <c r="P212" s="223">
        <f>O212*H212</f>
        <v>0</v>
      </c>
      <c r="Q212" s="223">
        <v>0.080030000000000004</v>
      </c>
      <c r="R212" s="223">
        <f>Q212*H212</f>
        <v>15.512214900000002</v>
      </c>
      <c r="S212" s="223">
        <v>0</v>
      </c>
      <c r="T212" s="224">
        <f>S212*H212</f>
        <v>0</v>
      </c>
      <c r="AR212" s="26" t="s">
        <v>207</v>
      </c>
      <c r="AT212" s="26" t="s">
        <v>202</v>
      </c>
      <c r="AU212" s="26" t="s">
        <v>83</v>
      </c>
      <c r="AY212" s="26" t="s">
        <v>200</v>
      </c>
      <c r="BE212" s="225">
        <f>IF(N212="základní",J212,0)</f>
        <v>0</v>
      </c>
      <c r="BF212" s="225">
        <f>IF(N212="snížená",J212,0)</f>
        <v>0</v>
      </c>
      <c r="BG212" s="225">
        <f>IF(N212="zákl. přenesená",J212,0)</f>
        <v>0</v>
      </c>
      <c r="BH212" s="225">
        <f>IF(N212="sníž. přenesená",J212,0)</f>
        <v>0</v>
      </c>
      <c r="BI212" s="225">
        <f>IF(N212="nulová",J212,0)</f>
        <v>0</v>
      </c>
      <c r="BJ212" s="26" t="s">
        <v>81</v>
      </c>
      <c r="BK212" s="225">
        <f>ROUND(I212*H212,2)</f>
        <v>0</v>
      </c>
      <c r="BL212" s="26" t="s">
        <v>207</v>
      </c>
      <c r="BM212" s="26" t="s">
        <v>967</v>
      </c>
    </row>
    <row r="213" s="1" customFormat="1">
      <c r="B213" s="48"/>
      <c r="D213" s="226" t="s">
        <v>209</v>
      </c>
      <c r="F213" s="227" t="s">
        <v>696</v>
      </c>
      <c r="I213" s="228"/>
      <c r="L213" s="48"/>
      <c r="M213" s="229"/>
      <c r="N213" s="49"/>
      <c r="O213" s="49"/>
      <c r="P213" s="49"/>
      <c r="Q213" s="49"/>
      <c r="R213" s="49"/>
      <c r="S213" s="49"/>
      <c r="T213" s="87"/>
      <c r="AT213" s="26" t="s">
        <v>209</v>
      </c>
      <c r="AU213" s="26" t="s">
        <v>83</v>
      </c>
    </row>
    <row r="214" s="12" customFormat="1">
      <c r="B214" s="230"/>
      <c r="D214" s="226" t="s">
        <v>211</v>
      </c>
      <c r="E214" s="231" t="s">
        <v>5</v>
      </c>
      <c r="F214" s="232" t="s">
        <v>968</v>
      </c>
      <c r="H214" s="233">
        <v>193.83000000000001</v>
      </c>
      <c r="I214" s="234"/>
      <c r="L214" s="230"/>
      <c r="M214" s="235"/>
      <c r="N214" s="236"/>
      <c r="O214" s="236"/>
      <c r="P214" s="236"/>
      <c r="Q214" s="236"/>
      <c r="R214" s="236"/>
      <c r="S214" s="236"/>
      <c r="T214" s="237"/>
      <c r="AT214" s="231" t="s">
        <v>211</v>
      </c>
      <c r="AU214" s="231" t="s">
        <v>83</v>
      </c>
      <c r="AV214" s="12" t="s">
        <v>83</v>
      </c>
      <c r="AW214" s="12" t="s">
        <v>37</v>
      </c>
      <c r="AX214" s="12" t="s">
        <v>81</v>
      </c>
      <c r="AY214" s="231" t="s">
        <v>200</v>
      </c>
    </row>
    <row r="215" s="1" customFormat="1" ht="16.5" customHeight="1">
      <c r="B215" s="213"/>
      <c r="C215" s="247" t="s">
        <v>425</v>
      </c>
      <c r="D215" s="247" t="s">
        <v>271</v>
      </c>
      <c r="E215" s="248" t="s">
        <v>698</v>
      </c>
      <c r="F215" s="249" t="s">
        <v>699</v>
      </c>
      <c r="G215" s="250" t="s">
        <v>291</v>
      </c>
      <c r="H215" s="251">
        <v>195.768</v>
      </c>
      <c r="I215" s="252"/>
      <c r="J215" s="253">
        <f>ROUND(I215*H215,2)</f>
        <v>0</v>
      </c>
      <c r="K215" s="249" t="s">
        <v>5</v>
      </c>
      <c r="L215" s="254"/>
      <c r="M215" s="255" t="s">
        <v>5</v>
      </c>
      <c r="N215" s="256" t="s">
        <v>44</v>
      </c>
      <c r="O215" s="49"/>
      <c r="P215" s="223">
        <f>O215*H215</f>
        <v>0</v>
      </c>
      <c r="Q215" s="223">
        <v>0.108</v>
      </c>
      <c r="R215" s="223">
        <f>Q215*H215</f>
        <v>21.142944</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969</v>
      </c>
    </row>
    <row r="216" s="1" customFormat="1">
      <c r="B216" s="48"/>
      <c r="D216" s="226" t="s">
        <v>209</v>
      </c>
      <c r="F216" s="227" t="s">
        <v>701</v>
      </c>
      <c r="I216" s="228"/>
      <c r="L216" s="48"/>
      <c r="M216" s="229"/>
      <c r="N216" s="49"/>
      <c r="O216" s="49"/>
      <c r="P216" s="49"/>
      <c r="Q216" s="49"/>
      <c r="R216" s="49"/>
      <c r="S216" s="49"/>
      <c r="T216" s="87"/>
      <c r="AT216" s="26" t="s">
        <v>209</v>
      </c>
      <c r="AU216" s="26" t="s">
        <v>83</v>
      </c>
    </row>
    <row r="217" s="12" customFormat="1">
      <c r="B217" s="230"/>
      <c r="D217" s="226" t="s">
        <v>211</v>
      </c>
      <c r="E217" s="231" t="s">
        <v>5</v>
      </c>
      <c r="F217" s="232" t="s">
        <v>946</v>
      </c>
      <c r="H217" s="233">
        <v>193.83000000000001</v>
      </c>
      <c r="I217" s="234"/>
      <c r="L217" s="230"/>
      <c r="M217" s="235"/>
      <c r="N217" s="236"/>
      <c r="O217" s="236"/>
      <c r="P217" s="236"/>
      <c r="Q217" s="236"/>
      <c r="R217" s="236"/>
      <c r="S217" s="236"/>
      <c r="T217" s="237"/>
      <c r="AT217" s="231" t="s">
        <v>211</v>
      </c>
      <c r="AU217" s="231" t="s">
        <v>83</v>
      </c>
      <c r="AV217" s="12" t="s">
        <v>83</v>
      </c>
      <c r="AW217" s="12" t="s">
        <v>37</v>
      </c>
      <c r="AX217" s="12" t="s">
        <v>73</v>
      </c>
      <c r="AY217" s="231" t="s">
        <v>200</v>
      </c>
    </row>
    <row r="218" s="12" customFormat="1">
      <c r="B218" s="230"/>
      <c r="D218" s="226" t="s">
        <v>211</v>
      </c>
      <c r="E218" s="231" t="s">
        <v>5</v>
      </c>
      <c r="F218" s="232" t="s">
        <v>970</v>
      </c>
      <c r="H218" s="233">
        <v>1.9379999999999999</v>
      </c>
      <c r="I218" s="234"/>
      <c r="L218" s="230"/>
      <c r="M218" s="235"/>
      <c r="N218" s="236"/>
      <c r="O218" s="236"/>
      <c r="P218" s="236"/>
      <c r="Q218" s="236"/>
      <c r="R218" s="236"/>
      <c r="S218" s="236"/>
      <c r="T218" s="237"/>
      <c r="AT218" s="231" t="s">
        <v>211</v>
      </c>
      <c r="AU218" s="231" t="s">
        <v>83</v>
      </c>
      <c r="AV218" s="12" t="s">
        <v>83</v>
      </c>
      <c r="AW218" s="12" t="s">
        <v>37</v>
      </c>
      <c r="AX218" s="12" t="s">
        <v>73</v>
      </c>
      <c r="AY218" s="231" t="s">
        <v>200</v>
      </c>
    </row>
    <row r="219" s="13" customFormat="1">
      <c r="B219" s="238"/>
      <c r="D219" s="226" t="s">
        <v>211</v>
      </c>
      <c r="E219" s="239" t="s">
        <v>5</v>
      </c>
      <c r="F219" s="240" t="s">
        <v>219</v>
      </c>
      <c r="H219" s="241">
        <v>195.768</v>
      </c>
      <c r="I219" s="242"/>
      <c r="L219" s="238"/>
      <c r="M219" s="243"/>
      <c r="N219" s="244"/>
      <c r="O219" s="244"/>
      <c r="P219" s="244"/>
      <c r="Q219" s="244"/>
      <c r="R219" s="244"/>
      <c r="S219" s="244"/>
      <c r="T219" s="245"/>
      <c r="AT219" s="239" t="s">
        <v>211</v>
      </c>
      <c r="AU219" s="239" t="s">
        <v>83</v>
      </c>
      <c r="AV219" s="13" t="s">
        <v>207</v>
      </c>
      <c r="AW219" s="13" t="s">
        <v>37</v>
      </c>
      <c r="AX219" s="13" t="s">
        <v>81</v>
      </c>
      <c r="AY219" s="239" t="s">
        <v>200</v>
      </c>
    </row>
    <row r="220" s="1" customFormat="1" ht="16.5" customHeight="1">
      <c r="B220" s="213"/>
      <c r="C220" s="214" t="s">
        <v>431</v>
      </c>
      <c r="D220" s="214" t="s">
        <v>202</v>
      </c>
      <c r="E220" s="215" t="s">
        <v>432</v>
      </c>
      <c r="F220" s="216" t="s">
        <v>433</v>
      </c>
      <c r="G220" s="217" t="s">
        <v>333</v>
      </c>
      <c r="H220" s="218">
        <v>8</v>
      </c>
      <c r="I220" s="219"/>
      <c r="J220" s="220">
        <f>ROUND(I220*H220,2)</f>
        <v>0</v>
      </c>
      <c r="K220" s="216" t="s">
        <v>5</v>
      </c>
      <c r="L220" s="48"/>
      <c r="M220" s="221" t="s">
        <v>5</v>
      </c>
      <c r="N220" s="222" t="s">
        <v>44</v>
      </c>
      <c r="O220" s="49"/>
      <c r="P220" s="223">
        <f>O220*H220</f>
        <v>0</v>
      </c>
      <c r="Q220" s="223">
        <v>0</v>
      </c>
      <c r="R220" s="223">
        <f>Q220*H220</f>
        <v>0</v>
      </c>
      <c r="S220" s="223">
        <v>0</v>
      </c>
      <c r="T220" s="224">
        <f>S220*H220</f>
        <v>0</v>
      </c>
      <c r="AR220" s="26" t="s">
        <v>207</v>
      </c>
      <c r="AT220" s="26" t="s">
        <v>202</v>
      </c>
      <c r="AU220" s="26" t="s">
        <v>83</v>
      </c>
      <c r="AY220" s="26" t="s">
        <v>200</v>
      </c>
      <c r="BE220" s="225">
        <f>IF(N220="základní",J220,0)</f>
        <v>0</v>
      </c>
      <c r="BF220" s="225">
        <f>IF(N220="snížená",J220,0)</f>
        <v>0</v>
      </c>
      <c r="BG220" s="225">
        <f>IF(N220="zákl. přenesená",J220,0)</f>
        <v>0</v>
      </c>
      <c r="BH220" s="225">
        <f>IF(N220="sníž. přenesená",J220,0)</f>
        <v>0</v>
      </c>
      <c r="BI220" s="225">
        <f>IF(N220="nulová",J220,0)</f>
        <v>0</v>
      </c>
      <c r="BJ220" s="26" t="s">
        <v>81</v>
      </c>
      <c r="BK220" s="225">
        <f>ROUND(I220*H220,2)</f>
        <v>0</v>
      </c>
      <c r="BL220" s="26" t="s">
        <v>207</v>
      </c>
      <c r="BM220" s="26" t="s">
        <v>971</v>
      </c>
    </row>
    <row r="221" s="1" customFormat="1">
      <c r="B221" s="48"/>
      <c r="D221" s="226" t="s">
        <v>209</v>
      </c>
      <c r="F221" s="227" t="s">
        <v>435</v>
      </c>
      <c r="I221" s="228"/>
      <c r="L221" s="48"/>
      <c r="M221" s="229"/>
      <c r="N221" s="49"/>
      <c r="O221" s="49"/>
      <c r="P221" s="49"/>
      <c r="Q221" s="49"/>
      <c r="R221" s="49"/>
      <c r="S221" s="49"/>
      <c r="T221" s="87"/>
      <c r="AT221" s="26" t="s">
        <v>209</v>
      </c>
      <c r="AU221" s="26" t="s">
        <v>83</v>
      </c>
    </row>
    <row r="222" s="12" customFormat="1">
      <c r="B222" s="230"/>
      <c r="D222" s="226" t="s">
        <v>211</v>
      </c>
      <c r="E222" s="231" t="s">
        <v>5</v>
      </c>
      <c r="F222" s="232" t="s">
        <v>250</v>
      </c>
      <c r="H222" s="233">
        <v>8</v>
      </c>
      <c r="I222" s="234"/>
      <c r="L222" s="230"/>
      <c r="M222" s="235"/>
      <c r="N222" s="236"/>
      <c r="O222" s="236"/>
      <c r="P222" s="236"/>
      <c r="Q222" s="236"/>
      <c r="R222" s="236"/>
      <c r="S222" s="236"/>
      <c r="T222" s="237"/>
      <c r="AT222" s="231" t="s">
        <v>211</v>
      </c>
      <c r="AU222" s="231" t="s">
        <v>83</v>
      </c>
      <c r="AV222" s="12" t="s">
        <v>83</v>
      </c>
      <c r="AW222" s="12" t="s">
        <v>37</v>
      </c>
      <c r="AX222" s="12" t="s">
        <v>81</v>
      </c>
      <c r="AY222" s="231" t="s">
        <v>200</v>
      </c>
    </row>
    <row r="223" s="11" customFormat="1" ht="29.88" customHeight="1">
      <c r="B223" s="200"/>
      <c r="D223" s="201" t="s">
        <v>72</v>
      </c>
      <c r="E223" s="211" t="s">
        <v>250</v>
      </c>
      <c r="F223" s="211" t="s">
        <v>437</v>
      </c>
      <c r="I223" s="203"/>
      <c r="J223" s="212">
        <f>BK223</f>
        <v>0</v>
      </c>
      <c r="L223" s="200"/>
      <c r="M223" s="205"/>
      <c r="N223" s="206"/>
      <c r="O223" s="206"/>
      <c r="P223" s="207">
        <f>SUM(P224:P241)</f>
        <v>0</v>
      </c>
      <c r="Q223" s="206"/>
      <c r="R223" s="207">
        <f>SUM(R224:R241)</f>
        <v>7.2547199999999989</v>
      </c>
      <c r="S223" s="206"/>
      <c r="T223" s="208">
        <f>SUM(T224:T241)</f>
        <v>0</v>
      </c>
      <c r="AR223" s="201" t="s">
        <v>81</v>
      </c>
      <c r="AT223" s="209" t="s">
        <v>72</v>
      </c>
      <c r="AU223" s="209" t="s">
        <v>81</v>
      </c>
      <c r="AY223" s="201" t="s">
        <v>200</v>
      </c>
      <c r="BK223" s="210">
        <f>SUM(BK224:BK241)</f>
        <v>0</v>
      </c>
    </row>
    <row r="224" s="1" customFormat="1" ht="16.5" customHeight="1">
      <c r="B224" s="213"/>
      <c r="C224" s="214" t="s">
        <v>438</v>
      </c>
      <c r="D224" s="214" t="s">
        <v>202</v>
      </c>
      <c r="E224" s="215" t="s">
        <v>439</v>
      </c>
      <c r="F224" s="216" t="s">
        <v>440</v>
      </c>
      <c r="G224" s="217" t="s">
        <v>403</v>
      </c>
      <c r="H224" s="218">
        <v>8</v>
      </c>
      <c r="I224" s="219"/>
      <c r="J224" s="220">
        <f>ROUND(I224*H224,2)</f>
        <v>0</v>
      </c>
      <c r="K224" s="216" t="s">
        <v>206</v>
      </c>
      <c r="L224" s="48"/>
      <c r="M224" s="221" t="s">
        <v>5</v>
      </c>
      <c r="N224" s="222" t="s">
        <v>44</v>
      </c>
      <c r="O224" s="49"/>
      <c r="P224" s="223">
        <f>O224*H224</f>
        <v>0</v>
      </c>
      <c r="Q224" s="223">
        <v>0.34089999999999998</v>
      </c>
      <c r="R224" s="223">
        <f>Q224*H224</f>
        <v>2.7271999999999998</v>
      </c>
      <c r="S224" s="223">
        <v>0</v>
      </c>
      <c r="T224" s="224">
        <f>S224*H224</f>
        <v>0</v>
      </c>
      <c r="AR224" s="26" t="s">
        <v>207</v>
      </c>
      <c r="AT224" s="26" t="s">
        <v>202</v>
      </c>
      <c r="AU224" s="26" t="s">
        <v>83</v>
      </c>
      <c r="AY224" s="26" t="s">
        <v>200</v>
      </c>
      <c r="BE224" s="225">
        <f>IF(N224="základní",J224,0)</f>
        <v>0</v>
      </c>
      <c r="BF224" s="225">
        <f>IF(N224="snížená",J224,0)</f>
        <v>0</v>
      </c>
      <c r="BG224" s="225">
        <f>IF(N224="zákl. přenesená",J224,0)</f>
        <v>0</v>
      </c>
      <c r="BH224" s="225">
        <f>IF(N224="sníž. přenesená",J224,0)</f>
        <v>0</v>
      </c>
      <c r="BI224" s="225">
        <f>IF(N224="nulová",J224,0)</f>
        <v>0</v>
      </c>
      <c r="BJ224" s="26" t="s">
        <v>81</v>
      </c>
      <c r="BK224" s="225">
        <f>ROUND(I224*H224,2)</f>
        <v>0</v>
      </c>
      <c r="BL224" s="26" t="s">
        <v>207</v>
      </c>
      <c r="BM224" s="26" t="s">
        <v>972</v>
      </c>
    </row>
    <row r="225" s="1" customFormat="1">
      <c r="B225" s="48"/>
      <c r="D225" s="226" t="s">
        <v>209</v>
      </c>
      <c r="F225" s="227" t="s">
        <v>442</v>
      </c>
      <c r="I225" s="228"/>
      <c r="L225" s="48"/>
      <c r="M225" s="229"/>
      <c r="N225" s="49"/>
      <c r="O225" s="49"/>
      <c r="P225" s="49"/>
      <c r="Q225" s="49"/>
      <c r="R225" s="49"/>
      <c r="S225" s="49"/>
      <c r="T225" s="87"/>
      <c r="AT225" s="26" t="s">
        <v>209</v>
      </c>
      <c r="AU225" s="26" t="s">
        <v>83</v>
      </c>
    </row>
    <row r="226" s="1" customFormat="1" ht="16.5" customHeight="1">
      <c r="B226" s="213"/>
      <c r="C226" s="247" t="s">
        <v>443</v>
      </c>
      <c r="D226" s="247" t="s">
        <v>271</v>
      </c>
      <c r="E226" s="248" t="s">
        <v>444</v>
      </c>
      <c r="F226" s="249" t="s">
        <v>445</v>
      </c>
      <c r="G226" s="250" t="s">
        <v>403</v>
      </c>
      <c r="H226" s="251">
        <v>8</v>
      </c>
      <c r="I226" s="252"/>
      <c r="J226" s="253">
        <f>ROUND(I226*H226,2)</f>
        <v>0</v>
      </c>
      <c r="K226" s="249" t="s">
        <v>206</v>
      </c>
      <c r="L226" s="254"/>
      <c r="M226" s="255" t="s">
        <v>5</v>
      </c>
      <c r="N226" s="256" t="s">
        <v>44</v>
      </c>
      <c r="O226" s="49"/>
      <c r="P226" s="223">
        <f>O226*H226</f>
        <v>0</v>
      </c>
      <c r="Q226" s="223">
        <v>0.058000000000000003</v>
      </c>
      <c r="R226" s="223">
        <f>Q226*H226</f>
        <v>0.46400000000000002</v>
      </c>
      <c r="S226" s="223">
        <v>0</v>
      </c>
      <c r="T226" s="224">
        <f>S226*H226</f>
        <v>0</v>
      </c>
      <c r="AR226" s="26" t="s">
        <v>250</v>
      </c>
      <c r="AT226" s="26" t="s">
        <v>271</v>
      </c>
      <c r="AU226" s="26" t="s">
        <v>83</v>
      </c>
      <c r="AY226" s="26" t="s">
        <v>200</v>
      </c>
      <c r="BE226" s="225">
        <f>IF(N226="základní",J226,0)</f>
        <v>0</v>
      </c>
      <c r="BF226" s="225">
        <f>IF(N226="snížená",J226,0)</f>
        <v>0</v>
      </c>
      <c r="BG226" s="225">
        <f>IF(N226="zákl. přenesená",J226,0)</f>
        <v>0</v>
      </c>
      <c r="BH226" s="225">
        <f>IF(N226="sníž. přenesená",J226,0)</f>
        <v>0</v>
      </c>
      <c r="BI226" s="225">
        <f>IF(N226="nulová",J226,0)</f>
        <v>0</v>
      </c>
      <c r="BJ226" s="26" t="s">
        <v>81</v>
      </c>
      <c r="BK226" s="225">
        <f>ROUND(I226*H226,2)</f>
        <v>0</v>
      </c>
      <c r="BL226" s="26" t="s">
        <v>207</v>
      </c>
      <c r="BM226" s="26" t="s">
        <v>973</v>
      </c>
    </row>
    <row r="227" s="1" customFormat="1">
      <c r="B227" s="48"/>
      <c r="D227" s="226" t="s">
        <v>209</v>
      </c>
      <c r="F227" s="227" t="s">
        <v>445</v>
      </c>
      <c r="I227" s="228"/>
      <c r="L227" s="48"/>
      <c r="M227" s="229"/>
      <c r="N227" s="49"/>
      <c r="O227" s="49"/>
      <c r="P227" s="49"/>
      <c r="Q227" s="49"/>
      <c r="R227" s="49"/>
      <c r="S227" s="49"/>
      <c r="T227" s="87"/>
      <c r="AT227" s="26" t="s">
        <v>209</v>
      </c>
      <c r="AU227" s="26" t="s">
        <v>83</v>
      </c>
    </row>
    <row r="228" s="1" customFormat="1" ht="16.5" customHeight="1">
      <c r="B228" s="213"/>
      <c r="C228" s="247" t="s">
        <v>447</v>
      </c>
      <c r="D228" s="247" t="s">
        <v>271</v>
      </c>
      <c r="E228" s="248" t="s">
        <v>448</v>
      </c>
      <c r="F228" s="249" t="s">
        <v>449</v>
      </c>
      <c r="G228" s="250" t="s">
        <v>403</v>
      </c>
      <c r="H228" s="251">
        <v>8</v>
      </c>
      <c r="I228" s="252"/>
      <c r="J228" s="253">
        <f>ROUND(I228*H228,2)</f>
        <v>0</v>
      </c>
      <c r="K228" s="249" t="s">
        <v>206</v>
      </c>
      <c r="L228" s="254"/>
      <c r="M228" s="255" t="s">
        <v>5</v>
      </c>
      <c r="N228" s="256" t="s">
        <v>44</v>
      </c>
      <c r="O228" s="49"/>
      <c r="P228" s="223">
        <f>O228*H228</f>
        <v>0</v>
      </c>
      <c r="Q228" s="223">
        <v>0.057000000000000002</v>
      </c>
      <c r="R228" s="223">
        <f>Q228*H228</f>
        <v>0.45600000000000002</v>
      </c>
      <c r="S228" s="223">
        <v>0</v>
      </c>
      <c r="T228" s="224">
        <f>S228*H228</f>
        <v>0</v>
      </c>
      <c r="AR228" s="26" t="s">
        <v>250</v>
      </c>
      <c r="AT228" s="26" t="s">
        <v>271</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974</v>
      </c>
    </row>
    <row r="229" s="1" customFormat="1">
      <c r="B229" s="48"/>
      <c r="D229" s="226" t="s">
        <v>209</v>
      </c>
      <c r="F229" s="227" t="s">
        <v>449</v>
      </c>
      <c r="I229" s="228"/>
      <c r="L229" s="48"/>
      <c r="M229" s="229"/>
      <c r="N229" s="49"/>
      <c r="O229" s="49"/>
      <c r="P229" s="49"/>
      <c r="Q229" s="49"/>
      <c r="R229" s="49"/>
      <c r="S229" s="49"/>
      <c r="T229" s="87"/>
      <c r="AT229" s="26" t="s">
        <v>209</v>
      </c>
      <c r="AU229" s="26" t="s">
        <v>83</v>
      </c>
    </row>
    <row r="230" s="1" customFormat="1" ht="16.5" customHeight="1">
      <c r="B230" s="213"/>
      <c r="C230" s="247" t="s">
        <v>451</v>
      </c>
      <c r="D230" s="247" t="s">
        <v>271</v>
      </c>
      <c r="E230" s="248" t="s">
        <v>452</v>
      </c>
      <c r="F230" s="249" t="s">
        <v>453</v>
      </c>
      <c r="G230" s="250" t="s">
        <v>403</v>
      </c>
      <c r="H230" s="251">
        <v>8</v>
      </c>
      <c r="I230" s="252"/>
      <c r="J230" s="253">
        <f>ROUND(I230*H230,2)</f>
        <v>0</v>
      </c>
      <c r="K230" s="249" t="s">
        <v>206</v>
      </c>
      <c r="L230" s="254"/>
      <c r="M230" s="255" t="s">
        <v>5</v>
      </c>
      <c r="N230" s="256" t="s">
        <v>44</v>
      </c>
      <c r="O230" s="49"/>
      <c r="P230" s="223">
        <f>O230*H230</f>
        <v>0</v>
      </c>
      <c r="Q230" s="223">
        <v>0.080000000000000002</v>
      </c>
      <c r="R230" s="223">
        <f>Q230*H230</f>
        <v>0.64000000000000001</v>
      </c>
      <c r="S230" s="223">
        <v>0</v>
      </c>
      <c r="T230" s="224">
        <f>S230*H230</f>
        <v>0</v>
      </c>
      <c r="AR230" s="26" t="s">
        <v>250</v>
      </c>
      <c r="AT230" s="26" t="s">
        <v>271</v>
      </c>
      <c r="AU230" s="26" t="s">
        <v>83</v>
      </c>
      <c r="AY230" s="26" t="s">
        <v>200</v>
      </c>
      <c r="BE230" s="225">
        <f>IF(N230="základní",J230,0)</f>
        <v>0</v>
      </c>
      <c r="BF230" s="225">
        <f>IF(N230="snížená",J230,0)</f>
        <v>0</v>
      </c>
      <c r="BG230" s="225">
        <f>IF(N230="zákl. přenesená",J230,0)</f>
        <v>0</v>
      </c>
      <c r="BH230" s="225">
        <f>IF(N230="sníž. přenesená",J230,0)</f>
        <v>0</v>
      </c>
      <c r="BI230" s="225">
        <f>IF(N230="nulová",J230,0)</f>
        <v>0</v>
      </c>
      <c r="BJ230" s="26" t="s">
        <v>81</v>
      </c>
      <c r="BK230" s="225">
        <f>ROUND(I230*H230,2)</f>
        <v>0</v>
      </c>
      <c r="BL230" s="26" t="s">
        <v>207</v>
      </c>
      <c r="BM230" s="26" t="s">
        <v>975</v>
      </c>
    </row>
    <row r="231" s="1" customFormat="1">
      <c r="B231" s="48"/>
      <c r="D231" s="226" t="s">
        <v>209</v>
      </c>
      <c r="F231" s="227" t="s">
        <v>453</v>
      </c>
      <c r="I231" s="228"/>
      <c r="L231" s="48"/>
      <c r="M231" s="229"/>
      <c r="N231" s="49"/>
      <c r="O231" s="49"/>
      <c r="P231" s="49"/>
      <c r="Q231" s="49"/>
      <c r="R231" s="49"/>
      <c r="S231" s="49"/>
      <c r="T231" s="87"/>
      <c r="AT231" s="26" t="s">
        <v>209</v>
      </c>
      <c r="AU231" s="26" t="s">
        <v>83</v>
      </c>
    </row>
    <row r="232" s="1" customFormat="1" ht="16.5" customHeight="1">
      <c r="B232" s="213"/>
      <c r="C232" s="247" t="s">
        <v>455</v>
      </c>
      <c r="D232" s="247" t="s">
        <v>271</v>
      </c>
      <c r="E232" s="248" t="s">
        <v>456</v>
      </c>
      <c r="F232" s="249" t="s">
        <v>457</v>
      </c>
      <c r="G232" s="250" t="s">
        <v>403</v>
      </c>
      <c r="H232" s="251">
        <v>8</v>
      </c>
      <c r="I232" s="252"/>
      <c r="J232" s="253">
        <f>ROUND(I232*H232,2)</f>
        <v>0</v>
      </c>
      <c r="K232" s="249" t="s">
        <v>206</v>
      </c>
      <c r="L232" s="254"/>
      <c r="M232" s="255" t="s">
        <v>5</v>
      </c>
      <c r="N232" s="256" t="s">
        <v>44</v>
      </c>
      <c r="O232" s="49"/>
      <c r="P232" s="223">
        <f>O232*H232</f>
        <v>0</v>
      </c>
      <c r="Q232" s="223">
        <v>0.071999999999999995</v>
      </c>
      <c r="R232" s="223">
        <f>Q232*H232</f>
        <v>0.57599999999999996</v>
      </c>
      <c r="S232" s="223">
        <v>0</v>
      </c>
      <c r="T232" s="224">
        <f>S232*H232</f>
        <v>0</v>
      </c>
      <c r="AR232" s="26" t="s">
        <v>250</v>
      </c>
      <c r="AT232" s="26" t="s">
        <v>271</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207</v>
      </c>
      <c r="BM232" s="26" t="s">
        <v>976</v>
      </c>
    </row>
    <row r="233" s="1" customFormat="1">
      <c r="B233" s="48"/>
      <c r="D233" s="226" t="s">
        <v>209</v>
      </c>
      <c r="F233" s="227" t="s">
        <v>457</v>
      </c>
      <c r="I233" s="228"/>
      <c r="L233" s="48"/>
      <c r="M233" s="229"/>
      <c r="N233" s="49"/>
      <c r="O233" s="49"/>
      <c r="P233" s="49"/>
      <c r="Q233" s="49"/>
      <c r="R233" s="49"/>
      <c r="S233" s="49"/>
      <c r="T233" s="87"/>
      <c r="AT233" s="26" t="s">
        <v>209</v>
      </c>
      <c r="AU233" s="26" t="s">
        <v>83</v>
      </c>
    </row>
    <row r="234" s="1" customFormat="1" ht="16.5" customHeight="1">
      <c r="B234" s="213"/>
      <c r="C234" s="247" t="s">
        <v>459</v>
      </c>
      <c r="D234" s="247" t="s">
        <v>271</v>
      </c>
      <c r="E234" s="248" t="s">
        <v>460</v>
      </c>
      <c r="F234" s="249" t="s">
        <v>461</v>
      </c>
      <c r="G234" s="250" t="s">
        <v>403</v>
      </c>
      <c r="H234" s="251">
        <v>8</v>
      </c>
      <c r="I234" s="252"/>
      <c r="J234" s="253">
        <f>ROUND(I234*H234,2)</f>
        <v>0</v>
      </c>
      <c r="K234" s="249" t="s">
        <v>206</v>
      </c>
      <c r="L234" s="254"/>
      <c r="M234" s="255" t="s">
        <v>5</v>
      </c>
      <c r="N234" s="256" t="s">
        <v>44</v>
      </c>
      <c r="O234" s="49"/>
      <c r="P234" s="223">
        <f>O234*H234</f>
        <v>0</v>
      </c>
      <c r="Q234" s="223">
        <v>0.027</v>
      </c>
      <c r="R234" s="223">
        <f>Q234*H234</f>
        <v>0.216</v>
      </c>
      <c r="S234" s="223">
        <v>0</v>
      </c>
      <c r="T234" s="224">
        <f>S234*H234</f>
        <v>0</v>
      </c>
      <c r="AR234" s="26" t="s">
        <v>250</v>
      </c>
      <c r="AT234" s="26" t="s">
        <v>271</v>
      </c>
      <c r="AU234" s="26" t="s">
        <v>83</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207</v>
      </c>
      <c r="BM234" s="26" t="s">
        <v>977</v>
      </c>
    </row>
    <row r="235" s="1" customFormat="1">
      <c r="B235" s="48"/>
      <c r="D235" s="226" t="s">
        <v>209</v>
      </c>
      <c r="F235" s="227" t="s">
        <v>461</v>
      </c>
      <c r="I235" s="228"/>
      <c r="L235" s="48"/>
      <c r="M235" s="229"/>
      <c r="N235" s="49"/>
      <c r="O235" s="49"/>
      <c r="P235" s="49"/>
      <c r="Q235" s="49"/>
      <c r="R235" s="49"/>
      <c r="S235" s="49"/>
      <c r="T235" s="87"/>
      <c r="AT235" s="26" t="s">
        <v>209</v>
      </c>
      <c r="AU235" s="26" t="s">
        <v>83</v>
      </c>
    </row>
    <row r="236" s="1" customFormat="1" ht="25.5" customHeight="1">
      <c r="B236" s="213"/>
      <c r="C236" s="214" t="s">
        <v>436</v>
      </c>
      <c r="D236" s="214" t="s">
        <v>202</v>
      </c>
      <c r="E236" s="215" t="s">
        <v>463</v>
      </c>
      <c r="F236" s="216" t="s">
        <v>464</v>
      </c>
      <c r="G236" s="217" t="s">
        <v>403</v>
      </c>
      <c r="H236" s="218">
        <v>8</v>
      </c>
      <c r="I236" s="219"/>
      <c r="J236" s="220">
        <f>ROUND(I236*H236,2)</f>
        <v>0</v>
      </c>
      <c r="K236" s="216" t="s">
        <v>206</v>
      </c>
      <c r="L236" s="48"/>
      <c r="M236" s="221" t="s">
        <v>5</v>
      </c>
      <c r="N236" s="222" t="s">
        <v>44</v>
      </c>
      <c r="O236" s="49"/>
      <c r="P236" s="223">
        <f>O236*H236</f>
        <v>0</v>
      </c>
      <c r="Q236" s="223">
        <v>0.21734000000000001</v>
      </c>
      <c r="R236" s="223">
        <f>Q236*H236</f>
        <v>1.73872</v>
      </c>
      <c r="S236" s="223">
        <v>0</v>
      </c>
      <c r="T236" s="224">
        <f>S236*H236</f>
        <v>0</v>
      </c>
      <c r="AR236" s="26" t="s">
        <v>207</v>
      </c>
      <c r="AT236" s="26" t="s">
        <v>202</v>
      </c>
      <c r="AU236" s="26" t="s">
        <v>83</v>
      </c>
      <c r="AY236" s="26" t="s">
        <v>200</v>
      </c>
      <c r="BE236" s="225">
        <f>IF(N236="základní",J236,0)</f>
        <v>0</v>
      </c>
      <c r="BF236" s="225">
        <f>IF(N236="snížená",J236,0)</f>
        <v>0</v>
      </c>
      <c r="BG236" s="225">
        <f>IF(N236="zákl. přenesená",J236,0)</f>
        <v>0</v>
      </c>
      <c r="BH236" s="225">
        <f>IF(N236="sníž. přenesená",J236,0)</f>
        <v>0</v>
      </c>
      <c r="BI236" s="225">
        <f>IF(N236="nulová",J236,0)</f>
        <v>0</v>
      </c>
      <c r="BJ236" s="26" t="s">
        <v>81</v>
      </c>
      <c r="BK236" s="225">
        <f>ROUND(I236*H236,2)</f>
        <v>0</v>
      </c>
      <c r="BL236" s="26" t="s">
        <v>207</v>
      </c>
      <c r="BM236" s="26" t="s">
        <v>978</v>
      </c>
    </row>
    <row r="237" s="1" customFormat="1">
      <c r="B237" s="48"/>
      <c r="D237" s="226" t="s">
        <v>209</v>
      </c>
      <c r="F237" s="227" t="s">
        <v>464</v>
      </c>
      <c r="I237" s="228"/>
      <c r="L237" s="48"/>
      <c r="M237" s="229"/>
      <c r="N237" s="49"/>
      <c r="O237" s="49"/>
      <c r="P237" s="49"/>
      <c r="Q237" s="49"/>
      <c r="R237" s="49"/>
      <c r="S237" s="49"/>
      <c r="T237" s="87"/>
      <c r="AT237" s="26" t="s">
        <v>209</v>
      </c>
      <c r="AU237" s="26" t="s">
        <v>83</v>
      </c>
    </row>
    <row r="238" s="1" customFormat="1" ht="16.5" customHeight="1">
      <c r="B238" s="213"/>
      <c r="C238" s="247" t="s">
        <v>466</v>
      </c>
      <c r="D238" s="247" t="s">
        <v>271</v>
      </c>
      <c r="E238" s="248" t="s">
        <v>467</v>
      </c>
      <c r="F238" s="249" t="s">
        <v>468</v>
      </c>
      <c r="G238" s="250" t="s">
        <v>403</v>
      </c>
      <c r="H238" s="251">
        <v>8</v>
      </c>
      <c r="I238" s="252"/>
      <c r="J238" s="253">
        <f>ROUND(I238*H238,2)</f>
        <v>0</v>
      </c>
      <c r="K238" s="249" t="s">
        <v>206</v>
      </c>
      <c r="L238" s="254"/>
      <c r="M238" s="255" t="s">
        <v>5</v>
      </c>
      <c r="N238" s="256" t="s">
        <v>44</v>
      </c>
      <c r="O238" s="49"/>
      <c r="P238" s="223">
        <f>O238*H238</f>
        <v>0</v>
      </c>
      <c r="Q238" s="223">
        <v>0.0040000000000000001</v>
      </c>
      <c r="R238" s="223">
        <f>Q238*H238</f>
        <v>0.032000000000000001</v>
      </c>
      <c r="S238" s="223">
        <v>0</v>
      </c>
      <c r="T238" s="224">
        <f>S238*H238</f>
        <v>0</v>
      </c>
      <c r="AR238" s="26" t="s">
        <v>250</v>
      </c>
      <c r="AT238" s="26" t="s">
        <v>271</v>
      </c>
      <c r="AU238" s="26" t="s">
        <v>83</v>
      </c>
      <c r="AY238" s="26" t="s">
        <v>200</v>
      </c>
      <c r="BE238" s="225">
        <f>IF(N238="základní",J238,0)</f>
        <v>0</v>
      </c>
      <c r="BF238" s="225">
        <f>IF(N238="snížená",J238,0)</f>
        <v>0</v>
      </c>
      <c r="BG238" s="225">
        <f>IF(N238="zákl. přenesená",J238,0)</f>
        <v>0</v>
      </c>
      <c r="BH238" s="225">
        <f>IF(N238="sníž. přenesená",J238,0)</f>
        <v>0</v>
      </c>
      <c r="BI238" s="225">
        <f>IF(N238="nulová",J238,0)</f>
        <v>0</v>
      </c>
      <c r="BJ238" s="26" t="s">
        <v>81</v>
      </c>
      <c r="BK238" s="225">
        <f>ROUND(I238*H238,2)</f>
        <v>0</v>
      </c>
      <c r="BL238" s="26" t="s">
        <v>207</v>
      </c>
      <c r="BM238" s="26" t="s">
        <v>979</v>
      </c>
    </row>
    <row r="239" s="1" customFormat="1">
      <c r="B239" s="48"/>
      <c r="D239" s="226" t="s">
        <v>209</v>
      </c>
      <c r="F239" s="227" t="s">
        <v>468</v>
      </c>
      <c r="I239" s="228"/>
      <c r="L239" s="48"/>
      <c r="M239" s="229"/>
      <c r="N239" s="49"/>
      <c r="O239" s="49"/>
      <c r="P239" s="49"/>
      <c r="Q239" s="49"/>
      <c r="R239" s="49"/>
      <c r="S239" s="49"/>
      <c r="T239" s="87"/>
      <c r="AT239" s="26" t="s">
        <v>209</v>
      </c>
      <c r="AU239" s="26" t="s">
        <v>83</v>
      </c>
    </row>
    <row r="240" s="1" customFormat="1" ht="16.5" customHeight="1">
      <c r="B240" s="213"/>
      <c r="C240" s="247" t="s">
        <v>470</v>
      </c>
      <c r="D240" s="247" t="s">
        <v>271</v>
      </c>
      <c r="E240" s="248" t="s">
        <v>471</v>
      </c>
      <c r="F240" s="249" t="s">
        <v>472</v>
      </c>
      <c r="G240" s="250" t="s">
        <v>403</v>
      </c>
      <c r="H240" s="251">
        <v>8</v>
      </c>
      <c r="I240" s="252"/>
      <c r="J240" s="253">
        <f>ROUND(I240*H240,2)</f>
        <v>0</v>
      </c>
      <c r="K240" s="249" t="s">
        <v>206</v>
      </c>
      <c r="L240" s="254"/>
      <c r="M240" s="255" t="s">
        <v>5</v>
      </c>
      <c r="N240" s="256" t="s">
        <v>44</v>
      </c>
      <c r="O240" s="49"/>
      <c r="P240" s="223">
        <f>O240*H240</f>
        <v>0</v>
      </c>
      <c r="Q240" s="223">
        <v>0.050599999999999999</v>
      </c>
      <c r="R240" s="223">
        <f>Q240*H240</f>
        <v>0.40479999999999999</v>
      </c>
      <c r="S240" s="223">
        <v>0</v>
      </c>
      <c r="T240" s="224">
        <f>S240*H240</f>
        <v>0</v>
      </c>
      <c r="AR240" s="26" t="s">
        <v>250</v>
      </c>
      <c r="AT240" s="26" t="s">
        <v>271</v>
      </c>
      <c r="AU240" s="26" t="s">
        <v>83</v>
      </c>
      <c r="AY240" s="26" t="s">
        <v>200</v>
      </c>
      <c r="BE240" s="225">
        <f>IF(N240="základní",J240,0)</f>
        <v>0</v>
      </c>
      <c r="BF240" s="225">
        <f>IF(N240="snížená",J240,0)</f>
        <v>0</v>
      </c>
      <c r="BG240" s="225">
        <f>IF(N240="zákl. přenesená",J240,0)</f>
        <v>0</v>
      </c>
      <c r="BH240" s="225">
        <f>IF(N240="sníž. přenesená",J240,0)</f>
        <v>0</v>
      </c>
      <c r="BI240" s="225">
        <f>IF(N240="nulová",J240,0)</f>
        <v>0</v>
      </c>
      <c r="BJ240" s="26" t="s">
        <v>81</v>
      </c>
      <c r="BK240" s="225">
        <f>ROUND(I240*H240,2)</f>
        <v>0</v>
      </c>
      <c r="BL240" s="26" t="s">
        <v>207</v>
      </c>
      <c r="BM240" s="26" t="s">
        <v>980</v>
      </c>
    </row>
    <row r="241" s="1" customFormat="1">
      <c r="B241" s="48"/>
      <c r="D241" s="226" t="s">
        <v>209</v>
      </c>
      <c r="F241" s="227" t="s">
        <v>472</v>
      </c>
      <c r="I241" s="228"/>
      <c r="L241" s="48"/>
      <c r="M241" s="229"/>
      <c r="N241" s="49"/>
      <c r="O241" s="49"/>
      <c r="P241" s="49"/>
      <c r="Q241" s="49"/>
      <c r="R241" s="49"/>
      <c r="S241" s="49"/>
      <c r="T241" s="87"/>
      <c r="AT241" s="26" t="s">
        <v>209</v>
      </c>
      <c r="AU241" s="26" t="s">
        <v>83</v>
      </c>
    </row>
    <row r="242" s="11" customFormat="1" ht="29.88" customHeight="1">
      <c r="B242" s="200"/>
      <c r="D242" s="201" t="s">
        <v>72</v>
      </c>
      <c r="E242" s="211" t="s">
        <v>258</v>
      </c>
      <c r="F242" s="211" t="s">
        <v>474</v>
      </c>
      <c r="I242" s="203"/>
      <c r="J242" s="212">
        <f>BK242</f>
        <v>0</v>
      </c>
      <c r="L242" s="200"/>
      <c r="M242" s="205"/>
      <c r="N242" s="206"/>
      <c r="O242" s="206"/>
      <c r="P242" s="207">
        <f>SUM(P243:P277)</f>
        <v>0</v>
      </c>
      <c r="Q242" s="206"/>
      <c r="R242" s="207">
        <f>SUM(R243:R277)</f>
        <v>127.87730200000001</v>
      </c>
      <c r="S242" s="206"/>
      <c r="T242" s="208">
        <f>SUM(T243:T277)</f>
        <v>0</v>
      </c>
      <c r="AR242" s="201" t="s">
        <v>81</v>
      </c>
      <c r="AT242" s="209" t="s">
        <v>72</v>
      </c>
      <c r="AU242" s="209" t="s">
        <v>81</v>
      </c>
      <c r="AY242" s="201" t="s">
        <v>200</v>
      </c>
      <c r="BK242" s="210">
        <f>SUM(BK243:BK277)</f>
        <v>0</v>
      </c>
    </row>
    <row r="243" s="1" customFormat="1" ht="25.5" customHeight="1">
      <c r="B243" s="213"/>
      <c r="C243" s="214" t="s">
        <v>475</v>
      </c>
      <c r="D243" s="214" t="s">
        <v>202</v>
      </c>
      <c r="E243" s="215" t="s">
        <v>713</v>
      </c>
      <c r="F243" s="216" t="s">
        <v>714</v>
      </c>
      <c r="G243" s="217" t="s">
        <v>333</v>
      </c>
      <c r="H243" s="218">
        <v>17.5</v>
      </c>
      <c r="I243" s="219"/>
      <c r="J243" s="220">
        <f>ROUND(I243*H243,2)</f>
        <v>0</v>
      </c>
      <c r="K243" s="216" t="s">
        <v>206</v>
      </c>
      <c r="L243" s="48"/>
      <c r="M243" s="221" t="s">
        <v>5</v>
      </c>
      <c r="N243" s="222" t="s">
        <v>44</v>
      </c>
      <c r="O243" s="49"/>
      <c r="P243" s="223">
        <f>O243*H243</f>
        <v>0</v>
      </c>
      <c r="Q243" s="223">
        <v>8.0000000000000007E-05</v>
      </c>
      <c r="R243" s="223">
        <f>Q243*H243</f>
        <v>0.0014000000000000002</v>
      </c>
      <c r="S243" s="223">
        <v>0</v>
      </c>
      <c r="T243" s="224">
        <f>S243*H243</f>
        <v>0</v>
      </c>
      <c r="AR243" s="26" t="s">
        <v>207</v>
      </c>
      <c r="AT243" s="26" t="s">
        <v>202</v>
      </c>
      <c r="AU243" s="26" t="s">
        <v>83</v>
      </c>
      <c r="AY243" s="26" t="s">
        <v>200</v>
      </c>
      <c r="BE243" s="225">
        <f>IF(N243="základní",J243,0)</f>
        <v>0</v>
      </c>
      <c r="BF243" s="225">
        <f>IF(N243="snížená",J243,0)</f>
        <v>0</v>
      </c>
      <c r="BG243" s="225">
        <f>IF(N243="zákl. přenesená",J243,0)</f>
        <v>0</v>
      </c>
      <c r="BH243" s="225">
        <f>IF(N243="sníž. přenesená",J243,0)</f>
        <v>0</v>
      </c>
      <c r="BI243" s="225">
        <f>IF(N243="nulová",J243,0)</f>
        <v>0</v>
      </c>
      <c r="BJ243" s="26" t="s">
        <v>81</v>
      </c>
      <c r="BK243" s="225">
        <f>ROUND(I243*H243,2)</f>
        <v>0</v>
      </c>
      <c r="BL243" s="26" t="s">
        <v>207</v>
      </c>
      <c r="BM243" s="26" t="s">
        <v>981</v>
      </c>
    </row>
    <row r="244" s="1" customFormat="1">
      <c r="B244" s="48"/>
      <c r="D244" s="226" t="s">
        <v>209</v>
      </c>
      <c r="F244" s="227" t="s">
        <v>716</v>
      </c>
      <c r="I244" s="228"/>
      <c r="L244" s="48"/>
      <c r="M244" s="229"/>
      <c r="N244" s="49"/>
      <c r="O244" s="49"/>
      <c r="P244" s="49"/>
      <c r="Q244" s="49"/>
      <c r="R244" s="49"/>
      <c r="S244" s="49"/>
      <c r="T244" s="87"/>
      <c r="AT244" s="26" t="s">
        <v>209</v>
      </c>
      <c r="AU244" s="26" t="s">
        <v>83</v>
      </c>
    </row>
    <row r="245" s="12" customFormat="1">
      <c r="B245" s="230"/>
      <c r="D245" s="226" t="s">
        <v>211</v>
      </c>
      <c r="E245" s="231" t="s">
        <v>5</v>
      </c>
      <c r="F245" s="232" t="s">
        <v>982</v>
      </c>
      <c r="H245" s="233">
        <v>17.5</v>
      </c>
      <c r="I245" s="234"/>
      <c r="L245" s="230"/>
      <c r="M245" s="235"/>
      <c r="N245" s="236"/>
      <c r="O245" s="236"/>
      <c r="P245" s="236"/>
      <c r="Q245" s="236"/>
      <c r="R245" s="236"/>
      <c r="S245" s="236"/>
      <c r="T245" s="237"/>
      <c r="AT245" s="231" t="s">
        <v>211</v>
      </c>
      <c r="AU245" s="231" t="s">
        <v>83</v>
      </c>
      <c r="AV245" s="12" t="s">
        <v>83</v>
      </c>
      <c r="AW245" s="12" t="s">
        <v>37</v>
      </c>
      <c r="AX245" s="12" t="s">
        <v>81</v>
      </c>
      <c r="AY245" s="231" t="s">
        <v>200</v>
      </c>
    </row>
    <row r="246" s="1" customFormat="1" ht="25.5" customHeight="1">
      <c r="B246" s="213"/>
      <c r="C246" s="214" t="s">
        <v>480</v>
      </c>
      <c r="D246" s="214" t="s">
        <v>202</v>
      </c>
      <c r="E246" s="215" t="s">
        <v>512</v>
      </c>
      <c r="F246" s="216" t="s">
        <v>513</v>
      </c>
      <c r="G246" s="217" t="s">
        <v>333</v>
      </c>
      <c r="H246" s="218">
        <v>226.80000000000001</v>
      </c>
      <c r="I246" s="219"/>
      <c r="J246" s="220">
        <f>ROUND(I246*H246,2)</f>
        <v>0</v>
      </c>
      <c r="K246" s="216" t="s">
        <v>206</v>
      </c>
      <c r="L246" s="48"/>
      <c r="M246" s="221" t="s">
        <v>5</v>
      </c>
      <c r="N246" s="222" t="s">
        <v>44</v>
      </c>
      <c r="O246" s="49"/>
      <c r="P246" s="223">
        <f>O246*H246</f>
        <v>0</v>
      </c>
      <c r="Q246" s="223">
        <v>0.080879999999999994</v>
      </c>
      <c r="R246" s="223">
        <f>Q246*H246</f>
        <v>18.343584</v>
      </c>
      <c r="S246" s="223">
        <v>0</v>
      </c>
      <c r="T246" s="224">
        <f>S246*H246</f>
        <v>0</v>
      </c>
      <c r="AR246" s="26" t="s">
        <v>207</v>
      </c>
      <c r="AT246" s="26" t="s">
        <v>202</v>
      </c>
      <c r="AU246" s="26" t="s">
        <v>83</v>
      </c>
      <c r="AY246" s="26" t="s">
        <v>200</v>
      </c>
      <c r="BE246" s="225">
        <f>IF(N246="základní",J246,0)</f>
        <v>0</v>
      </c>
      <c r="BF246" s="225">
        <f>IF(N246="snížená",J246,0)</f>
        <v>0</v>
      </c>
      <c r="BG246" s="225">
        <f>IF(N246="zákl. přenesená",J246,0)</f>
        <v>0</v>
      </c>
      <c r="BH246" s="225">
        <f>IF(N246="sníž. přenesená",J246,0)</f>
        <v>0</v>
      </c>
      <c r="BI246" s="225">
        <f>IF(N246="nulová",J246,0)</f>
        <v>0</v>
      </c>
      <c r="BJ246" s="26" t="s">
        <v>81</v>
      </c>
      <c r="BK246" s="225">
        <f>ROUND(I246*H246,2)</f>
        <v>0</v>
      </c>
      <c r="BL246" s="26" t="s">
        <v>207</v>
      </c>
      <c r="BM246" s="26" t="s">
        <v>983</v>
      </c>
    </row>
    <row r="247" s="1" customFormat="1">
      <c r="B247" s="48"/>
      <c r="D247" s="226" t="s">
        <v>209</v>
      </c>
      <c r="F247" s="227" t="s">
        <v>515</v>
      </c>
      <c r="I247" s="228"/>
      <c r="L247" s="48"/>
      <c r="M247" s="229"/>
      <c r="N247" s="49"/>
      <c r="O247" s="49"/>
      <c r="P247" s="49"/>
      <c r="Q247" s="49"/>
      <c r="R247" s="49"/>
      <c r="S247" s="49"/>
      <c r="T247" s="87"/>
      <c r="AT247" s="26" t="s">
        <v>209</v>
      </c>
      <c r="AU247" s="26" t="s">
        <v>83</v>
      </c>
    </row>
    <row r="248" s="1" customFormat="1" ht="16.5" customHeight="1">
      <c r="B248" s="213"/>
      <c r="C248" s="247" t="s">
        <v>484</v>
      </c>
      <c r="D248" s="247" t="s">
        <v>271</v>
      </c>
      <c r="E248" s="248" t="s">
        <v>517</v>
      </c>
      <c r="F248" s="249" t="s">
        <v>518</v>
      </c>
      <c r="G248" s="250" t="s">
        <v>333</v>
      </c>
      <c r="H248" s="251">
        <v>226.80000000000001</v>
      </c>
      <c r="I248" s="252"/>
      <c r="J248" s="253">
        <f>ROUND(I248*H248,2)</f>
        <v>0</v>
      </c>
      <c r="K248" s="249" t="s">
        <v>206</v>
      </c>
      <c r="L248" s="254"/>
      <c r="M248" s="255" t="s">
        <v>5</v>
      </c>
      <c r="N248" s="256" t="s">
        <v>44</v>
      </c>
      <c r="O248" s="49"/>
      <c r="P248" s="223">
        <f>O248*H248</f>
        <v>0</v>
      </c>
      <c r="Q248" s="223">
        <v>0.045999999999999999</v>
      </c>
      <c r="R248" s="223">
        <f>Q248*H248</f>
        <v>10.4328</v>
      </c>
      <c r="S248" s="223">
        <v>0</v>
      </c>
      <c r="T248" s="224">
        <f>S248*H248</f>
        <v>0</v>
      </c>
      <c r="AR248" s="26" t="s">
        <v>250</v>
      </c>
      <c r="AT248" s="26" t="s">
        <v>271</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984</v>
      </c>
    </row>
    <row r="249" s="1" customFormat="1">
      <c r="B249" s="48"/>
      <c r="D249" s="226" t="s">
        <v>209</v>
      </c>
      <c r="F249" s="227" t="s">
        <v>518</v>
      </c>
      <c r="I249" s="228"/>
      <c r="L249" s="48"/>
      <c r="M249" s="229"/>
      <c r="N249" s="49"/>
      <c r="O249" s="49"/>
      <c r="P249" s="49"/>
      <c r="Q249" s="49"/>
      <c r="R249" s="49"/>
      <c r="S249" s="49"/>
      <c r="T249" s="87"/>
      <c r="AT249" s="26" t="s">
        <v>209</v>
      </c>
      <c r="AU249" s="26" t="s">
        <v>83</v>
      </c>
    </row>
    <row r="250" s="12" customFormat="1">
      <c r="B250" s="230"/>
      <c r="D250" s="226" t="s">
        <v>211</v>
      </c>
      <c r="E250" s="231" t="s">
        <v>5</v>
      </c>
      <c r="F250" s="232" t="s">
        <v>985</v>
      </c>
      <c r="H250" s="233">
        <v>226.80000000000001</v>
      </c>
      <c r="I250" s="234"/>
      <c r="L250" s="230"/>
      <c r="M250" s="235"/>
      <c r="N250" s="236"/>
      <c r="O250" s="236"/>
      <c r="P250" s="236"/>
      <c r="Q250" s="236"/>
      <c r="R250" s="236"/>
      <c r="S250" s="236"/>
      <c r="T250" s="237"/>
      <c r="AT250" s="231" t="s">
        <v>211</v>
      </c>
      <c r="AU250" s="231" t="s">
        <v>83</v>
      </c>
      <c r="AV250" s="12" t="s">
        <v>83</v>
      </c>
      <c r="AW250" s="12" t="s">
        <v>37</v>
      </c>
      <c r="AX250" s="12" t="s">
        <v>81</v>
      </c>
      <c r="AY250" s="231" t="s">
        <v>200</v>
      </c>
    </row>
    <row r="251" s="1" customFormat="1" ht="25.5" customHeight="1">
      <c r="B251" s="213"/>
      <c r="C251" s="214" t="s">
        <v>490</v>
      </c>
      <c r="D251" s="214" t="s">
        <v>202</v>
      </c>
      <c r="E251" s="215" t="s">
        <v>524</v>
      </c>
      <c r="F251" s="216" t="s">
        <v>525</v>
      </c>
      <c r="G251" s="217" t="s">
        <v>333</v>
      </c>
      <c r="H251" s="218">
        <v>250.88999999999999</v>
      </c>
      <c r="I251" s="219"/>
      <c r="J251" s="220">
        <f>ROUND(I251*H251,2)</f>
        <v>0</v>
      </c>
      <c r="K251" s="216" t="s">
        <v>206</v>
      </c>
      <c r="L251" s="48"/>
      <c r="M251" s="221" t="s">
        <v>5</v>
      </c>
      <c r="N251" s="222" t="s">
        <v>44</v>
      </c>
      <c r="O251" s="49"/>
      <c r="P251" s="223">
        <f>O251*H251</f>
        <v>0</v>
      </c>
      <c r="Q251" s="223">
        <v>0.15540000000000001</v>
      </c>
      <c r="R251" s="223">
        <f>Q251*H251</f>
        <v>38.988306000000001</v>
      </c>
      <c r="S251" s="223">
        <v>0</v>
      </c>
      <c r="T251" s="224">
        <f>S251*H251</f>
        <v>0</v>
      </c>
      <c r="AR251" s="26" t="s">
        <v>207</v>
      </c>
      <c r="AT251" s="26" t="s">
        <v>202</v>
      </c>
      <c r="AU251" s="26" t="s">
        <v>83</v>
      </c>
      <c r="AY251" s="26" t="s">
        <v>200</v>
      </c>
      <c r="BE251" s="225">
        <f>IF(N251="základní",J251,0)</f>
        <v>0</v>
      </c>
      <c r="BF251" s="225">
        <f>IF(N251="snížená",J251,0)</f>
        <v>0</v>
      </c>
      <c r="BG251" s="225">
        <f>IF(N251="zákl. přenesená",J251,0)</f>
        <v>0</v>
      </c>
      <c r="BH251" s="225">
        <f>IF(N251="sníž. přenesená",J251,0)</f>
        <v>0</v>
      </c>
      <c r="BI251" s="225">
        <f>IF(N251="nulová",J251,0)</f>
        <v>0</v>
      </c>
      <c r="BJ251" s="26" t="s">
        <v>81</v>
      </c>
      <c r="BK251" s="225">
        <f>ROUND(I251*H251,2)</f>
        <v>0</v>
      </c>
      <c r="BL251" s="26" t="s">
        <v>207</v>
      </c>
      <c r="BM251" s="26" t="s">
        <v>986</v>
      </c>
    </row>
    <row r="252" s="1" customFormat="1">
      <c r="B252" s="48"/>
      <c r="D252" s="226" t="s">
        <v>209</v>
      </c>
      <c r="F252" s="227" t="s">
        <v>527</v>
      </c>
      <c r="I252" s="228"/>
      <c r="L252" s="48"/>
      <c r="M252" s="229"/>
      <c r="N252" s="49"/>
      <c r="O252" s="49"/>
      <c r="P252" s="49"/>
      <c r="Q252" s="49"/>
      <c r="R252" s="49"/>
      <c r="S252" s="49"/>
      <c r="T252" s="87"/>
      <c r="AT252" s="26" t="s">
        <v>209</v>
      </c>
      <c r="AU252" s="26" t="s">
        <v>83</v>
      </c>
    </row>
    <row r="253" s="1" customFormat="1" ht="16.5" customHeight="1">
      <c r="B253" s="213"/>
      <c r="C253" s="247" t="s">
        <v>494</v>
      </c>
      <c r="D253" s="247" t="s">
        <v>271</v>
      </c>
      <c r="E253" s="248" t="s">
        <v>529</v>
      </c>
      <c r="F253" s="249" t="s">
        <v>530</v>
      </c>
      <c r="G253" s="250" t="s">
        <v>333</v>
      </c>
      <c r="H253" s="251">
        <v>24</v>
      </c>
      <c r="I253" s="252"/>
      <c r="J253" s="253">
        <f>ROUND(I253*H253,2)</f>
        <v>0</v>
      </c>
      <c r="K253" s="249" t="s">
        <v>206</v>
      </c>
      <c r="L253" s="254"/>
      <c r="M253" s="255" t="s">
        <v>5</v>
      </c>
      <c r="N253" s="256" t="s">
        <v>44</v>
      </c>
      <c r="O253" s="49"/>
      <c r="P253" s="223">
        <f>O253*H253</f>
        <v>0</v>
      </c>
      <c r="Q253" s="223">
        <v>0.048300000000000003</v>
      </c>
      <c r="R253" s="223">
        <f>Q253*H253</f>
        <v>1.1592</v>
      </c>
      <c r="S253" s="223">
        <v>0</v>
      </c>
      <c r="T253" s="224">
        <f>S253*H253</f>
        <v>0</v>
      </c>
      <c r="AR253" s="26" t="s">
        <v>250</v>
      </c>
      <c r="AT253" s="26" t="s">
        <v>271</v>
      </c>
      <c r="AU253" s="26" t="s">
        <v>83</v>
      </c>
      <c r="AY253" s="26" t="s">
        <v>200</v>
      </c>
      <c r="BE253" s="225">
        <f>IF(N253="základní",J253,0)</f>
        <v>0</v>
      </c>
      <c r="BF253" s="225">
        <f>IF(N253="snížená",J253,0)</f>
        <v>0</v>
      </c>
      <c r="BG253" s="225">
        <f>IF(N253="zákl. přenesená",J253,0)</f>
        <v>0</v>
      </c>
      <c r="BH253" s="225">
        <f>IF(N253="sníž. přenesená",J253,0)</f>
        <v>0</v>
      </c>
      <c r="BI253" s="225">
        <f>IF(N253="nulová",J253,0)</f>
        <v>0</v>
      </c>
      <c r="BJ253" s="26" t="s">
        <v>81</v>
      </c>
      <c r="BK253" s="225">
        <f>ROUND(I253*H253,2)</f>
        <v>0</v>
      </c>
      <c r="BL253" s="26" t="s">
        <v>207</v>
      </c>
      <c r="BM253" s="26" t="s">
        <v>987</v>
      </c>
    </row>
    <row r="254" s="1" customFormat="1">
      <c r="B254" s="48"/>
      <c r="D254" s="226" t="s">
        <v>209</v>
      </c>
      <c r="F254" s="227" t="s">
        <v>530</v>
      </c>
      <c r="I254" s="228"/>
      <c r="L254" s="48"/>
      <c r="M254" s="229"/>
      <c r="N254" s="49"/>
      <c r="O254" s="49"/>
      <c r="P254" s="49"/>
      <c r="Q254" s="49"/>
      <c r="R254" s="49"/>
      <c r="S254" s="49"/>
      <c r="T254" s="87"/>
      <c r="AT254" s="26" t="s">
        <v>209</v>
      </c>
      <c r="AU254" s="26" t="s">
        <v>83</v>
      </c>
    </row>
    <row r="255" s="12" customFormat="1">
      <c r="B255" s="230"/>
      <c r="D255" s="226" t="s">
        <v>211</v>
      </c>
      <c r="E255" s="231" t="s">
        <v>5</v>
      </c>
      <c r="F255" s="232" t="s">
        <v>988</v>
      </c>
      <c r="H255" s="233">
        <v>8</v>
      </c>
      <c r="I255" s="234"/>
      <c r="L255" s="230"/>
      <c r="M255" s="235"/>
      <c r="N255" s="236"/>
      <c r="O255" s="236"/>
      <c r="P255" s="236"/>
      <c r="Q255" s="236"/>
      <c r="R255" s="236"/>
      <c r="S255" s="236"/>
      <c r="T255" s="237"/>
      <c r="AT255" s="231" t="s">
        <v>211</v>
      </c>
      <c r="AU255" s="231" t="s">
        <v>83</v>
      </c>
      <c r="AV255" s="12" t="s">
        <v>83</v>
      </c>
      <c r="AW255" s="12" t="s">
        <v>37</v>
      </c>
      <c r="AX255" s="12" t="s">
        <v>73</v>
      </c>
      <c r="AY255" s="231" t="s">
        <v>200</v>
      </c>
    </row>
    <row r="256" s="12" customFormat="1">
      <c r="B256" s="230"/>
      <c r="D256" s="226" t="s">
        <v>211</v>
      </c>
      <c r="E256" s="231" t="s">
        <v>5</v>
      </c>
      <c r="F256" s="232" t="s">
        <v>989</v>
      </c>
      <c r="H256" s="233">
        <v>16</v>
      </c>
      <c r="I256" s="234"/>
      <c r="L256" s="230"/>
      <c r="M256" s="235"/>
      <c r="N256" s="236"/>
      <c r="O256" s="236"/>
      <c r="P256" s="236"/>
      <c r="Q256" s="236"/>
      <c r="R256" s="236"/>
      <c r="S256" s="236"/>
      <c r="T256" s="237"/>
      <c r="AT256" s="231" t="s">
        <v>211</v>
      </c>
      <c r="AU256" s="231" t="s">
        <v>83</v>
      </c>
      <c r="AV256" s="12" t="s">
        <v>83</v>
      </c>
      <c r="AW256" s="12" t="s">
        <v>37</v>
      </c>
      <c r="AX256" s="12" t="s">
        <v>73</v>
      </c>
      <c r="AY256" s="231" t="s">
        <v>200</v>
      </c>
    </row>
    <row r="257" s="13" customFormat="1">
      <c r="B257" s="238"/>
      <c r="D257" s="226" t="s">
        <v>211</v>
      </c>
      <c r="E257" s="239" t="s">
        <v>5</v>
      </c>
      <c r="F257" s="240" t="s">
        <v>219</v>
      </c>
      <c r="H257" s="241">
        <v>24</v>
      </c>
      <c r="I257" s="242"/>
      <c r="L257" s="238"/>
      <c r="M257" s="243"/>
      <c r="N257" s="244"/>
      <c r="O257" s="244"/>
      <c r="P257" s="244"/>
      <c r="Q257" s="244"/>
      <c r="R257" s="244"/>
      <c r="S257" s="244"/>
      <c r="T257" s="245"/>
      <c r="AT257" s="239" t="s">
        <v>211</v>
      </c>
      <c r="AU257" s="239" t="s">
        <v>83</v>
      </c>
      <c r="AV257" s="13" t="s">
        <v>207</v>
      </c>
      <c r="AW257" s="13" t="s">
        <v>37</v>
      </c>
      <c r="AX257" s="13" t="s">
        <v>81</v>
      </c>
      <c r="AY257" s="239" t="s">
        <v>200</v>
      </c>
    </row>
    <row r="258" s="1" customFormat="1" ht="16.5" customHeight="1">
      <c r="B258" s="213"/>
      <c r="C258" s="247" t="s">
        <v>498</v>
      </c>
      <c r="D258" s="247" t="s">
        <v>271</v>
      </c>
      <c r="E258" s="248" t="s">
        <v>535</v>
      </c>
      <c r="F258" s="249" t="s">
        <v>536</v>
      </c>
      <c r="G258" s="250" t="s">
        <v>333</v>
      </c>
      <c r="H258" s="251">
        <v>16</v>
      </c>
      <c r="I258" s="252"/>
      <c r="J258" s="253">
        <f>ROUND(I258*H258,2)</f>
        <v>0</v>
      </c>
      <c r="K258" s="249" t="s">
        <v>206</v>
      </c>
      <c r="L258" s="254"/>
      <c r="M258" s="255" t="s">
        <v>5</v>
      </c>
      <c r="N258" s="256" t="s">
        <v>44</v>
      </c>
      <c r="O258" s="49"/>
      <c r="P258" s="223">
        <f>O258*H258</f>
        <v>0</v>
      </c>
      <c r="Q258" s="223">
        <v>0.064000000000000001</v>
      </c>
      <c r="R258" s="223">
        <f>Q258*H258</f>
        <v>1.024</v>
      </c>
      <c r="S258" s="223">
        <v>0</v>
      </c>
      <c r="T258" s="224">
        <f>S258*H258</f>
        <v>0</v>
      </c>
      <c r="AR258" s="26" t="s">
        <v>250</v>
      </c>
      <c r="AT258" s="26" t="s">
        <v>271</v>
      </c>
      <c r="AU258" s="26" t="s">
        <v>83</v>
      </c>
      <c r="AY258" s="26" t="s">
        <v>200</v>
      </c>
      <c r="BE258" s="225">
        <f>IF(N258="základní",J258,0)</f>
        <v>0</v>
      </c>
      <c r="BF258" s="225">
        <f>IF(N258="snížená",J258,0)</f>
        <v>0</v>
      </c>
      <c r="BG258" s="225">
        <f>IF(N258="zákl. přenesená",J258,0)</f>
        <v>0</v>
      </c>
      <c r="BH258" s="225">
        <f>IF(N258="sníž. přenesená",J258,0)</f>
        <v>0</v>
      </c>
      <c r="BI258" s="225">
        <f>IF(N258="nulová",J258,0)</f>
        <v>0</v>
      </c>
      <c r="BJ258" s="26" t="s">
        <v>81</v>
      </c>
      <c r="BK258" s="225">
        <f>ROUND(I258*H258,2)</f>
        <v>0</v>
      </c>
      <c r="BL258" s="26" t="s">
        <v>207</v>
      </c>
      <c r="BM258" s="26" t="s">
        <v>990</v>
      </c>
    </row>
    <row r="259" s="1" customFormat="1">
      <c r="B259" s="48"/>
      <c r="D259" s="226" t="s">
        <v>209</v>
      </c>
      <c r="F259" s="227" t="s">
        <v>536</v>
      </c>
      <c r="I259" s="228"/>
      <c r="L259" s="48"/>
      <c r="M259" s="229"/>
      <c r="N259" s="49"/>
      <c r="O259" s="49"/>
      <c r="P259" s="49"/>
      <c r="Q259" s="49"/>
      <c r="R259" s="49"/>
      <c r="S259" s="49"/>
      <c r="T259" s="87"/>
      <c r="AT259" s="26" t="s">
        <v>209</v>
      </c>
      <c r="AU259" s="26" t="s">
        <v>83</v>
      </c>
    </row>
    <row r="260" s="12" customFormat="1">
      <c r="B260" s="230"/>
      <c r="D260" s="226" t="s">
        <v>211</v>
      </c>
      <c r="E260" s="231" t="s">
        <v>5</v>
      </c>
      <c r="F260" s="232" t="s">
        <v>991</v>
      </c>
      <c r="H260" s="233">
        <v>5</v>
      </c>
      <c r="I260" s="234"/>
      <c r="L260" s="230"/>
      <c r="M260" s="235"/>
      <c r="N260" s="236"/>
      <c r="O260" s="236"/>
      <c r="P260" s="236"/>
      <c r="Q260" s="236"/>
      <c r="R260" s="236"/>
      <c r="S260" s="236"/>
      <c r="T260" s="237"/>
      <c r="AT260" s="231" t="s">
        <v>211</v>
      </c>
      <c r="AU260" s="231" t="s">
        <v>83</v>
      </c>
      <c r="AV260" s="12" t="s">
        <v>83</v>
      </c>
      <c r="AW260" s="12" t="s">
        <v>37</v>
      </c>
      <c r="AX260" s="12" t="s">
        <v>73</v>
      </c>
      <c r="AY260" s="231" t="s">
        <v>200</v>
      </c>
    </row>
    <row r="261" s="12" customFormat="1">
      <c r="B261" s="230"/>
      <c r="D261" s="226" t="s">
        <v>211</v>
      </c>
      <c r="E261" s="231" t="s">
        <v>5</v>
      </c>
      <c r="F261" s="232" t="s">
        <v>727</v>
      </c>
      <c r="H261" s="233">
        <v>11</v>
      </c>
      <c r="I261" s="234"/>
      <c r="L261" s="230"/>
      <c r="M261" s="235"/>
      <c r="N261" s="236"/>
      <c r="O261" s="236"/>
      <c r="P261" s="236"/>
      <c r="Q261" s="236"/>
      <c r="R261" s="236"/>
      <c r="S261" s="236"/>
      <c r="T261" s="237"/>
      <c r="AT261" s="231" t="s">
        <v>211</v>
      </c>
      <c r="AU261" s="231" t="s">
        <v>83</v>
      </c>
      <c r="AV261" s="12" t="s">
        <v>83</v>
      </c>
      <c r="AW261" s="12" t="s">
        <v>37</v>
      </c>
      <c r="AX261" s="12" t="s">
        <v>73</v>
      </c>
      <c r="AY261" s="231" t="s">
        <v>200</v>
      </c>
    </row>
    <row r="262" s="13" customFormat="1">
      <c r="B262" s="238"/>
      <c r="D262" s="226" t="s">
        <v>211</v>
      </c>
      <c r="E262" s="239" t="s">
        <v>5</v>
      </c>
      <c r="F262" s="240" t="s">
        <v>219</v>
      </c>
      <c r="H262" s="241">
        <v>16</v>
      </c>
      <c r="I262" s="242"/>
      <c r="L262" s="238"/>
      <c r="M262" s="243"/>
      <c r="N262" s="244"/>
      <c r="O262" s="244"/>
      <c r="P262" s="244"/>
      <c r="Q262" s="244"/>
      <c r="R262" s="244"/>
      <c r="S262" s="244"/>
      <c r="T262" s="245"/>
      <c r="AT262" s="239" t="s">
        <v>211</v>
      </c>
      <c r="AU262" s="239" t="s">
        <v>83</v>
      </c>
      <c r="AV262" s="13" t="s">
        <v>207</v>
      </c>
      <c r="AW262" s="13" t="s">
        <v>37</v>
      </c>
      <c r="AX262" s="13" t="s">
        <v>81</v>
      </c>
      <c r="AY262" s="239" t="s">
        <v>200</v>
      </c>
    </row>
    <row r="263" s="1" customFormat="1" ht="16.5" customHeight="1">
      <c r="B263" s="213"/>
      <c r="C263" s="247" t="s">
        <v>502</v>
      </c>
      <c r="D263" s="247" t="s">
        <v>271</v>
      </c>
      <c r="E263" s="248" t="s">
        <v>541</v>
      </c>
      <c r="F263" s="249" t="s">
        <v>542</v>
      </c>
      <c r="G263" s="250" t="s">
        <v>333</v>
      </c>
      <c r="H263" s="251">
        <v>210.88999999999999</v>
      </c>
      <c r="I263" s="252"/>
      <c r="J263" s="253">
        <f>ROUND(I263*H263,2)</f>
        <v>0</v>
      </c>
      <c r="K263" s="249" t="s">
        <v>206</v>
      </c>
      <c r="L263" s="254"/>
      <c r="M263" s="255" t="s">
        <v>5</v>
      </c>
      <c r="N263" s="256" t="s">
        <v>44</v>
      </c>
      <c r="O263" s="49"/>
      <c r="P263" s="223">
        <f>O263*H263</f>
        <v>0</v>
      </c>
      <c r="Q263" s="223">
        <v>0.081000000000000003</v>
      </c>
      <c r="R263" s="223">
        <f>Q263*H263</f>
        <v>17.082090000000001</v>
      </c>
      <c r="S263" s="223">
        <v>0</v>
      </c>
      <c r="T263" s="224">
        <f>S263*H263</f>
        <v>0</v>
      </c>
      <c r="AR263" s="26" t="s">
        <v>250</v>
      </c>
      <c r="AT263" s="26" t="s">
        <v>271</v>
      </c>
      <c r="AU263" s="26" t="s">
        <v>83</v>
      </c>
      <c r="AY263" s="26" t="s">
        <v>200</v>
      </c>
      <c r="BE263" s="225">
        <f>IF(N263="základní",J263,0)</f>
        <v>0</v>
      </c>
      <c r="BF263" s="225">
        <f>IF(N263="snížená",J263,0)</f>
        <v>0</v>
      </c>
      <c r="BG263" s="225">
        <f>IF(N263="zákl. přenesená",J263,0)</f>
        <v>0</v>
      </c>
      <c r="BH263" s="225">
        <f>IF(N263="sníž. přenesená",J263,0)</f>
        <v>0</v>
      </c>
      <c r="BI263" s="225">
        <f>IF(N263="nulová",J263,0)</f>
        <v>0</v>
      </c>
      <c r="BJ263" s="26" t="s">
        <v>81</v>
      </c>
      <c r="BK263" s="225">
        <f>ROUND(I263*H263,2)</f>
        <v>0</v>
      </c>
      <c r="BL263" s="26" t="s">
        <v>207</v>
      </c>
      <c r="BM263" s="26" t="s">
        <v>992</v>
      </c>
    </row>
    <row r="264" s="1" customFormat="1">
      <c r="B264" s="48"/>
      <c r="D264" s="226" t="s">
        <v>209</v>
      </c>
      <c r="F264" s="227" t="s">
        <v>542</v>
      </c>
      <c r="I264" s="228"/>
      <c r="L264" s="48"/>
      <c r="M264" s="229"/>
      <c r="N264" s="49"/>
      <c r="O264" s="49"/>
      <c r="P264" s="49"/>
      <c r="Q264" s="49"/>
      <c r="R264" s="49"/>
      <c r="S264" s="49"/>
      <c r="T264" s="87"/>
      <c r="AT264" s="26" t="s">
        <v>209</v>
      </c>
      <c r="AU264" s="26" t="s">
        <v>83</v>
      </c>
    </row>
    <row r="265" s="12" customFormat="1">
      <c r="B265" s="230"/>
      <c r="D265" s="226" t="s">
        <v>211</v>
      </c>
      <c r="E265" s="231" t="s">
        <v>5</v>
      </c>
      <c r="F265" s="232" t="s">
        <v>993</v>
      </c>
      <c r="H265" s="233">
        <v>100.52</v>
      </c>
      <c r="I265" s="234"/>
      <c r="L265" s="230"/>
      <c r="M265" s="235"/>
      <c r="N265" s="236"/>
      <c r="O265" s="236"/>
      <c r="P265" s="236"/>
      <c r="Q265" s="236"/>
      <c r="R265" s="236"/>
      <c r="S265" s="236"/>
      <c r="T265" s="237"/>
      <c r="AT265" s="231" t="s">
        <v>211</v>
      </c>
      <c r="AU265" s="231" t="s">
        <v>83</v>
      </c>
      <c r="AV265" s="12" t="s">
        <v>83</v>
      </c>
      <c r="AW265" s="12" t="s">
        <v>37</v>
      </c>
      <c r="AX265" s="12" t="s">
        <v>73</v>
      </c>
      <c r="AY265" s="231" t="s">
        <v>200</v>
      </c>
    </row>
    <row r="266" s="12" customFormat="1">
      <c r="B266" s="230"/>
      <c r="D266" s="226" t="s">
        <v>211</v>
      </c>
      <c r="E266" s="231" t="s">
        <v>5</v>
      </c>
      <c r="F266" s="232" t="s">
        <v>994</v>
      </c>
      <c r="H266" s="233">
        <v>110.37000000000001</v>
      </c>
      <c r="I266" s="234"/>
      <c r="L266" s="230"/>
      <c r="M266" s="235"/>
      <c r="N266" s="236"/>
      <c r="O266" s="236"/>
      <c r="P266" s="236"/>
      <c r="Q266" s="236"/>
      <c r="R266" s="236"/>
      <c r="S266" s="236"/>
      <c r="T266" s="237"/>
      <c r="AT266" s="231" t="s">
        <v>211</v>
      </c>
      <c r="AU266" s="231" t="s">
        <v>83</v>
      </c>
      <c r="AV266" s="12" t="s">
        <v>83</v>
      </c>
      <c r="AW266" s="12" t="s">
        <v>37</v>
      </c>
      <c r="AX266" s="12" t="s">
        <v>73</v>
      </c>
      <c r="AY266" s="231" t="s">
        <v>200</v>
      </c>
    </row>
    <row r="267" s="13" customFormat="1">
      <c r="B267" s="238"/>
      <c r="D267" s="226" t="s">
        <v>211</v>
      </c>
      <c r="E267" s="239" t="s">
        <v>5</v>
      </c>
      <c r="F267" s="240" t="s">
        <v>219</v>
      </c>
      <c r="H267" s="241">
        <v>210.88999999999999</v>
      </c>
      <c r="I267" s="242"/>
      <c r="L267" s="238"/>
      <c r="M267" s="243"/>
      <c r="N267" s="244"/>
      <c r="O267" s="244"/>
      <c r="P267" s="244"/>
      <c r="Q267" s="244"/>
      <c r="R267" s="244"/>
      <c r="S267" s="244"/>
      <c r="T267" s="245"/>
      <c r="AT267" s="239" t="s">
        <v>211</v>
      </c>
      <c r="AU267" s="239" t="s">
        <v>83</v>
      </c>
      <c r="AV267" s="13" t="s">
        <v>207</v>
      </c>
      <c r="AW267" s="13" t="s">
        <v>37</v>
      </c>
      <c r="AX267" s="13" t="s">
        <v>81</v>
      </c>
      <c r="AY267" s="239" t="s">
        <v>200</v>
      </c>
    </row>
    <row r="268" s="1" customFormat="1" ht="25.5" customHeight="1">
      <c r="B268" s="213"/>
      <c r="C268" s="214" t="s">
        <v>507</v>
      </c>
      <c r="D268" s="214" t="s">
        <v>202</v>
      </c>
      <c r="E268" s="215" t="s">
        <v>547</v>
      </c>
      <c r="F268" s="216" t="s">
        <v>548</v>
      </c>
      <c r="G268" s="217" t="s">
        <v>333</v>
      </c>
      <c r="H268" s="218">
        <v>259.29000000000002</v>
      </c>
      <c r="I268" s="219"/>
      <c r="J268" s="220">
        <f>ROUND(I268*H268,2)</f>
        <v>0</v>
      </c>
      <c r="K268" s="216" t="s">
        <v>206</v>
      </c>
      <c r="L268" s="48"/>
      <c r="M268" s="221" t="s">
        <v>5</v>
      </c>
      <c r="N268" s="222" t="s">
        <v>44</v>
      </c>
      <c r="O268" s="49"/>
      <c r="P268" s="223">
        <f>O268*H268</f>
        <v>0</v>
      </c>
      <c r="Q268" s="223">
        <v>0.1295</v>
      </c>
      <c r="R268" s="223">
        <f>Q268*H268</f>
        <v>33.578055000000006</v>
      </c>
      <c r="S268" s="223">
        <v>0</v>
      </c>
      <c r="T268" s="224">
        <f>S268*H268</f>
        <v>0</v>
      </c>
      <c r="AR268" s="26" t="s">
        <v>207</v>
      </c>
      <c r="AT268" s="26" t="s">
        <v>202</v>
      </c>
      <c r="AU268" s="26" t="s">
        <v>83</v>
      </c>
      <c r="AY268" s="26" t="s">
        <v>200</v>
      </c>
      <c r="BE268" s="225">
        <f>IF(N268="základní",J268,0)</f>
        <v>0</v>
      </c>
      <c r="BF268" s="225">
        <f>IF(N268="snížená",J268,0)</f>
        <v>0</v>
      </c>
      <c r="BG268" s="225">
        <f>IF(N268="zákl. přenesená",J268,0)</f>
        <v>0</v>
      </c>
      <c r="BH268" s="225">
        <f>IF(N268="sníž. přenesená",J268,0)</f>
        <v>0</v>
      </c>
      <c r="BI268" s="225">
        <f>IF(N268="nulová",J268,0)</f>
        <v>0</v>
      </c>
      <c r="BJ268" s="26" t="s">
        <v>81</v>
      </c>
      <c r="BK268" s="225">
        <f>ROUND(I268*H268,2)</f>
        <v>0</v>
      </c>
      <c r="BL268" s="26" t="s">
        <v>207</v>
      </c>
      <c r="BM268" s="26" t="s">
        <v>995</v>
      </c>
    </row>
    <row r="269" s="1" customFormat="1">
      <c r="B269" s="48"/>
      <c r="D269" s="226" t="s">
        <v>209</v>
      </c>
      <c r="F269" s="227" t="s">
        <v>550</v>
      </c>
      <c r="I269" s="228"/>
      <c r="L269" s="48"/>
      <c r="M269" s="229"/>
      <c r="N269" s="49"/>
      <c r="O269" s="49"/>
      <c r="P269" s="49"/>
      <c r="Q269" s="49"/>
      <c r="R269" s="49"/>
      <c r="S269" s="49"/>
      <c r="T269" s="87"/>
      <c r="AT269" s="26" t="s">
        <v>209</v>
      </c>
      <c r="AU269" s="26" t="s">
        <v>83</v>
      </c>
    </row>
    <row r="270" s="1" customFormat="1" ht="16.5" customHeight="1">
      <c r="B270" s="213"/>
      <c r="C270" s="247" t="s">
        <v>511</v>
      </c>
      <c r="D270" s="247" t="s">
        <v>271</v>
      </c>
      <c r="E270" s="248" t="s">
        <v>552</v>
      </c>
      <c r="F270" s="249" t="s">
        <v>553</v>
      </c>
      <c r="G270" s="250" t="s">
        <v>333</v>
      </c>
      <c r="H270" s="251">
        <v>259.29000000000002</v>
      </c>
      <c r="I270" s="252"/>
      <c r="J270" s="253">
        <f>ROUND(I270*H270,2)</f>
        <v>0</v>
      </c>
      <c r="K270" s="249" t="s">
        <v>206</v>
      </c>
      <c r="L270" s="254"/>
      <c r="M270" s="255" t="s">
        <v>5</v>
      </c>
      <c r="N270" s="256" t="s">
        <v>44</v>
      </c>
      <c r="O270" s="49"/>
      <c r="P270" s="223">
        <f>O270*H270</f>
        <v>0</v>
      </c>
      <c r="Q270" s="223">
        <v>0.028000000000000001</v>
      </c>
      <c r="R270" s="223">
        <f>Q270*H270</f>
        <v>7.2601200000000006</v>
      </c>
      <c r="S270" s="223">
        <v>0</v>
      </c>
      <c r="T270" s="224">
        <f>S270*H270</f>
        <v>0</v>
      </c>
      <c r="AR270" s="26" t="s">
        <v>250</v>
      </c>
      <c r="AT270" s="26" t="s">
        <v>271</v>
      </c>
      <c r="AU270" s="26" t="s">
        <v>83</v>
      </c>
      <c r="AY270" s="26" t="s">
        <v>200</v>
      </c>
      <c r="BE270" s="225">
        <f>IF(N270="základní",J270,0)</f>
        <v>0</v>
      </c>
      <c r="BF270" s="225">
        <f>IF(N270="snížená",J270,0)</f>
        <v>0</v>
      </c>
      <c r="BG270" s="225">
        <f>IF(N270="zákl. přenesená",J270,0)</f>
        <v>0</v>
      </c>
      <c r="BH270" s="225">
        <f>IF(N270="sníž. přenesená",J270,0)</f>
        <v>0</v>
      </c>
      <c r="BI270" s="225">
        <f>IF(N270="nulová",J270,0)</f>
        <v>0</v>
      </c>
      <c r="BJ270" s="26" t="s">
        <v>81</v>
      </c>
      <c r="BK270" s="225">
        <f>ROUND(I270*H270,2)</f>
        <v>0</v>
      </c>
      <c r="BL270" s="26" t="s">
        <v>207</v>
      </c>
      <c r="BM270" s="26" t="s">
        <v>996</v>
      </c>
    </row>
    <row r="271" s="1" customFormat="1">
      <c r="B271" s="48"/>
      <c r="D271" s="226" t="s">
        <v>209</v>
      </c>
      <c r="F271" s="227" t="s">
        <v>553</v>
      </c>
      <c r="I271" s="228"/>
      <c r="L271" s="48"/>
      <c r="M271" s="229"/>
      <c r="N271" s="49"/>
      <c r="O271" s="49"/>
      <c r="P271" s="49"/>
      <c r="Q271" s="49"/>
      <c r="R271" s="49"/>
      <c r="S271" s="49"/>
      <c r="T271" s="87"/>
      <c r="AT271" s="26" t="s">
        <v>209</v>
      </c>
      <c r="AU271" s="26" t="s">
        <v>83</v>
      </c>
    </row>
    <row r="272" s="12" customFormat="1">
      <c r="B272" s="230"/>
      <c r="D272" s="226" t="s">
        <v>211</v>
      </c>
      <c r="E272" s="231" t="s">
        <v>5</v>
      </c>
      <c r="F272" s="232" t="s">
        <v>997</v>
      </c>
      <c r="H272" s="233">
        <v>114.61</v>
      </c>
      <c r="I272" s="234"/>
      <c r="L272" s="230"/>
      <c r="M272" s="235"/>
      <c r="N272" s="236"/>
      <c r="O272" s="236"/>
      <c r="P272" s="236"/>
      <c r="Q272" s="236"/>
      <c r="R272" s="236"/>
      <c r="S272" s="236"/>
      <c r="T272" s="237"/>
      <c r="AT272" s="231" t="s">
        <v>211</v>
      </c>
      <c r="AU272" s="231" t="s">
        <v>83</v>
      </c>
      <c r="AV272" s="12" t="s">
        <v>83</v>
      </c>
      <c r="AW272" s="12" t="s">
        <v>37</v>
      </c>
      <c r="AX272" s="12" t="s">
        <v>73</v>
      </c>
      <c r="AY272" s="231" t="s">
        <v>200</v>
      </c>
    </row>
    <row r="273" s="12" customFormat="1">
      <c r="B273" s="230"/>
      <c r="D273" s="226" t="s">
        <v>211</v>
      </c>
      <c r="E273" s="231" t="s">
        <v>5</v>
      </c>
      <c r="F273" s="232" t="s">
        <v>998</v>
      </c>
      <c r="H273" s="233">
        <v>144.68000000000001</v>
      </c>
      <c r="I273" s="234"/>
      <c r="L273" s="230"/>
      <c r="M273" s="235"/>
      <c r="N273" s="236"/>
      <c r="O273" s="236"/>
      <c r="P273" s="236"/>
      <c r="Q273" s="236"/>
      <c r="R273" s="236"/>
      <c r="S273" s="236"/>
      <c r="T273" s="237"/>
      <c r="AT273" s="231" t="s">
        <v>211</v>
      </c>
      <c r="AU273" s="231" t="s">
        <v>83</v>
      </c>
      <c r="AV273" s="12" t="s">
        <v>83</v>
      </c>
      <c r="AW273" s="12" t="s">
        <v>37</v>
      </c>
      <c r="AX273" s="12" t="s">
        <v>73</v>
      </c>
      <c r="AY273" s="231" t="s">
        <v>200</v>
      </c>
    </row>
    <row r="274" s="13" customFormat="1">
      <c r="B274" s="238"/>
      <c r="D274" s="226" t="s">
        <v>211</v>
      </c>
      <c r="E274" s="239" t="s">
        <v>5</v>
      </c>
      <c r="F274" s="240" t="s">
        <v>219</v>
      </c>
      <c r="H274" s="241">
        <v>259.29000000000002</v>
      </c>
      <c r="I274" s="242"/>
      <c r="L274" s="238"/>
      <c r="M274" s="243"/>
      <c r="N274" s="244"/>
      <c r="O274" s="244"/>
      <c r="P274" s="244"/>
      <c r="Q274" s="244"/>
      <c r="R274" s="244"/>
      <c r="S274" s="244"/>
      <c r="T274" s="245"/>
      <c r="AT274" s="239" t="s">
        <v>211</v>
      </c>
      <c r="AU274" s="239" t="s">
        <v>83</v>
      </c>
      <c r="AV274" s="13" t="s">
        <v>207</v>
      </c>
      <c r="AW274" s="13" t="s">
        <v>37</v>
      </c>
      <c r="AX274" s="13" t="s">
        <v>81</v>
      </c>
      <c r="AY274" s="239" t="s">
        <v>200</v>
      </c>
    </row>
    <row r="275" s="1" customFormat="1" ht="25.5" customHeight="1">
      <c r="B275" s="213"/>
      <c r="C275" s="214" t="s">
        <v>516</v>
      </c>
      <c r="D275" s="214" t="s">
        <v>202</v>
      </c>
      <c r="E275" s="215" t="s">
        <v>563</v>
      </c>
      <c r="F275" s="216" t="s">
        <v>564</v>
      </c>
      <c r="G275" s="217" t="s">
        <v>333</v>
      </c>
      <c r="H275" s="218">
        <v>12.699999999999999</v>
      </c>
      <c r="I275" s="219"/>
      <c r="J275" s="220">
        <f>ROUND(I275*H275,2)</f>
        <v>0</v>
      </c>
      <c r="K275" s="216" t="s">
        <v>206</v>
      </c>
      <c r="L275" s="48"/>
      <c r="M275" s="221" t="s">
        <v>5</v>
      </c>
      <c r="N275" s="222" t="s">
        <v>44</v>
      </c>
      <c r="O275" s="49"/>
      <c r="P275" s="223">
        <f>O275*H275</f>
        <v>0</v>
      </c>
      <c r="Q275" s="223">
        <v>0.00060999999999999997</v>
      </c>
      <c r="R275" s="223">
        <f>Q275*H275</f>
        <v>0.0077469999999999995</v>
      </c>
      <c r="S275" s="223">
        <v>0</v>
      </c>
      <c r="T275" s="224">
        <f>S275*H275</f>
        <v>0</v>
      </c>
      <c r="AR275" s="26" t="s">
        <v>207</v>
      </c>
      <c r="AT275" s="26" t="s">
        <v>202</v>
      </c>
      <c r="AU275" s="26" t="s">
        <v>83</v>
      </c>
      <c r="AY275" s="26" t="s">
        <v>200</v>
      </c>
      <c r="BE275" s="225">
        <f>IF(N275="základní",J275,0)</f>
        <v>0</v>
      </c>
      <c r="BF275" s="225">
        <f>IF(N275="snížená",J275,0)</f>
        <v>0</v>
      </c>
      <c r="BG275" s="225">
        <f>IF(N275="zákl. přenesená",J275,0)</f>
        <v>0</v>
      </c>
      <c r="BH275" s="225">
        <f>IF(N275="sníž. přenesená",J275,0)</f>
        <v>0</v>
      </c>
      <c r="BI275" s="225">
        <f>IF(N275="nulová",J275,0)</f>
        <v>0</v>
      </c>
      <c r="BJ275" s="26" t="s">
        <v>81</v>
      </c>
      <c r="BK275" s="225">
        <f>ROUND(I275*H275,2)</f>
        <v>0</v>
      </c>
      <c r="BL275" s="26" t="s">
        <v>207</v>
      </c>
      <c r="BM275" s="26" t="s">
        <v>999</v>
      </c>
    </row>
    <row r="276" s="1" customFormat="1">
      <c r="B276" s="48"/>
      <c r="D276" s="226" t="s">
        <v>209</v>
      </c>
      <c r="F276" s="227" t="s">
        <v>566</v>
      </c>
      <c r="I276" s="228"/>
      <c r="L276" s="48"/>
      <c r="M276" s="229"/>
      <c r="N276" s="49"/>
      <c r="O276" s="49"/>
      <c r="P276" s="49"/>
      <c r="Q276" s="49"/>
      <c r="R276" s="49"/>
      <c r="S276" s="49"/>
      <c r="T276" s="87"/>
      <c r="AT276" s="26" t="s">
        <v>209</v>
      </c>
      <c r="AU276" s="26" t="s">
        <v>83</v>
      </c>
    </row>
    <row r="277" s="12" customFormat="1">
      <c r="B277" s="230"/>
      <c r="D277" s="226" t="s">
        <v>211</v>
      </c>
      <c r="E277" s="231" t="s">
        <v>5</v>
      </c>
      <c r="F277" s="232" t="s">
        <v>737</v>
      </c>
      <c r="H277" s="233">
        <v>12.699999999999999</v>
      </c>
      <c r="I277" s="234"/>
      <c r="L277" s="230"/>
      <c r="M277" s="235"/>
      <c r="N277" s="236"/>
      <c r="O277" s="236"/>
      <c r="P277" s="236"/>
      <c r="Q277" s="236"/>
      <c r="R277" s="236"/>
      <c r="S277" s="236"/>
      <c r="T277" s="237"/>
      <c r="AT277" s="231" t="s">
        <v>211</v>
      </c>
      <c r="AU277" s="231" t="s">
        <v>83</v>
      </c>
      <c r="AV277" s="12" t="s">
        <v>83</v>
      </c>
      <c r="AW277" s="12" t="s">
        <v>37</v>
      </c>
      <c r="AX277" s="12" t="s">
        <v>81</v>
      </c>
      <c r="AY277" s="231" t="s">
        <v>200</v>
      </c>
    </row>
    <row r="278" s="11" customFormat="1" ht="29.88" customHeight="1">
      <c r="B278" s="200"/>
      <c r="D278" s="201" t="s">
        <v>72</v>
      </c>
      <c r="E278" s="211" t="s">
        <v>574</v>
      </c>
      <c r="F278" s="211" t="s">
        <v>575</v>
      </c>
      <c r="I278" s="203"/>
      <c r="J278" s="212">
        <f>BK278</f>
        <v>0</v>
      </c>
      <c r="L278" s="200"/>
      <c r="M278" s="205"/>
      <c r="N278" s="206"/>
      <c r="O278" s="206"/>
      <c r="P278" s="207">
        <f>SUM(P279:P280)</f>
        <v>0</v>
      </c>
      <c r="Q278" s="206"/>
      <c r="R278" s="207">
        <f>SUM(R279:R280)</f>
        <v>0</v>
      </c>
      <c r="S278" s="206"/>
      <c r="T278" s="208">
        <f>SUM(T279:T280)</f>
        <v>0</v>
      </c>
      <c r="AR278" s="201" t="s">
        <v>81</v>
      </c>
      <c r="AT278" s="209" t="s">
        <v>72</v>
      </c>
      <c r="AU278" s="209" t="s">
        <v>81</v>
      </c>
      <c r="AY278" s="201" t="s">
        <v>200</v>
      </c>
      <c r="BK278" s="210">
        <f>SUM(BK279:BK280)</f>
        <v>0</v>
      </c>
    </row>
    <row r="279" s="1" customFormat="1" ht="16.5" customHeight="1">
      <c r="B279" s="213"/>
      <c r="C279" s="214" t="s">
        <v>523</v>
      </c>
      <c r="D279" s="214" t="s">
        <v>202</v>
      </c>
      <c r="E279" s="215" t="s">
        <v>577</v>
      </c>
      <c r="F279" s="216" t="s">
        <v>578</v>
      </c>
      <c r="G279" s="217" t="s">
        <v>274</v>
      </c>
      <c r="H279" s="218">
        <v>1010.688</v>
      </c>
      <c r="I279" s="219"/>
      <c r="J279" s="220">
        <f>ROUND(I279*H279,2)</f>
        <v>0</v>
      </c>
      <c r="K279" s="216" t="s">
        <v>206</v>
      </c>
      <c r="L279" s="48"/>
      <c r="M279" s="221" t="s">
        <v>5</v>
      </c>
      <c r="N279" s="222" t="s">
        <v>44</v>
      </c>
      <c r="O279" s="49"/>
      <c r="P279" s="223">
        <f>O279*H279</f>
        <v>0</v>
      </c>
      <c r="Q279" s="223">
        <v>0</v>
      </c>
      <c r="R279" s="223">
        <f>Q279*H279</f>
        <v>0</v>
      </c>
      <c r="S279" s="223">
        <v>0</v>
      </c>
      <c r="T279" s="224">
        <f>S279*H279</f>
        <v>0</v>
      </c>
      <c r="AR279" s="26" t="s">
        <v>207</v>
      </c>
      <c r="AT279" s="26" t="s">
        <v>202</v>
      </c>
      <c r="AU279" s="26" t="s">
        <v>83</v>
      </c>
      <c r="AY279" s="26" t="s">
        <v>200</v>
      </c>
      <c r="BE279" s="225">
        <f>IF(N279="základní",J279,0)</f>
        <v>0</v>
      </c>
      <c r="BF279" s="225">
        <f>IF(N279="snížená",J279,0)</f>
        <v>0</v>
      </c>
      <c r="BG279" s="225">
        <f>IF(N279="zákl. přenesená",J279,0)</f>
        <v>0</v>
      </c>
      <c r="BH279" s="225">
        <f>IF(N279="sníž. přenesená",J279,0)</f>
        <v>0</v>
      </c>
      <c r="BI279" s="225">
        <f>IF(N279="nulová",J279,0)</f>
        <v>0</v>
      </c>
      <c r="BJ279" s="26" t="s">
        <v>81</v>
      </c>
      <c r="BK279" s="225">
        <f>ROUND(I279*H279,2)</f>
        <v>0</v>
      </c>
      <c r="BL279" s="26" t="s">
        <v>207</v>
      </c>
      <c r="BM279" s="26" t="s">
        <v>1000</v>
      </c>
    </row>
    <row r="280" s="1" customFormat="1">
      <c r="B280" s="48"/>
      <c r="D280" s="226" t="s">
        <v>209</v>
      </c>
      <c r="F280" s="227" t="s">
        <v>580</v>
      </c>
      <c r="I280" s="228"/>
      <c r="L280" s="48"/>
      <c r="M280" s="257"/>
      <c r="N280" s="258"/>
      <c r="O280" s="258"/>
      <c r="P280" s="258"/>
      <c r="Q280" s="258"/>
      <c r="R280" s="258"/>
      <c r="S280" s="258"/>
      <c r="T280" s="259"/>
      <c r="AT280" s="26" t="s">
        <v>209</v>
      </c>
      <c r="AU280" s="26" t="s">
        <v>83</v>
      </c>
    </row>
    <row r="281" s="1" customFormat="1" ht="6.96" customHeight="1">
      <c r="B281" s="69"/>
      <c r="C281" s="70"/>
      <c r="D281" s="70"/>
      <c r="E281" s="70"/>
      <c r="F281" s="70"/>
      <c r="G281" s="70"/>
      <c r="H281" s="70"/>
      <c r="I281" s="165"/>
      <c r="J281" s="70"/>
      <c r="K281" s="70"/>
      <c r="L281" s="48"/>
    </row>
  </sheetData>
  <autoFilter ref="C82:K280"/>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98</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1001</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ROUND(J84,2)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ROUND(SUM(BE84:BE352), 2)</f>
        <v>0</v>
      </c>
      <c r="G30" s="49"/>
      <c r="H30" s="49"/>
      <c r="I30" s="157">
        <v>0.20999999999999999</v>
      </c>
      <c r="J30" s="156">
        <f>ROUND(ROUND((SUM(BE84:BE352)), 2)*I30, 2)</f>
        <v>0</v>
      </c>
      <c r="K30" s="53"/>
    </row>
    <row r="31" s="1" customFormat="1" ht="14.4" customHeight="1">
      <c r="B31" s="48"/>
      <c r="C31" s="49"/>
      <c r="D31" s="49"/>
      <c r="E31" s="57" t="s">
        <v>45</v>
      </c>
      <c r="F31" s="156">
        <f>ROUND(SUM(BF84:BF352), 2)</f>
        <v>0</v>
      </c>
      <c r="G31" s="49"/>
      <c r="H31" s="49"/>
      <c r="I31" s="157">
        <v>0.14999999999999999</v>
      </c>
      <c r="J31" s="156">
        <f>ROUND(ROUND((SUM(BF84:BF352)), 2)*I31, 2)</f>
        <v>0</v>
      </c>
      <c r="K31" s="53"/>
    </row>
    <row r="32" hidden="1" s="1" customFormat="1" ht="14.4" customHeight="1">
      <c r="B32" s="48"/>
      <c r="C32" s="49"/>
      <c r="D32" s="49"/>
      <c r="E32" s="57" t="s">
        <v>46</v>
      </c>
      <c r="F32" s="156">
        <f>ROUND(SUM(BG84:BG352), 2)</f>
        <v>0</v>
      </c>
      <c r="G32" s="49"/>
      <c r="H32" s="49"/>
      <c r="I32" s="157">
        <v>0.20999999999999999</v>
      </c>
      <c r="J32" s="156">
        <v>0</v>
      </c>
      <c r="K32" s="53"/>
    </row>
    <row r="33" hidden="1" s="1" customFormat="1" ht="14.4" customHeight="1">
      <c r="B33" s="48"/>
      <c r="C33" s="49"/>
      <c r="D33" s="49"/>
      <c r="E33" s="57" t="s">
        <v>47</v>
      </c>
      <c r="F33" s="156">
        <f>ROUND(SUM(BH84:BH352), 2)</f>
        <v>0</v>
      </c>
      <c r="G33" s="49"/>
      <c r="H33" s="49"/>
      <c r="I33" s="157">
        <v>0.14999999999999999</v>
      </c>
      <c r="J33" s="156">
        <v>0</v>
      </c>
      <c r="K33" s="53"/>
    </row>
    <row r="34" hidden="1" s="1" customFormat="1" ht="14.4" customHeight="1">
      <c r="B34" s="48"/>
      <c r="C34" s="49"/>
      <c r="D34" s="49"/>
      <c r="E34" s="57" t="s">
        <v>48</v>
      </c>
      <c r="F34" s="156">
        <f>ROUND(SUM(BI84:BI352),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SO111 - Komunikace k ul. Újezdská</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J84</f>
        <v>0</v>
      </c>
      <c r="K56" s="53"/>
      <c r="AU56" s="26" t="s">
        <v>176</v>
      </c>
    </row>
    <row r="57" s="8" customFormat="1" ht="24.96" customHeight="1">
      <c r="B57" s="174"/>
      <c r="C57" s="175"/>
      <c r="D57" s="176" t="s">
        <v>177</v>
      </c>
      <c r="E57" s="177"/>
      <c r="F57" s="177"/>
      <c r="G57" s="177"/>
      <c r="H57" s="177"/>
      <c r="I57" s="178"/>
      <c r="J57" s="179">
        <f>J85</f>
        <v>0</v>
      </c>
      <c r="K57" s="180"/>
    </row>
    <row r="58" s="9" customFormat="1" ht="19.92" customHeight="1">
      <c r="B58" s="181"/>
      <c r="C58" s="182"/>
      <c r="D58" s="183" t="s">
        <v>178</v>
      </c>
      <c r="E58" s="184"/>
      <c r="F58" s="184"/>
      <c r="G58" s="184"/>
      <c r="H58" s="184"/>
      <c r="I58" s="185"/>
      <c r="J58" s="186">
        <f>J86</f>
        <v>0</v>
      </c>
      <c r="K58" s="187"/>
    </row>
    <row r="59" s="9" customFormat="1" ht="19.92" customHeight="1">
      <c r="B59" s="181"/>
      <c r="C59" s="182"/>
      <c r="D59" s="183" t="s">
        <v>179</v>
      </c>
      <c r="E59" s="184"/>
      <c r="F59" s="184"/>
      <c r="G59" s="184"/>
      <c r="H59" s="184"/>
      <c r="I59" s="185"/>
      <c r="J59" s="186">
        <f>J154</f>
        <v>0</v>
      </c>
      <c r="K59" s="187"/>
    </row>
    <row r="60" s="9" customFormat="1" ht="19.92" customHeight="1">
      <c r="B60" s="181"/>
      <c r="C60" s="182"/>
      <c r="D60" s="183" t="s">
        <v>1002</v>
      </c>
      <c r="E60" s="184"/>
      <c r="F60" s="184"/>
      <c r="G60" s="184"/>
      <c r="H60" s="184"/>
      <c r="I60" s="185"/>
      <c r="J60" s="186">
        <f>J166</f>
        <v>0</v>
      </c>
      <c r="K60" s="187"/>
    </row>
    <row r="61" s="9" customFormat="1" ht="19.92" customHeight="1">
      <c r="B61" s="181"/>
      <c r="C61" s="182"/>
      <c r="D61" s="183" t="s">
        <v>180</v>
      </c>
      <c r="E61" s="184"/>
      <c r="F61" s="184"/>
      <c r="G61" s="184"/>
      <c r="H61" s="184"/>
      <c r="I61" s="185"/>
      <c r="J61" s="186">
        <f>J173</f>
        <v>0</v>
      </c>
      <c r="K61" s="187"/>
    </row>
    <row r="62" s="9" customFormat="1" ht="19.92" customHeight="1">
      <c r="B62" s="181"/>
      <c r="C62" s="182"/>
      <c r="D62" s="183" t="s">
        <v>181</v>
      </c>
      <c r="E62" s="184"/>
      <c r="F62" s="184"/>
      <c r="G62" s="184"/>
      <c r="H62" s="184"/>
      <c r="I62" s="185"/>
      <c r="J62" s="186">
        <f>J249</f>
        <v>0</v>
      </c>
      <c r="K62" s="187"/>
    </row>
    <row r="63" s="9" customFormat="1" ht="19.92" customHeight="1">
      <c r="B63" s="181"/>
      <c r="C63" s="182"/>
      <c r="D63" s="183" t="s">
        <v>182</v>
      </c>
      <c r="E63" s="184"/>
      <c r="F63" s="184"/>
      <c r="G63" s="184"/>
      <c r="H63" s="184"/>
      <c r="I63" s="185"/>
      <c r="J63" s="186">
        <f>J271</f>
        <v>0</v>
      </c>
      <c r="K63" s="187"/>
    </row>
    <row r="64" s="9" customFormat="1" ht="19.92" customHeight="1">
      <c r="B64" s="181"/>
      <c r="C64" s="182"/>
      <c r="D64" s="183" t="s">
        <v>183</v>
      </c>
      <c r="E64" s="184"/>
      <c r="F64" s="184"/>
      <c r="G64" s="184"/>
      <c r="H64" s="184"/>
      <c r="I64" s="185"/>
      <c r="J64" s="186">
        <f>J350</f>
        <v>0</v>
      </c>
      <c r="K64" s="187"/>
    </row>
    <row r="65" s="1" customFormat="1" ht="21.84" customHeight="1">
      <c r="B65" s="48"/>
      <c r="C65" s="49"/>
      <c r="D65" s="49"/>
      <c r="E65" s="49"/>
      <c r="F65" s="49"/>
      <c r="G65" s="49"/>
      <c r="H65" s="49"/>
      <c r="I65" s="143"/>
      <c r="J65" s="49"/>
      <c r="K65" s="53"/>
    </row>
    <row r="66" s="1" customFormat="1" ht="6.96" customHeight="1">
      <c r="B66" s="69"/>
      <c r="C66" s="70"/>
      <c r="D66" s="70"/>
      <c r="E66" s="70"/>
      <c r="F66" s="70"/>
      <c r="G66" s="70"/>
      <c r="H66" s="70"/>
      <c r="I66" s="165"/>
      <c r="J66" s="70"/>
      <c r="K66" s="71"/>
    </row>
    <row r="70" s="1" customFormat="1" ht="6.96" customHeight="1">
      <c r="B70" s="72"/>
      <c r="C70" s="73"/>
      <c r="D70" s="73"/>
      <c r="E70" s="73"/>
      <c r="F70" s="73"/>
      <c r="G70" s="73"/>
      <c r="H70" s="73"/>
      <c r="I70" s="166"/>
      <c r="J70" s="73"/>
      <c r="K70" s="73"/>
      <c r="L70" s="48"/>
    </row>
    <row r="71" s="1" customFormat="1" ht="36.96" customHeight="1">
      <c r="B71" s="48"/>
      <c r="C71" s="74" t="s">
        <v>184</v>
      </c>
      <c r="L71" s="48"/>
    </row>
    <row r="72" s="1" customFormat="1" ht="6.96" customHeight="1">
      <c r="B72" s="48"/>
      <c r="L72" s="48"/>
    </row>
    <row r="73" s="1" customFormat="1" ht="14.4" customHeight="1">
      <c r="B73" s="48"/>
      <c r="C73" s="76" t="s">
        <v>19</v>
      </c>
      <c r="L73" s="48"/>
    </row>
    <row r="74" s="1" customFormat="1" ht="16.5" customHeight="1">
      <c r="B74" s="48"/>
      <c r="E74" s="188" t="str">
        <f>E7</f>
        <v>Vostelčice 2017</v>
      </c>
      <c r="F74" s="76"/>
      <c r="G74" s="76"/>
      <c r="H74" s="76"/>
      <c r="L74" s="48"/>
    </row>
    <row r="75" s="1" customFormat="1" ht="14.4" customHeight="1">
      <c r="B75" s="48"/>
      <c r="C75" s="76" t="s">
        <v>169</v>
      </c>
      <c r="L75" s="48"/>
    </row>
    <row r="76" s="1" customFormat="1" ht="17.25" customHeight="1">
      <c r="B76" s="48"/>
      <c r="E76" s="79" t="str">
        <f>E9</f>
        <v>SO111 - Komunikace k ul. Újezdská</v>
      </c>
      <c r="F76" s="1"/>
      <c r="G76" s="1"/>
      <c r="H76" s="1"/>
      <c r="L76" s="48"/>
    </row>
    <row r="77" s="1" customFormat="1" ht="6.96" customHeight="1">
      <c r="B77" s="48"/>
      <c r="L77" s="48"/>
    </row>
    <row r="78" s="1" customFormat="1" ht="18" customHeight="1">
      <c r="B78" s="48"/>
      <c r="C78" s="76" t="s">
        <v>23</v>
      </c>
      <c r="F78" s="189" t="str">
        <f>F12</f>
        <v>Choceň</v>
      </c>
      <c r="I78" s="190" t="s">
        <v>25</v>
      </c>
      <c r="J78" s="81" t="str">
        <f>IF(J12="","",J12)</f>
        <v>8. 1. 2019</v>
      </c>
      <c r="L78" s="48"/>
    </row>
    <row r="79" s="1" customFormat="1" ht="6.96" customHeight="1">
      <c r="B79" s="48"/>
      <c r="L79" s="48"/>
    </row>
    <row r="80" s="1" customFormat="1">
      <c r="B80" s="48"/>
      <c r="C80" s="76" t="s">
        <v>27</v>
      </c>
      <c r="F80" s="189" t="str">
        <f>E15</f>
        <v>Město Choceň</v>
      </c>
      <c r="I80" s="190" t="s">
        <v>34</v>
      </c>
      <c r="J80" s="189" t="str">
        <f>E21</f>
        <v>Laboro ateliér s.r.o.</v>
      </c>
      <c r="L80" s="48"/>
    </row>
    <row r="81" s="1" customFormat="1" ht="14.4" customHeight="1">
      <c r="B81" s="48"/>
      <c r="C81" s="76" t="s">
        <v>32</v>
      </c>
      <c r="F81" s="189" t="str">
        <f>IF(E18="","",E18)</f>
        <v/>
      </c>
      <c r="L81" s="48"/>
    </row>
    <row r="82" s="1" customFormat="1" ht="10.32" customHeight="1">
      <c r="B82" s="48"/>
      <c r="L82" s="48"/>
    </row>
    <row r="83" s="10" customFormat="1" ht="29.28" customHeight="1">
      <c r="B83" s="191"/>
      <c r="C83" s="192" t="s">
        <v>185</v>
      </c>
      <c r="D83" s="193" t="s">
        <v>58</v>
      </c>
      <c r="E83" s="193" t="s">
        <v>54</v>
      </c>
      <c r="F83" s="193" t="s">
        <v>186</v>
      </c>
      <c r="G83" s="193" t="s">
        <v>187</v>
      </c>
      <c r="H83" s="193" t="s">
        <v>188</v>
      </c>
      <c r="I83" s="194" t="s">
        <v>189</v>
      </c>
      <c r="J83" s="193" t="s">
        <v>174</v>
      </c>
      <c r="K83" s="195" t="s">
        <v>190</v>
      </c>
      <c r="L83" s="191"/>
      <c r="M83" s="94" t="s">
        <v>191</v>
      </c>
      <c r="N83" s="95" t="s">
        <v>43</v>
      </c>
      <c r="O83" s="95" t="s">
        <v>192</v>
      </c>
      <c r="P83" s="95" t="s">
        <v>193</v>
      </c>
      <c r="Q83" s="95" t="s">
        <v>194</v>
      </c>
      <c r="R83" s="95" t="s">
        <v>195</v>
      </c>
      <c r="S83" s="95" t="s">
        <v>196</v>
      </c>
      <c r="T83" s="96" t="s">
        <v>197</v>
      </c>
    </row>
    <row r="84" s="1" customFormat="1" ht="29.28" customHeight="1">
      <c r="B84" s="48"/>
      <c r="C84" s="98" t="s">
        <v>175</v>
      </c>
      <c r="J84" s="196">
        <f>BK84</f>
        <v>0</v>
      </c>
      <c r="L84" s="48"/>
      <c r="M84" s="97"/>
      <c r="N84" s="84"/>
      <c r="O84" s="84"/>
      <c r="P84" s="197">
        <f>P85</f>
        <v>0</v>
      </c>
      <c r="Q84" s="84"/>
      <c r="R84" s="197">
        <f>R85</f>
        <v>3229.8649730299999</v>
      </c>
      <c r="S84" s="84"/>
      <c r="T84" s="198">
        <f>T85</f>
        <v>0</v>
      </c>
      <c r="AT84" s="26" t="s">
        <v>72</v>
      </c>
      <c r="AU84" s="26" t="s">
        <v>176</v>
      </c>
      <c r="BK84" s="199">
        <f>BK85</f>
        <v>0</v>
      </c>
    </row>
    <row r="85" s="11" customFormat="1" ht="37.44" customHeight="1">
      <c r="B85" s="200"/>
      <c r="D85" s="201" t="s">
        <v>72</v>
      </c>
      <c r="E85" s="202" t="s">
        <v>198</v>
      </c>
      <c r="F85" s="202" t="s">
        <v>199</v>
      </c>
      <c r="I85" s="203"/>
      <c r="J85" s="204">
        <f>BK85</f>
        <v>0</v>
      </c>
      <c r="L85" s="200"/>
      <c r="M85" s="205"/>
      <c r="N85" s="206"/>
      <c r="O85" s="206"/>
      <c r="P85" s="207">
        <f>P86+P154+P166+P173+P249+P271+P350</f>
        <v>0</v>
      </c>
      <c r="Q85" s="206"/>
      <c r="R85" s="207">
        <f>R86+R154+R166+R173+R249+R271+R350</f>
        <v>3229.8649730299999</v>
      </c>
      <c r="S85" s="206"/>
      <c r="T85" s="208">
        <f>T86+T154+T166+T173+T249+T271+T350</f>
        <v>0</v>
      </c>
      <c r="AR85" s="201" t="s">
        <v>81</v>
      </c>
      <c r="AT85" s="209" t="s">
        <v>72</v>
      </c>
      <c r="AU85" s="209" t="s">
        <v>73</v>
      </c>
      <c r="AY85" s="201" t="s">
        <v>200</v>
      </c>
      <c r="BK85" s="210">
        <f>BK86+BK154+BK166+BK173+BK249+BK271+BK350</f>
        <v>0</v>
      </c>
    </row>
    <row r="86" s="11" customFormat="1" ht="19.92" customHeight="1">
      <c r="B86" s="200"/>
      <c r="D86" s="201" t="s">
        <v>72</v>
      </c>
      <c r="E86" s="211" t="s">
        <v>81</v>
      </c>
      <c r="F86" s="211" t="s">
        <v>201</v>
      </c>
      <c r="I86" s="203"/>
      <c r="J86" s="212">
        <f>BK86</f>
        <v>0</v>
      </c>
      <c r="L86" s="200"/>
      <c r="M86" s="205"/>
      <c r="N86" s="206"/>
      <c r="O86" s="206"/>
      <c r="P86" s="207">
        <f>SUM(P87:P153)</f>
        <v>0</v>
      </c>
      <c r="Q86" s="206"/>
      <c r="R86" s="207">
        <f>SUM(R87:R153)</f>
        <v>882.43689499999994</v>
      </c>
      <c r="S86" s="206"/>
      <c r="T86" s="208">
        <f>SUM(T87:T153)</f>
        <v>0</v>
      </c>
      <c r="AR86" s="201" t="s">
        <v>81</v>
      </c>
      <c r="AT86" s="209" t="s">
        <v>72</v>
      </c>
      <c r="AU86" s="209" t="s">
        <v>81</v>
      </c>
      <c r="AY86" s="201" t="s">
        <v>200</v>
      </c>
      <c r="BK86" s="210">
        <f>SUM(BK87:BK153)</f>
        <v>0</v>
      </c>
    </row>
    <row r="87" s="1" customFormat="1" ht="16.5" customHeight="1">
      <c r="B87" s="213"/>
      <c r="C87" s="214" t="s">
        <v>81</v>
      </c>
      <c r="D87" s="214" t="s">
        <v>202</v>
      </c>
      <c r="E87" s="215" t="s">
        <v>213</v>
      </c>
      <c r="F87" s="216" t="s">
        <v>214</v>
      </c>
      <c r="G87" s="217" t="s">
        <v>205</v>
      </c>
      <c r="H87" s="218">
        <v>1116.076</v>
      </c>
      <c r="I87" s="219"/>
      <c r="J87" s="220">
        <f>ROUND(I87*H87,2)</f>
        <v>0</v>
      </c>
      <c r="K87" s="216" t="s">
        <v>206</v>
      </c>
      <c r="L87" s="48"/>
      <c r="M87" s="221" t="s">
        <v>5</v>
      </c>
      <c r="N87" s="222" t="s">
        <v>44</v>
      </c>
      <c r="O87" s="49"/>
      <c r="P87" s="223">
        <f>O87*H87</f>
        <v>0</v>
      </c>
      <c r="Q87" s="223">
        <v>0</v>
      </c>
      <c r="R87" s="223">
        <f>Q87*H87</f>
        <v>0</v>
      </c>
      <c r="S87" s="223">
        <v>0</v>
      </c>
      <c r="T87" s="224">
        <f>S87*H87</f>
        <v>0</v>
      </c>
      <c r="AR87" s="26" t="s">
        <v>207</v>
      </c>
      <c r="AT87" s="26" t="s">
        <v>202</v>
      </c>
      <c r="AU87" s="26" t="s">
        <v>83</v>
      </c>
      <c r="AY87" s="26" t="s">
        <v>200</v>
      </c>
      <c r="BE87" s="225">
        <f>IF(N87="základní",J87,0)</f>
        <v>0</v>
      </c>
      <c r="BF87" s="225">
        <f>IF(N87="snížená",J87,0)</f>
        <v>0</v>
      </c>
      <c r="BG87" s="225">
        <f>IF(N87="zákl. přenesená",J87,0)</f>
        <v>0</v>
      </c>
      <c r="BH87" s="225">
        <f>IF(N87="sníž. přenesená",J87,0)</f>
        <v>0</v>
      </c>
      <c r="BI87" s="225">
        <f>IF(N87="nulová",J87,0)</f>
        <v>0</v>
      </c>
      <c r="BJ87" s="26" t="s">
        <v>81</v>
      </c>
      <c r="BK87" s="225">
        <f>ROUND(I87*H87,2)</f>
        <v>0</v>
      </c>
      <c r="BL87" s="26" t="s">
        <v>207</v>
      </c>
      <c r="BM87" s="26" t="s">
        <v>1003</v>
      </c>
    </row>
    <row r="88" s="1" customFormat="1">
      <c r="B88" s="48"/>
      <c r="D88" s="226" t="s">
        <v>209</v>
      </c>
      <c r="F88" s="227" t="s">
        <v>216</v>
      </c>
      <c r="I88" s="228"/>
      <c r="L88" s="48"/>
      <c r="M88" s="229"/>
      <c r="N88" s="49"/>
      <c r="O88" s="49"/>
      <c r="P88" s="49"/>
      <c r="Q88" s="49"/>
      <c r="R88" s="49"/>
      <c r="S88" s="49"/>
      <c r="T88" s="87"/>
      <c r="AT88" s="26" t="s">
        <v>209</v>
      </c>
      <c r="AU88" s="26" t="s">
        <v>83</v>
      </c>
    </row>
    <row r="89" s="12" customFormat="1">
      <c r="B89" s="230"/>
      <c r="D89" s="226" t="s">
        <v>211</v>
      </c>
      <c r="E89" s="231" t="s">
        <v>5</v>
      </c>
      <c r="F89" s="232" t="s">
        <v>1004</v>
      </c>
      <c r="H89" s="233">
        <v>26.890999999999998</v>
      </c>
      <c r="I89" s="234"/>
      <c r="L89" s="230"/>
      <c r="M89" s="235"/>
      <c r="N89" s="236"/>
      <c r="O89" s="236"/>
      <c r="P89" s="236"/>
      <c r="Q89" s="236"/>
      <c r="R89" s="236"/>
      <c r="S89" s="236"/>
      <c r="T89" s="237"/>
      <c r="AT89" s="231" t="s">
        <v>211</v>
      </c>
      <c r="AU89" s="231" t="s">
        <v>83</v>
      </c>
      <c r="AV89" s="12" t="s">
        <v>83</v>
      </c>
      <c r="AW89" s="12" t="s">
        <v>37</v>
      </c>
      <c r="AX89" s="12" t="s">
        <v>73</v>
      </c>
      <c r="AY89" s="231" t="s">
        <v>200</v>
      </c>
    </row>
    <row r="90" s="12" customFormat="1">
      <c r="B90" s="230"/>
      <c r="D90" s="226" t="s">
        <v>211</v>
      </c>
      <c r="E90" s="231" t="s">
        <v>5</v>
      </c>
      <c r="F90" s="232" t="s">
        <v>1005</v>
      </c>
      <c r="H90" s="233">
        <v>1089.185</v>
      </c>
      <c r="I90" s="234"/>
      <c r="L90" s="230"/>
      <c r="M90" s="235"/>
      <c r="N90" s="236"/>
      <c r="O90" s="236"/>
      <c r="P90" s="236"/>
      <c r="Q90" s="236"/>
      <c r="R90" s="236"/>
      <c r="S90" s="236"/>
      <c r="T90" s="237"/>
      <c r="AT90" s="231" t="s">
        <v>211</v>
      </c>
      <c r="AU90" s="231" t="s">
        <v>83</v>
      </c>
      <c r="AV90" s="12" t="s">
        <v>83</v>
      </c>
      <c r="AW90" s="12" t="s">
        <v>37</v>
      </c>
      <c r="AX90" s="12" t="s">
        <v>73</v>
      </c>
      <c r="AY90" s="231" t="s">
        <v>200</v>
      </c>
    </row>
    <row r="91" s="13" customFormat="1">
      <c r="B91" s="238"/>
      <c r="D91" s="226" t="s">
        <v>211</v>
      </c>
      <c r="E91" s="239" t="s">
        <v>5</v>
      </c>
      <c r="F91" s="240" t="s">
        <v>219</v>
      </c>
      <c r="H91" s="241">
        <v>1116.076</v>
      </c>
      <c r="I91" s="242"/>
      <c r="L91" s="238"/>
      <c r="M91" s="243"/>
      <c r="N91" s="244"/>
      <c r="O91" s="244"/>
      <c r="P91" s="244"/>
      <c r="Q91" s="244"/>
      <c r="R91" s="244"/>
      <c r="S91" s="244"/>
      <c r="T91" s="245"/>
      <c r="AT91" s="239" t="s">
        <v>211</v>
      </c>
      <c r="AU91" s="239" t="s">
        <v>83</v>
      </c>
      <c r="AV91" s="13" t="s">
        <v>207</v>
      </c>
      <c r="AW91" s="13" t="s">
        <v>37</v>
      </c>
      <c r="AX91" s="13" t="s">
        <v>81</v>
      </c>
      <c r="AY91" s="239" t="s">
        <v>200</v>
      </c>
    </row>
    <row r="92" s="1" customFormat="1" ht="25.5" customHeight="1">
      <c r="B92" s="213"/>
      <c r="C92" s="214" t="s">
        <v>83</v>
      </c>
      <c r="D92" s="214" t="s">
        <v>202</v>
      </c>
      <c r="E92" s="215" t="s">
        <v>220</v>
      </c>
      <c r="F92" s="216" t="s">
        <v>221</v>
      </c>
      <c r="G92" s="217" t="s">
        <v>205</v>
      </c>
      <c r="H92" s="218">
        <v>385.98700000000002</v>
      </c>
      <c r="I92" s="219"/>
      <c r="J92" s="220">
        <f>ROUND(I92*H92,2)</f>
        <v>0</v>
      </c>
      <c r="K92" s="216" t="s">
        <v>206</v>
      </c>
      <c r="L92" s="48"/>
      <c r="M92" s="221" t="s">
        <v>5</v>
      </c>
      <c r="N92" s="222" t="s">
        <v>44</v>
      </c>
      <c r="O92" s="49"/>
      <c r="P92" s="223">
        <f>O92*H92</f>
        <v>0</v>
      </c>
      <c r="Q92" s="223">
        <v>0</v>
      </c>
      <c r="R92" s="223">
        <f>Q92*H92</f>
        <v>0</v>
      </c>
      <c r="S92" s="223">
        <v>0</v>
      </c>
      <c r="T92" s="224">
        <f>S92*H92</f>
        <v>0</v>
      </c>
      <c r="AR92" s="26" t="s">
        <v>207</v>
      </c>
      <c r="AT92" s="26" t="s">
        <v>202</v>
      </c>
      <c r="AU92" s="26" t="s">
        <v>83</v>
      </c>
      <c r="AY92" s="26" t="s">
        <v>200</v>
      </c>
      <c r="BE92" s="225">
        <f>IF(N92="základní",J92,0)</f>
        <v>0</v>
      </c>
      <c r="BF92" s="225">
        <f>IF(N92="snížená",J92,0)</f>
        <v>0</v>
      </c>
      <c r="BG92" s="225">
        <f>IF(N92="zákl. přenesená",J92,0)</f>
        <v>0</v>
      </c>
      <c r="BH92" s="225">
        <f>IF(N92="sníž. přenesená",J92,0)</f>
        <v>0</v>
      </c>
      <c r="BI92" s="225">
        <f>IF(N92="nulová",J92,0)</f>
        <v>0</v>
      </c>
      <c r="BJ92" s="26" t="s">
        <v>81</v>
      </c>
      <c r="BK92" s="225">
        <f>ROUND(I92*H92,2)</f>
        <v>0</v>
      </c>
      <c r="BL92" s="26" t="s">
        <v>207</v>
      </c>
      <c r="BM92" s="26" t="s">
        <v>1006</v>
      </c>
    </row>
    <row r="93" s="1" customFormat="1">
      <c r="B93" s="48"/>
      <c r="D93" s="226" t="s">
        <v>209</v>
      </c>
      <c r="F93" s="227" t="s">
        <v>223</v>
      </c>
      <c r="I93" s="228"/>
      <c r="L93" s="48"/>
      <c r="M93" s="229"/>
      <c r="N93" s="49"/>
      <c r="O93" s="49"/>
      <c r="P93" s="49"/>
      <c r="Q93" s="49"/>
      <c r="R93" s="49"/>
      <c r="S93" s="49"/>
      <c r="T93" s="87"/>
      <c r="AT93" s="26" t="s">
        <v>209</v>
      </c>
      <c r="AU93" s="26" t="s">
        <v>83</v>
      </c>
    </row>
    <row r="94" s="12" customFormat="1">
      <c r="B94" s="230"/>
      <c r="D94" s="226" t="s">
        <v>211</v>
      </c>
      <c r="E94" s="231" t="s">
        <v>5</v>
      </c>
      <c r="F94" s="232" t="s">
        <v>1007</v>
      </c>
      <c r="H94" s="233">
        <v>377.48700000000002</v>
      </c>
      <c r="I94" s="234"/>
      <c r="L94" s="230"/>
      <c r="M94" s="235"/>
      <c r="N94" s="236"/>
      <c r="O94" s="236"/>
      <c r="P94" s="236"/>
      <c r="Q94" s="236"/>
      <c r="R94" s="236"/>
      <c r="S94" s="236"/>
      <c r="T94" s="237"/>
      <c r="AT94" s="231" t="s">
        <v>211</v>
      </c>
      <c r="AU94" s="231" t="s">
        <v>83</v>
      </c>
      <c r="AV94" s="12" t="s">
        <v>83</v>
      </c>
      <c r="AW94" s="12" t="s">
        <v>37</v>
      </c>
      <c r="AX94" s="12" t="s">
        <v>73</v>
      </c>
      <c r="AY94" s="231" t="s">
        <v>200</v>
      </c>
    </row>
    <row r="95" s="12" customFormat="1">
      <c r="B95" s="230"/>
      <c r="D95" s="226" t="s">
        <v>211</v>
      </c>
      <c r="E95" s="231" t="s">
        <v>5</v>
      </c>
      <c r="F95" s="232" t="s">
        <v>1008</v>
      </c>
      <c r="H95" s="233">
        <v>8.5</v>
      </c>
      <c r="I95" s="234"/>
      <c r="L95" s="230"/>
      <c r="M95" s="235"/>
      <c r="N95" s="236"/>
      <c r="O95" s="236"/>
      <c r="P95" s="236"/>
      <c r="Q95" s="236"/>
      <c r="R95" s="236"/>
      <c r="S95" s="236"/>
      <c r="T95" s="237"/>
      <c r="AT95" s="231" t="s">
        <v>211</v>
      </c>
      <c r="AU95" s="231" t="s">
        <v>83</v>
      </c>
      <c r="AV95" s="12" t="s">
        <v>83</v>
      </c>
      <c r="AW95" s="12" t="s">
        <v>37</v>
      </c>
      <c r="AX95" s="12" t="s">
        <v>73</v>
      </c>
      <c r="AY95" s="231" t="s">
        <v>200</v>
      </c>
    </row>
    <row r="96" s="13" customFormat="1">
      <c r="B96" s="238"/>
      <c r="D96" s="226" t="s">
        <v>211</v>
      </c>
      <c r="E96" s="239" t="s">
        <v>5</v>
      </c>
      <c r="F96" s="240" t="s">
        <v>219</v>
      </c>
      <c r="H96" s="241">
        <v>385.98700000000002</v>
      </c>
      <c r="I96" s="242"/>
      <c r="L96" s="238"/>
      <c r="M96" s="243"/>
      <c r="N96" s="244"/>
      <c r="O96" s="244"/>
      <c r="P96" s="244"/>
      <c r="Q96" s="244"/>
      <c r="R96" s="244"/>
      <c r="S96" s="244"/>
      <c r="T96" s="245"/>
      <c r="AT96" s="239" t="s">
        <v>211</v>
      </c>
      <c r="AU96" s="239" t="s">
        <v>83</v>
      </c>
      <c r="AV96" s="13" t="s">
        <v>207</v>
      </c>
      <c r="AW96" s="13" t="s">
        <v>37</v>
      </c>
      <c r="AX96" s="13" t="s">
        <v>81</v>
      </c>
      <c r="AY96" s="239" t="s">
        <v>200</v>
      </c>
    </row>
    <row r="97" s="1" customFormat="1" ht="16.5" customHeight="1">
      <c r="B97" s="213"/>
      <c r="C97" s="214" t="s">
        <v>110</v>
      </c>
      <c r="D97" s="214" t="s">
        <v>202</v>
      </c>
      <c r="E97" s="215" t="s">
        <v>225</v>
      </c>
      <c r="F97" s="216" t="s">
        <v>226</v>
      </c>
      <c r="G97" s="217" t="s">
        <v>205</v>
      </c>
      <c r="H97" s="218">
        <v>462.44299999999998</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1009</v>
      </c>
    </row>
    <row r="98" s="1" customFormat="1">
      <c r="B98" s="48"/>
      <c r="D98" s="226" t="s">
        <v>209</v>
      </c>
      <c r="F98" s="227" t="s">
        <v>228</v>
      </c>
      <c r="I98" s="228"/>
      <c r="L98" s="48"/>
      <c r="M98" s="229"/>
      <c r="N98" s="49"/>
      <c r="O98" s="49"/>
      <c r="P98" s="49"/>
      <c r="Q98" s="49"/>
      <c r="R98" s="49"/>
      <c r="S98" s="49"/>
      <c r="T98" s="87"/>
      <c r="AT98" s="26" t="s">
        <v>209</v>
      </c>
      <c r="AU98" s="26" t="s">
        <v>83</v>
      </c>
    </row>
    <row r="99" s="12" customFormat="1">
      <c r="B99" s="230"/>
      <c r="D99" s="226" t="s">
        <v>211</v>
      </c>
      <c r="E99" s="231" t="s">
        <v>5</v>
      </c>
      <c r="F99" s="232" t="s">
        <v>1010</v>
      </c>
      <c r="H99" s="233">
        <v>462.44299999999998</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207</v>
      </c>
      <c r="D100" s="214" t="s">
        <v>202</v>
      </c>
      <c r="E100" s="215" t="s">
        <v>231</v>
      </c>
      <c r="F100" s="216" t="s">
        <v>232</v>
      </c>
      <c r="G100" s="217" t="s">
        <v>205</v>
      </c>
      <c r="H100" s="218">
        <v>76.456000000000003</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1011</v>
      </c>
    </row>
    <row r="101" s="1" customFormat="1">
      <c r="B101" s="48"/>
      <c r="D101" s="226" t="s">
        <v>209</v>
      </c>
      <c r="F101" s="227" t="s">
        <v>234</v>
      </c>
      <c r="I101" s="228"/>
      <c r="L101" s="48"/>
      <c r="M101" s="229"/>
      <c r="N101" s="49"/>
      <c r="O101" s="49"/>
      <c r="P101" s="49"/>
      <c r="Q101" s="49"/>
      <c r="R101" s="49"/>
      <c r="S101" s="49"/>
      <c r="T101" s="87"/>
      <c r="AT101" s="26" t="s">
        <v>209</v>
      </c>
      <c r="AU101" s="26" t="s">
        <v>83</v>
      </c>
    </row>
    <row r="102" s="1" customFormat="1">
      <c r="B102" s="48"/>
      <c r="D102" s="226" t="s">
        <v>235</v>
      </c>
      <c r="F102" s="246" t="s">
        <v>236</v>
      </c>
      <c r="I102" s="228"/>
      <c r="L102" s="48"/>
      <c r="M102" s="229"/>
      <c r="N102" s="49"/>
      <c r="O102" s="49"/>
      <c r="P102" s="49"/>
      <c r="Q102" s="49"/>
      <c r="R102" s="49"/>
      <c r="S102" s="49"/>
      <c r="T102" s="87"/>
      <c r="AT102" s="26" t="s">
        <v>235</v>
      </c>
      <c r="AU102" s="26" t="s">
        <v>83</v>
      </c>
    </row>
    <row r="103" s="12" customFormat="1">
      <c r="B103" s="230"/>
      <c r="D103" s="226" t="s">
        <v>211</v>
      </c>
      <c r="E103" s="231" t="s">
        <v>5</v>
      </c>
      <c r="F103" s="232" t="s">
        <v>1012</v>
      </c>
      <c r="H103" s="233">
        <v>76.456000000000003</v>
      </c>
      <c r="I103" s="234"/>
      <c r="L103" s="230"/>
      <c r="M103" s="235"/>
      <c r="N103" s="236"/>
      <c r="O103" s="236"/>
      <c r="P103" s="236"/>
      <c r="Q103" s="236"/>
      <c r="R103" s="236"/>
      <c r="S103" s="236"/>
      <c r="T103" s="237"/>
      <c r="AT103" s="231" t="s">
        <v>211</v>
      </c>
      <c r="AU103" s="231" t="s">
        <v>83</v>
      </c>
      <c r="AV103" s="12" t="s">
        <v>83</v>
      </c>
      <c r="AW103" s="12" t="s">
        <v>37</v>
      </c>
      <c r="AX103" s="12" t="s">
        <v>81</v>
      </c>
      <c r="AY103" s="231" t="s">
        <v>200</v>
      </c>
    </row>
    <row r="104" s="1" customFormat="1" ht="16.5" customHeight="1">
      <c r="B104" s="213"/>
      <c r="C104" s="214" t="s">
        <v>230</v>
      </c>
      <c r="D104" s="214" t="s">
        <v>202</v>
      </c>
      <c r="E104" s="215" t="s">
        <v>239</v>
      </c>
      <c r="F104" s="216" t="s">
        <v>240</v>
      </c>
      <c r="G104" s="217" t="s">
        <v>205</v>
      </c>
      <c r="H104" s="218">
        <v>128.947</v>
      </c>
      <c r="I104" s="219"/>
      <c r="J104" s="220">
        <f>ROUND(I104*H104,2)</f>
        <v>0</v>
      </c>
      <c r="K104" s="216" t="s">
        <v>206</v>
      </c>
      <c r="L104" s="48"/>
      <c r="M104" s="221" t="s">
        <v>5</v>
      </c>
      <c r="N104" s="222" t="s">
        <v>44</v>
      </c>
      <c r="O104" s="49"/>
      <c r="P104" s="223">
        <f>O104*H104</f>
        <v>0</v>
      </c>
      <c r="Q104" s="223">
        <v>0</v>
      </c>
      <c r="R104" s="223">
        <f>Q104*H104</f>
        <v>0</v>
      </c>
      <c r="S104" s="223">
        <v>0</v>
      </c>
      <c r="T104" s="224">
        <f>S104*H104</f>
        <v>0</v>
      </c>
      <c r="AR104" s="26" t="s">
        <v>207</v>
      </c>
      <c r="AT104" s="26" t="s">
        <v>202</v>
      </c>
      <c r="AU104" s="26" t="s">
        <v>83</v>
      </c>
      <c r="AY104" s="26" t="s">
        <v>200</v>
      </c>
      <c r="BE104" s="225">
        <f>IF(N104="základní",J104,0)</f>
        <v>0</v>
      </c>
      <c r="BF104" s="225">
        <f>IF(N104="snížená",J104,0)</f>
        <v>0</v>
      </c>
      <c r="BG104" s="225">
        <f>IF(N104="zákl. přenesená",J104,0)</f>
        <v>0</v>
      </c>
      <c r="BH104" s="225">
        <f>IF(N104="sníž. přenesená",J104,0)</f>
        <v>0</v>
      </c>
      <c r="BI104" s="225">
        <f>IF(N104="nulová",J104,0)</f>
        <v>0</v>
      </c>
      <c r="BJ104" s="26" t="s">
        <v>81</v>
      </c>
      <c r="BK104" s="225">
        <f>ROUND(I104*H104,2)</f>
        <v>0</v>
      </c>
      <c r="BL104" s="26" t="s">
        <v>207</v>
      </c>
      <c r="BM104" s="26" t="s">
        <v>1013</v>
      </c>
    </row>
    <row r="105" s="1" customFormat="1">
      <c r="B105" s="48"/>
      <c r="D105" s="226" t="s">
        <v>209</v>
      </c>
      <c r="F105" s="227" t="s">
        <v>242</v>
      </c>
      <c r="I105" s="228"/>
      <c r="L105" s="48"/>
      <c r="M105" s="229"/>
      <c r="N105" s="49"/>
      <c r="O105" s="49"/>
      <c r="P105" s="49"/>
      <c r="Q105" s="49"/>
      <c r="R105" s="49"/>
      <c r="S105" s="49"/>
      <c r="T105" s="87"/>
      <c r="AT105" s="26" t="s">
        <v>209</v>
      </c>
      <c r="AU105" s="26" t="s">
        <v>83</v>
      </c>
    </row>
    <row r="106" s="12" customFormat="1">
      <c r="B106" s="230"/>
      <c r="D106" s="226" t="s">
        <v>211</v>
      </c>
      <c r="E106" s="231" t="s">
        <v>5</v>
      </c>
      <c r="F106" s="232" t="s">
        <v>1014</v>
      </c>
      <c r="H106" s="233">
        <v>128.947</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238</v>
      </c>
      <c r="D107" s="214" t="s">
        <v>202</v>
      </c>
      <c r="E107" s="215" t="s">
        <v>245</v>
      </c>
      <c r="F107" s="216" t="s">
        <v>246</v>
      </c>
      <c r="G107" s="217" t="s">
        <v>205</v>
      </c>
      <c r="H107" s="218">
        <v>987.12900000000002</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1015</v>
      </c>
    </row>
    <row r="108" s="1" customFormat="1">
      <c r="B108" s="48"/>
      <c r="D108" s="226" t="s">
        <v>209</v>
      </c>
      <c r="F108" s="227" t="s">
        <v>248</v>
      </c>
      <c r="I108" s="228"/>
      <c r="L108" s="48"/>
      <c r="M108" s="229"/>
      <c r="N108" s="49"/>
      <c r="O108" s="49"/>
      <c r="P108" s="49"/>
      <c r="Q108" s="49"/>
      <c r="R108" s="49"/>
      <c r="S108" s="49"/>
      <c r="T108" s="87"/>
      <c r="AT108" s="26" t="s">
        <v>209</v>
      </c>
      <c r="AU108" s="26" t="s">
        <v>83</v>
      </c>
    </row>
    <row r="109" s="12" customFormat="1">
      <c r="B109" s="230"/>
      <c r="D109" s="226" t="s">
        <v>211</v>
      </c>
      <c r="E109" s="231" t="s">
        <v>5</v>
      </c>
      <c r="F109" s="232" t="s">
        <v>1016</v>
      </c>
      <c r="H109" s="233">
        <v>987.12900000000002</v>
      </c>
      <c r="I109" s="234"/>
      <c r="L109" s="230"/>
      <c r="M109" s="235"/>
      <c r="N109" s="236"/>
      <c r="O109" s="236"/>
      <c r="P109" s="236"/>
      <c r="Q109" s="236"/>
      <c r="R109" s="236"/>
      <c r="S109" s="236"/>
      <c r="T109" s="237"/>
      <c r="AT109" s="231" t="s">
        <v>211</v>
      </c>
      <c r="AU109" s="231" t="s">
        <v>83</v>
      </c>
      <c r="AV109" s="12" t="s">
        <v>83</v>
      </c>
      <c r="AW109" s="12" t="s">
        <v>37</v>
      </c>
      <c r="AX109" s="12" t="s">
        <v>81</v>
      </c>
      <c r="AY109" s="231" t="s">
        <v>200</v>
      </c>
    </row>
    <row r="110" s="1" customFormat="1" ht="16.5" customHeight="1">
      <c r="B110" s="213"/>
      <c r="C110" s="214" t="s">
        <v>244</v>
      </c>
      <c r="D110" s="214" t="s">
        <v>202</v>
      </c>
      <c r="E110" s="215" t="s">
        <v>251</v>
      </c>
      <c r="F110" s="216" t="s">
        <v>252</v>
      </c>
      <c r="G110" s="217" t="s">
        <v>205</v>
      </c>
      <c r="H110" s="218">
        <v>462.44299999999998</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1017</v>
      </c>
    </row>
    <row r="111" s="1" customFormat="1">
      <c r="B111" s="48"/>
      <c r="D111" s="226" t="s">
        <v>209</v>
      </c>
      <c r="F111" s="227" t="s">
        <v>254</v>
      </c>
      <c r="I111" s="228"/>
      <c r="L111" s="48"/>
      <c r="M111" s="229"/>
      <c r="N111" s="49"/>
      <c r="O111" s="49"/>
      <c r="P111" s="49"/>
      <c r="Q111" s="49"/>
      <c r="R111" s="49"/>
      <c r="S111" s="49"/>
      <c r="T111" s="87"/>
      <c r="AT111" s="26" t="s">
        <v>209</v>
      </c>
      <c r="AU111" s="26" t="s">
        <v>83</v>
      </c>
    </row>
    <row r="112" s="12" customFormat="1">
      <c r="B112" s="230"/>
      <c r="D112" s="226" t="s">
        <v>211</v>
      </c>
      <c r="E112" s="231" t="s">
        <v>5</v>
      </c>
      <c r="F112" s="232" t="s">
        <v>1018</v>
      </c>
      <c r="H112" s="233">
        <v>385.98700000000002</v>
      </c>
      <c r="I112" s="234"/>
      <c r="L112" s="230"/>
      <c r="M112" s="235"/>
      <c r="N112" s="236"/>
      <c r="O112" s="236"/>
      <c r="P112" s="236"/>
      <c r="Q112" s="236"/>
      <c r="R112" s="236"/>
      <c r="S112" s="236"/>
      <c r="T112" s="237"/>
      <c r="AT112" s="231" t="s">
        <v>211</v>
      </c>
      <c r="AU112" s="231" t="s">
        <v>83</v>
      </c>
      <c r="AV112" s="12" t="s">
        <v>83</v>
      </c>
      <c r="AW112" s="12" t="s">
        <v>37</v>
      </c>
      <c r="AX112" s="12" t="s">
        <v>73</v>
      </c>
      <c r="AY112" s="231" t="s">
        <v>200</v>
      </c>
    </row>
    <row r="113" s="12" customFormat="1">
      <c r="B113" s="230"/>
      <c r="D113" s="226" t="s">
        <v>211</v>
      </c>
      <c r="E113" s="231" t="s">
        <v>5</v>
      </c>
      <c r="F113" s="232" t="s">
        <v>1019</v>
      </c>
      <c r="H113" s="233">
        <v>76.456000000000003</v>
      </c>
      <c r="I113" s="234"/>
      <c r="L113" s="230"/>
      <c r="M113" s="235"/>
      <c r="N113" s="236"/>
      <c r="O113" s="236"/>
      <c r="P113" s="236"/>
      <c r="Q113" s="236"/>
      <c r="R113" s="236"/>
      <c r="S113" s="236"/>
      <c r="T113" s="237"/>
      <c r="AT113" s="231" t="s">
        <v>211</v>
      </c>
      <c r="AU113" s="231" t="s">
        <v>83</v>
      </c>
      <c r="AV113" s="12" t="s">
        <v>83</v>
      </c>
      <c r="AW113" s="12" t="s">
        <v>37</v>
      </c>
      <c r="AX113" s="12" t="s">
        <v>73</v>
      </c>
      <c r="AY113" s="231" t="s">
        <v>200</v>
      </c>
    </row>
    <row r="114" s="13" customFormat="1">
      <c r="B114" s="238"/>
      <c r="D114" s="226" t="s">
        <v>211</v>
      </c>
      <c r="E114" s="239" t="s">
        <v>5</v>
      </c>
      <c r="F114" s="240" t="s">
        <v>219</v>
      </c>
      <c r="H114" s="241">
        <v>462.44299999999998</v>
      </c>
      <c r="I114" s="242"/>
      <c r="L114" s="238"/>
      <c r="M114" s="243"/>
      <c r="N114" s="244"/>
      <c r="O114" s="244"/>
      <c r="P114" s="244"/>
      <c r="Q114" s="244"/>
      <c r="R114" s="244"/>
      <c r="S114" s="244"/>
      <c r="T114" s="245"/>
      <c r="AT114" s="239" t="s">
        <v>211</v>
      </c>
      <c r="AU114" s="239" t="s">
        <v>83</v>
      </c>
      <c r="AV114" s="13" t="s">
        <v>207</v>
      </c>
      <c r="AW114" s="13" t="s">
        <v>37</v>
      </c>
      <c r="AX114" s="13" t="s">
        <v>81</v>
      </c>
      <c r="AY114" s="239" t="s">
        <v>200</v>
      </c>
    </row>
    <row r="115" s="1" customFormat="1" ht="16.5" customHeight="1">
      <c r="B115" s="213"/>
      <c r="C115" s="214" t="s">
        <v>250</v>
      </c>
      <c r="D115" s="214" t="s">
        <v>202</v>
      </c>
      <c r="E115" s="215" t="s">
        <v>1020</v>
      </c>
      <c r="F115" s="216" t="s">
        <v>1021</v>
      </c>
      <c r="G115" s="217" t="s">
        <v>205</v>
      </c>
      <c r="H115" s="218">
        <v>128.947</v>
      </c>
      <c r="I115" s="219"/>
      <c r="J115" s="220">
        <f>ROUND(I115*H115,2)</f>
        <v>0</v>
      </c>
      <c r="K115" s="216" t="s">
        <v>206</v>
      </c>
      <c r="L115" s="48"/>
      <c r="M115" s="221" t="s">
        <v>5</v>
      </c>
      <c r="N115" s="222" t="s">
        <v>44</v>
      </c>
      <c r="O115" s="49"/>
      <c r="P115" s="223">
        <f>O115*H115</f>
        <v>0</v>
      </c>
      <c r="Q115" s="223">
        <v>0</v>
      </c>
      <c r="R115" s="223">
        <f>Q115*H115</f>
        <v>0</v>
      </c>
      <c r="S115" s="223">
        <v>0</v>
      </c>
      <c r="T115" s="224">
        <f>S115*H115</f>
        <v>0</v>
      </c>
      <c r="AR115" s="26" t="s">
        <v>207</v>
      </c>
      <c r="AT115" s="26" t="s">
        <v>202</v>
      </c>
      <c r="AU115" s="26" t="s">
        <v>83</v>
      </c>
      <c r="AY115" s="26" t="s">
        <v>200</v>
      </c>
      <c r="BE115" s="225">
        <f>IF(N115="základní",J115,0)</f>
        <v>0</v>
      </c>
      <c r="BF115" s="225">
        <f>IF(N115="snížená",J115,0)</f>
        <v>0</v>
      </c>
      <c r="BG115" s="225">
        <f>IF(N115="zákl. přenesená",J115,0)</f>
        <v>0</v>
      </c>
      <c r="BH115" s="225">
        <f>IF(N115="sníž. přenesená",J115,0)</f>
        <v>0</v>
      </c>
      <c r="BI115" s="225">
        <f>IF(N115="nulová",J115,0)</f>
        <v>0</v>
      </c>
      <c r="BJ115" s="26" t="s">
        <v>81</v>
      </c>
      <c r="BK115" s="225">
        <f>ROUND(I115*H115,2)</f>
        <v>0</v>
      </c>
      <c r="BL115" s="26" t="s">
        <v>207</v>
      </c>
      <c r="BM115" s="26" t="s">
        <v>1022</v>
      </c>
    </row>
    <row r="116" s="1" customFormat="1">
      <c r="B116" s="48"/>
      <c r="D116" s="226" t="s">
        <v>209</v>
      </c>
      <c r="F116" s="227" t="s">
        <v>1023</v>
      </c>
      <c r="I116" s="228"/>
      <c r="L116" s="48"/>
      <c r="M116" s="229"/>
      <c r="N116" s="49"/>
      <c r="O116" s="49"/>
      <c r="P116" s="49"/>
      <c r="Q116" s="49"/>
      <c r="R116" s="49"/>
      <c r="S116" s="49"/>
      <c r="T116" s="87"/>
      <c r="AT116" s="26" t="s">
        <v>209</v>
      </c>
      <c r="AU116" s="26" t="s">
        <v>83</v>
      </c>
    </row>
    <row r="117" s="12" customFormat="1">
      <c r="B117" s="230"/>
      <c r="D117" s="226" t="s">
        <v>211</v>
      </c>
      <c r="E117" s="231" t="s">
        <v>5</v>
      </c>
      <c r="F117" s="232" t="s">
        <v>1024</v>
      </c>
      <c r="H117" s="233">
        <v>128.947</v>
      </c>
      <c r="I117" s="234"/>
      <c r="L117" s="230"/>
      <c r="M117" s="235"/>
      <c r="N117" s="236"/>
      <c r="O117" s="236"/>
      <c r="P117" s="236"/>
      <c r="Q117" s="236"/>
      <c r="R117" s="236"/>
      <c r="S117" s="236"/>
      <c r="T117" s="237"/>
      <c r="AT117" s="231" t="s">
        <v>211</v>
      </c>
      <c r="AU117" s="231" t="s">
        <v>83</v>
      </c>
      <c r="AV117" s="12" t="s">
        <v>83</v>
      </c>
      <c r="AW117" s="12" t="s">
        <v>37</v>
      </c>
      <c r="AX117" s="12" t="s">
        <v>81</v>
      </c>
      <c r="AY117" s="231" t="s">
        <v>200</v>
      </c>
    </row>
    <row r="118" s="1" customFormat="1" ht="25.5" customHeight="1">
      <c r="B118" s="213"/>
      <c r="C118" s="214" t="s">
        <v>258</v>
      </c>
      <c r="D118" s="214" t="s">
        <v>202</v>
      </c>
      <c r="E118" s="215" t="s">
        <v>265</v>
      </c>
      <c r="F118" s="216" t="s">
        <v>266</v>
      </c>
      <c r="G118" s="217" t="s">
        <v>205</v>
      </c>
      <c r="H118" s="218">
        <v>551.51499999999999</v>
      </c>
      <c r="I118" s="219"/>
      <c r="J118" s="220">
        <f>ROUND(I118*H118,2)</f>
        <v>0</v>
      </c>
      <c r="K118" s="216" t="s">
        <v>206</v>
      </c>
      <c r="L118" s="48"/>
      <c r="M118" s="221" t="s">
        <v>5</v>
      </c>
      <c r="N118" s="222" t="s">
        <v>44</v>
      </c>
      <c r="O118" s="49"/>
      <c r="P118" s="223">
        <f>O118*H118</f>
        <v>0</v>
      </c>
      <c r="Q118" s="223">
        <v>0</v>
      </c>
      <c r="R118" s="223">
        <f>Q118*H118</f>
        <v>0</v>
      </c>
      <c r="S118" s="223">
        <v>0</v>
      </c>
      <c r="T118" s="224">
        <f>S118*H118</f>
        <v>0</v>
      </c>
      <c r="AR118" s="26" t="s">
        <v>207</v>
      </c>
      <c r="AT118" s="26" t="s">
        <v>202</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1025</v>
      </c>
    </row>
    <row r="119" s="1" customFormat="1">
      <c r="B119" s="48"/>
      <c r="D119" s="226" t="s">
        <v>209</v>
      </c>
      <c r="F119" s="227" t="s">
        <v>268</v>
      </c>
      <c r="I119" s="228"/>
      <c r="L119" s="48"/>
      <c r="M119" s="229"/>
      <c r="N119" s="49"/>
      <c r="O119" s="49"/>
      <c r="P119" s="49"/>
      <c r="Q119" s="49"/>
      <c r="R119" s="49"/>
      <c r="S119" s="49"/>
      <c r="T119" s="87"/>
      <c r="AT119" s="26" t="s">
        <v>209</v>
      </c>
      <c r="AU119" s="26" t="s">
        <v>83</v>
      </c>
    </row>
    <row r="120" s="12" customFormat="1">
      <c r="B120" s="230"/>
      <c r="D120" s="226" t="s">
        <v>211</v>
      </c>
      <c r="E120" s="231" t="s">
        <v>5</v>
      </c>
      <c r="F120" s="232" t="s">
        <v>1026</v>
      </c>
      <c r="H120" s="233">
        <v>551.51499999999999</v>
      </c>
      <c r="I120" s="234"/>
      <c r="L120" s="230"/>
      <c r="M120" s="235"/>
      <c r="N120" s="236"/>
      <c r="O120" s="236"/>
      <c r="P120" s="236"/>
      <c r="Q120" s="236"/>
      <c r="R120" s="236"/>
      <c r="S120" s="236"/>
      <c r="T120" s="237"/>
      <c r="AT120" s="231" t="s">
        <v>211</v>
      </c>
      <c r="AU120" s="231" t="s">
        <v>83</v>
      </c>
      <c r="AV120" s="12" t="s">
        <v>83</v>
      </c>
      <c r="AW120" s="12" t="s">
        <v>37</v>
      </c>
      <c r="AX120" s="12" t="s">
        <v>81</v>
      </c>
      <c r="AY120" s="231" t="s">
        <v>200</v>
      </c>
    </row>
    <row r="121" s="1" customFormat="1" ht="16.5" customHeight="1">
      <c r="B121" s="213"/>
      <c r="C121" s="247" t="s">
        <v>264</v>
      </c>
      <c r="D121" s="247" t="s">
        <v>271</v>
      </c>
      <c r="E121" s="248" t="s">
        <v>272</v>
      </c>
      <c r="F121" s="249" t="s">
        <v>273</v>
      </c>
      <c r="G121" s="250" t="s">
        <v>274</v>
      </c>
      <c r="H121" s="251">
        <v>882.42399999999998</v>
      </c>
      <c r="I121" s="252"/>
      <c r="J121" s="253">
        <f>ROUND(I121*H121,2)</f>
        <v>0</v>
      </c>
      <c r="K121" s="249" t="s">
        <v>206</v>
      </c>
      <c r="L121" s="254"/>
      <c r="M121" s="255" t="s">
        <v>5</v>
      </c>
      <c r="N121" s="256" t="s">
        <v>44</v>
      </c>
      <c r="O121" s="49"/>
      <c r="P121" s="223">
        <f>O121*H121</f>
        <v>0</v>
      </c>
      <c r="Q121" s="223">
        <v>1</v>
      </c>
      <c r="R121" s="223">
        <f>Q121*H121</f>
        <v>882.42399999999998</v>
      </c>
      <c r="S121" s="223">
        <v>0</v>
      </c>
      <c r="T121" s="224">
        <f>S121*H121</f>
        <v>0</v>
      </c>
      <c r="AR121" s="26" t="s">
        <v>250</v>
      </c>
      <c r="AT121" s="26" t="s">
        <v>271</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1027</v>
      </c>
    </row>
    <row r="122" s="1" customFormat="1">
      <c r="B122" s="48"/>
      <c r="D122" s="226" t="s">
        <v>209</v>
      </c>
      <c r="F122" s="227" t="s">
        <v>273</v>
      </c>
      <c r="I122" s="228"/>
      <c r="L122" s="48"/>
      <c r="M122" s="229"/>
      <c r="N122" s="49"/>
      <c r="O122" s="49"/>
      <c r="P122" s="49"/>
      <c r="Q122" s="49"/>
      <c r="R122" s="49"/>
      <c r="S122" s="49"/>
      <c r="T122" s="87"/>
      <c r="AT122" s="26" t="s">
        <v>209</v>
      </c>
      <c r="AU122" s="26" t="s">
        <v>83</v>
      </c>
    </row>
    <row r="123" s="12" customFormat="1">
      <c r="B123" s="230"/>
      <c r="D123" s="226" t="s">
        <v>211</v>
      </c>
      <c r="F123" s="232" t="s">
        <v>1028</v>
      </c>
      <c r="H123" s="233">
        <v>882.42399999999998</v>
      </c>
      <c r="I123" s="234"/>
      <c r="L123" s="230"/>
      <c r="M123" s="235"/>
      <c r="N123" s="236"/>
      <c r="O123" s="236"/>
      <c r="P123" s="236"/>
      <c r="Q123" s="236"/>
      <c r="R123" s="236"/>
      <c r="S123" s="236"/>
      <c r="T123" s="237"/>
      <c r="AT123" s="231" t="s">
        <v>211</v>
      </c>
      <c r="AU123" s="231" t="s">
        <v>83</v>
      </c>
      <c r="AV123" s="12" t="s">
        <v>83</v>
      </c>
      <c r="AW123" s="12" t="s">
        <v>6</v>
      </c>
      <c r="AX123" s="12" t="s">
        <v>81</v>
      </c>
      <c r="AY123" s="231" t="s">
        <v>200</v>
      </c>
    </row>
    <row r="124" s="1" customFormat="1" ht="16.5" customHeight="1">
      <c r="B124" s="213"/>
      <c r="C124" s="214" t="s">
        <v>270</v>
      </c>
      <c r="D124" s="214" t="s">
        <v>202</v>
      </c>
      <c r="E124" s="215" t="s">
        <v>278</v>
      </c>
      <c r="F124" s="216" t="s">
        <v>279</v>
      </c>
      <c r="G124" s="217" t="s">
        <v>205</v>
      </c>
      <c r="H124" s="218">
        <v>462.44299999999998</v>
      </c>
      <c r="I124" s="219"/>
      <c r="J124" s="220">
        <f>ROUND(I124*H124,2)</f>
        <v>0</v>
      </c>
      <c r="K124" s="216" t="s">
        <v>206</v>
      </c>
      <c r="L124" s="48"/>
      <c r="M124" s="221" t="s">
        <v>5</v>
      </c>
      <c r="N124" s="222" t="s">
        <v>44</v>
      </c>
      <c r="O124" s="49"/>
      <c r="P124" s="223">
        <f>O124*H124</f>
        <v>0</v>
      </c>
      <c r="Q124" s="223">
        <v>0</v>
      </c>
      <c r="R124" s="223">
        <f>Q124*H124</f>
        <v>0</v>
      </c>
      <c r="S124" s="223">
        <v>0</v>
      </c>
      <c r="T124" s="224">
        <f>S124*H124</f>
        <v>0</v>
      </c>
      <c r="AR124" s="26" t="s">
        <v>207</v>
      </c>
      <c r="AT124" s="26" t="s">
        <v>202</v>
      </c>
      <c r="AU124" s="26" t="s">
        <v>83</v>
      </c>
      <c r="AY124" s="26" t="s">
        <v>200</v>
      </c>
      <c r="BE124" s="225">
        <f>IF(N124="základní",J124,0)</f>
        <v>0</v>
      </c>
      <c r="BF124" s="225">
        <f>IF(N124="snížená",J124,0)</f>
        <v>0</v>
      </c>
      <c r="BG124" s="225">
        <f>IF(N124="zákl. přenesená",J124,0)</f>
        <v>0</v>
      </c>
      <c r="BH124" s="225">
        <f>IF(N124="sníž. přenesená",J124,0)</f>
        <v>0</v>
      </c>
      <c r="BI124" s="225">
        <f>IF(N124="nulová",J124,0)</f>
        <v>0</v>
      </c>
      <c r="BJ124" s="26" t="s">
        <v>81</v>
      </c>
      <c r="BK124" s="225">
        <f>ROUND(I124*H124,2)</f>
        <v>0</v>
      </c>
      <c r="BL124" s="26" t="s">
        <v>207</v>
      </c>
      <c r="BM124" s="26" t="s">
        <v>1029</v>
      </c>
    </row>
    <row r="125" s="1" customFormat="1">
      <c r="B125" s="48"/>
      <c r="D125" s="226" t="s">
        <v>209</v>
      </c>
      <c r="F125" s="227" t="s">
        <v>281</v>
      </c>
      <c r="I125" s="228"/>
      <c r="L125" s="48"/>
      <c r="M125" s="229"/>
      <c r="N125" s="49"/>
      <c r="O125" s="49"/>
      <c r="P125" s="49"/>
      <c r="Q125" s="49"/>
      <c r="R125" s="49"/>
      <c r="S125" s="49"/>
      <c r="T125" s="87"/>
      <c r="AT125" s="26" t="s">
        <v>209</v>
      </c>
      <c r="AU125" s="26" t="s">
        <v>83</v>
      </c>
    </row>
    <row r="126" s="12" customFormat="1">
      <c r="B126" s="230"/>
      <c r="D126" s="226" t="s">
        <v>211</v>
      </c>
      <c r="E126" s="231" t="s">
        <v>5</v>
      </c>
      <c r="F126" s="232" t="s">
        <v>1018</v>
      </c>
      <c r="H126" s="233">
        <v>385.98700000000002</v>
      </c>
      <c r="I126" s="234"/>
      <c r="L126" s="230"/>
      <c r="M126" s="235"/>
      <c r="N126" s="236"/>
      <c r="O126" s="236"/>
      <c r="P126" s="236"/>
      <c r="Q126" s="236"/>
      <c r="R126" s="236"/>
      <c r="S126" s="236"/>
      <c r="T126" s="237"/>
      <c r="AT126" s="231" t="s">
        <v>211</v>
      </c>
      <c r="AU126" s="231" t="s">
        <v>83</v>
      </c>
      <c r="AV126" s="12" t="s">
        <v>83</v>
      </c>
      <c r="AW126" s="12" t="s">
        <v>37</v>
      </c>
      <c r="AX126" s="12" t="s">
        <v>73</v>
      </c>
      <c r="AY126" s="231" t="s">
        <v>200</v>
      </c>
    </row>
    <row r="127" s="12" customFormat="1">
      <c r="B127" s="230"/>
      <c r="D127" s="226" t="s">
        <v>211</v>
      </c>
      <c r="E127" s="231" t="s">
        <v>5</v>
      </c>
      <c r="F127" s="232" t="s">
        <v>1019</v>
      </c>
      <c r="H127" s="233">
        <v>76.456000000000003</v>
      </c>
      <c r="I127" s="234"/>
      <c r="L127" s="230"/>
      <c r="M127" s="235"/>
      <c r="N127" s="236"/>
      <c r="O127" s="236"/>
      <c r="P127" s="236"/>
      <c r="Q127" s="236"/>
      <c r="R127" s="236"/>
      <c r="S127" s="236"/>
      <c r="T127" s="237"/>
      <c r="AT127" s="231" t="s">
        <v>211</v>
      </c>
      <c r="AU127" s="231" t="s">
        <v>83</v>
      </c>
      <c r="AV127" s="12" t="s">
        <v>83</v>
      </c>
      <c r="AW127" s="12" t="s">
        <v>37</v>
      </c>
      <c r="AX127" s="12" t="s">
        <v>73</v>
      </c>
      <c r="AY127" s="231" t="s">
        <v>200</v>
      </c>
    </row>
    <row r="128" s="13" customFormat="1">
      <c r="B128" s="238"/>
      <c r="D128" s="226" t="s">
        <v>211</v>
      </c>
      <c r="E128" s="239" t="s">
        <v>5</v>
      </c>
      <c r="F128" s="240" t="s">
        <v>219</v>
      </c>
      <c r="H128" s="241">
        <v>462.44299999999998</v>
      </c>
      <c r="I128" s="242"/>
      <c r="L128" s="238"/>
      <c r="M128" s="243"/>
      <c r="N128" s="244"/>
      <c r="O128" s="244"/>
      <c r="P128" s="244"/>
      <c r="Q128" s="244"/>
      <c r="R128" s="244"/>
      <c r="S128" s="244"/>
      <c r="T128" s="245"/>
      <c r="AT128" s="239" t="s">
        <v>211</v>
      </c>
      <c r="AU128" s="239" t="s">
        <v>83</v>
      </c>
      <c r="AV128" s="13" t="s">
        <v>207</v>
      </c>
      <c r="AW128" s="13" t="s">
        <v>37</v>
      </c>
      <c r="AX128" s="13" t="s">
        <v>81</v>
      </c>
      <c r="AY128" s="239" t="s">
        <v>200</v>
      </c>
    </row>
    <row r="129" s="1" customFormat="1" ht="16.5" customHeight="1">
      <c r="B129" s="213"/>
      <c r="C129" s="214" t="s">
        <v>277</v>
      </c>
      <c r="D129" s="214" t="s">
        <v>202</v>
      </c>
      <c r="E129" s="215" t="s">
        <v>283</v>
      </c>
      <c r="F129" s="216" t="s">
        <v>284</v>
      </c>
      <c r="G129" s="217" t="s">
        <v>274</v>
      </c>
      <c r="H129" s="218">
        <v>878.64200000000005</v>
      </c>
      <c r="I129" s="219"/>
      <c r="J129" s="220">
        <f>ROUND(I129*H129,2)</f>
        <v>0</v>
      </c>
      <c r="K129" s="216" t="s">
        <v>206</v>
      </c>
      <c r="L129" s="48"/>
      <c r="M129" s="221" t="s">
        <v>5</v>
      </c>
      <c r="N129" s="222" t="s">
        <v>44</v>
      </c>
      <c r="O129" s="49"/>
      <c r="P129" s="223">
        <f>O129*H129</f>
        <v>0</v>
      </c>
      <c r="Q129" s="223">
        <v>0</v>
      </c>
      <c r="R129" s="223">
        <f>Q129*H129</f>
        <v>0</v>
      </c>
      <c r="S129" s="223">
        <v>0</v>
      </c>
      <c r="T129" s="224">
        <f>S129*H129</f>
        <v>0</v>
      </c>
      <c r="AR129" s="26" t="s">
        <v>207</v>
      </c>
      <c r="AT129" s="26" t="s">
        <v>202</v>
      </c>
      <c r="AU129" s="26" t="s">
        <v>83</v>
      </c>
      <c r="AY129" s="26" t="s">
        <v>200</v>
      </c>
      <c r="BE129" s="225">
        <f>IF(N129="základní",J129,0)</f>
        <v>0</v>
      </c>
      <c r="BF129" s="225">
        <f>IF(N129="snížená",J129,0)</f>
        <v>0</v>
      </c>
      <c r="BG129" s="225">
        <f>IF(N129="zákl. přenesená",J129,0)</f>
        <v>0</v>
      </c>
      <c r="BH129" s="225">
        <f>IF(N129="sníž. přenesená",J129,0)</f>
        <v>0</v>
      </c>
      <c r="BI129" s="225">
        <f>IF(N129="nulová",J129,0)</f>
        <v>0</v>
      </c>
      <c r="BJ129" s="26" t="s">
        <v>81</v>
      </c>
      <c r="BK129" s="225">
        <f>ROUND(I129*H129,2)</f>
        <v>0</v>
      </c>
      <c r="BL129" s="26" t="s">
        <v>207</v>
      </c>
      <c r="BM129" s="26" t="s">
        <v>1030</v>
      </c>
    </row>
    <row r="130" s="1" customFormat="1">
      <c r="B130" s="48"/>
      <c r="D130" s="226" t="s">
        <v>209</v>
      </c>
      <c r="F130" s="227" t="s">
        <v>286</v>
      </c>
      <c r="I130" s="228"/>
      <c r="L130" s="48"/>
      <c r="M130" s="229"/>
      <c r="N130" s="49"/>
      <c r="O130" s="49"/>
      <c r="P130" s="49"/>
      <c r="Q130" s="49"/>
      <c r="R130" s="49"/>
      <c r="S130" s="49"/>
      <c r="T130" s="87"/>
      <c r="AT130" s="26" t="s">
        <v>209</v>
      </c>
      <c r="AU130" s="26" t="s">
        <v>83</v>
      </c>
    </row>
    <row r="131" s="12" customFormat="1">
      <c r="B131" s="230"/>
      <c r="D131" s="226" t="s">
        <v>211</v>
      </c>
      <c r="E131" s="231" t="s">
        <v>5</v>
      </c>
      <c r="F131" s="232" t="s">
        <v>1031</v>
      </c>
      <c r="H131" s="233">
        <v>878.64200000000005</v>
      </c>
      <c r="I131" s="234"/>
      <c r="L131" s="230"/>
      <c r="M131" s="235"/>
      <c r="N131" s="236"/>
      <c r="O131" s="236"/>
      <c r="P131" s="236"/>
      <c r="Q131" s="236"/>
      <c r="R131" s="236"/>
      <c r="S131" s="236"/>
      <c r="T131" s="237"/>
      <c r="AT131" s="231" t="s">
        <v>211</v>
      </c>
      <c r="AU131" s="231" t="s">
        <v>83</v>
      </c>
      <c r="AV131" s="12" t="s">
        <v>83</v>
      </c>
      <c r="AW131" s="12" t="s">
        <v>37</v>
      </c>
      <c r="AX131" s="12" t="s">
        <v>81</v>
      </c>
      <c r="AY131" s="231" t="s">
        <v>200</v>
      </c>
    </row>
    <row r="132" s="1" customFormat="1" ht="25.5" customHeight="1">
      <c r="B132" s="213"/>
      <c r="C132" s="214" t="s">
        <v>282</v>
      </c>
      <c r="D132" s="214" t="s">
        <v>202</v>
      </c>
      <c r="E132" s="215" t="s">
        <v>289</v>
      </c>
      <c r="F132" s="216" t="s">
        <v>290</v>
      </c>
      <c r="G132" s="217" t="s">
        <v>291</v>
      </c>
      <c r="H132" s="218">
        <v>859.649</v>
      </c>
      <c r="I132" s="219"/>
      <c r="J132" s="220">
        <f>ROUND(I132*H132,2)</f>
        <v>0</v>
      </c>
      <c r="K132" s="216" t="s">
        <v>206</v>
      </c>
      <c r="L132" s="48"/>
      <c r="M132" s="221" t="s">
        <v>5</v>
      </c>
      <c r="N132" s="222" t="s">
        <v>44</v>
      </c>
      <c r="O132" s="49"/>
      <c r="P132" s="223">
        <f>O132*H132</f>
        <v>0</v>
      </c>
      <c r="Q132" s="223">
        <v>0</v>
      </c>
      <c r="R132" s="223">
        <f>Q132*H132</f>
        <v>0</v>
      </c>
      <c r="S132" s="223">
        <v>0</v>
      </c>
      <c r="T132" s="224">
        <f>S132*H132</f>
        <v>0</v>
      </c>
      <c r="AR132" s="26" t="s">
        <v>207</v>
      </c>
      <c r="AT132" s="26" t="s">
        <v>202</v>
      </c>
      <c r="AU132" s="26" t="s">
        <v>83</v>
      </c>
      <c r="AY132" s="26" t="s">
        <v>200</v>
      </c>
      <c r="BE132" s="225">
        <f>IF(N132="základní",J132,0)</f>
        <v>0</v>
      </c>
      <c r="BF132" s="225">
        <f>IF(N132="snížená",J132,0)</f>
        <v>0</v>
      </c>
      <c r="BG132" s="225">
        <f>IF(N132="zákl. přenesená",J132,0)</f>
        <v>0</v>
      </c>
      <c r="BH132" s="225">
        <f>IF(N132="sníž. přenesená",J132,0)</f>
        <v>0</v>
      </c>
      <c r="BI132" s="225">
        <f>IF(N132="nulová",J132,0)</f>
        <v>0</v>
      </c>
      <c r="BJ132" s="26" t="s">
        <v>81</v>
      </c>
      <c r="BK132" s="225">
        <f>ROUND(I132*H132,2)</f>
        <v>0</v>
      </c>
      <c r="BL132" s="26" t="s">
        <v>207</v>
      </c>
      <c r="BM132" s="26" t="s">
        <v>1032</v>
      </c>
    </row>
    <row r="133" s="1" customFormat="1">
      <c r="B133" s="48"/>
      <c r="D133" s="226" t="s">
        <v>209</v>
      </c>
      <c r="F133" s="227" t="s">
        <v>293</v>
      </c>
      <c r="I133" s="228"/>
      <c r="L133" s="48"/>
      <c r="M133" s="229"/>
      <c r="N133" s="49"/>
      <c r="O133" s="49"/>
      <c r="P133" s="49"/>
      <c r="Q133" s="49"/>
      <c r="R133" s="49"/>
      <c r="S133" s="49"/>
      <c r="T133" s="87"/>
      <c r="AT133" s="26" t="s">
        <v>209</v>
      </c>
      <c r="AU133" s="26" t="s">
        <v>83</v>
      </c>
    </row>
    <row r="134" s="12" customFormat="1">
      <c r="B134" s="230"/>
      <c r="D134" s="226" t="s">
        <v>211</v>
      </c>
      <c r="E134" s="231" t="s">
        <v>5</v>
      </c>
      <c r="F134" s="232" t="s">
        <v>1033</v>
      </c>
      <c r="H134" s="233">
        <v>300.01999999999998</v>
      </c>
      <c r="I134" s="234"/>
      <c r="L134" s="230"/>
      <c r="M134" s="235"/>
      <c r="N134" s="236"/>
      <c r="O134" s="236"/>
      <c r="P134" s="236"/>
      <c r="Q134" s="236"/>
      <c r="R134" s="236"/>
      <c r="S134" s="236"/>
      <c r="T134" s="237"/>
      <c r="AT134" s="231" t="s">
        <v>211</v>
      </c>
      <c r="AU134" s="231" t="s">
        <v>83</v>
      </c>
      <c r="AV134" s="12" t="s">
        <v>83</v>
      </c>
      <c r="AW134" s="12" t="s">
        <v>37</v>
      </c>
      <c r="AX134" s="12" t="s">
        <v>73</v>
      </c>
      <c r="AY134" s="231" t="s">
        <v>200</v>
      </c>
    </row>
    <row r="135" s="12" customFormat="1">
      <c r="B135" s="230"/>
      <c r="D135" s="226" t="s">
        <v>211</v>
      </c>
      <c r="E135" s="231" t="s">
        <v>5</v>
      </c>
      <c r="F135" s="232" t="s">
        <v>1034</v>
      </c>
      <c r="H135" s="233">
        <v>559.62900000000002</v>
      </c>
      <c r="I135" s="234"/>
      <c r="L135" s="230"/>
      <c r="M135" s="235"/>
      <c r="N135" s="236"/>
      <c r="O135" s="236"/>
      <c r="P135" s="236"/>
      <c r="Q135" s="236"/>
      <c r="R135" s="236"/>
      <c r="S135" s="236"/>
      <c r="T135" s="237"/>
      <c r="AT135" s="231" t="s">
        <v>211</v>
      </c>
      <c r="AU135" s="231" t="s">
        <v>83</v>
      </c>
      <c r="AV135" s="12" t="s">
        <v>83</v>
      </c>
      <c r="AW135" s="12" t="s">
        <v>37</v>
      </c>
      <c r="AX135" s="12" t="s">
        <v>73</v>
      </c>
      <c r="AY135" s="231" t="s">
        <v>200</v>
      </c>
    </row>
    <row r="136" s="13" customFormat="1">
      <c r="B136" s="238"/>
      <c r="D136" s="226" t="s">
        <v>211</v>
      </c>
      <c r="E136" s="239" t="s">
        <v>5</v>
      </c>
      <c r="F136" s="240" t="s">
        <v>219</v>
      </c>
      <c r="H136" s="241">
        <v>859.649</v>
      </c>
      <c r="I136" s="242"/>
      <c r="L136" s="238"/>
      <c r="M136" s="243"/>
      <c r="N136" s="244"/>
      <c r="O136" s="244"/>
      <c r="P136" s="244"/>
      <c r="Q136" s="244"/>
      <c r="R136" s="244"/>
      <c r="S136" s="244"/>
      <c r="T136" s="245"/>
      <c r="AT136" s="239" t="s">
        <v>211</v>
      </c>
      <c r="AU136" s="239" t="s">
        <v>83</v>
      </c>
      <c r="AV136" s="13" t="s">
        <v>207</v>
      </c>
      <c r="AW136" s="13" t="s">
        <v>37</v>
      </c>
      <c r="AX136" s="13" t="s">
        <v>81</v>
      </c>
      <c r="AY136" s="239" t="s">
        <v>200</v>
      </c>
    </row>
    <row r="137" s="1" customFormat="1" ht="25.5" customHeight="1">
      <c r="B137" s="213"/>
      <c r="C137" s="214" t="s">
        <v>288</v>
      </c>
      <c r="D137" s="214" t="s">
        <v>202</v>
      </c>
      <c r="E137" s="215" t="s">
        <v>296</v>
      </c>
      <c r="F137" s="216" t="s">
        <v>297</v>
      </c>
      <c r="G137" s="217" t="s">
        <v>291</v>
      </c>
      <c r="H137" s="218">
        <v>3948.5100000000002</v>
      </c>
      <c r="I137" s="219"/>
      <c r="J137" s="220">
        <f>ROUND(I137*H137,2)</f>
        <v>0</v>
      </c>
      <c r="K137" s="216" t="s">
        <v>206</v>
      </c>
      <c r="L137" s="48"/>
      <c r="M137" s="221" t="s">
        <v>5</v>
      </c>
      <c r="N137" s="222" t="s">
        <v>44</v>
      </c>
      <c r="O137" s="49"/>
      <c r="P137" s="223">
        <f>O137*H137</f>
        <v>0</v>
      </c>
      <c r="Q137" s="223">
        <v>0</v>
      </c>
      <c r="R137" s="223">
        <f>Q137*H137</f>
        <v>0</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1035</v>
      </c>
    </row>
    <row r="138" s="1" customFormat="1">
      <c r="B138" s="48"/>
      <c r="D138" s="226" t="s">
        <v>209</v>
      </c>
      <c r="F138" s="227" t="s">
        <v>299</v>
      </c>
      <c r="I138" s="228"/>
      <c r="L138" s="48"/>
      <c r="M138" s="229"/>
      <c r="N138" s="49"/>
      <c r="O138" s="49"/>
      <c r="P138" s="49"/>
      <c r="Q138" s="49"/>
      <c r="R138" s="49"/>
      <c r="S138" s="49"/>
      <c r="T138" s="87"/>
      <c r="AT138" s="26" t="s">
        <v>209</v>
      </c>
      <c r="AU138" s="26" t="s">
        <v>83</v>
      </c>
    </row>
    <row r="139" s="12" customFormat="1">
      <c r="B139" s="230"/>
      <c r="D139" s="226" t="s">
        <v>211</v>
      </c>
      <c r="E139" s="231" t="s">
        <v>5</v>
      </c>
      <c r="F139" s="232" t="s">
        <v>1036</v>
      </c>
      <c r="H139" s="233">
        <v>3948.5100000000002</v>
      </c>
      <c r="I139" s="234"/>
      <c r="L139" s="230"/>
      <c r="M139" s="235"/>
      <c r="N139" s="236"/>
      <c r="O139" s="236"/>
      <c r="P139" s="236"/>
      <c r="Q139" s="236"/>
      <c r="R139" s="236"/>
      <c r="S139" s="236"/>
      <c r="T139" s="237"/>
      <c r="AT139" s="231" t="s">
        <v>211</v>
      </c>
      <c r="AU139" s="231" t="s">
        <v>83</v>
      </c>
      <c r="AV139" s="12" t="s">
        <v>83</v>
      </c>
      <c r="AW139" s="12" t="s">
        <v>37</v>
      </c>
      <c r="AX139" s="12" t="s">
        <v>81</v>
      </c>
      <c r="AY139" s="231" t="s">
        <v>200</v>
      </c>
    </row>
    <row r="140" s="1" customFormat="1" ht="25.5" customHeight="1">
      <c r="B140" s="213"/>
      <c r="C140" s="214" t="s">
        <v>11</v>
      </c>
      <c r="D140" s="214" t="s">
        <v>202</v>
      </c>
      <c r="E140" s="215" t="s">
        <v>302</v>
      </c>
      <c r="F140" s="216" t="s">
        <v>303</v>
      </c>
      <c r="G140" s="217" t="s">
        <v>291</v>
      </c>
      <c r="H140" s="218">
        <v>859.649</v>
      </c>
      <c r="I140" s="219"/>
      <c r="J140" s="220">
        <f>ROUND(I140*H140,2)</f>
        <v>0</v>
      </c>
      <c r="K140" s="216" t="s">
        <v>206</v>
      </c>
      <c r="L140" s="48"/>
      <c r="M140" s="221" t="s">
        <v>5</v>
      </c>
      <c r="N140" s="222" t="s">
        <v>44</v>
      </c>
      <c r="O140" s="49"/>
      <c r="P140" s="223">
        <f>O140*H140</f>
        <v>0</v>
      </c>
      <c r="Q140" s="223">
        <v>0</v>
      </c>
      <c r="R140" s="223">
        <f>Q140*H140</f>
        <v>0</v>
      </c>
      <c r="S140" s="223">
        <v>0</v>
      </c>
      <c r="T140" s="224">
        <f>S140*H140</f>
        <v>0</v>
      </c>
      <c r="AR140" s="26" t="s">
        <v>207</v>
      </c>
      <c r="AT140" s="26" t="s">
        <v>202</v>
      </c>
      <c r="AU140" s="26" t="s">
        <v>83</v>
      </c>
      <c r="AY140" s="26" t="s">
        <v>200</v>
      </c>
      <c r="BE140" s="225">
        <f>IF(N140="základní",J140,0)</f>
        <v>0</v>
      </c>
      <c r="BF140" s="225">
        <f>IF(N140="snížená",J140,0)</f>
        <v>0</v>
      </c>
      <c r="BG140" s="225">
        <f>IF(N140="zákl. přenesená",J140,0)</f>
        <v>0</v>
      </c>
      <c r="BH140" s="225">
        <f>IF(N140="sníž. přenesená",J140,0)</f>
        <v>0</v>
      </c>
      <c r="BI140" s="225">
        <f>IF(N140="nulová",J140,0)</f>
        <v>0</v>
      </c>
      <c r="BJ140" s="26" t="s">
        <v>81</v>
      </c>
      <c r="BK140" s="225">
        <f>ROUND(I140*H140,2)</f>
        <v>0</v>
      </c>
      <c r="BL140" s="26" t="s">
        <v>207</v>
      </c>
      <c r="BM140" s="26" t="s">
        <v>1037</v>
      </c>
    </row>
    <row r="141" s="1" customFormat="1">
      <c r="B141" s="48"/>
      <c r="D141" s="226" t="s">
        <v>209</v>
      </c>
      <c r="F141" s="227" t="s">
        <v>305</v>
      </c>
      <c r="I141" s="228"/>
      <c r="L141" s="48"/>
      <c r="M141" s="229"/>
      <c r="N141" s="49"/>
      <c r="O141" s="49"/>
      <c r="P141" s="49"/>
      <c r="Q141" s="49"/>
      <c r="R141" s="49"/>
      <c r="S141" s="49"/>
      <c r="T141" s="87"/>
      <c r="AT141" s="26" t="s">
        <v>209</v>
      </c>
      <c r="AU141" s="26" t="s">
        <v>83</v>
      </c>
    </row>
    <row r="142" s="12" customFormat="1">
      <c r="B142" s="230"/>
      <c r="D142" s="226" t="s">
        <v>211</v>
      </c>
      <c r="E142" s="231" t="s">
        <v>5</v>
      </c>
      <c r="F142" s="232" t="s">
        <v>1038</v>
      </c>
      <c r="H142" s="233">
        <v>859.649</v>
      </c>
      <c r="I142" s="234"/>
      <c r="L142" s="230"/>
      <c r="M142" s="235"/>
      <c r="N142" s="236"/>
      <c r="O142" s="236"/>
      <c r="P142" s="236"/>
      <c r="Q142" s="236"/>
      <c r="R142" s="236"/>
      <c r="S142" s="236"/>
      <c r="T142" s="237"/>
      <c r="AT142" s="231" t="s">
        <v>211</v>
      </c>
      <c r="AU142" s="231" t="s">
        <v>83</v>
      </c>
      <c r="AV142" s="12" t="s">
        <v>83</v>
      </c>
      <c r="AW142" s="12" t="s">
        <v>37</v>
      </c>
      <c r="AX142" s="12" t="s">
        <v>81</v>
      </c>
      <c r="AY142" s="231" t="s">
        <v>200</v>
      </c>
    </row>
    <row r="143" s="1" customFormat="1" ht="16.5" customHeight="1">
      <c r="B143" s="213"/>
      <c r="C143" s="247" t="s">
        <v>301</v>
      </c>
      <c r="D143" s="247" t="s">
        <v>271</v>
      </c>
      <c r="E143" s="248" t="s">
        <v>308</v>
      </c>
      <c r="F143" s="249" t="s">
        <v>309</v>
      </c>
      <c r="G143" s="250" t="s">
        <v>310</v>
      </c>
      <c r="H143" s="251">
        <v>12.895</v>
      </c>
      <c r="I143" s="252"/>
      <c r="J143" s="253">
        <f>ROUND(I143*H143,2)</f>
        <v>0</v>
      </c>
      <c r="K143" s="249" t="s">
        <v>206</v>
      </c>
      <c r="L143" s="254"/>
      <c r="M143" s="255" t="s">
        <v>5</v>
      </c>
      <c r="N143" s="256" t="s">
        <v>44</v>
      </c>
      <c r="O143" s="49"/>
      <c r="P143" s="223">
        <f>O143*H143</f>
        <v>0</v>
      </c>
      <c r="Q143" s="223">
        <v>0.001</v>
      </c>
      <c r="R143" s="223">
        <f>Q143*H143</f>
        <v>0.012895</v>
      </c>
      <c r="S143" s="223">
        <v>0</v>
      </c>
      <c r="T143" s="224">
        <f>S143*H143</f>
        <v>0</v>
      </c>
      <c r="AR143" s="26" t="s">
        <v>250</v>
      </c>
      <c r="AT143" s="26" t="s">
        <v>271</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1039</v>
      </c>
    </row>
    <row r="144" s="1" customFormat="1">
      <c r="B144" s="48"/>
      <c r="D144" s="226" t="s">
        <v>209</v>
      </c>
      <c r="F144" s="227" t="s">
        <v>309</v>
      </c>
      <c r="I144" s="228"/>
      <c r="L144" s="48"/>
      <c r="M144" s="229"/>
      <c r="N144" s="49"/>
      <c r="O144" s="49"/>
      <c r="P144" s="49"/>
      <c r="Q144" s="49"/>
      <c r="R144" s="49"/>
      <c r="S144" s="49"/>
      <c r="T144" s="87"/>
      <c r="AT144" s="26" t="s">
        <v>209</v>
      </c>
      <c r="AU144" s="26" t="s">
        <v>83</v>
      </c>
    </row>
    <row r="145" s="12" customFormat="1">
      <c r="B145" s="230"/>
      <c r="D145" s="226" t="s">
        <v>211</v>
      </c>
      <c r="F145" s="232" t="s">
        <v>1040</v>
      </c>
      <c r="H145" s="233">
        <v>12.895</v>
      </c>
      <c r="I145" s="234"/>
      <c r="L145" s="230"/>
      <c r="M145" s="235"/>
      <c r="N145" s="236"/>
      <c r="O145" s="236"/>
      <c r="P145" s="236"/>
      <c r="Q145" s="236"/>
      <c r="R145" s="236"/>
      <c r="S145" s="236"/>
      <c r="T145" s="237"/>
      <c r="AT145" s="231" t="s">
        <v>211</v>
      </c>
      <c r="AU145" s="231" t="s">
        <v>83</v>
      </c>
      <c r="AV145" s="12" t="s">
        <v>83</v>
      </c>
      <c r="AW145" s="12" t="s">
        <v>6</v>
      </c>
      <c r="AX145" s="12" t="s">
        <v>81</v>
      </c>
      <c r="AY145" s="231" t="s">
        <v>200</v>
      </c>
    </row>
    <row r="146" s="1" customFormat="1" ht="16.5" customHeight="1">
      <c r="B146" s="213"/>
      <c r="C146" s="214" t="s">
        <v>307</v>
      </c>
      <c r="D146" s="214" t="s">
        <v>202</v>
      </c>
      <c r="E146" s="215" t="s">
        <v>314</v>
      </c>
      <c r="F146" s="216" t="s">
        <v>315</v>
      </c>
      <c r="G146" s="217" t="s">
        <v>291</v>
      </c>
      <c r="H146" s="218">
        <v>3830.5479999999998</v>
      </c>
      <c r="I146" s="219"/>
      <c r="J146" s="220">
        <f>ROUND(I146*H146,2)</f>
        <v>0</v>
      </c>
      <c r="K146" s="216" t="s">
        <v>206</v>
      </c>
      <c r="L146" s="48"/>
      <c r="M146" s="221" t="s">
        <v>5</v>
      </c>
      <c r="N146" s="222" t="s">
        <v>44</v>
      </c>
      <c r="O146" s="49"/>
      <c r="P146" s="223">
        <f>O146*H146</f>
        <v>0</v>
      </c>
      <c r="Q146" s="223">
        <v>0</v>
      </c>
      <c r="R146" s="223">
        <f>Q146*H146</f>
        <v>0</v>
      </c>
      <c r="S146" s="223">
        <v>0</v>
      </c>
      <c r="T146" s="224">
        <f>S146*H146</f>
        <v>0</v>
      </c>
      <c r="AR146" s="26" t="s">
        <v>207</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207</v>
      </c>
      <c r="BM146" s="26" t="s">
        <v>1041</v>
      </c>
    </row>
    <row r="147" s="1" customFormat="1">
      <c r="B147" s="48"/>
      <c r="D147" s="226" t="s">
        <v>209</v>
      </c>
      <c r="F147" s="227" t="s">
        <v>317</v>
      </c>
      <c r="I147" s="228"/>
      <c r="L147" s="48"/>
      <c r="M147" s="229"/>
      <c r="N147" s="49"/>
      <c r="O147" s="49"/>
      <c r="P147" s="49"/>
      <c r="Q147" s="49"/>
      <c r="R147" s="49"/>
      <c r="S147" s="49"/>
      <c r="T147" s="87"/>
      <c r="AT147" s="26" t="s">
        <v>209</v>
      </c>
      <c r="AU147" s="26" t="s">
        <v>83</v>
      </c>
    </row>
    <row r="148" s="12" customFormat="1">
      <c r="B148" s="230"/>
      <c r="D148" s="226" t="s">
        <v>211</v>
      </c>
      <c r="E148" s="231" t="s">
        <v>5</v>
      </c>
      <c r="F148" s="232" t="s">
        <v>1042</v>
      </c>
      <c r="H148" s="233">
        <v>2028.6780000000001</v>
      </c>
      <c r="I148" s="234"/>
      <c r="L148" s="230"/>
      <c r="M148" s="235"/>
      <c r="N148" s="236"/>
      <c r="O148" s="236"/>
      <c r="P148" s="236"/>
      <c r="Q148" s="236"/>
      <c r="R148" s="236"/>
      <c r="S148" s="236"/>
      <c r="T148" s="237"/>
      <c r="AT148" s="231" t="s">
        <v>211</v>
      </c>
      <c r="AU148" s="231" t="s">
        <v>83</v>
      </c>
      <c r="AV148" s="12" t="s">
        <v>83</v>
      </c>
      <c r="AW148" s="12" t="s">
        <v>37</v>
      </c>
      <c r="AX148" s="12" t="s">
        <v>73</v>
      </c>
      <c r="AY148" s="231" t="s">
        <v>200</v>
      </c>
    </row>
    <row r="149" s="12" customFormat="1">
      <c r="B149" s="230"/>
      <c r="D149" s="226" t="s">
        <v>211</v>
      </c>
      <c r="E149" s="231" t="s">
        <v>5</v>
      </c>
      <c r="F149" s="232" t="s">
        <v>1043</v>
      </c>
      <c r="H149" s="233">
        <v>1375.124</v>
      </c>
      <c r="I149" s="234"/>
      <c r="L149" s="230"/>
      <c r="M149" s="235"/>
      <c r="N149" s="236"/>
      <c r="O149" s="236"/>
      <c r="P149" s="236"/>
      <c r="Q149" s="236"/>
      <c r="R149" s="236"/>
      <c r="S149" s="236"/>
      <c r="T149" s="237"/>
      <c r="AT149" s="231" t="s">
        <v>211</v>
      </c>
      <c r="AU149" s="231" t="s">
        <v>83</v>
      </c>
      <c r="AV149" s="12" t="s">
        <v>83</v>
      </c>
      <c r="AW149" s="12" t="s">
        <v>37</v>
      </c>
      <c r="AX149" s="12" t="s">
        <v>73</v>
      </c>
      <c r="AY149" s="231" t="s">
        <v>200</v>
      </c>
    </row>
    <row r="150" s="12" customFormat="1">
      <c r="B150" s="230"/>
      <c r="D150" s="226" t="s">
        <v>211</v>
      </c>
      <c r="E150" s="231" t="s">
        <v>5</v>
      </c>
      <c r="F150" s="232" t="s">
        <v>1044</v>
      </c>
      <c r="H150" s="233">
        <v>369.94499999999999</v>
      </c>
      <c r="I150" s="234"/>
      <c r="L150" s="230"/>
      <c r="M150" s="235"/>
      <c r="N150" s="236"/>
      <c r="O150" s="236"/>
      <c r="P150" s="236"/>
      <c r="Q150" s="236"/>
      <c r="R150" s="236"/>
      <c r="S150" s="236"/>
      <c r="T150" s="237"/>
      <c r="AT150" s="231" t="s">
        <v>211</v>
      </c>
      <c r="AU150" s="231" t="s">
        <v>83</v>
      </c>
      <c r="AV150" s="12" t="s">
        <v>83</v>
      </c>
      <c r="AW150" s="12" t="s">
        <v>37</v>
      </c>
      <c r="AX150" s="12" t="s">
        <v>73</v>
      </c>
      <c r="AY150" s="231" t="s">
        <v>200</v>
      </c>
    </row>
    <row r="151" s="12" customFormat="1">
      <c r="B151" s="230"/>
      <c r="D151" s="226" t="s">
        <v>211</v>
      </c>
      <c r="E151" s="231" t="s">
        <v>5</v>
      </c>
      <c r="F151" s="232" t="s">
        <v>1045</v>
      </c>
      <c r="H151" s="233">
        <v>34.780000000000001</v>
      </c>
      <c r="I151" s="234"/>
      <c r="L151" s="230"/>
      <c r="M151" s="235"/>
      <c r="N151" s="236"/>
      <c r="O151" s="236"/>
      <c r="P151" s="236"/>
      <c r="Q151" s="236"/>
      <c r="R151" s="236"/>
      <c r="S151" s="236"/>
      <c r="T151" s="237"/>
      <c r="AT151" s="231" t="s">
        <v>211</v>
      </c>
      <c r="AU151" s="231" t="s">
        <v>83</v>
      </c>
      <c r="AV151" s="12" t="s">
        <v>83</v>
      </c>
      <c r="AW151" s="12" t="s">
        <v>37</v>
      </c>
      <c r="AX151" s="12" t="s">
        <v>73</v>
      </c>
      <c r="AY151" s="231" t="s">
        <v>200</v>
      </c>
    </row>
    <row r="152" s="12" customFormat="1">
      <c r="B152" s="230"/>
      <c r="D152" s="226" t="s">
        <v>211</v>
      </c>
      <c r="E152" s="231" t="s">
        <v>5</v>
      </c>
      <c r="F152" s="232" t="s">
        <v>1046</v>
      </c>
      <c r="H152" s="233">
        <v>22.021000000000001</v>
      </c>
      <c r="I152" s="234"/>
      <c r="L152" s="230"/>
      <c r="M152" s="235"/>
      <c r="N152" s="236"/>
      <c r="O152" s="236"/>
      <c r="P152" s="236"/>
      <c r="Q152" s="236"/>
      <c r="R152" s="236"/>
      <c r="S152" s="236"/>
      <c r="T152" s="237"/>
      <c r="AT152" s="231" t="s">
        <v>211</v>
      </c>
      <c r="AU152" s="231" t="s">
        <v>83</v>
      </c>
      <c r="AV152" s="12" t="s">
        <v>83</v>
      </c>
      <c r="AW152" s="12" t="s">
        <v>37</v>
      </c>
      <c r="AX152" s="12" t="s">
        <v>73</v>
      </c>
      <c r="AY152" s="231" t="s">
        <v>200</v>
      </c>
    </row>
    <row r="153" s="13" customFormat="1">
      <c r="B153" s="238"/>
      <c r="D153" s="226" t="s">
        <v>211</v>
      </c>
      <c r="E153" s="239" t="s">
        <v>5</v>
      </c>
      <c r="F153" s="240" t="s">
        <v>219</v>
      </c>
      <c r="H153" s="241">
        <v>3830.5479999999998</v>
      </c>
      <c r="I153" s="242"/>
      <c r="L153" s="238"/>
      <c r="M153" s="243"/>
      <c r="N153" s="244"/>
      <c r="O153" s="244"/>
      <c r="P153" s="244"/>
      <c r="Q153" s="244"/>
      <c r="R153" s="244"/>
      <c r="S153" s="244"/>
      <c r="T153" s="245"/>
      <c r="AT153" s="239" t="s">
        <v>211</v>
      </c>
      <c r="AU153" s="239" t="s">
        <v>83</v>
      </c>
      <c r="AV153" s="13" t="s">
        <v>207</v>
      </c>
      <c r="AW153" s="13" t="s">
        <v>37</v>
      </c>
      <c r="AX153" s="13" t="s">
        <v>81</v>
      </c>
      <c r="AY153" s="239" t="s">
        <v>200</v>
      </c>
    </row>
    <row r="154" s="11" customFormat="1" ht="29.88" customHeight="1">
      <c r="B154" s="200"/>
      <c r="D154" s="201" t="s">
        <v>72</v>
      </c>
      <c r="E154" s="211" t="s">
        <v>83</v>
      </c>
      <c r="F154" s="211" t="s">
        <v>320</v>
      </c>
      <c r="I154" s="203"/>
      <c r="J154" s="212">
        <f>BK154</f>
        <v>0</v>
      </c>
      <c r="L154" s="200"/>
      <c r="M154" s="205"/>
      <c r="N154" s="206"/>
      <c r="O154" s="206"/>
      <c r="P154" s="207">
        <f>SUM(P155:P165)</f>
        <v>0</v>
      </c>
      <c r="Q154" s="206"/>
      <c r="R154" s="207">
        <f>SUM(R155:R165)</f>
        <v>157.04655994000001</v>
      </c>
      <c r="S154" s="206"/>
      <c r="T154" s="208">
        <f>SUM(T155:T165)</f>
        <v>0</v>
      </c>
      <c r="AR154" s="201" t="s">
        <v>81</v>
      </c>
      <c r="AT154" s="209" t="s">
        <v>72</v>
      </c>
      <c r="AU154" s="209" t="s">
        <v>81</v>
      </c>
      <c r="AY154" s="201" t="s">
        <v>200</v>
      </c>
      <c r="BK154" s="210">
        <f>SUM(BK155:BK165)</f>
        <v>0</v>
      </c>
    </row>
    <row r="155" s="1" customFormat="1" ht="25.5" customHeight="1">
      <c r="B155" s="213"/>
      <c r="C155" s="214" t="s">
        <v>313</v>
      </c>
      <c r="D155" s="214" t="s">
        <v>202</v>
      </c>
      <c r="E155" s="215" t="s">
        <v>322</v>
      </c>
      <c r="F155" s="216" t="s">
        <v>323</v>
      </c>
      <c r="G155" s="217" t="s">
        <v>291</v>
      </c>
      <c r="H155" s="218">
        <v>1146.8340000000001</v>
      </c>
      <c r="I155" s="219"/>
      <c r="J155" s="220">
        <f>ROUND(I155*H155,2)</f>
        <v>0</v>
      </c>
      <c r="K155" s="216" t="s">
        <v>206</v>
      </c>
      <c r="L155" s="48"/>
      <c r="M155" s="221" t="s">
        <v>5</v>
      </c>
      <c r="N155" s="222" t="s">
        <v>44</v>
      </c>
      <c r="O155" s="49"/>
      <c r="P155" s="223">
        <f>O155*H155</f>
        <v>0</v>
      </c>
      <c r="Q155" s="223">
        <v>0.00031</v>
      </c>
      <c r="R155" s="223">
        <f>Q155*H155</f>
        <v>0.35551853999999999</v>
      </c>
      <c r="S155" s="223">
        <v>0</v>
      </c>
      <c r="T155" s="224">
        <f>S155*H155</f>
        <v>0</v>
      </c>
      <c r="AR155" s="26" t="s">
        <v>207</v>
      </c>
      <c r="AT155" s="26" t="s">
        <v>202</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1047</v>
      </c>
    </row>
    <row r="156" s="1" customFormat="1">
      <c r="B156" s="48"/>
      <c r="D156" s="226" t="s">
        <v>209</v>
      </c>
      <c r="F156" s="227" t="s">
        <v>325</v>
      </c>
      <c r="I156" s="228"/>
      <c r="L156" s="48"/>
      <c r="M156" s="229"/>
      <c r="N156" s="49"/>
      <c r="O156" s="49"/>
      <c r="P156" s="49"/>
      <c r="Q156" s="49"/>
      <c r="R156" s="49"/>
      <c r="S156" s="49"/>
      <c r="T156" s="87"/>
      <c r="AT156" s="26" t="s">
        <v>209</v>
      </c>
      <c r="AU156" s="26" t="s">
        <v>83</v>
      </c>
    </row>
    <row r="157" s="1" customFormat="1" ht="16.5" customHeight="1">
      <c r="B157" s="213"/>
      <c r="C157" s="247" t="s">
        <v>321</v>
      </c>
      <c r="D157" s="247" t="s">
        <v>271</v>
      </c>
      <c r="E157" s="248" t="s">
        <v>327</v>
      </c>
      <c r="F157" s="249" t="s">
        <v>328</v>
      </c>
      <c r="G157" s="250" t="s">
        <v>291</v>
      </c>
      <c r="H157" s="251">
        <v>1146.8340000000001</v>
      </c>
      <c r="I157" s="252"/>
      <c r="J157" s="253">
        <f>ROUND(I157*H157,2)</f>
        <v>0</v>
      </c>
      <c r="K157" s="249" t="s">
        <v>206</v>
      </c>
      <c r="L157" s="254"/>
      <c r="M157" s="255" t="s">
        <v>5</v>
      </c>
      <c r="N157" s="256" t="s">
        <v>44</v>
      </c>
      <c r="O157" s="49"/>
      <c r="P157" s="223">
        <f>O157*H157</f>
        <v>0</v>
      </c>
      <c r="Q157" s="223">
        <v>0.00020000000000000001</v>
      </c>
      <c r="R157" s="223">
        <f>Q157*H157</f>
        <v>0.22936680000000001</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1048</v>
      </c>
    </row>
    <row r="158" s="1" customFormat="1">
      <c r="B158" s="48"/>
      <c r="D158" s="226" t="s">
        <v>209</v>
      </c>
      <c r="F158" s="227" t="s">
        <v>328</v>
      </c>
      <c r="I158" s="228"/>
      <c r="L158" s="48"/>
      <c r="M158" s="229"/>
      <c r="N158" s="49"/>
      <c r="O158" s="49"/>
      <c r="P158" s="49"/>
      <c r="Q158" s="49"/>
      <c r="R158" s="49"/>
      <c r="S158" s="49"/>
      <c r="T158" s="87"/>
      <c r="AT158" s="26" t="s">
        <v>209</v>
      </c>
      <c r="AU158" s="26" t="s">
        <v>83</v>
      </c>
    </row>
    <row r="159" s="12" customFormat="1">
      <c r="B159" s="230"/>
      <c r="D159" s="226" t="s">
        <v>211</v>
      </c>
      <c r="E159" s="231" t="s">
        <v>5</v>
      </c>
      <c r="F159" s="232" t="s">
        <v>1049</v>
      </c>
      <c r="H159" s="233">
        <v>1146.8340000000001</v>
      </c>
      <c r="I159" s="234"/>
      <c r="L159" s="230"/>
      <c r="M159" s="235"/>
      <c r="N159" s="236"/>
      <c r="O159" s="236"/>
      <c r="P159" s="236"/>
      <c r="Q159" s="236"/>
      <c r="R159" s="236"/>
      <c r="S159" s="236"/>
      <c r="T159" s="237"/>
      <c r="AT159" s="231" t="s">
        <v>211</v>
      </c>
      <c r="AU159" s="231" t="s">
        <v>83</v>
      </c>
      <c r="AV159" s="12" t="s">
        <v>83</v>
      </c>
      <c r="AW159" s="12" t="s">
        <v>37</v>
      </c>
      <c r="AX159" s="12" t="s">
        <v>81</v>
      </c>
      <c r="AY159" s="231" t="s">
        <v>200</v>
      </c>
    </row>
    <row r="160" s="1" customFormat="1" ht="25.5" customHeight="1">
      <c r="B160" s="213"/>
      <c r="C160" s="214" t="s">
        <v>326</v>
      </c>
      <c r="D160" s="214" t="s">
        <v>202</v>
      </c>
      <c r="E160" s="215" t="s">
        <v>331</v>
      </c>
      <c r="F160" s="216" t="s">
        <v>332</v>
      </c>
      <c r="G160" s="217" t="s">
        <v>333</v>
      </c>
      <c r="H160" s="218">
        <v>588.12</v>
      </c>
      <c r="I160" s="219"/>
      <c r="J160" s="220">
        <f>ROUND(I160*H160,2)</f>
        <v>0</v>
      </c>
      <c r="K160" s="216" t="s">
        <v>206</v>
      </c>
      <c r="L160" s="48"/>
      <c r="M160" s="221" t="s">
        <v>5</v>
      </c>
      <c r="N160" s="222" t="s">
        <v>44</v>
      </c>
      <c r="O160" s="49"/>
      <c r="P160" s="223">
        <f>O160*H160</f>
        <v>0</v>
      </c>
      <c r="Q160" s="223">
        <v>0.23058000000000001</v>
      </c>
      <c r="R160" s="223">
        <f>Q160*H160</f>
        <v>135.6087096</v>
      </c>
      <c r="S160" s="223">
        <v>0</v>
      </c>
      <c r="T160" s="224">
        <f>S160*H160</f>
        <v>0</v>
      </c>
      <c r="AR160" s="26" t="s">
        <v>207</v>
      </c>
      <c r="AT160" s="26" t="s">
        <v>202</v>
      </c>
      <c r="AU160" s="26" t="s">
        <v>83</v>
      </c>
      <c r="AY160" s="26" t="s">
        <v>200</v>
      </c>
      <c r="BE160" s="225">
        <f>IF(N160="základní",J160,0)</f>
        <v>0</v>
      </c>
      <c r="BF160" s="225">
        <f>IF(N160="snížená",J160,0)</f>
        <v>0</v>
      </c>
      <c r="BG160" s="225">
        <f>IF(N160="zákl. přenesená",J160,0)</f>
        <v>0</v>
      </c>
      <c r="BH160" s="225">
        <f>IF(N160="sníž. přenesená",J160,0)</f>
        <v>0</v>
      </c>
      <c r="BI160" s="225">
        <f>IF(N160="nulová",J160,0)</f>
        <v>0</v>
      </c>
      <c r="BJ160" s="26" t="s">
        <v>81</v>
      </c>
      <c r="BK160" s="225">
        <f>ROUND(I160*H160,2)</f>
        <v>0</v>
      </c>
      <c r="BL160" s="26" t="s">
        <v>207</v>
      </c>
      <c r="BM160" s="26" t="s">
        <v>1050</v>
      </c>
    </row>
    <row r="161" s="1" customFormat="1">
      <c r="B161" s="48"/>
      <c r="D161" s="226" t="s">
        <v>209</v>
      </c>
      <c r="F161" s="227" t="s">
        <v>335</v>
      </c>
      <c r="I161" s="228"/>
      <c r="L161" s="48"/>
      <c r="M161" s="229"/>
      <c r="N161" s="49"/>
      <c r="O161" s="49"/>
      <c r="P161" s="49"/>
      <c r="Q161" s="49"/>
      <c r="R161" s="49"/>
      <c r="S161" s="49"/>
      <c r="T161" s="87"/>
      <c r="AT161" s="26" t="s">
        <v>209</v>
      </c>
      <c r="AU161" s="26" t="s">
        <v>83</v>
      </c>
    </row>
    <row r="162" s="12" customFormat="1">
      <c r="B162" s="230"/>
      <c r="D162" s="226" t="s">
        <v>211</v>
      </c>
      <c r="E162" s="231" t="s">
        <v>5</v>
      </c>
      <c r="F162" s="232" t="s">
        <v>1051</v>
      </c>
      <c r="H162" s="233">
        <v>588.12</v>
      </c>
      <c r="I162" s="234"/>
      <c r="L162" s="230"/>
      <c r="M162" s="235"/>
      <c r="N162" s="236"/>
      <c r="O162" s="236"/>
      <c r="P162" s="236"/>
      <c r="Q162" s="236"/>
      <c r="R162" s="236"/>
      <c r="S162" s="236"/>
      <c r="T162" s="237"/>
      <c r="AT162" s="231" t="s">
        <v>211</v>
      </c>
      <c r="AU162" s="231" t="s">
        <v>83</v>
      </c>
      <c r="AV162" s="12" t="s">
        <v>83</v>
      </c>
      <c r="AW162" s="12" t="s">
        <v>37</v>
      </c>
      <c r="AX162" s="12" t="s">
        <v>81</v>
      </c>
      <c r="AY162" s="231" t="s">
        <v>200</v>
      </c>
    </row>
    <row r="163" s="1" customFormat="1" ht="16.5" customHeight="1">
      <c r="B163" s="213"/>
      <c r="C163" s="214" t="s">
        <v>10</v>
      </c>
      <c r="D163" s="214" t="s">
        <v>202</v>
      </c>
      <c r="E163" s="215" t="s">
        <v>1052</v>
      </c>
      <c r="F163" s="216" t="s">
        <v>1053</v>
      </c>
      <c r="G163" s="217" t="s">
        <v>205</v>
      </c>
      <c r="H163" s="218">
        <v>8.5</v>
      </c>
      <c r="I163" s="219"/>
      <c r="J163" s="220">
        <f>ROUND(I163*H163,2)</f>
        <v>0</v>
      </c>
      <c r="K163" s="216" t="s">
        <v>206</v>
      </c>
      <c r="L163" s="48"/>
      <c r="M163" s="221" t="s">
        <v>5</v>
      </c>
      <c r="N163" s="222" t="s">
        <v>44</v>
      </c>
      <c r="O163" s="49"/>
      <c r="P163" s="223">
        <f>O163*H163</f>
        <v>0</v>
      </c>
      <c r="Q163" s="223">
        <v>2.45329</v>
      </c>
      <c r="R163" s="223">
        <f>Q163*H163</f>
        <v>20.852965000000001</v>
      </c>
      <c r="S163" s="223">
        <v>0</v>
      </c>
      <c r="T163" s="224">
        <f>S163*H163</f>
        <v>0</v>
      </c>
      <c r="AR163" s="26" t="s">
        <v>207</v>
      </c>
      <c r="AT163" s="26" t="s">
        <v>202</v>
      </c>
      <c r="AU163" s="26" t="s">
        <v>83</v>
      </c>
      <c r="AY163" s="26" t="s">
        <v>200</v>
      </c>
      <c r="BE163" s="225">
        <f>IF(N163="základní",J163,0)</f>
        <v>0</v>
      </c>
      <c r="BF163" s="225">
        <f>IF(N163="snížená",J163,0)</f>
        <v>0</v>
      </c>
      <c r="BG163" s="225">
        <f>IF(N163="zákl. přenesená",J163,0)</f>
        <v>0</v>
      </c>
      <c r="BH163" s="225">
        <f>IF(N163="sníž. přenesená",J163,0)</f>
        <v>0</v>
      </c>
      <c r="BI163" s="225">
        <f>IF(N163="nulová",J163,0)</f>
        <v>0</v>
      </c>
      <c r="BJ163" s="26" t="s">
        <v>81</v>
      </c>
      <c r="BK163" s="225">
        <f>ROUND(I163*H163,2)</f>
        <v>0</v>
      </c>
      <c r="BL163" s="26" t="s">
        <v>207</v>
      </c>
      <c r="BM163" s="26" t="s">
        <v>1054</v>
      </c>
    </row>
    <row r="164" s="1" customFormat="1">
      <c r="B164" s="48"/>
      <c r="D164" s="226" t="s">
        <v>209</v>
      </c>
      <c r="F164" s="227" t="s">
        <v>1055</v>
      </c>
      <c r="I164" s="228"/>
      <c r="L164" s="48"/>
      <c r="M164" s="229"/>
      <c r="N164" s="49"/>
      <c r="O164" s="49"/>
      <c r="P164" s="49"/>
      <c r="Q164" s="49"/>
      <c r="R164" s="49"/>
      <c r="S164" s="49"/>
      <c r="T164" s="87"/>
      <c r="AT164" s="26" t="s">
        <v>209</v>
      </c>
      <c r="AU164" s="26" t="s">
        <v>83</v>
      </c>
    </row>
    <row r="165" s="12" customFormat="1">
      <c r="B165" s="230"/>
      <c r="D165" s="226" t="s">
        <v>211</v>
      </c>
      <c r="E165" s="231" t="s">
        <v>5</v>
      </c>
      <c r="F165" s="232" t="s">
        <v>1056</v>
      </c>
      <c r="H165" s="233">
        <v>8.5</v>
      </c>
      <c r="I165" s="234"/>
      <c r="L165" s="230"/>
      <c r="M165" s="235"/>
      <c r="N165" s="236"/>
      <c r="O165" s="236"/>
      <c r="P165" s="236"/>
      <c r="Q165" s="236"/>
      <c r="R165" s="236"/>
      <c r="S165" s="236"/>
      <c r="T165" s="237"/>
      <c r="AT165" s="231" t="s">
        <v>211</v>
      </c>
      <c r="AU165" s="231" t="s">
        <v>83</v>
      </c>
      <c r="AV165" s="12" t="s">
        <v>83</v>
      </c>
      <c r="AW165" s="12" t="s">
        <v>37</v>
      </c>
      <c r="AX165" s="12" t="s">
        <v>81</v>
      </c>
      <c r="AY165" s="231" t="s">
        <v>200</v>
      </c>
    </row>
    <row r="166" s="11" customFormat="1" ht="29.88" customHeight="1">
      <c r="B166" s="200"/>
      <c r="D166" s="201" t="s">
        <v>72</v>
      </c>
      <c r="E166" s="211" t="s">
        <v>110</v>
      </c>
      <c r="F166" s="211" t="s">
        <v>1057</v>
      </c>
      <c r="I166" s="203"/>
      <c r="J166" s="212">
        <f>BK166</f>
        <v>0</v>
      </c>
      <c r="L166" s="200"/>
      <c r="M166" s="205"/>
      <c r="N166" s="206"/>
      <c r="O166" s="206"/>
      <c r="P166" s="207">
        <f>SUM(P167:P172)</f>
        <v>0</v>
      </c>
      <c r="Q166" s="206"/>
      <c r="R166" s="207">
        <f>SUM(R167:R172)</f>
        <v>21.92419992</v>
      </c>
      <c r="S166" s="206"/>
      <c r="T166" s="208">
        <f>SUM(T167:T172)</f>
        <v>0</v>
      </c>
      <c r="AR166" s="201" t="s">
        <v>81</v>
      </c>
      <c r="AT166" s="209" t="s">
        <v>72</v>
      </c>
      <c r="AU166" s="209" t="s">
        <v>81</v>
      </c>
      <c r="AY166" s="201" t="s">
        <v>200</v>
      </c>
      <c r="BK166" s="210">
        <f>SUM(BK167:BK172)</f>
        <v>0</v>
      </c>
    </row>
    <row r="167" s="1" customFormat="1" ht="25.5" customHeight="1">
      <c r="B167" s="213"/>
      <c r="C167" s="214" t="s">
        <v>339</v>
      </c>
      <c r="D167" s="214" t="s">
        <v>202</v>
      </c>
      <c r="E167" s="215" t="s">
        <v>1058</v>
      </c>
      <c r="F167" s="216" t="s">
        <v>1059</v>
      </c>
      <c r="G167" s="217" t="s">
        <v>291</v>
      </c>
      <c r="H167" s="218">
        <v>30.449999999999999</v>
      </c>
      <c r="I167" s="219"/>
      <c r="J167" s="220">
        <f>ROUND(I167*H167,2)</f>
        <v>0</v>
      </c>
      <c r="K167" s="216" t="s">
        <v>206</v>
      </c>
      <c r="L167" s="48"/>
      <c r="M167" s="221" t="s">
        <v>5</v>
      </c>
      <c r="N167" s="222" t="s">
        <v>44</v>
      </c>
      <c r="O167" s="49"/>
      <c r="P167" s="223">
        <f>O167*H167</f>
        <v>0</v>
      </c>
      <c r="Q167" s="223">
        <v>0.71545999999999998</v>
      </c>
      <c r="R167" s="223">
        <f>Q167*H167</f>
        <v>21.785757</v>
      </c>
      <c r="S167" s="223">
        <v>0</v>
      </c>
      <c r="T167" s="224">
        <f>S167*H167</f>
        <v>0</v>
      </c>
      <c r="AR167" s="26" t="s">
        <v>207</v>
      </c>
      <c r="AT167" s="26" t="s">
        <v>202</v>
      </c>
      <c r="AU167" s="26" t="s">
        <v>83</v>
      </c>
      <c r="AY167" s="26" t="s">
        <v>200</v>
      </c>
      <c r="BE167" s="225">
        <f>IF(N167="základní",J167,0)</f>
        <v>0</v>
      </c>
      <c r="BF167" s="225">
        <f>IF(N167="snížená",J167,0)</f>
        <v>0</v>
      </c>
      <c r="BG167" s="225">
        <f>IF(N167="zákl. přenesená",J167,0)</f>
        <v>0</v>
      </c>
      <c r="BH167" s="225">
        <f>IF(N167="sníž. přenesená",J167,0)</f>
        <v>0</v>
      </c>
      <c r="BI167" s="225">
        <f>IF(N167="nulová",J167,0)</f>
        <v>0</v>
      </c>
      <c r="BJ167" s="26" t="s">
        <v>81</v>
      </c>
      <c r="BK167" s="225">
        <f>ROUND(I167*H167,2)</f>
        <v>0</v>
      </c>
      <c r="BL167" s="26" t="s">
        <v>207</v>
      </c>
      <c r="BM167" s="26" t="s">
        <v>1060</v>
      </c>
    </row>
    <row r="168" s="1" customFormat="1">
      <c r="B168" s="48"/>
      <c r="D168" s="226" t="s">
        <v>209</v>
      </c>
      <c r="F168" s="227" t="s">
        <v>1061</v>
      </c>
      <c r="I168" s="228"/>
      <c r="L168" s="48"/>
      <c r="M168" s="229"/>
      <c r="N168" s="49"/>
      <c r="O168" s="49"/>
      <c r="P168" s="49"/>
      <c r="Q168" s="49"/>
      <c r="R168" s="49"/>
      <c r="S168" s="49"/>
      <c r="T168" s="87"/>
      <c r="AT168" s="26" t="s">
        <v>209</v>
      </c>
      <c r="AU168" s="26" t="s">
        <v>83</v>
      </c>
    </row>
    <row r="169" s="12" customFormat="1">
      <c r="B169" s="230"/>
      <c r="D169" s="226" t="s">
        <v>211</v>
      </c>
      <c r="E169" s="231" t="s">
        <v>5</v>
      </c>
      <c r="F169" s="232" t="s">
        <v>1062</v>
      </c>
      <c r="H169" s="233">
        <v>30.449999999999999</v>
      </c>
      <c r="I169" s="234"/>
      <c r="L169" s="230"/>
      <c r="M169" s="235"/>
      <c r="N169" s="236"/>
      <c r="O169" s="236"/>
      <c r="P169" s="236"/>
      <c r="Q169" s="236"/>
      <c r="R169" s="236"/>
      <c r="S169" s="236"/>
      <c r="T169" s="237"/>
      <c r="AT169" s="231" t="s">
        <v>211</v>
      </c>
      <c r="AU169" s="231" t="s">
        <v>83</v>
      </c>
      <c r="AV169" s="12" t="s">
        <v>83</v>
      </c>
      <c r="AW169" s="12" t="s">
        <v>37</v>
      </c>
      <c r="AX169" s="12" t="s">
        <v>81</v>
      </c>
      <c r="AY169" s="231" t="s">
        <v>200</v>
      </c>
    </row>
    <row r="170" s="1" customFormat="1" ht="16.5" customHeight="1">
      <c r="B170" s="213"/>
      <c r="C170" s="214" t="s">
        <v>345</v>
      </c>
      <c r="D170" s="214" t="s">
        <v>202</v>
      </c>
      <c r="E170" s="215" t="s">
        <v>1063</v>
      </c>
      <c r="F170" s="216" t="s">
        <v>1064</v>
      </c>
      <c r="G170" s="217" t="s">
        <v>274</v>
      </c>
      <c r="H170" s="218">
        <v>0.13200000000000001</v>
      </c>
      <c r="I170" s="219"/>
      <c r="J170" s="220">
        <f>ROUND(I170*H170,2)</f>
        <v>0</v>
      </c>
      <c r="K170" s="216" t="s">
        <v>206</v>
      </c>
      <c r="L170" s="48"/>
      <c r="M170" s="221" t="s">
        <v>5</v>
      </c>
      <c r="N170" s="222" t="s">
        <v>44</v>
      </c>
      <c r="O170" s="49"/>
      <c r="P170" s="223">
        <f>O170*H170</f>
        <v>0</v>
      </c>
      <c r="Q170" s="223">
        <v>1.04881</v>
      </c>
      <c r="R170" s="223">
        <f>Q170*H170</f>
        <v>0.13844292</v>
      </c>
      <c r="S170" s="223">
        <v>0</v>
      </c>
      <c r="T170" s="224">
        <f>S170*H170</f>
        <v>0</v>
      </c>
      <c r="AR170" s="26" t="s">
        <v>207</v>
      </c>
      <c r="AT170" s="26" t="s">
        <v>202</v>
      </c>
      <c r="AU170" s="26" t="s">
        <v>83</v>
      </c>
      <c r="AY170" s="26" t="s">
        <v>200</v>
      </c>
      <c r="BE170" s="225">
        <f>IF(N170="základní",J170,0)</f>
        <v>0</v>
      </c>
      <c r="BF170" s="225">
        <f>IF(N170="snížená",J170,0)</f>
        <v>0</v>
      </c>
      <c r="BG170" s="225">
        <f>IF(N170="zákl. přenesená",J170,0)</f>
        <v>0</v>
      </c>
      <c r="BH170" s="225">
        <f>IF(N170="sníž. přenesená",J170,0)</f>
        <v>0</v>
      </c>
      <c r="BI170" s="225">
        <f>IF(N170="nulová",J170,0)</f>
        <v>0</v>
      </c>
      <c r="BJ170" s="26" t="s">
        <v>81</v>
      </c>
      <c r="BK170" s="225">
        <f>ROUND(I170*H170,2)</f>
        <v>0</v>
      </c>
      <c r="BL170" s="26" t="s">
        <v>207</v>
      </c>
      <c r="BM170" s="26" t="s">
        <v>1065</v>
      </c>
    </row>
    <row r="171" s="1" customFormat="1">
      <c r="B171" s="48"/>
      <c r="D171" s="226" t="s">
        <v>209</v>
      </c>
      <c r="F171" s="227" t="s">
        <v>1066</v>
      </c>
      <c r="I171" s="228"/>
      <c r="L171" s="48"/>
      <c r="M171" s="229"/>
      <c r="N171" s="49"/>
      <c r="O171" s="49"/>
      <c r="P171" s="49"/>
      <c r="Q171" s="49"/>
      <c r="R171" s="49"/>
      <c r="S171" s="49"/>
      <c r="T171" s="87"/>
      <c r="AT171" s="26" t="s">
        <v>209</v>
      </c>
      <c r="AU171" s="26" t="s">
        <v>83</v>
      </c>
    </row>
    <row r="172" s="12" customFormat="1">
      <c r="B172" s="230"/>
      <c r="D172" s="226" t="s">
        <v>211</v>
      </c>
      <c r="E172" s="231" t="s">
        <v>5</v>
      </c>
      <c r="F172" s="232" t="s">
        <v>1067</v>
      </c>
      <c r="H172" s="233">
        <v>0.13200000000000001</v>
      </c>
      <c r="I172" s="234"/>
      <c r="L172" s="230"/>
      <c r="M172" s="235"/>
      <c r="N172" s="236"/>
      <c r="O172" s="236"/>
      <c r="P172" s="236"/>
      <c r="Q172" s="236"/>
      <c r="R172" s="236"/>
      <c r="S172" s="236"/>
      <c r="T172" s="237"/>
      <c r="AT172" s="231" t="s">
        <v>211</v>
      </c>
      <c r="AU172" s="231" t="s">
        <v>83</v>
      </c>
      <c r="AV172" s="12" t="s">
        <v>83</v>
      </c>
      <c r="AW172" s="12" t="s">
        <v>37</v>
      </c>
      <c r="AX172" s="12" t="s">
        <v>81</v>
      </c>
      <c r="AY172" s="231" t="s">
        <v>200</v>
      </c>
    </row>
    <row r="173" s="11" customFormat="1" ht="29.88" customHeight="1">
      <c r="B173" s="200"/>
      <c r="D173" s="201" t="s">
        <v>72</v>
      </c>
      <c r="E173" s="211" t="s">
        <v>230</v>
      </c>
      <c r="F173" s="211" t="s">
        <v>338</v>
      </c>
      <c r="I173" s="203"/>
      <c r="J173" s="212">
        <f>BK173</f>
        <v>0</v>
      </c>
      <c r="L173" s="200"/>
      <c r="M173" s="205"/>
      <c r="N173" s="206"/>
      <c r="O173" s="206"/>
      <c r="P173" s="207">
        <f>SUM(P174:P248)</f>
        <v>0</v>
      </c>
      <c r="Q173" s="206"/>
      <c r="R173" s="207">
        <f>SUM(R174:R248)</f>
        <v>1764.3449509699999</v>
      </c>
      <c r="S173" s="206"/>
      <c r="T173" s="208">
        <f>SUM(T174:T248)</f>
        <v>0</v>
      </c>
      <c r="AR173" s="201" t="s">
        <v>81</v>
      </c>
      <c r="AT173" s="209" t="s">
        <v>72</v>
      </c>
      <c r="AU173" s="209" t="s">
        <v>81</v>
      </c>
      <c r="AY173" s="201" t="s">
        <v>200</v>
      </c>
      <c r="BK173" s="210">
        <f>SUM(BK174:BK248)</f>
        <v>0</v>
      </c>
    </row>
    <row r="174" s="1" customFormat="1" ht="25.5" customHeight="1">
      <c r="B174" s="213"/>
      <c r="C174" s="214" t="s">
        <v>350</v>
      </c>
      <c r="D174" s="214" t="s">
        <v>202</v>
      </c>
      <c r="E174" s="215" t="s">
        <v>340</v>
      </c>
      <c r="F174" s="216" t="s">
        <v>341</v>
      </c>
      <c r="G174" s="217" t="s">
        <v>291</v>
      </c>
      <c r="H174" s="218">
        <v>811.471</v>
      </c>
      <c r="I174" s="219"/>
      <c r="J174" s="220">
        <f>ROUND(I174*H174,2)</f>
        <v>0</v>
      </c>
      <c r="K174" s="216" t="s">
        <v>206</v>
      </c>
      <c r="L174" s="48"/>
      <c r="M174" s="221" t="s">
        <v>5</v>
      </c>
      <c r="N174" s="222" t="s">
        <v>44</v>
      </c>
      <c r="O174" s="49"/>
      <c r="P174" s="223">
        <f>O174*H174</f>
        <v>0</v>
      </c>
      <c r="Q174" s="223">
        <v>0</v>
      </c>
      <c r="R174" s="223">
        <f>Q174*H174</f>
        <v>0</v>
      </c>
      <c r="S174" s="223">
        <v>0</v>
      </c>
      <c r="T174" s="224">
        <f>S174*H174</f>
        <v>0</v>
      </c>
      <c r="AR174" s="26" t="s">
        <v>207</v>
      </c>
      <c r="AT174" s="26" t="s">
        <v>202</v>
      </c>
      <c r="AU174" s="26" t="s">
        <v>83</v>
      </c>
      <c r="AY174" s="26" t="s">
        <v>200</v>
      </c>
      <c r="BE174" s="225">
        <f>IF(N174="základní",J174,0)</f>
        <v>0</v>
      </c>
      <c r="BF174" s="225">
        <f>IF(N174="snížená",J174,0)</f>
        <v>0</v>
      </c>
      <c r="BG174" s="225">
        <f>IF(N174="zákl. přenesená",J174,0)</f>
        <v>0</v>
      </c>
      <c r="BH174" s="225">
        <f>IF(N174="sníž. přenesená",J174,0)</f>
        <v>0</v>
      </c>
      <c r="BI174" s="225">
        <f>IF(N174="nulová",J174,0)</f>
        <v>0</v>
      </c>
      <c r="BJ174" s="26" t="s">
        <v>81</v>
      </c>
      <c r="BK174" s="225">
        <f>ROUND(I174*H174,2)</f>
        <v>0</v>
      </c>
      <c r="BL174" s="26" t="s">
        <v>207</v>
      </c>
      <c r="BM174" s="26" t="s">
        <v>1068</v>
      </c>
    </row>
    <row r="175" s="1" customFormat="1">
      <c r="B175" s="48"/>
      <c r="D175" s="226" t="s">
        <v>209</v>
      </c>
      <c r="F175" s="227" t="s">
        <v>343</v>
      </c>
      <c r="I175" s="228"/>
      <c r="L175" s="48"/>
      <c r="M175" s="229"/>
      <c r="N175" s="49"/>
      <c r="O175" s="49"/>
      <c r="P175" s="49"/>
      <c r="Q175" s="49"/>
      <c r="R175" s="49"/>
      <c r="S175" s="49"/>
      <c r="T175" s="87"/>
      <c r="AT175" s="26" t="s">
        <v>209</v>
      </c>
      <c r="AU175" s="26" t="s">
        <v>83</v>
      </c>
    </row>
    <row r="176" s="12" customFormat="1">
      <c r="B176" s="230"/>
      <c r="D176" s="226" t="s">
        <v>211</v>
      </c>
      <c r="E176" s="231" t="s">
        <v>5</v>
      </c>
      <c r="F176" s="232" t="s">
        <v>1069</v>
      </c>
      <c r="H176" s="233">
        <v>811.471</v>
      </c>
      <c r="I176" s="234"/>
      <c r="L176" s="230"/>
      <c r="M176" s="235"/>
      <c r="N176" s="236"/>
      <c r="O176" s="236"/>
      <c r="P176" s="236"/>
      <c r="Q176" s="236"/>
      <c r="R176" s="236"/>
      <c r="S176" s="236"/>
      <c r="T176" s="237"/>
      <c r="AT176" s="231" t="s">
        <v>211</v>
      </c>
      <c r="AU176" s="231" t="s">
        <v>83</v>
      </c>
      <c r="AV176" s="12" t="s">
        <v>83</v>
      </c>
      <c r="AW176" s="12" t="s">
        <v>37</v>
      </c>
      <c r="AX176" s="12" t="s">
        <v>81</v>
      </c>
      <c r="AY176" s="231" t="s">
        <v>200</v>
      </c>
    </row>
    <row r="177" s="1" customFormat="1" ht="16.5" customHeight="1">
      <c r="B177" s="213"/>
      <c r="C177" s="247" t="s">
        <v>356</v>
      </c>
      <c r="D177" s="247" t="s">
        <v>271</v>
      </c>
      <c r="E177" s="248" t="s">
        <v>346</v>
      </c>
      <c r="F177" s="249" t="s">
        <v>347</v>
      </c>
      <c r="G177" s="250" t="s">
        <v>274</v>
      </c>
      <c r="H177" s="251">
        <v>8.7639999999999993</v>
      </c>
      <c r="I177" s="252"/>
      <c r="J177" s="253">
        <f>ROUND(I177*H177,2)</f>
        <v>0</v>
      </c>
      <c r="K177" s="249" t="s">
        <v>206</v>
      </c>
      <c r="L177" s="254"/>
      <c r="M177" s="255" t="s">
        <v>5</v>
      </c>
      <c r="N177" s="256" t="s">
        <v>44</v>
      </c>
      <c r="O177" s="49"/>
      <c r="P177" s="223">
        <f>O177*H177</f>
        <v>0</v>
      </c>
      <c r="Q177" s="223">
        <v>1</v>
      </c>
      <c r="R177" s="223">
        <f>Q177*H177</f>
        <v>8.7639999999999993</v>
      </c>
      <c r="S177" s="223">
        <v>0</v>
      </c>
      <c r="T177" s="224">
        <f>S177*H177</f>
        <v>0</v>
      </c>
      <c r="AR177" s="26" t="s">
        <v>250</v>
      </c>
      <c r="AT177" s="26" t="s">
        <v>271</v>
      </c>
      <c r="AU177" s="26" t="s">
        <v>83</v>
      </c>
      <c r="AY177" s="26" t="s">
        <v>200</v>
      </c>
      <c r="BE177" s="225">
        <f>IF(N177="základní",J177,0)</f>
        <v>0</v>
      </c>
      <c r="BF177" s="225">
        <f>IF(N177="snížená",J177,0)</f>
        <v>0</v>
      </c>
      <c r="BG177" s="225">
        <f>IF(N177="zákl. přenesená",J177,0)</f>
        <v>0</v>
      </c>
      <c r="BH177" s="225">
        <f>IF(N177="sníž. přenesená",J177,0)</f>
        <v>0</v>
      </c>
      <c r="BI177" s="225">
        <f>IF(N177="nulová",J177,0)</f>
        <v>0</v>
      </c>
      <c r="BJ177" s="26" t="s">
        <v>81</v>
      </c>
      <c r="BK177" s="225">
        <f>ROUND(I177*H177,2)</f>
        <v>0</v>
      </c>
      <c r="BL177" s="26" t="s">
        <v>207</v>
      </c>
      <c r="BM177" s="26" t="s">
        <v>1070</v>
      </c>
    </row>
    <row r="178" s="1" customFormat="1">
      <c r="B178" s="48"/>
      <c r="D178" s="226" t="s">
        <v>209</v>
      </c>
      <c r="F178" s="227" t="s">
        <v>347</v>
      </c>
      <c r="I178" s="228"/>
      <c r="L178" s="48"/>
      <c r="M178" s="229"/>
      <c r="N178" s="49"/>
      <c r="O178" s="49"/>
      <c r="P178" s="49"/>
      <c r="Q178" s="49"/>
      <c r="R178" s="49"/>
      <c r="S178" s="49"/>
      <c r="T178" s="87"/>
      <c r="AT178" s="26" t="s">
        <v>209</v>
      </c>
      <c r="AU178" s="26" t="s">
        <v>83</v>
      </c>
    </row>
    <row r="179" s="12" customFormat="1">
      <c r="B179" s="230"/>
      <c r="D179" s="226" t="s">
        <v>211</v>
      </c>
      <c r="E179" s="231" t="s">
        <v>5</v>
      </c>
      <c r="F179" s="232" t="s">
        <v>1071</v>
      </c>
      <c r="H179" s="233">
        <v>8.7639999999999993</v>
      </c>
      <c r="I179" s="234"/>
      <c r="L179" s="230"/>
      <c r="M179" s="235"/>
      <c r="N179" s="236"/>
      <c r="O179" s="236"/>
      <c r="P179" s="236"/>
      <c r="Q179" s="236"/>
      <c r="R179" s="236"/>
      <c r="S179" s="236"/>
      <c r="T179" s="237"/>
      <c r="AT179" s="231" t="s">
        <v>211</v>
      </c>
      <c r="AU179" s="231" t="s">
        <v>83</v>
      </c>
      <c r="AV179" s="12" t="s">
        <v>83</v>
      </c>
      <c r="AW179" s="12" t="s">
        <v>37</v>
      </c>
      <c r="AX179" s="12" t="s">
        <v>81</v>
      </c>
      <c r="AY179" s="231" t="s">
        <v>200</v>
      </c>
    </row>
    <row r="180" s="1" customFormat="1" ht="16.5" customHeight="1">
      <c r="B180" s="213"/>
      <c r="C180" s="214" t="s">
        <v>362</v>
      </c>
      <c r="D180" s="214" t="s">
        <v>202</v>
      </c>
      <c r="E180" s="215" t="s">
        <v>351</v>
      </c>
      <c r="F180" s="216" t="s">
        <v>352</v>
      </c>
      <c r="G180" s="217" t="s">
        <v>291</v>
      </c>
      <c r="H180" s="218">
        <v>1031.8869999999999</v>
      </c>
      <c r="I180" s="219"/>
      <c r="J180" s="220">
        <f>ROUND(I180*H180,2)</f>
        <v>0</v>
      </c>
      <c r="K180" s="216" t="s">
        <v>206</v>
      </c>
      <c r="L180" s="48"/>
      <c r="M180" s="221" t="s">
        <v>5</v>
      </c>
      <c r="N180" s="222" t="s">
        <v>44</v>
      </c>
      <c r="O180" s="49"/>
      <c r="P180" s="223">
        <f>O180*H180</f>
        <v>0</v>
      </c>
      <c r="Q180" s="223">
        <v>0.27994000000000002</v>
      </c>
      <c r="R180" s="223">
        <f>Q180*H180</f>
        <v>288.86644677999999</v>
      </c>
      <c r="S180" s="223">
        <v>0</v>
      </c>
      <c r="T180" s="224">
        <f>S180*H180</f>
        <v>0</v>
      </c>
      <c r="AR180" s="26" t="s">
        <v>207</v>
      </c>
      <c r="AT180" s="26" t="s">
        <v>202</v>
      </c>
      <c r="AU180" s="26" t="s">
        <v>83</v>
      </c>
      <c r="AY180" s="26" t="s">
        <v>200</v>
      </c>
      <c r="BE180" s="225">
        <f>IF(N180="základní",J180,0)</f>
        <v>0</v>
      </c>
      <c r="BF180" s="225">
        <f>IF(N180="snížená",J180,0)</f>
        <v>0</v>
      </c>
      <c r="BG180" s="225">
        <f>IF(N180="zákl. přenesená",J180,0)</f>
        <v>0</v>
      </c>
      <c r="BH180" s="225">
        <f>IF(N180="sníž. přenesená",J180,0)</f>
        <v>0</v>
      </c>
      <c r="BI180" s="225">
        <f>IF(N180="nulová",J180,0)</f>
        <v>0</v>
      </c>
      <c r="BJ180" s="26" t="s">
        <v>81</v>
      </c>
      <c r="BK180" s="225">
        <f>ROUND(I180*H180,2)</f>
        <v>0</v>
      </c>
      <c r="BL180" s="26" t="s">
        <v>207</v>
      </c>
      <c r="BM180" s="26" t="s">
        <v>1072</v>
      </c>
    </row>
    <row r="181" s="1" customFormat="1">
      <c r="B181" s="48"/>
      <c r="D181" s="226" t="s">
        <v>209</v>
      </c>
      <c r="F181" s="227" t="s">
        <v>354</v>
      </c>
      <c r="I181" s="228"/>
      <c r="L181" s="48"/>
      <c r="M181" s="229"/>
      <c r="N181" s="49"/>
      <c r="O181" s="49"/>
      <c r="P181" s="49"/>
      <c r="Q181" s="49"/>
      <c r="R181" s="49"/>
      <c r="S181" s="49"/>
      <c r="T181" s="87"/>
      <c r="AT181" s="26" t="s">
        <v>209</v>
      </c>
      <c r="AU181" s="26" t="s">
        <v>83</v>
      </c>
    </row>
    <row r="182" s="12" customFormat="1">
      <c r="B182" s="230"/>
      <c r="D182" s="226" t="s">
        <v>211</v>
      </c>
      <c r="E182" s="231" t="s">
        <v>5</v>
      </c>
      <c r="F182" s="232" t="s">
        <v>1073</v>
      </c>
      <c r="H182" s="233">
        <v>1031.8869999999999</v>
      </c>
      <c r="I182" s="234"/>
      <c r="L182" s="230"/>
      <c r="M182" s="235"/>
      <c r="N182" s="236"/>
      <c r="O182" s="236"/>
      <c r="P182" s="236"/>
      <c r="Q182" s="236"/>
      <c r="R182" s="236"/>
      <c r="S182" s="236"/>
      <c r="T182" s="237"/>
      <c r="AT182" s="231" t="s">
        <v>211</v>
      </c>
      <c r="AU182" s="231" t="s">
        <v>83</v>
      </c>
      <c r="AV182" s="12" t="s">
        <v>83</v>
      </c>
      <c r="AW182" s="12" t="s">
        <v>37</v>
      </c>
      <c r="AX182" s="12" t="s">
        <v>81</v>
      </c>
      <c r="AY182" s="231" t="s">
        <v>200</v>
      </c>
    </row>
    <row r="183" s="1" customFormat="1" ht="16.5" customHeight="1">
      <c r="B183" s="213"/>
      <c r="C183" s="214" t="s">
        <v>368</v>
      </c>
      <c r="D183" s="214" t="s">
        <v>202</v>
      </c>
      <c r="E183" s="215" t="s">
        <v>357</v>
      </c>
      <c r="F183" s="216" t="s">
        <v>358</v>
      </c>
      <c r="G183" s="217" t="s">
        <v>291</v>
      </c>
      <c r="H183" s="218">
        <v>1881.4400000000001</v>
      </c>
      <c r="I183" s="219"/>
      <c r="J183" s="220">
        <f>ROUND(I183*H183,2)</f>
        <v>0</v>
      </c>
      <c r="K183" s="216" t="s">
        <v>206</v>
      </c>
      <c r="L183" s="48"/>
      <c r="M183" s="221" t="s">
        <v>5</v>
      </c>
      <c r="N183" s="222" t="s">
        <v>44</v>
      </c>
      <c r="O183" s="49"/>
      <c r="P183" s="223">
        <f>O183*H183</f>
        <v>0</v>
      </c>
      <c r="Q183" s="223">
        <v>0.378</v>
      </c>
      <c r="R183" s="223">
        <f>Q183*H183</f>
        <v>711.18432000000007</v>
      </c>
      <c r="S183" s="223">
        <v>0</v>
      </c>
      <c r="T183" s="224">
        <f>S183*H183</f>
        <v>0</v>
      </c>
      <c r="AR183" s="26" t="s">
        <v>207</v>
      </c>
      <c r="AT183" s="26" t="s">
        <v>202</v>
      </c>
      <c r="AU183" s="26" t="s">
        <v>83</v>
      </c>
      <c r="AY183" s="26" t="s">
        <v>200</v>
      </c>
      <c r="BE183" s="225">
        <f>IF(N183="základní",J183,0)</f>
        <v>0</v>
      </c>
      <c r="BF183" s="225">
        <f>IF(N183="snížená",J183,0)</f>
        <v>0</v>
      </c>
      <c r="BG183" s="225">
        <f>IF(N183="zákl. přenesená",J183,0)</f>
        <v>0</v>
      </c>
      <c r="BH183" s="225">
        <f>IF(N183="sníž. přenesená",J183,0)</f>
        <v>0</v>
      </c>
      <c r="BI183" s="225">
        <f>IF(N183="nulová",J183,0)</f>
        <v>0</v>
      </c>
      <c r="BJ183" s="26" t="s">
        <v>81</v>
      </c>
      <c r="BK183" s="225">
        <f>ROUND(I183*H183,2)</f>
        <v>0</v>
      </c>
      <c r="BL183" s="26" t="s">
        <v>207</v>
      </c>
      <c r="BM183" s="26" t="s">
        <v>1074</v>
      </c>
    </row>
    <row r="184" s="1" customFormat="1">
      <c r="B184" s="48"/>
      <c r="D184" s="226" t="s">
        <v>209</v>
      </c>
      <c r="F184" s="227" t="s">
        <v>360</v>
      </c>
      <c r="I184" s="228"/>
      <c r="L184" s="48"/>
      <c r="M184" s="229"/>
      <c r="N184" s="49"/>
      <c r="O184" s="49"/>
      <c r="P184" s="49"/>
      <c r="Q184" s="49"/>
      <c r="R184" s="49"/>
      <c r="S184" s="49"/>
      <c r="T184" s="87"/>
      <c r="AT184" s="26" t="s">
        <v>209</v>
      </c>
      <c r="AU184" s="26" t="s">
        <v>83</v>
      </c>
    </row>
    <row r="185" s="12" customFormat="1">
      <c r="B185" s="230"/>
      <c r="D185" s="226" t="s">
        <v>211</v>
      </c>
      <c r="E185" s="231" t="s">
        <v>5</v>
      </c>
      <c r="F185" s="232" t="s">
        <v>1075</v>
      </c>
      <c r="H185" s="233">
        <v>1881.4400000000001</v>
      </c>
      <c r="I185" s="234"/>
      <c r="L185" s="230"/>
      <c r="M185" s="235"/>
      <c r="N185" s="236"/>
      <c r="O185" s="236"/>
      <c r="P185" s="236"/>
      <c r="Q185" s="236"/>
      <c r="R185" s="236"/>
      <c r="S185" s="236"/>
      <c r="T185" s="237"/>
      <c r="AT185" s="231" t="s">
        <v>211</v>
      </c>
      <c r="AU185" s="231" t="s">
        <v>83</v>
      </c>
      <c r="AV185" s="12" t="s">
        <v>83</v>
      </c>
      <c r="AW185" s="12" t="s">
        <v>37</v>
      </c>
      <c r="AX185" s="12" t="s">
        <v>81</v>
      </c>
      <c r="AY185" s="231" t="s">
        <v>200</v>
      </c>
    </row>
    <row r="186" s="1" customFormat="1" ht="16.5" customHeight="1">
      <c r="B186" s="213"/>
      <c r="C186" s="214" t="s">
        <v>373</v>
      </c>
      <c r="D186" s="214" t="s">
        <v>202</v>
      </c>
      <c r="E186" s="215" t="s">
        <v>363</v>
      </c>
      <c r="F186" s="216" t="s">
        <v>364</v>
      </c>
      <c r="G186" s="217" t="s">
        <v>291</v>
      </c>
      <c r="H186" s="218">
        <v>743.23400000000004</v>
      </c>
      <c r="I186" s="219"/>
      <c r="J186" s="220">
        <f>ROUND(I186*H186,2)</f>
        <v>0</v>
      </c>
      <c r="K186" s="216" t="s">
        <v>206</v>
      </c>
      <c r="L186" s="48"/>
      <c r="M186" s="221" t="s">
        <v>5</v>
      </c>
      <c r="N186" s="222" t="s">
        <v>44</v>
      </c>
      <c r="O186" s="49"/>
      <c r="P186" s="223">
        <f>O186*H186</f>
        <v>0</v>
      </c>
      <c r="Q186" s="223">
        <v>0.47260000000000002</v>
      </c>
      <c r="R186" s="223">
        <f>Q186*H186</f>
        <v>351.25238840000003</v>
      </c>
      <c r="S186" s="223">
        <v>0</v>
      </c>
      <c r="T186" s="224">
        <f>S186*H186</f>
        <v>0</v>
      </c>
      <c r="AR186" s="26" t="s">
        <v>207</v>
      </c>
      <c r="AT186" s="26" t="s">
        <v>202</v>
      </c>
      <c r="AU186" s="26" t="s">
        <v>83</v>
      </c>
      <c r="AY186" s="26" t="s">
        <v>200</v>
      </c>
      <c r="BE186" s="225">
        <f>IF(N186="základní",J186,0)</f>
        <v>0</v>
      </c>
      <c r="BF186" s="225">
        <f>IF(N186="snížená",J186,0)</f>
        <v>0</v>
      </c>
      <c r="BG186" s="225">
        <f>IF(N186="zákl. přenesená",J186,0)</f>
        <v>0</v>
      </c>
      <c r="BH186" s="225">
        <f>IF(N186="sníž. přenesená",J186,0)</f>
        <v>0</v>
      </c>
      <c r="BI186" s="225">
        <f>IF(N186="nulová",J186,0)</f>
        <v>0</v>
      </c>
      <c r="BJ186" s="26" t="s">
        <v>81</v>
      </c>
      <c r="BK186" s="225">
        <f>ROUND(I186*H186,2)</f>
        <v>0</v>
      </c>
      <c r="BL186" s="26" t="s">
        <v>207</v>
      </c>
      <c r="BM186" s="26" t="s">
        <v>1076</v>
      </c>
    </row>
    <row r="187" s="1" customFormat="1">
      <c r="B187" s="48"/>
      <c r="D187" s="226" t="s">
        <v>209</v>
      </c>
      <c r="F187" s="227" t="s">
        <v>366</v>
      </c>
      <c r="I187" s="228"/>
      <c r="L187" s="48"/>
      <c r="M187" s="229"/>
      <c r="N187" s="49"/>
      <c r="O187" s="49"/>
      <c r="P187" s="49"/>
      <c r="Q187" s="49"/>
      <c r="R187" s="49"/>
      <c r="S187" s="49"/>
      <c r="T187" s="87"/>
      <c r="AT187" s="26" t="s">
        <v>209</v>
      </c>
      <c r="AU187" s="26" t="s">
        <v>83</v>
      </c>
    </row>
    <row r="188" s="12" customFormat="1">
      <c r="B188" s="230"/>
      <c r="D188" s="226" t="s">
        <v>211</v>
      </c>
      <c r="E188" s="231" t="s">
        <v>5</v>
      </c>
      <c r="F188" s="232" t="s">
        <v>1077</v>
      </c>
      <c r="H188" s="233">
        <v>369.94499999999999</v>
      </c>
      <c r="I188" s="234"/>
      <c r="L188" s="230"/>
      <c r="M188" s="235"/>
      <c r="N188" s="236"/>
      <c r="O188" s="236"/>
      <c r="P188" s="236"/>
      <c r="Q188" s="236"/>
      <c r="R188" s="236"/>
      <c r="S188" s="236"/>
      <c r="T188" s="237"/>
      <c r="AT188" s="231" t="s">
        <v>211</v>
      </c>
      <c r="AU188" s="231" t="s">
        <v>83</v>
      </c>
      <c r="AV188" s="12" t="s">
        <v>83</v>
      </c>
      <c r="AW188" s="12" t="s">
        <v>37</v>
      </c>
      <c r="AX188" s="12" t="s">
        <v>73</v>
      </c>
      <c r="AY188" s="231" t="s">
        <v>200</v>
      </c>
    </row>
    <row r="189" s="12" customFormat="1">
      <c r="B189" s="230"/>
      <c r="D189" s="226" t="s">
        <v>211</v>
      </c>
      <c r="E189" s="231" t="s">
        <v>5</v>
      </c>
      <c r="F189" s="232" t="s">
        <v>1078</v>
      </c>
      <c r="H189" s="233">
        <v>338.50900000000001</v>
      </c>
      <c r="I189" s="234"/>
      <c r="L189" s="230"/>
      <c r="M189" s="235"/>
      <c r="N189" s="236"/>
      <c r="O189" s="236"/>
      <c r="P189" s="236"/>
      <c r="Q189" s="236"/>
      <c r="R189" s="236"/>
      <c r="S189" s="236"/>
      <c r="T189" s="237"/>
      <c r="AT189" s="231" t="s">
        <v>211</v>
      </c>
      <c r="AU189" s="231" t="s">
        <v>83</v>
      </c>
      <c r="AV189" s="12" t="s">
        <v>83</v>
      </c>
      <c r="AW189" s="12" t="s">
        <v>37</v>
      </c>
      <c r="AX189" s="12" t="s">
        <v>73</v>
      </c>
      <c r="AY189" s="231" t="s">
        <v>200</v>
      </c>
    </row>
    <row r="190" s="12" customFormat="1">
      <c r="B190" s="230"/>
      <c r="D190" s="226" t="s">
        <v>211</v>
      </c>
      <c r="E190" s="231" t="s">
        <v>5</v>
      </c>
      <c r="F190" s="232" t="s">
        <v>1079</v>
      </c>
      <c r="H190" s="233">
        <v>34.780000000000001</v>
      </c>
      <c r="I190" s="234"/>
      <c r="L190" s="230"/>
      <c r="M190" s="235"/>
      <c r="N190" s="236"/>
      <c r="O190" s="236"/>
      <c r="P190" s="236"/>
      <c r="Q190" s="236"/>
      <c r="R190" s="236"/>
      <c r="S190" s="236"/>
      <c r="T190" s="237"/>
      <c r="AT190" s="231" t="s">
        <v>211</v>
      </c>
      <c r="AU190" s="231" t="s">
        <v>83</v>
      </c>
      <c r="AV190" s="12" t="s">
        <v>83</v>
      </c>
      <c r="AW190" s="12" t="s">
        <v>37</v>
      </c>
      <c r="AX190" s="12" t="s">
        <v>73</v>
      </c>
      <c r="AY190" s="231" t="s">
        <v>200</v>
      </c>
    </row>
    <row r="191" s="13" customFormat="1">
      <c r="B191" s="238"/>
      <c r="D191" s="226" t="s">
        <v>211</v>
      </c>
      <c r="E191" s="239" t="s">
        <v>5</v>
      </c>
      <c r="F191" s="240" t="s">
        <v>219</v>
      </c>
      <c r="H191" s="241">
        <v>743.23400000000004</v>
      </c>
      <c r="I191" s="242"/>
      <c r="L191" s="238"/>
      <c r="M191" s="243"/>
      <c r="N191" s="244"/>
      <c r="O191" s="244"/>
      <c r="P191" s="244"/>
      <c r="Q191" s="244"/>
      <c r="R191" s="244"/>
      <c r="S191" s="244"/>
      <c r="T191" s="245"/>
      <c r="AT191" s="239" t="s">
        <v>211</v>
      </c>
      <c r="AU191" s="239" t="s">
        <v>83</v>
      </c>
      <c r="AV191" s="13" t="s">
        <v>207</v>
      </c>
      <c r="AW191" s="13" t="s">
        <v>37</v>
      </c>
      <c r="AX191" s="13" t="s">
        <v>81</v>
      </c>
      <c r="AY191" s="239" t="s">
        <v>200</v>
      </c>
    </row>
    <row r="192" s="1" customFormat="1" ht="25.5" customHeight="1">
      <c r="B192" s="213"/>
      <c r="C192" s="214" t="s">
        <v>378</v>
      </c>
      <c r="D192" s="214" t="s">
        <v>202</v>
      </c>
      <c r="E192" s="215" t="s">
        <v>369</v>
      </c>
      <c r="F192" s="216" t="s">
        <v>370</v>
      </c>
      <c r="G192" s="217" t="s">
        <v>291</v>
      </c>
      <c r="H192" s="218">
        <v>1881.4400000000001</v>
      </c>
      <c r="I192" s="219"/>
      <c r="J192" s="220">
        <f>ROUND(I192*H192,2)</f>
        <v>0</v>
      </c>
      <c r="K192" s="216" t="s">
        <v>206</v>
      </c>
      <c r="L192" s="48"/>
      <c r="M192" s="221" t="s">
        <v>5</v>
      </c>
      <c r="N192" s="222" t="s">
        <v>44</v>
      </c>
      <c r="O192" s="49"/>
      <c r="P192" s="223">
        <f>O192*H192</f>
        <v>0</v>
      </c>
      <c r="Q192" s="223">
        <v>0</v>
      </c>
      <c r="R192" s="223">
        <f>Q192*H192</f>
        <v>0</v>
      </c>
      <c r="S192" s="223">
        <v>0</v>
      </c>
      <c r="T192" s="224">
        <f>S192*H192</f>
        <v>0</v>
      </c>
      <c r="AR192" s="26" t="s">
        <v>207</v>
      </c>
      <c r="AT192" s="26" t="s">
        <v>202</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1080</v>
      </c>
    </row>
    <row r="193" s="1" customFormat="1">
      <c r="B193" s="48"/>
      <c r="D193" s="226" t="s">
        <v>209</v>
      </c>
      <c r="F193" s="227" t="s">
        <v>372</v>
      </c>
      <c r="I193" s="228"/>
      <c r="L193" s="48"/>
      <c r="M193" s="229"/>
      <c r="N193" s="49"/>
      <c r="O193" s="49"/>
      <c r="P193" s="49"/>
      <c r="Q193" s="49"/>
      <c r="R193" s="49"/>
      <c r="S193" s="49"/>
      <c r="T193" s="87"/>
      <c r="AT193" s="26" t="s">
        <v>209</v>
      </c>
      <c r="AU193" s="26" t="s">
        <v>83</v>
      </c>
    </row>
    <row r="194" s="12" customFormat="1">
      <c r="B194" s="230"/>
      <c r="D194" s="226" t="s">
        <v>211</v>
      </c>
      <c r="E194" s="231" t="s">
        <v>5</v>
      </c>
      <c r="F194" s="232" t="s">
        <v>1075</v>
      </c>
      <c r="H194" s="233">
        <v>1881.4400000000001</v>
      </c>
      <c r="I194" s="234"/>
      <c r="L194" s="230"/>
      <c r="M194" s="235"/>
      <c r="N194" s="236"/>
      <c r="O194" s="236"/>
      <c r="P194" s="236"/>
      <c r="Q194" s="236"/>
      <c r="R194" s="236"/>
      <c r="S194" s="236"/>
      <c r="T194" s="237"/>
      <c r="AT194" s="231" t="s">
        <v>211</v>
      </c>
      <c r="AU194" s="231" t="s">
        <v>83</v>
      </c>
      <c r="AV194" s="12" t="s">
        <v>83</v>
      </c>
      <c r="AW194" s="12" t="s">
        <v>37</v>
      </c>
      <c r="AX194" s="12" t="s">
        <v>81</v>
      </c>
      <c r="AY194" s="231" t="s">
        <v>200</v>
      </c>
    </row>
    <row r="195" s="1" customFormat="1" ht="16.5" customHeight="1">
      <c r="B195" s="213"/>
      <c r="C195" s="214" t="s">
        <v>383</v>
      </c>
      <c r="D195" s="214" t="s">
        <v>202</v>
      </c>
      <c r="E195" s="215" t="s">
        <v>374</v>
      </c>
      <c r="F195" s="216" t="s">
        <v>375</v>
      </c>
      <c r="G195" s="217" t="s">
        <v>291</v>
      </c>
      <c r="H195" s="218">
        <v>1881.4400000000001</v>
      </c>
      <c r="I195" s="219"/>
      <c r="J195" s="220">
        <f>ROUND(I195*H195,2)</f>
        <v>0</v>
      </c>
      <c r="K195" s="216" t="s">
        <v>206</v>
      </c>
      <c r="L195" s="48"/>
      <c r="M195" s="221" t="s">
        <v>5</v>
      </c>
      <c r="N195" s="222" t="s">
        <v>44</v>
      </c>
      <c r="O195" s="49"/>
      <c r="P195" s="223">
        <f>O195*H195</f>
        <v>0</v>
      </c>
      <c r="Q195" s="223">
        <v>0</v>
      </c>
      <c r="R195" s="223">
        <f>Q195*H195</f>
        <v>0</v>
      </c>
      <c r="S195" s="223">
        <v>0</v>
      </c>
      <c r="T195" s="224">
        <f>S195*H195</f>
        <v>0</v>
      </c>
      <c r="AR195" s="26" t="s">
        <v>207</v>
      </c>
      <c r="AT195" s="26" t="s">
        <v>202</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207</v>
      </c>
      <c r="BM195" s="26" t="s">
        <v>1081</v>
      </c>
    </row>
    <row r="196" s="1" customFormat="1">
      <c r="B196" s="48"/>
      <c r="D196" s="226" t="s">
        <v>209</v>
      </c>
      <c r="F196" s="227" t="s">
        <v>377</v>
      </c>
      <c r="I196" s="228"/>
      <c r="L196" s="48"/>
      <c r="M196" s="229"/>
      <c r="N196" s="49"/>
      <c r="O196" s="49"/>
      <c r="P196" s="49"/>
      <c r="Q196" s="49"/>
      <c r="R196" s="49"/>
      <c r="S196" s="49"/>
      <c r="T196" s="87"/>
      <c r="AT196" s="26" t="s">
        <v>209</v>
      </c>
      <c r="AU196" s="26" t="s">
        <v>83</v>
      </c>
    </row>
    <row r="197" s="12" customFormat="1">
      <c r="B197" s="230"/>
      <c r="D197" s="226" t="s">
        <v>211</v>
      </c>
      <c r="E197" s="231" t="s">
        <v>5</v>
      </c>
      <c r="F197" s="232" t="s">
        <v>1075</v>
      </c>
      <c r="H197" s="233">
        <v>1881.4400000000001</v>
      </c>
      <c r="I197" s="234"/>
      <c r="L197" s="230"/>
      <c r="M197" s="235"/>
      <c r="N197" s="236"/>
      <c r="O197" s="236"/>
      <c r="P197" s="236"/>
      <c r="Q197" s="236"/>
      <c r="R197" s="236"/>
      <c r="S197" s="236"/>
      <c r="T197" s="237"/>
      <c r="AT197" s="231" t="s">
        <v>211</v>
      </c>
      <c r="AU197" s="231" t="s">
        <v>83</v>
      </c>
      <c r="AV197" s="12" t="s">
        <v>83</v>
      </c>
      <c r="AW197" s="12" t="s">
        <v>37</v>
      </c>
      <c r="AX197" s="12" t="s">
        <v>81</v>
      </c>
      <c r="AY197" s="231" t="s">
        <v>200</v>
      </c>
    </row>
    <row r="198" s="1" customFormat="1" ht="16.5" customHeight="1">
      <c r="B198" s="213"/>
      <c r="C198" s="214" t="s">
        <v>389</v>
      </c>
      <c r="D198" s="214" t="s">
        <v>202</v>
      </c>
      <c r="E198" s="215" t="s">
        <v>379</v>
      </c>
      <c r="F198" s="216" t="s">
        <v>380</v>
      </c>
      <c r="G198" s="217" t="s">
        <v>291</v>
      </c>
      <c r="H198" s="218">
        <v>1881.4400000000001</v>
      </c>
      <c r="I198" s="219"/>
      <c r="J198" s="220">
        <f>ROUND(I198*H198,2)</f>
        <v>0</v>
      </c>
      <c r="K198" s="216" t="s">
        <v>206</v>
      </c>
      <c r="L198" s="48"/>
      <c r="M198" s="221" t="s">
        <v>5</v>
      </c>
      <c r="N198" s="222" t="s">
        <v>44</v>
      </c>
      <c r="O198" s="49"/>
      <c r="P198" s="223">
        <f>O198*H198</f>
        <v>0</v>
      </c>
      <c r="Q198" s="223">
        <v>0</v>
      </c>
      <c r="R198" s="223">
        <f>Q198*H198</f>
        <v>0</v>
      </c>
      <c r="S198" s="223">
        <v>0</v>
      </c>
      <c r="T198" s="224">
        <f>S198*H198</f>
        <v>0</v>
      </c>
      <c r="AR198" s="26" t="s">
        <v>207</v>
      </c>
      <c r="AT198" s="26" t="s">
        <v>202</v>
      </c>
      <c r="AU198" s="26" t="s">
        <v>83</v>
      </c>
      <c r="AY198" s="26" t="s">
        <v>200</v>
      </c>
      <c r="BE198" s="225">
        <f>IF(N198="základní",J198,0)</f>
        <v>0</v>
      </c>
      <c r="BF198" s="225">
        <f>IF(N198="snížená",J198,0)</f>
        <v>0</v>
      </c>
      <c r="BG198" s="225">
        <f>IF(N198="zákl. přenesená",J198,0)</f>
        <v>0</v>
      </c>
      <c r="BH198" s="225">
        <f>IF(N198="sníž. přenesená",J198,0)</f>
        <v>0</v>
      </c>
      <c r="BI198" s="225">
        <f>IF(N198="nulová",J198,0)</f>
        <v>0</v>
      </c>
      <c r="BJ198" s="26" t="s">
        <v>81</v>
      </c>
      <c r="BK198" s="225">
        <f>ROUND(I198*H198,2)</f>
        <v>0</v>
      </c>
      <c r="BL198" s="26" t="s">
        <v>207</v>
      </c>
      <c r="BM198" s="26" t="s">
        <v>1082</v>
      </c>
    </row>
    <row r="199" s="1" customFormat="1">
      <c r="B199" s="48"/>
      <c r="D199" s="226" t="s">
        <v>209</v>
      </c>
      <c r="F199" s="227" t="s">
        <v>382</v>
      </c>
      <c r="I199" s="228"/>
      <c r="L199" s="48"/>
      <c r="M199" s="229"/>
      <c r="N199" s="49"/>
      <c r="O199" s="49"/>
      <c r="P199" s="49"/>
      <c r="Q199" s="49"/>
      <c r="R199" s="49"/>
      <c r="S199" s="49"/>
      <c r="T199" s="87"/>
      <c r="AT199" s="26" t="s">
        <v>209</v>
      </c>
      <c r="AU199" s="26" t="s">
        <v>83</v>
      </c>
    </row>
    <row r="200" s="12" customFormat="1">
      <c r="B200" s="230"/>
      <c r="D200" s="226" t="s">
        <v>211</v>
      </c>
      <c r="E200" s="231" t="s">
        <v>5</v>
      </c>
      <c r="F200" s="232" t="s">
        <v>1075</v>
      </c>
      <c r="H200" s="233">
        <v>1881.4400000000001</v>
      </c>
      <c r="I200" s="234"/>
      <c r="L200" s="230"/>
      <c r="M200" s="235"/>
      <c r="N200" s="236"/>
      <c r="O200" s="236"/>
      <c r="P200" s="236"/>
      <c r="Q200" s="236"/>
      <c r="R200" s="236"/>
      <c r="S200" s="236"/>
      <c r="T200" s="237"/>
      <c r="AT200" s="231" t="s">
        <v>211</v>
      </c>
      <c r="AU200" s="231" t="s">
        <v>83</v>
      </c>
      <c r="AV200" s="12" t="s">
        <v>83</v>
      </c>
      <c r="AW200" s="12" t="s">
        <v>37</v>
      </c>
      <c r="AX200" s="12" t="s">
        <v>81</v>
      </c>
      <c r="AY200" s="231" t="s">
        <v>200</v>
      </c>
    </row>
    <row r="201" s="1" customFormat="1" ht="16.5" customHeight="1">
      <c r="B201" s="213"/>
      <c r="C201" s="214" t="s">
        <v>394</v>
      </c>
      <c r="D201" s="214" t="s">
        <v>202</v>
      </c>
      <c r="E201" s="215" t="s">
        <v>384</v>
      </c>
      <c r="F201" s="216" t="s">
        <v>385</v>
      </c>
      <c r="G201" s="217" t="s">
        <v>291</v>
      </c>
      <c r="H201" s="218">
        <v>3762.8800000000001</v>
      </c>
      <c r="I201" s="219"/>
      <c r="J201" s="220">
        <f>ROUND(I201*H201,2)</f>
        <v>0</v>
      </c>
      <c r="K201" s="216" t="s">
        <v>206</v>
      </c>
      <c r="L201" s="48"/>
      <c r="M201" s="221" t="s">
        <v>5</v>
      </c>
      <c r="N201" s="222" t="s">
        <v>44</v>
      </c>
      <c r="O201" s="49"/>
      <c r="P201" s="223">
        <f>O201*H201</f>
        <v>0</v>
      </c>
      <c r="Q201" s="223">
        <v>0</v>
      </c>
      <c r="R201" s="223">
        <f>Q201*H201</f>
        <v>0</v>
      </c>
      <c r="S201" s="223">
        <v>0</v>
      </c>
      <c r="T201" s="224">
        <f>S201*H201</f>
        <v>0</v>
      </c>
      <c r="AR201" s="26" t="s">
        <v>207</v>
      </c>
      <c r="AT201" s="26" t="s">
        <v>202</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207</v>
      </c>
      <c r="BM201" s="26" t="s">
        <v>1083</v>
      </c>
    </row>
    <row r="202" s="1" customFormat="1">
      <c r="B202" s="48"/>
      <c r="D202" s="226" t="s">
        <v>209</v>
      </c>
      <c r="F202" s="227" t="s">
        <v>387</v>
      </c>
      <c r="I202" s="228"/>
      <c r="L202" s="48"/>
      <c r="M202" s="229"/>
      <c r="N202" s="49"/>
      <c r="O202" s="49"/>
      <c r="P202" s="49"/>
      <c r="Q202" s="49"/>
      <c r="R202" s="49"/>
      <c r="S202" s="49"/>
      <c r="T202" s="87"/>
      <c r="AT202" s="26" t="s">
        <v>209</v>
      </c>
      <c r="AU202" s="26" t="s">
        <v>83</v>
      </c>
    </row>
    <row r="203" s="12" customFormat="1">
      <c r="B203" s="230"/>
      <c r="D203" s="226" t="s">
        <v>211</v>
      </c>
      <c r="E203" s="231" t="s">
        <v>5</v>
      </c>
      <c r="F203" s="232" t="s">
        <v>1084</v>
      </c>
      <c r="H203" s="233">
        <v>3762.8800000000001</v>
      </c>
      <c r="I203" s="234"/>
      <c r="L203" s="230"/>
      <c r="M203" s="235"/>
      <c r="N203" s="236"/>
      <c r="O203" s="236"/>
      <c r="P203" s="236"/>
      <c r="Q203" s="236"/>
      <c r="R203" s="236"/>
      <c r="S203" s="236"/>
      <c r="T203" s="237"/>
      <c r="AT203" s="231" t="s">
        <v>211</v>
      </c>
      <c r="AU203" s="231" t="s">
        <v>83</v>
      </c>
      <c r="AV203" s="12" t="s">
        <v>83</v>
      </c>
      <c r="AW203" s="12" t="s">
        <v>37</v>
      </c>
      <c r="AX203" s="12" t="s">
        <v>81</v>
      </c>
      <c r="AY203" s="231" t="s">
        <v>200</v>
      </c>
    </row>
    <row r="204" s="1" customFormat="1" ht="25.5" customHeight="1">
      <c r="B204" s="213"/>
      <c r="C204" s="214" t="s">
        <v>400</v>
      </c>
      <c r="D204" s="214" t="s">
        <v>202</v>
      </c>
      <c r="E204" s="215" t="s">
        <v>390</v>
      </c>
      <c r="F204" s="216" t="s">
        <v>391</v>
      </c>
      <c r="G204" s="217" t="s">
        <v>291</v>
      </c>
      <c r="H204" s="218">
        <v>1881.4400000000001</v>
      </c>
      <c r="I204" s="219"/>
      <c r="J204" s="220">
        <f>ROUND(I204*H204,2)</f>
        <v>0</v>
      </c>
      <c r="K204" s="216" t="s">
        <v>206</v>
      </c>
      <c r="L204" s="48"/>
      <c r="M204" s="221" t="s">
        <v>5</v>
      </c>
      <c r="N204" s="222" t="s">
        <v>44</v>
      </c>
      <c r="O204" s="49"/>
      <c r="P204" s="223">
        <f>O204*H204</f>
        <v>0</v>
      </c>
      <c r="Q204" s="223">
        <v>0</v>
      </c>
      <c r="R204" s="223">
        <f>Q204*H204</f>
        <v>0</v>
      </c>
      <c r="S204" s="223">
        <v>0</v>
      </c>
      <c r="T204" s="224">
        <f>S204*H204</f>
        <v>0</v>
      </c>
      <c r="AR204" s="26" t="s">
        <v>207</v>
      </c>
      <c r="AT204" s="26" t="s">
        <v>202</v>
      </c>
      <c r="AU204" s="26" t="s">
        <v>83</v>
      </c>
      <c r="AY204" s="26" t="s">
        <v>200</v>
      </c>
      <c r="BE204" s="225">
        <f>IF(N204="základní",J204,0)</f>
        <v>0</v>
      </c>
      <c r="BF204" s="225">
        <f>IF(N204="snížená",J204,0)</f>
        <v>0</v>
      </c>
      <c r="BG204" s="225">
        <f>IF(N204="zákl. přenesená",J204,0)</f>
        <v>0</v>
      </c>
      <c r="BH204" s="225">
        <f>IF(N204="sníž. přenesená",J204,0)</f>
        <v>0</v>
      </c>
      <c r="BI204" s="225">
        <f>IF(N204="nulová",J204,0)</f>
        <v>0</v>
      </c>
      <c r="BJ204" s="26" t="s">
        <v>81</v>
      </c>
      <c r="BK204" s="225">
        <f>ROUND(I204*H204,2)</f>
        <v>0</v>
      </c>
      <c r="BL204" s="26" t="s">
        <v>207</v>
      </c>
      <c r="BM204" s="26" t="s">
        <v>1085</v>
      </c>
    </row>
    <row r="205" s="1" customFormat="1">
      <c r="B205" s="48"/>
      <c r="D205" s="226" t="s">
        <v>209</v>
      </c>
      <c r="F205" s="227" t="s">
        <v>393</v>
      </c>
      <c r="I205" s="228"/>
      <c r="L205" s="48"/>
      <c r="M205" s="229"/>
      <c r="N205" s="49"/>
      <c r="O205" s="49"/>
      <c r="P205" s="49"/>
      <c r="Q205" s="49"/>
      <c r="R205" s="49"/>
      <c r="S205" s="49"/>
      <c r="T205" s="87"/>
      <c r="AT205" s="26" t="s">
        <v>209</v>
      </c>
      <c r="AU205" s="26" t="s">
        <v>83</v>
      </c>
    </row>
    <row r="206" s="12" customFormat="1">
      <c r="B206" s="230"/>
      <c r="D206" s="226" t="s">
        <v>211</v>
      </c>
      <c r="E206" s="231" t="s">
        <v>5</v>
      </c>
      <c r="F206" s="232" t="s">
        <v>1075</v>
      </c>
      <c r="H206" s="233">
        <v>1881.4400000000001</v>
      </c>
      <c r="I206" s="234"/>
      <c r="L206" s="230"/>
      <c r="M206" s="235"/>
      <c r="N206" s="236"/>
      <c r="O206" s="236"/>
      <c r="P206" s="236"/>
      <c r="Q206" s="236"/>
      <c r="R206" s="236"/>
      <c r="S206" s="236"/>
      <c r="T206" s="237"/>
      <c r="AT206" s="231" t="s">
        <v>211</v>
      </c>
      <c r="AU206" s="231" t="s">
        <v>83</v>
      </c>
      <c r="AV206" s="12" t="s">
        <v>83</v>
      </c>
      <c r="AW206" s="12" t="s">
        <v>37</v>
      </c>
      <c r="AX206" s="12" t="s">
        <v>81</v>
      </c>
      <c r="AY206" s="231" t="s">
        <v>200</v>
      </c>
    </row>
    <row r="207" s="1" customFormat="1" ht="16.5" customHeight="1">
      <c r="B207" s="213"/>
      <c r="C207" s="214" t="s">
        <v>407</v>
      </c>
      <c r="D207" s="214" t="s">
        <v>202</v>
      </c>
      <c r="E207" s="215" t="s">
        <v>1086</v>
      </c>
      <c r="F207" s="216" t="s">
        <v>1087</v>
      </c>
      <c r="G207" s="217" t="s">
        <v>291</v>
      </c>
      <c r="H207" s="218">
        <v>23.048999999999999</v>
      </c>
      <c r="I207" s="219"/>
      <c r="J207" s="220">
        <f>ROUND(I207*H207,2)</f>
        <v>0</v>
      </c>
      <c r="K207" s="216" t="s">
        <v>206</v>
      </c>
      <c r="L207" s="48"/>
      <c r="M207" s="221" t="s">
        <v>5</v>
      </c>
      <c r="N207" s="222" t="s">
        <v>44</v>
      </c>
      <c r="O207" s="49"/>
      <c r="P207" s="223">
        <f>O207*H207</f>
        <v>0</v>
      </c>
      <c r="Q207" s="223">
        <v>0.19536000000000001</v>
      </c>
      <c r="R207" s="223">
        <f>Q207*H207</f>
        <v>4.5028526400000004</v>
      </c>
      <c r="S207" s="223">
        <v>0</v>
      </c>
      <c r="T207" s="224">
        <f>S207*H207</f>
        <v>0</v>
      </c>
      <c r="AR207" s="26" t="s">
        <v>207</v>
      </c>
      <c r="AT207" s="26" t="s">
        <v>202</v>
      </c>
      <c r="AU207" s="26" t="s">
        <v>83</v>
      </c>
      <c r="AY207" s="26" t="s">
        <v>200</v>
      </c>
      <c r="BE207" s="225">
        <f>IF(N207="základní",J207,0)</f>
        <v>0</v>
      </c>
      <c r="BF207" s="225">
        <f>IF(N207="snížená",J207,0)</f>
        <v>0</v>
      </c>
      <c r="BG207" s="225">
        <f>IF(N207="zákl. přenesená",J207,0)</f>
        <v>0</v>
      </c>
      <c r="BH207" s="225">
        <f>IF(N207="sníž. přenesená",J207,0)</f>
        <v>0</v>
      </c>
      <c r="BI207" s="225">
        <f>IF(N207="nulová",J207,0)</f>
        <v>0</v>
      </c>
      <c r="BJ207" s="26" t="s">
        <v>81</v>
      </c>
      <c r="BK207" s="225">
        <f>ROUND(I207*H207,2)</f>
        <v>0</v>
      </c>
      <c r="BL207" s="26" t="s">
        <v>207</v>
      </c>
      <c r="BM207" s="26" t="s">
        <v>1088</v>
      </c>
    </row>
    <row r="208" s="1" customFormat="1">
      <c r="B208" s="48"/>
      <c r="D208" s="226" t="s">
        <v>209</v>
      </c>
      <c r="F208" s="227" t="s">
        <v>1089</v>
      </c>
      <c r="I208" s="228"/>
      <c r="L208" s="48"/>
      <c r="M208" s="229"/>
      <c r="N208" s="49"/>
      <c r="O208" s="49"/>
      <c r="P208" s="49"/>
      <c r="Q208" s="49"/>
      <c r="R208" s="49"/>
      <c r="S208" s="49"/>
      <c r="T208" s="87"/>
      <c r="AT208" s="26" t="s">
        <v>209</v>
      </c>
      <c r="AU208" s="26" t="s">
        <v>83</v>
      </c>
    </row>
    <row r="209" s="12" customFormat="1">
      <c r="B209" s="230"/>
      <c r="D209" s="226" t="s">
        <v>211</v>
      </c>
      <c r="E209" s="231" t="s">
        <v>5</v>
      </c>
      <c r="F209" s="232" t="s">
        <v>1090</v>
      </c>
      <c r="H209" s="233">
        <v>23.048999999999999</v>
      </c>
      <c r="I209" s="234"/>
      <c r="L209" s="230"/>
      <c r="M209" s="235"/>
      <c r="N209" s="236"/>
      <c r="O209" s="236"/>
      <c r="P209" s="236"/>
      <c r="Q209" s="236"/>
      <c r="R209" s="236"/>
      <c r="S209" s="236"/>
      <c r="T209" s="237"/>
      <c r="AT209" s="231" t="s">
        <v>211</v>
      </c>
      <c r="AU209" s="231" t="s">
        <v>83</v>
      </c>
      <c r="AV209" s="12" t="s">
        <v>83</v>
      </c>
      <c r="AW209" s="12" t="s">
        <v>37</v>
      </c>
      <c r="AX209" s="12" t="s">
        <v>81</v>
      </c>
      <c r="AY209" s="231" t="s">
        <v>200</v>
      </c>
    </row>
    <row r="210" s="1" customFormat="1" ht="16.5" customHeight="1">
      <c r="B210" s="213"/>
      <c r="C210" s="247" t="s">
        <v>413</v>
      </c>
      <c r="D210" s="247" t="s">
        <v>271</v>
      </c>
      <c r="E210" s="248" t="s">
        <v>1091</v>
      </c>
      <c r="F210" s="249" t="s">
        <v>1092</v>
      </c>
      <c r="G210" s="250" t="s">
        <v>274</v>
      </c>
      <c r="H210" s="251">
        <v>7.6749999999999998</v>
      </c>
      <c r="I210" s="252"/>
      <c r="J210" s="253">
        <f>ROUND(I210*H210,2)</f>
        <v>0</v>
      </c>
      <c r="K210" s="249" t="s">
        <v>206</v>
      </c>
      <c r="L210" s="254"/>
      <c r="M210" s="255" t="s">
        <v>5</v>
      </c>
      <c r="N210" s="256" t="s">
        <v>44</v>
      </c>
      <c r="O210" s="49"/>
      <c r="P210" s="223">
        <f>O210*H210</f>
        <v>0</v>
      </c>
      <c r="Q210" s="223">
        <v>1</v>
      </c>
      <c r="R210" s="223">
        <f>Q210*H210</f>
        <v>7.6749999999999998</v>
      </c>
      <c r="S210" s="223">
        <v>0</v>
      </c>
      <c r="T210" s="224">
        <f>S210*H210</f>
        <v>0</v>
      </c>
      <c r="AR210" s="26" t="s">
        <v>250</v>
      </c>
      <c r="AT210" s="26" t="s">
        <v>271</v>
      </c>
      <c r="AU210" s="26" t="s">
        <v>83</v>
      </c>
      <c r="AY210" s="26" t="s">
        <v>200</v>
      </c>
      <c r="BE210" s="225">
        <f>IF(N210="základní",J210,0)</f>
        <v>0</v>
      </c>
      <c r="BF210" s="225">
        <f>IF(N210="snížená",J210,0)</f>
        <v>0</v>
      </c>
      <c r="BG210" s="225">
        <f>IF(N210="zákl. přenesená",J210,0)</f>
        <v>0</v>
      </c>
      <c r="BH210" s="225">
        <f>IF(N210="sníž. přenesená",J210,0)</f>
        <v>0</v>
      </c>
      <c r="BI210" s="225">
        <f>IF(N210="nulová",J210,0)</f>
        <v>0</v>
      </c>
      <c r="BJ210" s="26" t="s">
        <v>81</v>
      </c>
      <c r="BK210" s="225">
        <f>ROUND(I210*H210,2)</f>
        <v>0</v>
      </c>
      <c r="BL210" s="26" t="s">
        <v>207</v>
      </c>
      <c r="BM210" s="26" t="s">
        <v>1093</v>
      </c>
    </row>
    <row r="211" s="1" customFormat="1">
      <c r="B211" s="48"/>
      <c r="D211" s="226" t="s">
        <v>209</v>
      </c>
      <c r="F211" s="227" t="s">
        <v>1092</v>
      </c>
      <c r="I211" s="228"/>
      <c r="L211" s="48"/>
      <c r="M211" s="229"/>
      <c r="N211" s="49"/>
      <c r="O211" s="49"/>
      <c r="P211" s="49"/>
      <c r="Q211" s="49"/>
      <c r="R211" s="49"/>
      <c r="S211" s="49"/>
      <c r="T211" s="87"/>
      <c r="AT211" s="26" t="s">
        <v>209</v>
      </c>
      <c r="AU211" s="26" t="s">
        <v>83</v>
      </c>
    </row>
    <row r="212" s="12" customFormat="1">
      <c r="B212" s="230"/>
      <c r="D212" s="226" t="s">
        <v>211</v>
      </c>
      <c r="F212" s="232" t="s">
        <v>1094</v>
      </c>
      <c r="H212" s="233">
        <v>7.6749999999999998</v>
      </c>
      <c r="I212" s="234"/>
      <c r="L212" s="230"/>
      <c r="M212" s="235"/>
      <c r="N212" s="236"/>
      <c r="O212" s="236"/>
      <c r="P212" s="236"/>
      <c r="Q212" s="236"/>
      <c r="R212" s="236"/>
      <c r="S212" s="236"/>
      <c r="T212" s="237"/>
      <c r="AT212" s="231" t="s">
        <v>211</v>
      </c>
      <c r="AU212" s="231" t="s">
        <v>83</v>
      </c>
      <c r="AV212" s="12" t="s">
        <v>83</v>
      </c>
      <c r="AW212" s="12" t="s">
        <v>6</v>
      </c>
      <c r="AX212" s="12" t="s">
        <v>81</v>
      </c>
      <c r="AY212" s="231" t="s">
        <v>200</v>
      </c>
    </row>
    <row r="213" s="1" customFormat="1" ht="25.5" customHeight="1">
      <c r="B213" s="213"/>
      <c r="C213" s="214" t="s">
        <v>419</v>
      </c>
      <c r="D213" s="214" t="s">
        <v>202</v>
      </c>
      <c r="E213" s="215" t="s">
        <v>395</v>
      </c>
      <c r="F213" s="216" t="s">
        <v>396</v>
      </c>
      <c r="G213" s="217" t="s">
        <v>291</v>
      </c>
      <c r="H213" s="218">
        <v>1075.6020000000001</v>
      </c>
      <c r="I213" s="219"/>
      <c r="J213" s="220">
        <f>ROUND(I213*H213,2)</f>
        <v>0</v>
      </c>
      <c r="K213" s="216" t="s">
        <v>206</v>
      </c>
      <c r="L213" s="48"/>
      <c r="M213" s="221" t="s">
        <v>5</v>
      </c>
      <c r="N213" s="222" t="s">
        <v>44</v>
      </c>
      <c r="O213" s="49"/>
      <c r="P213" s="223">
        <f>O213*H213</f>
        <v>0</v>
      </c>
      <c r="Q213" s="223">
        <v>0.084250000000000005</v>
      </c>
      <c r="R213" s="223">
        <f>Q213*H213</f>
        <v>90.619468500000011</v>
      </c>
      <c r="S213" s="223">
        <v>0</v>
      </c>
      <c r="T213" s="224">
        <f>S213*H213</f>
        <v>0</v>
      </c>
      <c r="AR213" s="26" t="s">
        <v>207</v>
      </c>
      <c r="AT213" s="26" t="s">
        <v>202</v>
      </c>
      <c r="AU213" s="26" t="s">
        <v>83</v>
      </c>
      <c r="AY213" s="26" t="s">
        <v>200</v>
      </c>
      <c r="BE213" s="225">
        <f>IF(N213="základní",J213,0)</f>
        <v>0</v>
      </c>
      <c r="BF213" s="225">
        <f>IF(N213="snížená",J213,0)</f>
        <v>0</v>
      </c>
      <c r="BG213" s="225">
        <f>IF(N213="zákl. přenesená",J213,0)</f>
        <v>0</v>
      </c>
      <c r="BH213" s="225">
        <f>IF(N213="sníž. přenesená",J213,0)</f>
        <v>0</v>
      </c>
      <c r="BI213" s="225">
        <f>IF(N213="nulová",J213,0)</f>
        <v>0</v>
      </c>
      <c r="BJ213" s="26" t="s">
        <v>81</v>
      </c>
      <c r="BK213" s="225">
        <f>ROUND(I213*H213,2)</f>
        <v>0</v>
      </c>
      <c r="BL213" s="26" t="s">
        <v>207</v>
      </c>
      <c r="BM213" s="26" t="s">
        <v>1095</v>
      </c>
    </row>
    <row r="214" s="1" customFormat="1">
      <c r="B214" s="48"/>
      <c r="D214" s="226" t="s">
        <v>209</v>
      </c>
      <c r="F214" s="227" t="s">
        <v>398</v>
      </c>
      <c r="I214" s="228"/>
      <c r="L214" s="48"/>
      <c r="M214" s="229"/>
      <c r="N214" s="49"/>
      <c r="O214" s="49"/>
      <c r="P214" s="49"/>
      <c r="Q214" s="49"/>
      <c r="R214" s="49"/>
      <c r="S214" s="49"/>
      <c r="T214" s="87"/>
      <c r="AT214" s="26" t="s">
        <v>209</v>
      </c>
      <c r="AU214" s="26" t="s">
        <v>83</v>
      </c>
    </row>
    <row r="215" s="12" customFormat="1">
      <c r="B215" s="230"/>
      <c r="D215" s="226" t="s">
        <v>211</v>
      </c>
      <c r="E215" s="231" t="s">
        <v>5</v>
      </c>
      <c r="F215" s="232" t="s">
        <v>1096</v>
      </c>
      <c r="H215" s="233">
        <v>1075.6020000000001</v>
      </c>
      <c r="I215" s="234"/>
      <c r="L215" s="230"/>
      <c r="M215" s="235"/>
      <c r="N215" s="236"/>
      <c r="O215" s="236"/>
      <c r="P215" s="236"/>
      <c r="Q215" s="236"/>
      <c r="R215" s="236"/>
      <c r="S215" s="236"/>
      <c r="T215" s="237"/>
      <c r="AT215" s="231" t="s">
        <v>211</v>
      </c>
      <c r="AU215" s="231" t="s">
        <v>83</v>
      </c>
      <c r="AV215" s="12" t="s">
        <v>83</v>
      </c>
      <c r="AW215" s="12" t="s">
        <v>37</v>
      </c>
      <c r="AX215" s="12" t="s">
        <v>81</v>
      </c>
      <c r="AY215" s="231" t="s">
        <v>200</v>
      </c>
    </row>
    <row r="216" s="1" customFormat="1" ht="25.5" customHeight="1">
      <c r="B216" s="213"/>
      <c r="C216" s="247" t="s">
        <v>425</v>
      </c>
      <c r="D216" s="247" t="s">
        <v>271</v>
      </c>
      <c r="E216" s="248" t="s">
        <v>401</v>
      </c>
      <c r="F216" s="249" t="s">
        <v>402</v>
      </c>
      <c r="G216" s="250" t="s">
        <v>403</v>
      </c>
      <c r="H216" s="251">
        <v>22</v>
      </c>
      <c r="I216" s="252"/>
      <c r="J216" s="253">
        <f>ROUND(I216*H216,2)</f>
        <v>0</v>
      </c>
      <c r="K216" s="249" t="s">
        <v>206</v>
      </c>
      <c r="L216" s="254"/>
      <c r="M216" s="255" t="s">
        <v>5</v>
      </c>
      <c r="N216" s="256" t="s">
        <v>44</v>
      </c>
      <c r="O216" s="49"/>
      <c r="P216" s="223">
        <f>O216*H216</f>
        <v>0</v>
      </c>
      <c r="Q216" s="223">
        <v>0.025999999999999999</v>
      </c>
      <c r="R216" s="223">
        <f>Q216*H216</f>
        <v>0.57199999999999995</v>
      </c>
      <c r="S216" s="223">
        <v>0</v>
      </c>
      <c r="T216" s="224">
        <f>S216*H216</f>
        <v>0</v>
      </c>
      <c r="AR216" s="26" t="s">
        <v>250</v>
      </c>
      <c r="AT216" s="26" t="s">
        <v>271</v>
      </c>
      <c r="AU216" s="26" t="s">
        <v>83</v>
      </c>
      <c r="AY216" s="26" t="s">
        <v>200</v>
      </c>
      <c r="BE216" s="225">
        <f>IF(N216="základní",J216,0)</f>
        <v>0</v>
      </c>
      <c r="BF216" s="225">
        <f>IF(N216="snížená",J216,0)</f>
        <v>0</v>
      </c>
      <c r="BG216" s="225">
        <f>IF(N216="zákl. přenesená",J216,0)</f>
        <v>0</v>
      </c>
      <c r="BH216" s="225">
        <f>IF(N216="sníž. přenesená",J216,0)</f>
        <v>0</v>
      </c>
      <c r="BI216" s="225">
        <f>IF(N216="nulová",J216,0)</f>
        <v>0</v>
      </c>
      <c r="BJ216" s="26" t="s">
        <v>81</v>
      </c>
      <c r="BK216" s="225">
        <f>ROUND(I216*H216,2)</f>
        <v>0</v>
      </c>
      <c r="BL216" s="26" t="s">
        <v>207</v>
      </c>
      <c r="BM216" s="26" t="s">
        <v>1097</v>
      </c>
    </row>
    <row r="217" s="1" customFormat="1">
      <c r="B217" s="48"/>
      <c r="D217" s="226" t="s">
        <v>209</v>
      </c>
      <c r="F217" s="227" t="s">
        <v>405</v>
      </c>
      <c r="I217" s="228"/>
      <c r="L217" s="48"/>
      <c r="M217" s="229"/>
      <c r="N217" s="49"/>
      <c r="O217" s="49"/>
      <c r="P217" s="49"/>
      <c r="Q217" s="49"/>
      <c r="R217" s="49"/>
      <c r="S217" s="49"/>
      <c r="T217" s="87"/>
      <c r="AT217" s="26" t="s">
        <v>209</v>
      </c>
      <c r="AU217" s="26" t="s">
        <v>83</v>
      </c>
    </row>
    <row r="218" s="12" customFormat="1">
      <c r="B218" s="230"/>
      <c r="D218" s="226" t="s">
        <v>211</v>
      </c>
      <c r="E218" s="231" t="s">
        <v>5</v>
      </c>
      <c r="F218" s="232" t="s">
        <v>1098</v>
      </c>
      <c r="H218" s="233">
        <v>22</v>
      </c>
      <c r="I218" s="234"/>
      <c r="L218" s="230"/>
      <c r="M218" s="235"/>
      <c r="N218" s="236"/>
      <c r="O218" s="236"/>
      <c r="P218" s="236"/>
      <c r="Q218" s="236"/>
      <c r="R218" s="236"/>
      <c r="S218" s="236"/>
      <c r="T218" s="237"/>
      <c r="AT218" s="231" t="s">
        <v>211</v>
      </c>
      <c r="AU218" s="231" t="s">
        <v>83</v>
      </c>
      <c r="AV218" s="12" t="s">
        <v>83</v>
      </c>
      <c r="AW218" s="12" t="s">
        <v>37</v>
      </c>
      <c r="AX218" s="12" t="s">
        <v>81</v>
      </c>
      <c r="AY218" s="231" t="s">
        <v>200</v>
      </c>
    </row>
    <row r="219" s="1" customFormat="1" ht="16.5" customHeight="1">
      <c r="B219" s="213"/>
      <c r="C219" s="247" t="s">
        <v>431</v>
      </c>
      <c r="D219" s="247" t="s">
        <v>271</v>
      </c>
      <c r="E219" s="248" t="s">
        <v>408</v>
      </c>
      <c r="F219" s="249" t="s">
        <v>409</v>
      </c>
      <c r="G219" s="250" t="s">
        <v>291</v>
      </c>
      <c r="H219" s="251">
        <v>1015.134</v>
      </c>
      <c r="I219" s="252"/>
      <c r="J219" s="253">
        <f>ROUND(I219*H219,2)</f>
        <v>0</v>
      </c>
      <c r="K219" s="249" t="s">
        <v>206</v>
      </c>
      <c r="L219" s="254"/>
      <c r="M219" s="255" t="s">
        <v>5</v>
      </c>
      <c r="N219" s="256" t="s">
        <v>44</v>
      </c>
      <c r="O219" s="49"/>
      <c r="P219" s="223">
        <f>O219*H219</f>
        <v>0</v>
      </c>
      <c r="Q219" s="223">
        <v>0.13100000000000001</v>
      </c>
      <c r="R219" s="223">
        <f>Q219*H219</f>
        <v>132.98255399999999</v>
      </c>
      <c r="S219" s="223">
        <v>0</v>
      </c>
      <c r="T219" s="224">
        <f>S219*H219</f>
        <v>0</v>
      </c>
      <c r="AR219" s="26" t="s">
        <v>250</v>
      </c>
      <c r="AT219" s="26" t="s">
        <v>271</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1099</v>
      </c>
    </row>
    <row r="220" s="1" customFormat="1">
      <c r="B220" s="48"/>
      <c r="D220" s="226" t="s">
        <v>209</v>
      </c>
      <c r="F220" s="227" t="s">
        <v>409</v>
      </c>
      <c r="I220" s="228"/>
      <c r="L220" s="48"/>
      <c r="M220" s="229"/>
      <c r="N220" s="49"/>
      <c r="O220" s="49"/>
      <c r="P220" s="49"/>
      <c r="Q220" s="49"/>
      <c r="R220" s="49"/>
      <c r="S220" s="49"/>
      <c r="T220" s="87"/>
      <c r="AT220" s="26" t="s">
        <v>209</v>
      </c>
      <c r="AU220" s="26" t="s">
        <v>83</v>
      </c>
    </row>
    <row r="221" s="12" customFormat="1">
      <c r="B221" s="230"/>
      <c r="D221" s="226" t="s">
        <v>211</v>
      </c>
      <c r="E221" s="231" t="s">
        <v>5</v>
      </c>
      <c r="F221" s="232" t="s">
        <v>1100</v>
      </c>
      <c r="H221" s="233">
        <v>1005.083</v>
      </c>
      <c r="I221" s="234"/>
      <c r="L221" s="230"/>
      <c r="M221" s="235"/>
      <c r="N221" s="236"/>
      <c r="O221" s="236"/>
      <c r="P221" s="236"/>
      <c r="Q221" s="236"/>
      <c r="R221" s="236"/>
      <c r="S221" s="236"/>
      <c r="T221" s="237"/>
      <c r="AT221" s="231" t="s">
        <v>211</v>
      </c>
      <c r="AU221" s="231" t="s">
        <v>83</v>
      </c>
      <c r="AV221" s="12" t="s">
        <v>83</v>
      </c>
      <c r="AW221" s="12" t="s">
        <v>37</v>
      </c>
      <c r="AX221" s="12" t="s">
        <v>73</v>
      </c>
      <c r="AY221" s="231" t="s">
        <v>200</v>
      </c>
    </row>
    <row r="222" s="12" customFormat="1">
      <c r="B222" s="230"/>
      <c r="D222" s="226" t="s">
        <v>211</v>
      </c>
      <c r="E222" s="231" t="s">
        <v>5</v>
      </c>
      <c r="F222" s="232" t="s">
        <v>1101</v>
      </c>
      <c r="H222" s="233">
        <v>10.051</v>
      </c>
      <c r="I222" s="234"/>
      <c r="L222" s="230"/>
      <c r="M222" s="235"/>
      <c r="N222" s="236"/>
      <c r="O222" s="236"/>
      <c r="P222" s="236"/>
      <c r="Q222" s="236"/>
      <c r="R222" s="236"/>
      <c r="S222" s="236"/>
      <c r="T222" s="237"/>
      <c r="AT222" s="231" t="s">
        <v>211</v>
      </c>
      <c r="AU222" s="231" t="s">
        <v>83</v>
      </c>
      <c r="AV222" s="12" t="s">
        <v>83</v>
      </c>
      <c r="AW222" s="12" t="s">
        <v>37</v>
      </c>
      <c r="AX222" s="12" t="s">
        <v>73</v>
      </c>
      <c r="AY222" s="231" t="s">
        <v>200</v>
      </c>
    </row>
    <row r="223" s="13" customFormat="1">
      <c r="B223" s="238"/>
      <c r="D223" s="226" t="s">
        <v>211</v>
      </c>
      <c r="E223" s="239" t="s">
        <v>5</v>
      </c>
      <c r="F223" s="240" t="s">
        <v>219</v>
      </c>
      <c r="H223" s="241">
        <v>1015.134</v>
      </c>
      <c r="I223" s="242"/>
      <c r="L223" s="238"/>
      <c r="M223" s="243"/>
      <c r="N223" s="244"/>
      <c r="O223" s="244"/>
      <c r="P223" s="244"/>
      <c r="Q223" s="244"/>
      <c r="R223" s="244"/>
      <c r="S223" s="244"/>
      <c r="T223" s="245"/>
      <c r="AT223" s="239" t="s">
        <v>211</v>
      </c>
      <c r="AU223" s="239" t="s">
        <v>83</v>
      </c>
      <c r="AV223" s="13" t="s">
        <v>207</v>
      </c>
      <c r="AW223" s="13" t="s">
        <v>37</v>
      </c>
      <c r="AX223" s="13" t="s">
        <v>81</v>
      </c>
      <c r="AY223" s="239" t="s">
        <v>200</v>
      </c>
    </row>
    <row r="224" s="1" customFormat="1" ht="16.5" customHeight="1">
      <c r="B224" s="213"/>
      <c r="C224" s="247" t="s">
        <v>438</v>
      </c>
      <c r="D224" s="247" t="s">
        <v>271</v>
      </c>
      <c r="E224" s="248" t="s">
        <v>414</v>
      </c>
      <c r="F224" s="249" t="s">
        <v>415</v>
      </c>
      <c r="G224" s="250" t="s">
        <v>291</v>
      </c>
      <c r="H224" s="251">
        <v>66.780000000000001</v>
      </c>
      <c r="I224" s="252"/>
      <c r="J224" s="253">
        <f>ROUND(I224*H224,2)</f>
        <v>0</v>
      </c>
      <c r="K224" s="249" t="s">
        <v>206</v>
      </c>
      <c r="L224" s="254"/>
      <c r="M224" s="255" t="s">
        <v>5</v>
      </c>
      <c r="N224" s="256" t="s">
        <v>44</v>
      </c>
      <c r="O224" s="49"/>
      <c r="P224" s="223">
        <f>O224*H224</f>
        <v>0</v>
      </c>
      <c r="Q224" s="223">
        <v>0.13100000000000001</v>
      </c>
      <c r="R224" s="223">
        <f>Q224*H224</f>
        <v>8.7481799999999996</v>
      </c>
      <c r="S224" s="223">
        <v>0</v>
      </c>
      <c r="T224" s="224">
        <f>S224*H224</f>
        <v>0</v>
      </c>
      <c r="AR224" s="26" t="s">
        <v>250</v>
      </c>
      <c r="AT224" s="26" t="s">
        <v>271</v>
      </c>
      <c r="AU224" s="26" t="s">
        <v>83</v>
      </c>
      <c r="AY224" s="26" t="s">
        <v>200</v>
      </c>
      <c r="BE224" s="225">
        <f>IF(N224="základní",J224,0)</f>
        <v>0</v>
      </c>
      <c r="BF224" s="225">
        <f>IF(N224="snížená",J224,0)</f>
        <v>0</v>
      </c>
      <c r="BG224" s="225">
        <f>IF(N224="zákl. přenesená",J224,0)</f>
        <v>0</v>
      </c>
      <c r="BH224" s="225">
        <f>IF(N224="sníž. přenesená",J224,0)</f>
        <v>0</v>
      </c>
      <c r="BI224" s="225">
        <f>IF(N224="nulová",J224,0)</f>
        <v>0</v>
      </c>
      <c r="BJ224" s="26" t="s">
        <v>81</v>
      </c>
      <c r="BK224" s="225">
        <f>ROUND(I224*H224,2)</f>
        <v>0</v>
      </c>
      <c r="BL224" s="26" t="s">
        <v>207</v>
      </c>
      <c r="BM224" s="26" t="s">
        <v>1102</v>
      </c>
    </row>
    <row r="225" s="1" customFormat="1">
      <c r="B225" s="48"/>
      <c r="D225" s="226" t="s">
        <v>209</v>
      </c>
      <c r="F225" s="227" t="s">
        <v>415</v>
      </c>
      <c r="I225" s="228"/>
      <c r="L225" s="48"/>
      <c r="M225" s="229"/>
      <c r="N225" s="49"/>
      <c r="O225" s="49"/>
      <c r="P225" s="49"/>
      <c r="Q225" s="49"/>
      <c r="R225" s="49"/>
      <c r="S225" s="49"/>
      <c r="T225" s="87"/>
      <c r="AT225" s="26" t="s">
        <v>209</v>
      </c>
      <c r="AU225" s="26" t="s">
        <v>83</v>
      </c>
    </row>
    <row r="226" s="12" customFormat="1">
      <c r="B226" s="230"/>
      <c r="D226" s="226" t="s">
        <v>211</v>
      </c>
      <c r="E226" s="231" t="s">
        <v>5</v>
      </c>
      <c r="F226" s="232" t="s">
        <v>1103</v>
      </c>
      <c r="H226" s="233">
        <v>66.119</v>
      </c>
      <c r="I226" s="234"/>
      <c r="L226" s="230"/>
      <c r="M226" s="235"/>
      <c r="N226" s="236"/>
      <c r="O226" s="236"/>
      <c r="P226" s="236"/>
      <c r="Q226" s="236"/>
      <c r="R226" s="236"/>
      <c r="S226" s="236"/>
      <c r="T226" s="237"/>
      <c r="AT226" s="231" t="s">
        <v>211</v>
      </c>
      <c r="AU226" s="231" t="s">
        <v>83</v>
      </c>
      <c r="AV226" s="12" t="s">
        <v>83</v>
      </c>
      <c r="AW226" s="12" t="s">
        <v>37</v>
      </c>
      <c r="AX226" s="12" t="s">
        <v>73</v>
      </c>
      <c r="AY226" s="231" t="s">
        <v>200</v>
      </c>
    </row>
    <row r="227" s="12" customFormat="1">
      <c r="B227" s="230"/>
      <c r="D227" s="226" t="s">
        <v>211</v>
      </c>
      <c r="E227" s="231" t="s">
        <v>5</v>
      </c>
      <c r="F227" s="232" t="s">
        <v>1104</v>
      </c>
      <c r="H227" s="233">
        <v>0.66100000000000003</v>
      </c>
      <c r="I227" s="234"/>
      <c r="L227" s="230"/>
      <c r="M227" s="235"/>
      <c r="N227" s="236"/>
      <c r="O227" s="236"/>
      <c r="P227" s="236"/>
      <c r="Q227" s="236"/>
      <c r="R227" s="236"/>
      <c r="S227" s="236"/>
      <c r="T227" s="237"/>
      <c r="AT227" s="231" t="s">
        <v>211</v>
      </c>
      <c r="AU227" s="231" t="s">
        <v>83</v>
      </c>
      <c r="AV227" s="12" t="s">
        <v>83</v>
      </c>
      <c r="AW227" s="12" t="s">
        <v>37</v>
      </c>
      <c r="AX227" s="12" t="s">
        <v>73</v>
      </c>
      <c r="AY227" s="231" t="s">
        <v>200</v>
      </c>
    </row>
    <row r="228" s="13" customFormat="1">
      <c r="B228" s="238"/>
      <c r="D228" s="226" t="s">
        <v>211</v>
      </c>
      <c r="E228" s="239" t="s">
        <v>5</v>
      </c>
      <c r="F228" s="240" t="s">
        <v>219</v>
      </c>
      <c r="H228" s="241">
        <v>66.780000000000001</v>
      </c>
      <c r="I228" s="242"/>
      <c r="L228" s="238"/>
      <c r="M228" s="243"/>
      <c r="N228" s="244"/>
      <c r="O228" s="244"/>
      <c r="P228" s="244"/>
      <c r="Q228" s="244"/>
      <c r="R228" s="244"/>
      <c r="S228" s="244"/>
      <c r="T228" s="245"/>
      <c r="AT228" s="239" t="s">
        <v>211</v>
      </c>
      <c r="AU228" s="239" t="s">
        <v>83</v>
      </c>
      <c r="AV228" s="13" t="s">
        <v>207</v>
      </c>
      <c r="AW228" s="13" t="s">
        <v>37</v>
      </c>
      <c r="AX228" s="13" t="s">
        <v>81</v>
      </c>
      <c r="AY228" s="239" t="s">
        <v>200</v>
      </c>
    </row>
    <row r="229" s="1" customFormat="1" ht="25.5" customHeight="1">
      <c r="B229" s="213"/>
      <c r="C229" s="214" t="s">
        <v>443</v>
      </c>
      <c r="D229" s="214" t="s">
        <v>202</v>
      </c>
      <c r="E229" s="215" t="s">
        <v>1105</v>
      </c>
      <c r="F229" s="216" t="s">
        <v>1106</v>
      </c>
      <c r="G229" s="217" t="s">
        <v>291</v>
      </c>
      <c r="H229" s="218">
        <v>338.702</v>
      </c>
      <c r="I229" s="219"/>
      <c r="J229" s="220">
        <f>ROUND(I229*H229,2)</f>
        <v>0</v>
      </c>
      <c r="K229" s="216" t="s">
        <v>206</v>
      </c>
      <c r="L229" s="48"/>
      <c r="M229" s="221" t="s">
        <v>5</v>
      </c>
      <c r="N229" s="222" t="s">
        <v>44</v>
      </c>
      <c r="O229" s="49"/>
      <c r="P229" s="223">
        <f>O229*H229</f>
        <v>0</v>
      </c>
      <c r="Q229" s="223">
        <v>0.085650000000000004</v>
      </c>
      <c r="R229" s="223">
        <f>Q229*H229</f>
        <v>29.0098263</v>
      </c>
      <c r="S229" s="223">
        <v>0</v>
      </c>
      <c r="T229" s="224">
        <f>S229*H229</f>
        <v>0</v>
      </c>
      <c r="AR229" s="26" t="s">
        <v>207</v>
      </c>
      <c r="AT229" s="26" t="s">
        <v>202</v>
      </c>
      <c r="AU229" s="26" t="s">
        <v>83</v>
      </c>
      <c r="AY229" s="26" t="s">
        <v>200</v>
      </c>
      <c r="BE229" s="225">
        <f>IF(N229="základní",J229,0)</f>
        <v>0</v>
      </c>
      <c r="BF229" s="225">
        <f>IF(N229="snížená",J229,0)</f>
        <v>0</v>
      </c>
      <c r="BG229" s="225">
        <f>IF(N229="zákl. přenesená",J229,0)</f>
        <v>0</v>
      </c>
      <c r="BH229" s="225">
        <f>IF(N229="sníž. přenesená",J229,0)</f>
        <v>0</v>
      </c>
      <c r="BI229" s="225">
        <f>IF(N229="nulová",J229,0)</f>
        <v>0</v>
      </c>
      <c r="BJ229" s="26" t="s">
        <v>81</v>
      </c>
      <c r="BK229" s="225">
        <f>ROUND(I229*H229,2)</f>
        <v>0</v>
      </c>
      <c r="BL229" s="26" t="s">
        <v>207</v>
      </c>
      <c r="BM229" s="26" t="s">
        <v>1107</v>
      </c>
    </row>
    <row r="230" s="1" customFormat="1">
      <c r="B230" s="48"/>
      <c r="D230" s="226" t="s">
        <v>209</v>
      </c>
      <c r="F230" s="227" t="s">
        <v>1108</v>
      </c>
      <c r="I230" s="228"/>
      <c r="L230" s="48"/>
      <c r="M230" s="229"/>
      <c r="N230" s="49"/>
      <c r="O230" s="49"/>
      <c r="P230" s="49"/>
      <c r="Q230" s="49"/>
      <c r="R230" s="49"/>
      <c r="S230" s="49"/>
      <c r="T230" s="87"/>
      <c r="AT230" s="26" t="s">
        <v>209</v>
      </c>
      <c r="AU230" s="26" t="s">
        <v>83</v>
      </c>
    </row>
    <row r="231" s="12" customFormat="1">
      <c r="B231" s="230"/>
      <c r="D231" s="226" t="s">
        <v>211</v>
      </c>
      <c r="E231" s="231" t="s">
        <v>5</v>
      </c>
      <c r="F231" s="232" t="s">
        <v>1109</v>
      </c>
      <c r="H231" s="233">
        <v>338.702</v>
      </c>
      <c r="I231" s="234"/>
      <c r="L231" s="230"/>
      <c r="M231" s="235"/>
      <c r="N231" s="236"/>
      <c r="O231" s="236"/>
      <c r="P231" s="236"/>
      <c r="Q231" s="236"/>
      <c r="R231" s="236"/>
      <c r="S231" s="236"/>
      <c r="T231" s="237"/>
      <c r="AT231" s="231" t="s">
        <v>211</v>
      </c>
      <c r="AU231" s="231" t="s">
        <v>83</v>
      </c>
      <c r="AV231" s="12" t="s">
        <v>83</v>
      </c>
      <c r="AW231" s="12" t="s">
        <v>37</v>
      </c>
      <c r="AX231" s="12" t="s">
        <v>81</v>
      </c>
      <c r="AY231" s="231" t="s">
        <v>200</v>
      </c>
    </row>
    <row r="232" s="1" customFormat="1" ht="16.5" customHeight="1">
      <c r="B232" s="213"/>
      <c r="C232" s="247" t="s">
        <v>447</v>
      </c>
      <c r="D232" s="247" t="s">
        <v>271</v>
      </c>
      <c r="E232" s="248" t="s">
        <v>426</v>
      </c>
      <c r="F232" s="249" t="s">
        <v>427</v>
      </c>
      <c r="G232" s="250" t="s">
        <v>291</v>
      </c>
      <c r="H232" s="251">
        <v>342.089</v>
      </c>
      <c r="I232" s="252"/>
      <c r="J232" s="253">
        <f>ROUND(I232*H232,2)</f>
        <v>0</v>
      </c>
      <c r="K232" s="249" t="s">
        <v>206</v>
      </c>
      <c r="L232" s="254"/>
      <c r="M232" s="255" t="s">
        <v>5</v>
      </c>
      <c r="N232" s="256" t="s">
        <v>44</v>
      </c>
      <c r="O232" s="49"/>
      <c r="P232" s="223">
        <f>O232*H232</f>
        <v>0</v>
      </c>
      <c r="Q232" s="223">
        <v>0.17599999999999999</v>
      </c>
      <c r="R232" s="223">
        <f>Q232*H232</f>
        <v>60.207663999999994</v>
      </c>
      <c r="S232" s="223">
        <v>0</v>
      </c>
      <c r="T232" s="224">
        <f>S232*H232</f>
        <v>0</v>
      </c>
      <c r="AR232" s="26" t="s">
        <v>250</v>
      </c>
      <c r="AT232" s="26" t="s">
        <v>271</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207</v>
      </c>
      <c r="BM232" s="26" t="s">
        <v>1110</v>
      </c>
    </row>
    <row r="233" s="1" customFormat="1">
      <c r="B233" s="48"/>
      <c r="D233" s="226" t="s">
        <v>209</v>
      </c>
      <c r="F233" s="227" t="s">
        <v>427</v>
      </c>
      <c r="I233" s="228"/>
      <c r="L233" s="48"/>
      <c r="M233" s="229"/>
      <c r="N233" s="49"/>
      <c r="O233" s="49"/>
      <c r="P233" s="49"/>
      <c r="Q233" s="49"/>
      <c r="R233" s="49"/>
      <c r="S233" s="49"/>
      <c r="T233" s="87"/>
      <c r="AT233" s="26" t="s">
        <v>209</v>
      </c>
      <c r="AU233" s="26" t="s">
        <v>83</v>
      </c>
    </row>
    <row r="234" s="12" customFormat="1">
      <c r="B234" s="230"/>
      <c r="D234" s="226" t="s">
        <v>211</v>
      </c>
      <c r="E234" s="231" t="s">
        <v>5</v>
      </c>
      <c r="F234" s="232" t="s">
        <v>1111</v>
      </c>
      <c r="H234" s="233">
        <v>303.92200000000003</v>
      </c>
      <c r="I234" s="234"/>
      <c r="L234" s="230"/>
      <c r="M234" s="235"/>
      <c r="N234" s="236"/>
      <c r="O234" s="236"/>
      <c r="P234" s="236"/>
      <c r="Q234" s="236"/>
      <c r="R234" s="236"/>
      <c r="S234" s="236"/>
      <c r="T234" s="237"/>
      <c r="AT234" s="231" t="s">
        <v>211</v>
      </c>
      <c r="AU234" s="231" t="s">
        <v>83</v>
      </c>
      <c r="AV234" s="12" t="s">
        <v>83</v>
      </c>
      <c r="AW234" s="12" t="s">
        <v>37</v>
      </c>
      <c r="AX234" s="12" t="s">
        <v>73</v>
      </c>
      <c r="AY234" s="231" t="s">
        <v>200</v>
      </c>
    </row>
    <row r="235" s="12" customFormat="1">
      <c r="B235" s="230"/>
      <c r="D235" s="226" t="s">
        <v>211</v>
      </c>
      <c r="E235" s="231" t="s">
        <v>5</v>
      </c>
      <c r="F235" s="232" t="s">
        <v>1079</v>
      </c>
      <c r="H235" s="233">
        <v>34.780000000000001</v>
      </c>
      <c r="I235" s="234"/>
      <c r="L235" s="230"/>
      <c r="M235" s="235"/>
      <c r="N235" s="236"/>
      <c r="O235" s="236"/>
      <c r="P235" s="236"/>
      <c r="Q235" s="236"/>
      <c r="R235" s="236"/>
      <c r="S235" s="236"/>
      <c r="T235" s="237"/>
      <c r="AT235" s="231" t="s">
        <v>211</v>
      </c>
      <c r="AU235" s="231" t="s">
        <v>83</v>
      </c>
      <c r="AV235" s="12" t="s">
        <v>83</v>
      </c>
      <c r="AW235" s="12" t="s">
        <v>37</v>
      </c>
      <c r="AX235" s="12" t="s">
        <v>73</v>
      </c>
      <c r="AY235" s="231" t="s">
        <v>200</v>
      </c>
    </row>
    <row r="236" s="12" customFormat="1">
      <c r="B236" s="230"/>
      <c r="D236" s="226" t="s">
        <v>211</v>
      </c>
      <c r="E236" s="231" t="s">
        <v>5</v>
      </c>
      <c r="F236" s="232" t="s">
        <v>1112</v>
      </c>
      <c r="H236" s="233">
        <v>3.387</v>
      </c>
      <c r="I236" s="234"/>
      <c r="L236" s="230"/>
      <c r="M236" s="235"/>
      <c r="N236" s="236"/>
      <c r="O236" s="236"/>
      <c r="P236" s="236"/>
      <c r="Q236" s="236"/>
      <c r="R236" s="236"/>
      <c r="S236" s="236"/>
      <c r="T236" s="237"/>
      <c r="AT236" s="231" t="s">
        <v>211</v>
      </c>
      <c r="AU236" s="231" t="s">
        <v>83</v>
      </c>
      <c r="AV236" s="12" t="s">
        <v>83</v>
      </c>
      <c r="AW236" s="12" t="s">
        <v>37</v>
      </c>
      <c r="AX236" s="12" t="s">
        <v>73</v>
      </c>
      <c r="AY236" s="231" t="s">
        <v>200</v>
      </c>
    </row>
    <row r="237" s="13" customFormat="1">
      <c r="B237" s="238"/>
      <c r="D237" s="226" t="s">
        <v>211</v>
      </c>
      <c r="E237" s="239" t="s">
        <v>5</v>
      </c>
      <c r="F237" s="240" t="s">
        <v>219</v>
      </c>
      <c r="H237" s="241">
        <v>342.089</v>
      </c>
      <c r="I237" s="242"/>
      <c r="L237" s="238"/>
      <c r="M237" s="243"/>
      <c r="N237" s="244"/>
      <c r="O237" s="244"/>
      <c r="P237" s="244"/>
      <c r="Q237" s="244"/>
      <c r="R237" s="244"/>
      <c r="S237" s="244"/>
      <c r="T237" s="245"/>
      <c r="AT237" s="239" t="s">
        <v>211</v>
      </c>
      <c r="AU237" s="239" t="s">
        <v>83</v>
      </c>
      <c r="AV237" s="13" t="s">
        <v>207</v>
      </c>
      <c r="AW237" s="13" t="s">
        <v>37</v>
      </c>
      <c r="AX237" s="13" t="s">
        <v>81</v>
      </c>
      <c r="AY237" s="239" t="s">
        <v>200</v>
      </c>
    </row>
    <row r="238" s="1" customFormat="1" ht="25.5" customHeight="1">
      <c r="B238" s="213"/>
      <c r="C238" s="214" t="s">
        <v>451</v>
      </c>
      <c r="D238" s="214" t="s">
        <v>202</v>
      </c>
      <c r="E238" s="215" t="s">
        <v>1113</v>
      </c>
      <c r="F238" s="216" t="s">
        <v>1114</v>
      </c>
      <c r="G238" s="217" t="s">
        <v>291</v>
      </c>
      <c r="H238" s="218">
        <v>369.94499999999999</v>
      </c>
      <c r="I238" s="219"/>
      <c r="J238" s="220">
        <f>ROUND(I238*H238,2)</f>
        <v>0</v>
      </c>
      <c r="K238" s="216" t="s">
        <v>206</v>
      </c>
      <c r="L238" s="48"/>
      <c r="M238" s="221" t="s">
        <v>5</v>
      </c>
      <c r="N238" s="222" t="s">
        <v>44</v>
      </c>
      <c r="O238" s="49"/>
      <c r="P238" s="223">
        <f>O238*H238</f>
        <v>0</v>
      </c>
      <c r="Q238" s="223">
        <v>0.080030000000000004</v>
      </c>
      <c r="R238" s="223">
        <f>Q238*H238</f>
        <v>29.606698350000002</v>
      </c>
      <c r="S238" s="223">
        <v>0</v>
      </c>
      <c r="T238" s="224">
        <f>S238*H238</f>
        <v>0</v>
      </c>
      <c r="AR238" s="26" t="s">
        <v>207</v>
      </c>
      <c r="AT238" s="26" t="s">
        <v>202</v>
      </c>
      <c r="AU238" s="26" t="s">
        <v>83</v>
      </c>
      <c r="AY238" s="26" t="s">
        <v>200</v>
      </c>
      <c r="BE238" s="225">
        <f>IF(N238="základní",J238,0)</f>
        <v>0</v>
      </c>
      <c r="BF238" s="225">
        <f>IF(N238="snížená",J238,0)</f>
        <v>0</v>
      </c>
      <c r="BG238" s="225">
        <f>IF(N238="zákl. přenesená",J238,0)</f>
        <v>0</v>
      </c>
      <c r="BH238" s="225">
        <f>IF(N238="sníž. přenesená",J238,0)</f>
        <v>0</v>
      </c>
      <c r="BI238" s="225">
        <f>IF(N238="nulová",J238,0)</f>
        <v>0</v>
      </c>
      <c r="BJ238" s="26" t="s">
        <v>81</v>
      </c>
      <c r="BK238" s="225">
        <f>ROUND(I238*H238,2)</f>
        <v>0</v>
      </c>
      <c r="BL238" s="26" t="s">
        <v>207</v>
      </c>
      <c r="BM238" s="26" t="s">
        <v>1115</v>
      </c>
    </row>
    <row r="239" s="1" customFormat="1">
      <c r="B239" s="48"/>
      <c r="D239" s="226" t="s">
        <v>209</v>
      </c>
      <c r="F239" s="227" t="s">
        <v>1116</v>
      </c>
      <c r="I239" s="228"/>
      <c r="L239" s="48"/>
      <c r="M239" s="229"/>
      <c r="N239" s="49"/>
      <c r="O239" s="49"/>
      <c r="P239" s="49"/>
      <c r="Q239" s="49"/>
      <c r="R239" s="49"/>
      <c r="S239" s="49"/>
      <c r="T239" s="87"/>
      <c r="AT239" s="26" t="s">
        <v>209</v>
      </c>
      <c r="AU239" s="26" t="s">
        <v>83</v>
      </c>
    </row>
    <row r="240" s="12" customFormat="1">
      <c r="B240" s="230"/>
      <c r="D240" s="226" t="s">
        <v>211</v>
      </c>
      <c r="E240" s="231" t="s">
        <v>5</v>
      </c>
      <c r="F240" s="232" t="s">
        <v>1117</v>
      </c>
      <c r="H240" s="233">
        <v>369.94499999999999</v>
      </c>
      <c r="I240" s="234"/>
      <c r="L240" s="230"/>
      <c r="M240" s="235"/>
      <c r="N240" s="236"/>
      <c r="O240" s="236"/>
      <c r="P240" s="236"/>
      <c r="Q240" s="236"/>
      <c r="R240" s="236"/>
      <c r="S240" s="236"/>
      <c r="T240" s="237"/>
      <c r="AT240" s="231" t="s">
        <v>211</v>
      </c>
      <c r="AU240" s="231" t="s">
        <v>83</v>
      </c>
      <c r="AV240" s="12" t="s">
        <v>83</v>
      </c>
      <c r="AW240" s="12" t="s">
        <v>37</v>
      </c>
      <c r="AX240" s="12" t="s">
        <v>81</v>
      </c>
      <c r="AY240" s="231" t="s">
        <v>200</v>
      </c>
    </row>
    <row r="241" s="1" customFormat="1" ht="16.5" customHeight="1">
      <c r="B241" s="213"/>
      <c r="C241" s="247" t="s">
        <v>455</v>
      </c>
      <c r="D241" s="247" t="s">
        <v>271</v>
      </c>
      <c r="E241" s="248" t="s">
        <v>698</v>
      </c>
      <c r="F241" s="249" t="s">
        <v>699</v>
      </c>
      <c r="G241" s="250" t="s">
        <v>291</v>
      </c>
      <c r="H241" s="251">
        <v>373.64400000000001</v>
      </c>
      <c r="I241" s="252"/>
      <c r="J241" s="253">
        <f>ROUND(I241*H241,2)</f>
        <v>0</v>
      </c>
      <c r="K241" s="249" t="s">
        <v>5</v>
      </c>
      <c r="L241" s="254"/>
      <c r="M241" s="255" t="s">
        <v>5</v>
      </c>
      <c r="N241" s="256" t="s">
        <v>44</v>
      </c>
      <c r="O241" s="49"/>
      <c r="P241" s="223">
        <f>O241*H241</f>
        <v>0</v>
      </c>
      <c r="Q241" s="223">
        <v>0.108</v>
      </c>
      <c r="R241" s="223">
        <f>Q241*H241</f>
        <v>40.353552000000001</v>
      </c>
      <c r="S241" s="223">
        <v>0</v>
      </c>
      <c r="T241" s="224">
        <f>S241*H241</f>
        <v>0</v>
      </c>
      <c r="AR241" s="26" t="s">
        <v>250</v>
      </c>
      <c r="AT241" s="26" t="s">
        <v>271</v>
      </c>
      <c r="AU241" s="26" t="s">
        <v>83</v>
      </c>
      <c r="AY241" s="26" t="s">
        <v>200</v>
      </c>
      <c r="BE241" s="225">
        <f>IF(N241="základní",J241,0)</f>
        <v>0</v>
      </c>
      <c r="BF241" s="225">
        <f>IF(N241="snížená",J241,0)</f>
        <v>0</v>
      </c>
      <c r="BG241" s="225">
        <f>IF(N241="zákl. přenesená",J241,0)</f>
        <v>0</v>
      </c>
      <c r="BH241" s="225">
        <f>IF(N241="sníž. přenesená",J241,0)</f>
        <v>0</v>
      </c>
      <c r="BI241" s="225">
        <f>IF(N241="nulová",J241,0)</f>
        <v>0</v>
      </c>
      <c r="BJ241" s="26" t="s">
        <v>81</v>
      </c>
      <c r="BK241" s="225">
        <f>ROUND(I241*H241,2)</f>
        <v>0</v>
      </c>
      <c r="BL241" s="26" t="s">
        <v>207</v>
      </c>
      <c r="BM241" s="26" t="s">
        <v>1118</v>
      </c>
    </row>
    <row r="242" s="1" customFormat="1">
      <c r="B242" s="48"/>
      <c r="D242" s="226" t="s">
        <v>209</v>
      </c>
      <c r="F242" s="227" t="s">
        <v>701</v>
      </c>
      <c r="I242" s="228"/>
      <c r="L242" s="48"/>
      <c r="M242" s="229"/>
      <c r="N242" s="49"/>
      <c r="O242" s="49"/>
      <c r="P242" s="49"/>
      <c r="Q242" s="49"/>
      <c r="R242" s="49"/>
      <c r="S242" s="49"/>
      <c r="T242" s="87"/>
      <c r="AT242" s="26" t="s">
        <v>209</v>
      </c>
      <c r="AU242" s="26" t="s">
        <v>83</v>
      </c>
    </row>
    <row r="243" s="12" customFormat="1">
      <c r="B243" s="230"/>
      <c r="D243" s="226" t="s">
        <v>211</v>
      </c>
      <c r="E243" s="231" t="s">
        <v>5</v>
      </c>
      <c r="F243" s="232" t="s">
        <v>1077</v>
      </c>
      <c r="H243" s="233">
        <v>369.94499999999999</v>
      </c>
      <c r="I243" s="234"/>
      <c r="L243" s="230"/>
      <c r="M243" s="235"/>
      <c r="N243" s="236"/>
      <c r="O243" s="236"/>
      <c r="P243" s="236"/>
      <c r="Q243" s="236"/>
      <c r="R243" s="236"/>
      <c r="S243" s="236"/>
      <c r="T243" s="237"/>
      <c r="AT243" s="231" t="s">
        <v>211</v>
      </c>
      <c r="AU243" s="231" t="s">
        <v>83</v>
      </c>
      <c r="AV243" s="12" t="s">
        <v>83</v>
      </c>
      <c r="AW243" s="12" t="s">
        <v>37</v>
      </c>
      <c r="AX243" s="12" t="s">
        <v>73</v>
      </c>
      <c r="AY243" s="231" t="s">
        <v>200</v>
      </c>
    </row>
    <row r="244" s="12" customFormat="1">
      <c r="B244" s="230"/>
      <c r="D244" s="226" t="s">
        <v>211</v>
      </c>
      <c r="E244" s="231" t="s">
        <v>5</v>
      </c>
      <c r="F244" s="232" t="s">
        <v>1119</v>
      </c>
      <c r="H244" s="233">
        <v>3.6989999999999998</v>
      </c>
      <c r="I244" s="234"/>
      <c r="L244" s="230"/>
      <c r="M244" s="235"/>
      <c r="N244" s="236"/>
      <c r="O244" s="236"/>
      <c r="P244" s="236"/>
      <c r="Q244" s="236"/>
      <c r="R244" s="236"/>
      <c r="S244" s="236"/>
      <c r="T244" s="237"/>
      <c r="AT244" s="231" t="s">
        <v>211</v>
      </c>
      <c r="AU244" s="231" t="s">
        <v>83</v>
      </c>
      <c r="AV244" s="12" t="s">
        <v>83</v>
      </c>
      <c r="AW244" s="12" t="s">
        <v>37</v>
      </c>
      <c r="AX244" s="12" t="s">
        <v>73</v>
      </c>
      <c r="AY244" s="231" t="s">
        <v>200</v>
      </c>
    </row>
    <row r="245" s="13" customFormat="1">
      <c r="B245" s="238"/>
      <c r="D245" s="226" t="s">
        <v>211</v>
      </c>
      <c r="E245" s="239" t="s">
        <v>5</v>
      </c>
      <c r="F245" s="240" t="s">
        <v>219</v>
      </c>
      <c r="H245" s="241">
        <v>373.64400000000001</v>
      </c>
      <c r="I245" s="242"/>
      <c r="L245" s="238"/>
      <c r="M245" s="243"/>
      <c r="N245" s="244"/>
      <c r="O245" s="244"/>
      <c r="P245" s="244"/>
      <c r="Q245" s="244"/>
      <c r="R245" s="244"/>
      <c r="S245" s="244"/>
      <c r="T245" s="245"/>
      <c r="AT245" s="239" t="s">
        <v>211</v>
      </c>
      <c r="AU245" s="239" t="s">
        <v>83</v>
      </c>
      <c r="AV245" s="13" t="s">
        <v>207</v>
      </c>
      <c r="AW245" s="13" t="s">
        <v>37</v>
      </c>
      <c r="AX245" s="13" t="s">
        <v>81</v>
      </c>
      <c r="AY245" s="239" t="s">
        <v>200</v>
      </c>
    </row>
    <row r="246" s="1" customFormat="1" ht="16.5" customHeight="1">
      <c r="B246" s="213"/>
      <c r="C246" s="214" t="s">
        <v>459</v>
      </c>
      <c r="D246" s="214" t="s">
        <v>202</v>
      </c>
      <c r="E246" s="215" t="s">
        <v>432</v>
      </c>
      <c r="F246" s="216" t="s">
        <v>433</v>
      </c>
      <c r="G246" s="217" t="s">
        <v>333</v>
      </c>
      <c r="H246" s="218">
        <v>70</v>
      </c>
      <c r="I246" s="219"/>
      <c r="J246" s="220">
        <f>ROUND(I246*H246,2)</f>
        <v>0</v>
      </c>
      <c r="K246" s="216" t="s">
        <v>5</v>
      </c>
      <c r="L246" s="48"/>
      <c r="M246" s="221" t="s">
        <v>5</v>
      </c>
      <c r="N246" s="222" t="s">
        <v>44</v>
      </c>
      <c r="O246" s="49"/>
      <c r="P246" s="223">
        <f>O246*H246</f>
        <v>0</v>
      </c>
      <c r="Q246" s="223">
        <v>0</v>
      </c>
      <c r="R246" s="223">
        <f>Q246*H246</f>
        <v>0</v>
      </c>
      <c r="S246" s="223">
        <v>0</v>
      </c>
      <c r="T246" s="224">
        <f>S246*H246</f>
        <v>0</v>
      </c>
      <c r="AR246" s="26" t="s">
        <v>207</v>
      </c>
      <c r="AT246" s="26" t="s">
        <v>202</v>
      </c>
      <c r="AU246" s="26" t="s">
        <v>83</v>
      </c>
      <c r="AY246" s="26" t="s">
        <v>200</v>
      </c>
      <c r="BE246" s="225">
        <f>IF(N246="základní",J246,0)</f>
        <v>0</v>
      </c>
      <c r="BF246" s="225">
        <f>IF(N246="snížená",J246,0)</f>
        <v>0</v>
      </c>
      <c r="BG246" s="225">
        <f>IF(N246="zákl. přenesená",J246,0)</f>
        <v>0</v>
      </c>
      <c r="BH246" s="225">
        <f>IF(N246="sníž. přenesená",J246,0)</f>
        <v>0</v>
      </c>
      <c r="BI246" s="225">
        <f>IF(N246="nulová",J246,0)</f>
        <v>0</v>
      </c>
      <c r="BJ246" s="26" t="s">
        <v>81</v>
      </c>
      <c r="BK246" s="225">
        <f>ROUND(I246*H246,2)</f>
        <v>0</v>
      </c>
      <c r="BL246" s="26" t="s">
        <v>207</v>
      </c>
      <c r="BM246" s="26" t="s">
        <v>1120</v>
      </c>
    </row>
    <row r="247" s="1" customFormat="1">
      <c r="B247" s="48"/>
      <c r="D247" s="226" t="s">
        <v>209</v>
      </c>
      <c r="F247" s="227" t="s">
        <v>435</v>
      </c>
      <c r="I247" s="228"/>
      <c r="L247" s="48"/>
      <c r="M247" s="229"/>
      <c r="N247" s="49"/>
      <c r="O247" s="49"/>
      <c r="P247" s="49"/>
      <c r="Q247" s="49"/>
      <c r="R247" s="49"/>
      <c r="S247" s="49"/>
      <c r="T247" s="87"/>
      <c r="AT247" s="26" t="s">
        <v>209</v>
      </c>
      <c r="AU247" s="26" t="s">
        <v>83</v>
      </c>
    </row>
    <row r="248" s="12" customFormat="1">
      <c r="B248" s="230"/>
      <c r="D248" s="226" t="s">
        <v>211</v>
      </c>
      <c r="E248" s="231" t="s">
        <v>5</v>
      </c>
      <c r="F248" s="232" t="s">
        <v>1121</v>
      </c>
      <c r="H248" s="233">
        <v>70</v>
      </c>
      <c r="I248" s="234"/>
      <c r="L248" s="230"/>
      <c r="M248" s="235"/>
      <c r="N248" s="236"/>
      <c r="O248" s="236"/>
      <c r="P248" s="236"/>
      <c r="Q248" s="236"/>
      <c r="R248" s="236"/>
      <c r="S248" s="236"/>
      <c r="T248" s="237"/>
      <c r="AT248" s="231" t="s">
        <v>211</v>
      </c>
      <c r="AU248" s="231" t="s">
        <v>83</v>
      </c>
      <c r="AV248" s="12" t="s">
        <v>83</v>
      </c>
      <c r="AW248" s="12" t="s">
        <v>37</v>
      </c>
      <c r="AX248" s="12" t="s">
        <v>81</v>
      </c>
      <c r="AY248" s="231" t="s">
        <v>200</v>
      </c>
    </row>
    <row r="249" s="11" customFormat="1" ht="29.88" customHeight="1">
      <c r="B249" s="200"/>
      <c r="D249" s="201" t="s">
        <v>72</v>
      </c>
      <c r="E249" s="211" t="s">
        <v>250</v>
      </c>
      <c r="F249" s="211" t="s">
        <v>437</v>
      </c>
      <c r="I249" s="203"/>
      <c r="J249" s="212">
        <f>BK249</f>
        <v>0</v>
      </c>
      <c r="L249" s="200"/>
      <c r="M249" s="205"/>
      <c r="N249" s="206"/>
      <c r="O249" s="206"/>
      <c r="P249" s="207">
        <f>SUM(P250:P270)</f>
        <v>0</v>
      </c>
      <c r="Q249" s="206"/>
      <c r="R249" s="207">
        <f>SUM(R250:R270)</f>
        <v>20.726839999999996</v>
      </c>
      <c r="S249" s="206"/>
      <c r="T249" s="208">
        <f>SUM(T250:T270)</f>
        <v>0</v>
      </c>
      <c r="AR249" s="201" t="s">
        <v>81</v>
      </c>
      <c r="AT249" s="209" t="s">
        <v>72</v>
      </c>
      <c r="AU249" s="209" t="s">
        <v>81</v>
      </c>
      <c r="AY249" s="201" t="s">
        <v>200</v>
      </c>
      <c r="BK249" s="210">
        <f>SUM(BK250:BK270)</f>
        <v>0</v>
      </c>
    </row>
    <row r="250" s="1" customFormat="1" ht="16.5" customHeight="1">
      <c r="B250" s="213"/>
      <c r="C250" s="214" t="s">
        <v>436</v>
      </c>
      <c r="D250" s="214" t="s">
        <v>202</v>
      </c>
      <c r="E250" s="215" t="s">
        <v>439</v>
      </c>
      <c r="F250" s="216" t="s">
        <v>440</v>
      </c>
      <c r="G250" s="217" t="s">
        <v>403</v>
      </c>
      <c r="H250" s="218">
        <v>21</v>
      </c>
      <c r="I250" s="219"/>
      <c r="J250" s="220">
        <f>ROUND(I250*H250,2)</f>
        <v>0</v>
      </c>
      <c r="K250" s="216" t="s">
        <v>206</v>
      </c>
      <c r="L250" s="48"/>
      <c r="M250" s="221" t="s">
        <v>5</v>
      </c>
      <c r="N250" s="222" t="s">
        <v>44</v>
      </c>
      <c r="O250" s="49"/>
      <c r="P250" s="223">
        <f>O250*H250</f>
        <v>0</v>
      </c>
      <c r="Q250" s="223">
        <v>0.34089999999999998</v>
      </c>
      <c r="R250" s="223">
        <f>Q250*H250</f>
        <v>7.1588999999999992</v>
      </c>
      <c r="S250" s="223">
        <v>0</v>
      </c>
      <c r="T250" s="224">
        <f>S250*H250</f>
        <v>0</v>
      </c>
      <c r="AR250" s="26" t="s">
        <v>207</v>
      </c>
      <c r="AT250" s="26" t="s">
        <v>202</v>
      </c>
      <c r="AU250" s="26" t="s">
        <v>83</v>
      </c>
      <c r="AY250" s="26" t="s">
        <v>200</v>
      </c>
      <c r="BE250" s="225">
        <f>IF(N250="základní",J250,0)</f>
        <v>0</v>
      </c>
      <c r="BF250" s="225">
        <f>IF(N250="snížená",J250,0)</f>
        <v>0</v>
      </c>
      <c r="BG250" s="225">
        <f>IF(N250="zákl. přenesená",J250,0)</f>
        <v>0</v>
      </c>
      <c r="BH250" s="225">
        <f>IF(N250="sníž. přenesená",J250,0)</f>
        <v>0</v>
      </c>
      <c r="BI250" s="225">
        <f>IF(N250="nulová",J250,0)</f>
        <v>0</v>
      </c>
      <c r="BJ250" s="26" t="s">
        <v>81</v>
      </c>
      <c r="BK250" s="225">
        <f>ROUND(I250*H250,2)</f>
        <v>0</v>
      </c>
      <c r="BL250" s="26" t="s">
        <v>207</v>
      </c>
      <c r="BM250" s="26" t="s">
        <v>1122</v>
      </c>
    </row>
    <row r="251" s="1" customFormat="1">
      <c r="B251" s="48"/>
      <c r="D251" s="226" t="s">
        <v>209</v>
      </c>
      <c r="F251" s="227" t="s">
        <v>442</v>
      </c>
      <c r="I251" s="228"/>
      <c r="L251" s="48"/>
      <c r="M251" s="229"/>
      <c r="N251" s="49"/>
      <c r="O251" s="49"/>
      <c r="P251" s="49"/>
      <c r="Q251" s="49"/>
      <c r="R251" s="49"/>
      <c r="S251" s="49"/>
      <c r="T251" s="87"/>
      <c r="AT251" s="26" t="s">
        <v>209</v>
      </c>
      <c r="AU251" s="26" t="s">
        <v>83</v>
      </c>
    </row>
    <row r="252" s="1" customFormat="1" ht="16.5" customHeight="1">
      <c r="B252" s="213"/>
      <c r="C252" s="247" t="s">
        <v>466</v>
      </c>
      <c r="D252" s="247" t="s">
        <v>271</v>
      </c>
      <c r="E252" s="248" t="s">
        <v>444</v>
      </c>
      <c r="F252" s="249" t="s">
        <v>445</v>
      </c>
      <c r="G252" s="250" t="s">
        <v>403</v>
      </c>
      <c r="H252" s="251">
        <v>21</v>
      </c>
      <c r="I252" s="252"/>
      <c r="J252" s="253">
        <f>ROUND(I252*H252,2)</f>
        <v>0</v>
      </c>
      <c r="K252" s="249" t="s">
        <v>206</v>
      </c>
      <c r="L252" s="254"/>
      <c r="M252" s="255" t="s">
        <v>5</v>
      </c>
      <c r="N252" s="256" t="s">
        <v>44</v>
      </c>
      <c r="O252" s="49"/>
      <c r="P252" s="223">
        <f>O252*H252</f>
        <v>0</v>
      </c>
      <c r="Q252" s="223">
        <v>0.058000000000000003</v>
      </c>
      <c r="R252" s="223">
        <f>Q252*H252</f>
        <v>1.218</v>
      </c>
      <c r="S252" s="223">
        <v>0</v>
      </c>
      <c r="T252" s="224">
        <f>S252*H252</f>
        <v>0</v>
      </c>
      <c r="AR252" s="26" t="s">
        <v>250</v>
      </c>
      <c r="AT252" s="26" t="s">
        <v>271</v>
      </c>
      <c r="AU252" s="26" t="s">
        <v>83</v>
      </c>
      <c r="AY252" s="26" t="s">
        <v>200</v>
      </c>
      <c r="BE252" s="225">
        <f>IF(N252="základní",J252,0)</f>
        <v>0</v>
      </c>
      <c r="BF252" s="225">
        <f>IF(N252="snížená",J252,0)</f>
        <v>0</v>
      </c>
      <c r="BG252" s="225">
        <f>IF(N252="zákl. přenesená",J252,0)</f>
        <v>0</v>
      </c>
      <c r="BH252" s="225">
        <f>IF(N252="sníž. přenesená",J252,0)</f>
        <v>0</v>
      </c>
      <c r="BI252" s="225">
        <f>IF(N252="nulová",J252,0)</f>
        <v>0</v>
      </c>
      <c r="BJ252" s="26" t="s">
        <v>81</v>
      </c>
      <c r="BK252" s="225">
        <f>ROUND(I252*H252,2)</f>
        <v>0</v>
      </c>
      <c r="BL252" s="26" t="s">
        <v>207</v>
      </c>
      <c r="BM252" s="26" t="s">
        <v>1123</v>
      </c>
    </row>
    <row r="253" s="1" customFormat="1">
      <c r="B253" s="48"/>
      <c r="D253" s="226" t="s">
        <v>209</v>
      </c>
      <c r="F253" s="227" t="s">
        <v>445</v>
      </c>
      <c r="I253" s="228"/>
      <c r="L253" s="48"/>
      <c r="M253" s="229"/>
      <c r="N253" s="49"/>
      <c r="O253" s="49"/>
      <c r="P253" s="49"/>
      <c r="Q253" s="49"/>
      <c r="R253" s="49"/>
      <c r="S253" s="49"/>
      <c r="T253" s="87"/>
      <c r="AT253" s="26" t="s">
        <v>209</v>
      </c>
      <c r="AU253" s="26" t="s">
        <v>83</v>
      </c>
    </row>
    <row r="254" s="1" customFormat="1" ht="16.5" customHeight="1">
      <c r="B254" s="213"/>
      <c r="C254" s="247" t="s">
        <v>470</v>
      </c>
      <c r="D254" s="247" t="s">
        <v>271</v>
      </c>
      <c r="E254" s="248" t="s">
        <v>448</v>
      </c>
      <c r="F254" s="249" t="s">
        <v>449</v>
      </c>
      <c r="G254" s="250" t="s">
        <v>403</v>
      </c>
      <c r="H254" s="251">
        <v>21</v>
      </c>
      <c r="I254" s="252"/>
      <c r="J254" s="253">
        <f>ROUND(I254*H254,2)</f>
        <v>0</v>
      </c>
      <c r="K254" s="249" t="s">
        <v>206</v>
      </c>
      <c r="L254" s="254"/>
      <c r="M254" s="255" t="s">
        <v>5</v>
      </c>
      <c r="N254" s="256" t="s">
        <v>44</v>
      </c>
      <c r="O254" s="49"/>
      <c r="P254" s="223">
        <f>O254*H254</f>
        <v>0</v>
      </c>
      <c r="Q254" s="223">
        <v>0.057000000000000002</v>
      </c>
      <c r="R254" s="223">
        <f>Q254*H254</f>
        <v>1.1970000000000001</v>
      </c>
      <c r="S254" s="223">
        <v>0</v>
      </c>
      <c r="T254" s="224">
        <f>S254*H254</f>
        <v>0</v>
      </c>
      <c r="AR254" s="26" t="s">
        <v>250</v>
      </c>
      <c r="AT254" s="26" t="s">
        <v>271</v>
      </c>
      <c r="AU254" s="26" t="s">
        <v>83</v>
      </c>
      <c r="AY254" s="26" t="s">
        <v>200</v>
      </c>
      <c r="BE254" s="225">
        <f>IF(N254="základní",J254,0)</f>
        <v>0</v>
      </c>
      <c r="BF254" s="225">
        <f>IF(N254="snížená",J254,0)</f>
        <v>0</v>
      </c>
      <c r="BG254" s="225">
        <f>IF(N254="zákl. přenesená",J254,0)</f>
        <v>0</v>
      </c>
      <c r="BH254" s="225">
        <f>IF(N254="sníž. přenesená",J254,0)</f>
        <v>0</v>
      </c>
      <c r="BI254" s="225">
        <f>IF(N254="nulová",J254,0)</f>
        <v>0</v>
      </c>
      <c r="BJ254" s="26" t="s">
        <v>81</v>
      </c>
      <c r="BK254" s="225">
        <f>ROUND(I254*H254,2)</f>
        <v>0</v>
      </c>
      <c r="BL254" s="26" t="s">
        <v>207</v>
      </c>
      <c r="BM254" s="26" t="s">
        <v>1124</v>
      </c>
    </row>
    <row r="255" s="1" customFormat="1">
      <c r="B255" s="48"/>
      <c r="D255" s="226" t="s">
        <v>209</v>
      </c>
      <c r="F255" s="227" t="s">
        <v>449</v>
      </c>
      <c r="I255" s="228"/>
      <c r="L255" s="48"/>
      <c r="M255" s="229"/>
      <c r="N255" s="49"/>
      <c r="O255" s="49"/>
      <c r="P255" s="49"/>
      <c r="Q255" s="49"/>
      <c r="R255" s="49"/>
      <c r="S255" s="49"/>
      <c r="T255" s="87"/>
      <c r="AT255" s="26" t="s">
        <v>209</v>
      </c>
      <c r="AU255" s="26" t="s">
        <v>83</v>
      </c>
    </row>
    <row r="256" s="1" customFormat="1" ht="16.5" customHeight="1">
      <c r="B256" s="213"/>
      <c r="C256" s="247" t="s">
        <v>475</v>
      </c>
      <c r="D256" s="247" t="s">
        <v>271</v>
      </c>
      <c r="E256" s="248" t="s">
        <v>452</v>
      </c>
      <c r="F256" s="249" t="s">
        <v>453</v>
      </c>
      <c r="G256" s="250" t="s">
        <v>403</v>
      </c>
      <c r="H256" s="251">
        <v>21</v>
      </c>
      <c r="I256" s="252"/>
      <c r="J256" s="253">
        <f>ROUND(I256*H256,2)</f>
        <v>0</v>
      </c>
      <c r="K256" s="249" t="s">
        <v>206</v>
      </c>
      <c r="L256" s="254"/>
      <c r="M256" s="255" t="s">
        <v>5</v>
      </c>
      <c r="N256" s="256" t="s">
        <v>44</v>
      </c>
      <c r="O256" s="49"/>
      <c r="P256" s="223">
        <f>O256*H256</f>
        <v>0</v>
      </c>
      <c r="Q256" s="223">
        <v>0.080000000000000002</v>
      </c>
      <c r="R256" s="223">
        <f>Q256*H256</f>
        <v>1.6799999999999999</v>
      </c>
      <c r="S256" s="223">
        <v>0</v>
      </c>
      <c r="T256" s="224">
        <f>S256*H256</f>
        <v>0</v>
      </c>
      <c r="AR256" s="26" t="s">
        <v>250</v>
      </c>
      <c r="AT256" s="26" t="s">
        <v>271</v>
      </c>
      <c r="AU256" s="26" t="s">
        <v>83</v>
      </c>
      <c r="AY256" s="26" t="s">
        <v>200</v>
      </c>
      <c r="BE256" s="225">
        <f>IF(N256="základní",J256,0)</f>
        <v>0</v>
      </c>
      <c r="BF256" s="225">
        <f>IF(N256="snížená",J256,0)</f>
        <v>0</v>
      </c>
      <c r="BG256" s="225">
        <f>IF(N256="zákl. přenesená",J256,0)</f>
        <v>0</v>
      </c>
      <c r="BH256" s="225">
        <f>IF(N256="sníž. přenesená",J256,0)</f>
        <v>0</v>
      </c>
      <c r="BI256" s="225">
        <f>IF(N256="nulová",J256,0)</f>
        <v>0</v>
      </c>
      <c r="BJ256" s="26" t="s">
        <v>81</v>
      </c>
      <c r="BK256" s="225">
        <f>ROUND(I256*H256,2)</f>
        <v>0</v>
      </c>
      <c r="BL256" s="26" t="s">
        <v>207</v>
      </c>
      <c r="BM256" s="26" t="s">
        <v>1125</v>
      </c>
    </row>
    <row r="257" s="1" customFormat="1">
      <c r="B257" s="48"/>
      <c r="D257" s="226" t="s">
        <v>209</v>
      </c>
      <c r="F257" s="227" t="s">
        <v>453</v>
      </c>
      <c r="I257" s="228"/>
      <c r="L257" s="48"/>
      <c r="M257" s="229"/>
      <c r="N257" s="49"/>
      <c r="O257" s="49"/>
      <c r="P257" s="49"/>
      <c r="Q257" s="49"/>
      <c r="R257" s="49"/>
      <c r="S257" s="49"/>
      <c r="T257" s="87"/>
      <c r="AT257" s="26" t="s">
        <v>209</v>
      </c>
      <c r="AU257" s="26" t="s">
        <v>83</v>
      </c>
    </row>
    <row r="258" s="1" customFormat="1" ht="16.5" customHeight="1">
      <c r="B258" s="213"/>
      <c r="C258" s="247" t="s">
        <v>480</v>
      </c>
      <c r="D258" s="247" t="s">
        <v>271</v>
      </c>
      <c r="E258" s="248" t="s">
        <v>456</v>
      </c>
      <c r="F258" s="249" t="s">
        <v>457</v>
      </c>
      <c r="G258" s="250" t="s">
        <v>403</v>
      </c>
      <c r="H258" s="251">
        <v>21</v>
      </c>
      <c r="I258" s="252"/>
      <c r="J258" s="253">
        <f>ROUND(I258*H258,2)</f>
        <v>0</v>
      </c>
      <c r="K258" s="249" t="s">
        <v>206</v>
      </c>
      <c r="L258" s="254"/>
      <c r="M258" s="255" t="s">
        <v>5</v>
      </c>
      <c r="N258" s="256" t="s">
        <v>44</v>
      </c>
      <c r="O258" s="49"/>
      <c r="P258" s="223">
        <f>O258*H258</f>
        <v>0</v>
      </c>
      <c r="Q258" s="223">
        <v>0.071999999999999995</v>
      </c>
      <c r="R258" s="223">
        <f>Q258*H258</f>
        <v>1.5119999999999998</v>
      </c>
      <c r="S258" s="223">
        <v>0</v>
      </c>
      <c r="T258" s="224">
        <f>S258*H258</f>
        <v>0</v>
      </c>
      <c r="AR258" s="26" t="s">
        <v>250</v>
      </c>
      <c r="AT258" s="26" t="s">
        <v>271</v>
      </c>
      <c r="AU258" s="26" t="s">
        <v>83</v>
      </c>
      <c r="AY258" s="26" t="s">
        <v>200</v>
      </c>
      <c r="BE258" s="225">
        <f>IF(N258="základní",J258,0)</f>
        <v>0</v>
      </c>
      <c r="BF258" s="225">
        <f>IF(N258="snížená",J258,0)</f>
        <v>0</v>
      </c>
      <c r="BG258" s="225">
        <f>IF(N258="zákl. přenesená",J258,0)</f>
        <v>0</v>
      </c>
      <c r="BH258" s="225">
        <f>IF(N258="sníž. přenesená",J258,0)</f>
        <v>0</v>
      </c>
      <c r="BI258" s="225">
        <f>IF(N258="nulová",J258,0)</f>
        <v>0</v>
      </c>
      <c r="BJ258" s="26" t="s">
        <v>81</v>
      </c>
      <c r="BK258" s="225">
        <f>ROUND(I258*H258,2)</f>
        <v>0</v>
      </c>
      <c r="BL258" s="26" t="s">
        <v>207</v>
      </c>
      <c r="BM258" s="26" t="s">
        <v>1126</v>
      </c>
    </row>
    <row r="259" s="1" customFormat="1">
      <c r="B259" s="48"/>
      <c r="D259" s="226" t="s">
        <v>209</v>
      </c>
      <c r="F259" s="227" t="s">
        <v>457</v>
      </c>
      <c r="I259" s="228"/>
      <c r="L259" s="48"/>
      <c r="M259" s="229"/>
      <c r="N259" s="49"/>
      <c r="O259" s="49"/>
      <c r="P259" s="49"/>
      <c r="Q259" s="49"/>
      <c r="R259" s="49"/>
      <c r="S259" s="49"/>
      <c r="T259" s="87"/>
      <c r="AT259" s="26" t="s">
        <v>209</v>
      </c>
      <c r="AU259" s="26" t="s">
        <v>83</v>
      </c>
    </row>
    <row r="260" s="1" customFormat="1" ht="16.5" customHeight="1">
      <c r="B260" s="213"/>
      <c r="C260" s="247" t="s">
        <v>484</v>
      </c>
      <c r="D260" s="247" t="s">
        <v>271</v>
      </c>
      <c r="E260" s="248" t="s">
        <v>460</v>
      </c>
      <c r="F260" s="249" t="s">
        <v>461</v>
      </c>
      <c r="G260" s="250" t="s">
        <v>403</v>
      </c>
      <c r="H260" s="251">
        <v>21</v>
      </c>
      <c r="I260" s="252"/>
      <c r="J260" s="253">
        <f>ROUND(I260*H260,2)</f>
        <v>0</v>
      </c>
      <c r="K260" s="249" t="s">
        <v>206</v>
      </c>
      <c r="L260" s="254"/>
      <c r="M260" s="255" t="s">
        <v>5</v>
      </c>
      <c r="N260" s="256" t="s">
        <v>44</v>
      </c>
      <c r="O260" s="49"/>
      <c r="P260" s="223">
        <f>O260*H260</f>
        <v>0</v>
      </c>
      <c r="Q260" s="223">
        <v>0.027</v>
      </c>
      <c r="R260" s="223">
        <f>Q260*H260</f>
        <v>0.56699999999999995</v>
      </c>
      <c r="S260" s="223">
        <v>0</v>
      </c>
      <c r="T260" s="224">
        <f>S260*H260</f>
        <v>0</v>
      </c>
      <c r="AR260" s="26" t="s">
        <v>250</v>
      </c>
      <c r="AT260" s="26" t="s">
        <v>271</v>
      </c>
      <c r="AU260" s="26" t="s">
        <v>83</v>
      </c>
      <c r="AY260" s="26" t="s">
        <v>200</v>
      </c>
      <c r="BE260" s="225">
        <f>IF(N260="základní",J260,0)</f>
        <v>0</v>
      </c>
      <c r="BF260" s="225">
        <f>IF(N260="snížená",J260,0)</f>
        <v>0</v>
      </c>
      <c r="BG260" s="225">
        <f>IF(N260="zákl. přenesená",J260,0)</f>
        <v>0</v>
      </c>
      <c r="BH260" s="225">
        <f>IF(N260="sníž. přenesená",J260,0)</f>
        <v>0</v>
      </c>
      <c r="BI260" s="225">
        <f>IF(N260="nulová",J260,0)</f>
        <v>0</v>
      </c>
      <c r="BJ260" s="26" t="s">
        <v>81</v>
      </c>
      <c r="BK260" s="225">
        <f>ROUND(I260*H260,2)</f>
        <v>0</v>
      </c>
      <c r="BL260" s="26" t="s">
        <v>207</v>
      </c>
      <c r="BM260" s="26" t="s">
        <v>1127</v>
      </c>
    </row>
    <row r="261" s="1" customFormat="1">
      <c r="B261" s="48"/>
      <c r="D261" s="226" t="s">
        <v>209</v>
      </c>
      <c r="F261" s="227" t="s">
        <v>461</v>
      </c>
      <c r="I261" s="228"/>
      <c r="L261" s="48"/>
      <c r="M261" s="229"/>
      <c r="N261" s="49"/>
      <c r="O261" s="49"/>
      <c r="P261" s="49"/>
      <c r="Q261" s="49"/>
      <c r="R261" s="49"/>
      <c r="S261" s="49"/>
      <c r="T261" s="87"/>
      <c r="AT261" s="26" t="s">
        <v>209</v>
      </c>
      <c r="AU261" s="26" t="s">
        <v>83</v>
      </c>
    </row>
    <row r="262" s="1" customFormat="1" ht="25.5" customHeight="1">
      <c r="B262" s="213"/>
      <c r="C262" s="214" t="s">
        <v>490</v>
      </c>
      <c r="D262" s="214" t="s">
        <v>202</v>
      </c>
      <c r="E262" s="215" t="s">
        <v>463</v>
      </c>
      <c r="F262" s="216" t="s">
        <v>464</v>
      </c>
      <c r="G262" s="217" t="s">
        <v>403</v>
      </c>
      <c r="H262" s="218">
        <v>21</v>
      </c>
      <c r="I262" s="219"/>
      <c r="J262" s="220">
        <f>ROUND(I262*H262,2)</f>
        <v>0</v>
      </c>
      <c r="K262" s="216" t="s">
        <v>206</v>
      </c>
      <c r="L262" s="48"/>
      <c r="M262" s="221" t="s">
        <v>5</v>
      </c>
      <c r="N262" s="222" t="s">
        <v>44</v>
      </c>
      <c r="O262" s="49"/>
      <c r="P262" s="223">
        <f>O262*H262</f>
        <v>0</v>
      </c>
      <c r="Q262" s="223">
        <v>0.21734000000000001</v>
      </c>
      <c r="R262" s="223">
        <f>Q262*H262</f>
        <v>4.5641400000000001</v>
      </c>
      <c r="S262" s="223">
        <v>0</v>
      </c>
      <c r="T262" s="224">
        <f>S262*H262</f>
        <v>0</v>
      </c>
      <c r="AR262" s="26" t="s">
        <v>207</v>
      </c>
      <c r="AT262" s="26" t="s">
        <v>202</v>
      </c>
      <c r="AU262" s="26" t="s">
        <v>83</v>
      </c>
      <c r="AY262" s="26" t="s">
        <v>200</v>
      </c>
      <c r="BE262" s="225">
        <f>IF(N262="základní",J262,0)</f>
        <v>0</v>
      </c>
      <c r="BF262" s="225">
        <f>IF(N262="snížená",J262,0)</f>
        <v>0</v>
      </c>
      <c r="BG262" s="225">
        <f>IF(N262="zákl. přenesená",J262,0)</f>
        <v>0</v>
      </c>
      <c r="BH262" s="225">
        <f>IF(N262="sníž. přenesená",J262,0)</f>
        <v>0</v>
      </c>
      <c r="BI262" s="225">
        <f>IF(N262="nulová",J262,0)</f>
        <v>0</v>
      </c>
      <c r="BJ262" s="26" t="s">
        <v>81</v>
      </c>
      <c r="BK262" s="225">
        <f>ROUND(I262*H262,2)</f>
        <v>0</v>
      </c>
      <c r="BL262" s="26" t="s">
        <v>207</v>
      </c>
      <c r="BM262" s="26" t="s">
        <v>1128</v>
      </c>
    </row>
    <row r="263" s="1" customFormat="1">
      <c r="B263" s="48"/>
      <c r="D263" s="226" t="s">
        <v>209</v>
      </c>
      <c r="F263" s="227" t="s">
        <v>464</v>
      </c>
      <c r="I263" s="228"/>
      <c r="L263" s="48"/>
      <c r="M263" s="229"/>
      <c r="N263" s="49"/>
      <c r="O263" s="49"/>
      <c r="P263" s="49"/>
      <c r="Q263" s="49"/>
      <c r="R263" s="49"/>
      <c r="S263" s="49"/>
      <c r="T263" s="87"/>
      <c r="AT263" s="26" t="s">
        <v>209</v>
      </c>
      <c r="AU263" s="26" t="s">
        <v>83</v>
      </c>
    </row>
    <row r="264" s="1" customFormat="1" ht="16.5" customHeight="1">
      <c r="B264" s="213"/>
      <c r="C264" s="247" t="s">
        <v>494</v>
      </c>
      <c r="D264" s="247" t="s">
        <v>271</v>
      </c>
      <c r="E264" s="248" t="s">
        <v>467</v>
      </c>
      <c r="F264" s="249" t="s">
        <v>468</v>
      </c>
      <c r="G264" s="250" t="s">
        <v>403</v>
      </c>
      <c r="H264" s="251">
        <v>21</v>
      </c>
      <c r="I264" s="252"/>
      <c r="J264" s="253">
        <f>ROUND(I264*H264,2)</f>
        <v>0</v>
      </c>
      <c r="K264" s="249" t="s">
        <v>206</v>
      </c>
      <c r="L264" s="254"/>
      <c r="M264" s="255" t="s">
        <v>5</v>
      </c>
      <c r="N264" s="256" t="s">
        <v>44</v>
      </c>
      <c r="O264" s="49"/>
      <c r="P264" s="223">
        <f>O264*H264</f>
        <v>0</v>
      </c>
      <c r="Q264" s="223">
        <v>0.0040000000000000001</v>
      </c>
      <c r="R264" s="223">
        <f>Q264*H264</f>
        <v>0.084000000000000005</v>
      </c>
      <c r="S264" s="223">
        <v>0</v>
      </c>
      <c r="T264" s="224">
        <f>S264*H264</f>
        <v>0</v>
      </c>
      <c r="AR264" s="26" t="s">
        <v>250</v>
      </c>
      <c r="AT264" s="26" t="s">
        <v>271</v>
      </c>
      <c r="AU264" s="26" t="s">
        <v>83</v>
      </c>
      <c r="AY264" s="26" t="s">
        <v>200</v>
      </c>
      <c r="BE264" s="225">
        <f>IF(N264="základní",J264,0)</f>
        <v>0</v>
      </c>
      <c r="BF264" s="225">
        <f>IF(N264="snížená",J264,0)</f>
        <v>0</v>
      </c>
      <c r="BG264" s="225">
        <f>IF(N264="zákl. přenesená",J264,0)</f>
        <v>0</v>
      </c>
      <c r="BH264" s="225">
        <f>IF(N264="sníž. přenesená",J264,0)</f>
        <v>0</v>
      </c>
      <c r="BI264" s="225">
        <f>IF(N264="nulová",J264,0)</f>
        <v>0</v>
      </c>
      <c r="BJ264" s="26" t="s">
        <v>81</v>
      </c>
      <c r="BK264" s="225">
        <f>ROUND(I264*H264,2)</f>
        <v>0</v>
      </c>
      <c r="BL264" s="26" t="s">
        <v>207</v>
      </c>
      <c r="BM264" s="26" t="s">
        <v>1129</v>
      </c>
    </row>
    <row r="265" s="1" customFormat="1">
      <c r="B265" s="48"/>
      <c r="D265" s="226" t="s">
        <v>209</v>
      </c>
      <c r="F265" s="227" t="s">
        <v>468</v>
      </c>
      <c r="I265" s="228"/>
      <c r="L265" s="48"/>
      <c r="M265" s="229"/>
      <c r="N265" s="49"/>
      <c r="O265" s="49"/>
      <c r="P265" s="49"/>
      <c r="Q265" s="49"/>
      <c r="R265" s="49"/>
      <c r="S265" s="49"/>
      <c r="T265" s="87"/>
      <c r="AT265" s="26" t="s">
        <v>209</v>
      </c>
      <c r="AU265" s="26" t="s">
        <v>83</v>
      </c>
    </row>
    <row r="266" s="1" customFormat="1" ht="16.5" customHeight="1">
      <c r="B266" s="213"/>
      <c r="C266" s="247" t="s">
        <v>498</v>
      </c>
      <c r="D266" s="247" t="s">
        <v>271</v>
      </c>
      <c r="E266" s="248" t="s">
        <v>471</v>
      </c>
      <c r="F266" s="249" t="s">
        <v>472</v>
      </c>
      <c r="G266" s="250" t="s">
        <v>403</v>
      </c>
      <c r="H266" s="251">
        <v>21</v>
      </c>
      <c r="I266" s="252"/>
      <c r="J266" s="253">
        <f>ROUND(I266*H266,2)</f>
        <v>0</v>
      </c>
      <c r="K266" s="249" t="s">
        <v>206</v>
      </c>
      <c r="L266" s="254"/>
      <c r="M266" s="255" t="s">
        <v>5</v>
      </c>
      <c r="N266" s="256" t="s">
        <v>44</v>
      </c>
      <c r="O266" s="49"/>
      <c r="P266" s="223">
        <f>O266*H266</f>
        <v>0</v>
      </c>
      <c r="Q266" s="223">
        <v>0.050599999999999999</v>
      </c>
      <c r="R266" s="223">
        <f>Q266*H266</f>
        <v>1.0626</v>
      </c>
      <c r="S266" s="223">
        <v>0</v>
      </c>
      <c r="T266" s="224">
        <f>S266*H266</f>
        <v>0</v>
      </c>
      <c r="AR266" s="26" t="s">
        <v>250</v>
      </c>
      <c r="AT266" s="26" t="s">
        <v>271</v>
      </c>
      <c r="AU266" s="26" t="s">
        <v>83</v>
      </c>
      <c r="AY266" s="26" t="s">
        <v>200</v>
      </c>
      <c r="BE266" s="225">
        <f>IF(N266="základní",J266,0)</f>
        <v>0</v>
      </c>
      <c r="BF266" s="225">
        <f>IF(N266="snížená",J266,0)</f>
        <v>0</v>
      </c>
      <c r="BG266" s="225">
        <f>IF(N266="zákl. přenesená",J266,0)</f>
        <v>0</v>
      </c>
      <c r="BH266" s="225">
        <f>IF(N266="sníž. přenesená",J266,0)</f>
        <v>0</v>
      </c>
      <c r="BI266" s="225">
        <f>IF(N266="nulová",J266,0)</f>
        <v>0</v>
      </c>
      <c r="BJ266" s="26" t="s">
        <v>81</v>
      </c>
      <c r="BK266" s="225">
        <f>ROUND(I266*H266,2)</f>
        <v>0</v>
      </c>
      <c r="BL266" s="26" t="s">
        <v>207</v>
      </c>
      <c r="BM266" s="26" t="s">
        <v>1130</v>
      </c>
    </row>
    <row r="267" s="1" customFormat="1">
      <c r="B267" s="48"/>
      <c r="D267" s="226" t="s">
        <v>209</v>
      </c>
      <c r="F267" s="227" t="s">
        <v>472</v>
      </c>
      <c r="I267" s="228"/>
      <c r="L267" s="48"/>
      <c r="M267" s="229"/>
      <c r="N267" s="49"/>
      <c r="O267" s="49"/>
      <c r="P267" s="49"/>
      <c r="Q267" s="49"/>
      <c r="R267" s="49"/>
      <c r="S267" s="49"/>
      <c r="T267" s="87"/>
      <c r="AT267" s="26" t="s">
        <v>209</v>
      </c>
      <c r="AU267" s="26" t="s">
        <v>83</v>
      </c>
    </row>
    <row r="268" s="1" customFormat="1" ht="16.5" customHeight="1">
      <c r="B268" s="213"/>
      <c r="C268" s="214" t="s">
        <v>502</v>
      </c>
      <c r="D268" s="214" t="s">
        <v>202</v>
      </c>
      <c r="E268" s="215" t="s">
        <v>1131</v>
      </c>
      <c r="F268" s="216" t="s">
        <v>1132</v>
      </c>
      <c r="G268" s="217" t="s">
        <v>403</v>
      </c>
      <c r="H268" s="218">
        <v>4</v>
      </c>
      <c r="I268" s="219"/>
      <c r="J268" s="220">
        <f>ROUND(I268*H268,2)</f>
        <v>0</v>
      </c>
      <c r="K268" s="216" t="s">
        <v>206</v>
      </c>
      <c r="L268" s="48"/>
      <c r="M268" s="221" t="s">
        <v>5</v>
      </c>
      <c r="N268" s="222" t="s">
        <v>44</v>
      </c>
      <c r="O268" s="49"/>
      <c r="P268" s="223">
        <f>O268*H268</f>
        <v>0</v>
      </c>
      <c r="Q268" s="223">
        <v>0.42080000000000001</v>
      </c>
      <c r="R268" s="223">
        <f>Q268*H268</f>
        <v>1.6832</v>
      </c>
      <c r="S268" s="223">
        <v>0</v>
      </c>
      <c r="T268" s="224">
        <f>S268*H268</f>
        <v>0</v>
      </c>
      <c r="AR268" s="26" t="s">
        <v>207</v>
      </c>
      <c r="AT268" s="26" t="s">
        <v>202</v>
      </c>
      <c r="AU268" s="26" t="s">
        <v>83</v>
      </c>
      <c r="AY268" s="26" t="s">
        <v>200</v>
      </c>
      <c r="BE268" s="225">
        <f>IF(N268="základní",J268,0)</f>
        <v>0</v>
      </c>
      <c r="BF268" s="225">
        <f>IF(N268="snížená",J268,0)</f>
        <v>0</v>
      </c>
      <c r="BG268" s="225">
        <f>IF(N268="zákl. přenesená",J268,0)</f>
        <v>0</v>
      </c>
      <c r="BH268" s="225">
        <f>IF(N268="sníž. přenesená",J268,0)</f>
        <v>0</v>
      </c>
      <c r="BI268" s="225">
        <f>IF(N268="nulová",J268,0)</f>
        <v>0</v>
      </c>
      <c r="BJ268" s="26" t="s">
        <v>81</v>
      </c>
      <c r="BK268" s="225">
        <f>ROUND(I268*H268,2)</f>
        <v>0</v>
      </c>
      <c r="BL268" s="26" t="s">
        <v>207</v>
      </c>
      <c r="BM268" s="26" t="s">
        <v>1133</v>
      </c>
    </row>
    <row r="269" s="1" customFormat="1">
      <c r="B269" s="48"/>
      <c r="D269" s="226" t="s">
        <v>209</v>
      </c>
      <c r="F269" s="227" t="s">
        <v>1134</v>
      </c>
      <c r="I269" s="228"/>
      <c r="L269" s="48"/>
      <c r="M269" s="229"/>
      <c r="N269" s="49"/>
      <c r="O269" s="49"/>
      <c r="P269" s="49"/>
      <c r="Q269" s="49"/>
      <c r="R269" s="49"/>
      <c r="S269" s="49"/>
      <c r="T269" s="87"/>
      <c r="AT269" s="26" t="s">
        <v>209</v>
      </c>
      <c r="AU269" s="26" t="s">
        <v>83</v>
      </c>
    </row>
    <row r="270" s="12" customFormat="1">
      <c r="B270" s="230"/>
      <c r="D270" s="226" t="s">
        <v>211</v>
      </c>
      <c r="E270" s="231" t="s">
        <v>5</v>
      </c>
      <c r="F270" s="232" t="s">
        <v>1135</v>
      </c>
      <c r="H270" s="233">
        <v>4</v>
      </c>
      <c r="I270" s="234"/>
      <c r="L270" s="230"/>
      <c r="M270" s="235"/>
      <c r="N270" s="236"/>
      <c r="O270" s="236"/>
      <c r="P270" s="236"/>
      <c r="Q270" s="236"/>
      <c r="R270" s="236"/>
      <c r="S270" s="236"/>
      <c r="T270" s="237"/>
      <c r="AT270" s="231" t="s">
        <v>211</v>
      </c>
      <c r="AU270" s="231" t="s">
        <v>83</v>
      </c>
      <c r="AV270" s="12" t="s">
        <v>83</v>
      </c>
      <c r="AW270" s="12" t="s">
        <v>37</v>
      </c>
      <c r="AX270" s="12" t="s">
        <v>81</v>
      </c>
      <c r="AY270" s="231" t="s">
        <v>200</v>
      </c>
    </row>
    <row r="271" s="11" customFormat="1" ht="29.88" customHeight="1">
      <c r="B271" s="200"/>
      <c r="D271" s="201" t="s">
        <v>72</v>
      </c>
      <c r="E271" s="211" t="s">
        <v>258</v>
      </c>
      <c r="F271" s="211" t="s">
        <v>474</v>
      </c>
      <c r="I271" s="203"/>
      <c r="J271" s="212">
        <f>BK271</f>
        <v>0</v>
      </c>
      <c r="L271" s="200"/>
      <c r="M271" s="205"/>
      <c r="N271" s="206"/>
      <c r="O271" s="206"/>
      <c r="P271" s="207">
        <f>SUM(P272:P349)</f>
        <v>0</v>
      </c>
      <c r="Q271" s="206"/>
      <c r="R271" s="207">
        <f>SUM(R272:R349)</f>
        <v>383.38552719999996</v>
      </c>
      <c r="S271" s="206"/>
      <c r="T271" s="208">
        <f>SUM(T272:T349)</f>
        <v>0</v>
      </c>
      <c r="AR271" s="201" t="s">
        <v>81</v>
      </c>
      <c r="AT271" s="209" t="s">
        <v>72</v>
      </c>
      <c r="AU271" s="209" t="s">
        <v>81</v>
      </c>
      <c r="AY271" s="201" t="s">
        <v>200</v>
      </c>
      <c r="BK271" s="210">
        <f>SUM(BK272:BK349)</f>
        <v>0</v>
      </c>
    </row>
    <row r="272" s="1" customFormat="1" ht="25.5" customHeight="1">
      <c r="B272" s="213"/>
      <c r="C272" s="214" t="s">
        <v>507</v>
      </c>
      <c r="D272" s="214" t="s">
        <v>202</v>
      </c>
      <c r="E272" s="215" t="s">
        <v>476</v>
      </c>
      <c r="F272" s="216" t="s">
        <v>477</v>
      </c>
      <c r="G272" s="217" t="s">
        <v>403</v>
      </c>
      <c r="H272" s="218">
        <v>9</v>
      </c>
      <c r="I272" s="219"/>
      <c r="J272" s="220">
        <f>ROUND(I272*H272,2)</f>
        <v>0</v>
      </c>
      <c r="K272" s="216" t="s">
        <v>206</v>
      </c>
      <c r="L272" s="48"/>
      <c r="M272" s="221" t="s">
        <v>5</v>
      </c>
      <c r="N272" s="222" t="s">
        <v>44</v>
      </c>
      <c r="O272" s="49"/>
      <c r="P272" s="223">
        <f>O272*H272</f>
        <v>0</v>
      </c>
      <c r="Q272" s="223">
        <v>0.00069999999999999999</v>
      </c>
      <c r="R272" s="223">
        <f>Q272*H272</f>
        <v>0.0063</v>
      </c>
      <c r="S272" s="223">
        <v>0</v>
      </c>
      <c r="T272" s="224">
        <f>S272*H272</f>
        <v>0</v>
      </c>
      <c r="AR272" s="26" t="s">
        <v>207</v>
      </c>
      <c r="AT272" s="26" t="s">
        <v>202</v>
      </c>
      <c r="AU272" s="26" t="s">
        <v>83</v>
      </c>
      <c r="AY272" s="26" t="s">
        <v>200</v>
      </c>
      <c r="BE272" s="225">
        <f>IF(N272="základní",J272,0)</f>
        <v>0</v>
      </c>
      <c r="BF272" s="225">
        <f>IF(N272="snížená",J272,0)</f>
        <v>0</v>
      </c>
      <c r="BG272" s="225">
        <f>IF(N272="zákl. přenesená",J272,0)</f>
        <v>0</v>
      </c>
      <c r="BH272" s="225">
        <f>IF(N272="sníž. přenesená",J272,0)</f>
        <v>0</v>
      </c>
      <c r="BI272" s="225">
        <f>IF(N272="nulová",J272,0)</f>
        <v>0</v>
      </c>
      <c r="BJ272" s="26" t="s">
        <v>81</v>
      </c>
      <c r="BK272" s="225">
        <f>ROUND(I272*H272,2)</f>
        <v>0</v>
      </c>
      <c r="BL272" s="26" t="s">
        <v>207</v>
      </c>
      <c r="BM272" s="26" t="s">
        <v>1136</v>
      </c>
    </row>
    <row r="273" s="1" customFormat="1">
      <c r="B273" s="48"/>
      <c r="D273" s="226" t="s">
        <v>209</v>
      </c>
      <c r="F273" s="227" t="s">
        <v>479</v>
      </c>
      <c r="I273" s="228"/>
      <c r="L273" s="48"/>
      <c r="M273" s="229"/>
      <c r="N273" s="49"/>
      <c r="O273" s="49"/>
      <c r="P273" s="49"/>
      <c r="Q273" s="49"/>
      <c r="R273" s="49"/>
      <c r="S273" s="49"/>
      <c r="T273" s="87"/>
      <c r="AT273" s="26" t="s">
        <v>209</v>
      </c>
      <c r="AU273" s="26" t="s">
        <v>83</v>
      </c>
    </row>
    <row r="274" s="1" customFormat="1" ht="16.5" customHeight="1">
      <c r="B274" s="213"/>
      <c r="C274" s="247" t="s">
        <v>511</v>
      </c>
      <c r="D274" s="247" t="s">
        <v>271</v>
      </c>
      <c r="E274" s="248" t="s">
        <v>481</v>
      </c>
      <c r="F274" s="249" t="s">
        <v>482</v>
      </c>
      <c r="G274" s="250" t="s">
        <v>403</v>
      </c>
      <c r="H274" s="251">
        <v>2</v>
      </c>
      <c r="I274" s="252"/>
      <c r="J274" s="253">
        <f>ROUND(I274*H274,2)</f>
        <v>0</v>
      </c>
      <c r="K274" s="249" t="s">
        <v>206</v>
      </c>
      <c r="L274" s="254"/>
      <c r="M274" s="255" t="s">
        <v>5</v>
      </c>
      <c r="N274" s="256" t="s">
        <v>44</v>
      </c>
      <c r="O274" s="49"/>
      <c r="P274" s="223">
        <f>O274*H274</f>
        <v>0</v>
      </c>
      <c r="Q274" s="223">
        <v>0.0040000000000000001</v>
      </c>
      <c r="R274" s="223">
        <f>Q274*H274</f>
        <v>0.0080000000000000002</v>
      </c>
      <c r="S274" s="223">
        <v>0</v>
      </c>
      <c r="T274" s="224">
        <f>S274*H274</f>
        <v>0</v>
      </c>
      <c r="AR274" s="26" t="s">
        <v>250</v>
      </c>
      <c r="AT274" s="26" t="s">
        <v>271</v>
      </c>
      <c r="AU274" s="26" t="s">
        <v>83</v>
      </c>
      <c r="AY274" s="26" t="s">
        <v>200</v>
      </c>
      <c r="BE274" s="225">
        <f>IF(N274="základní",J274,0)</f>
        <v>0</v>
      </c>
      <c r="BF274" s="225">
        <f>IF(N274="snížená",J274,0)</f>
        <v>0</v>
      </c>
      <c r="BG274" s="225">
        <f>IF(N274="zákl. přenesená",J274,0)</f>
        <v>0</v>
      </c>
      <c r="BH274" s="225">
        <f>IF(N274="sníž. přenesená",J274,0)</f>
        <v>0</v>
      </c>
      <c r="BI274" s="225">
        <f>IF(N274="nulová",J274,0)</f>
        <v>0</v>
      </c>
      <c r="BJ274" s="26" t="s">
        <v>81</v>
      </c>
      <c r="BK274" s="225">
        <f>ROUND(I274*H274,2)</f>
        <v>0</v>
      </c>
      <c r="BL274" s="26" t="s">
        <v>207</v>
      </c>
      <c r="BM274" s="26" t="s">
        <v>1137</v>
      </c>
    </row>
    <row r="275" s="1" customFormat="1">
      <c r="B275" s="48"/>
      <c r="D275" s="226" t="s">
        <v>209</v>
      </c>
      <c r="F275" s="227" t="s">
        <v>482</v>
      </c>
      <c r="I275" s="228"/>
      <c r="L275" s="48"/>
      <c r="M275" s="229"/>
      <c r="N275" s="49"/>
      <c r="O275" s="49"/>
      <c r="P275" s="49"/>
      <c r="Q275" s="49"/>
      <c r="R275" s="49"/>
      <c r="S275" s="49"/>
      <c r="T275" s="87"/>
      <c r="AT275" s="26" t="s">
        <v>209</v>
      </c>
      <c r="AU275" s="26" t="s">
        <v>83</v>
      </c>
    </row>
    <row r="276" s="12" customFormat="1">
      <c r="B276" s="230"/>
      <c r="D276" s="226" t="s">
        <v>211</v>
      </c>
      <c r="E276" s="231" t="s">
        <v>5</v>
      </c>
      <c r="F276" s="232" t="s">
        <v>83</v>
      </c>
      <c r="H276" s="233">
        <v>2</v>
      </c>
      <c r="I276" s="234"/>
      <c r="L276" s="230"/>
      <c r="M276" s="235"/>
      <c r="N276" s="236"/>
      <c r="O276" s="236"/>
      <c r="P276" s="236"/>
      <c r="Q276" s="236"/>
      <c r="R276" s="236"/>
      <c r="S276" s="236"/>
      <c r="T276" s="237"/>
      <c r="AT276" s="231" t="s">
        <v>211</v>
      </c>
      <c r="AU276" s="231" t="s">
        <v>83</v>
      </c>
      <c r="AV276" s="12" t="s">
        <v>83</v>
      </c>
      <c r="AW276" s="12" t="s">
        <v>37</v>
      </c>
      <c r="AX276" s="12" t="s">
        <v>81</v>
      </c>
      <c r="AY276" s="231" t="s">
        <v>200</v>
      </c>
    </row>
    <row r="277" s="1" customFormat="1" ht="16.5" customHeight="1">
      <c r="B277" s="213"/>
      <c r="C277" s="247" t="s">
        <v>516</v>
      </c>
      <c r="D277" s="247" t="s">
        <v>271</v>
      </c>
      <c r="E277" s="248" t="s">
        <v>1138</v>
      </c>
      <c r="F277" s="249" t="s">
        <v>1139</v>
      </c>
      <c r="G277" s="250" t="s">
        <v>403</v>
      </c>
      <c r="H277" s="251">
        <v>4</v>
      </c>
      <c r="I277" s="252"/>
      <c r="J277" s="253">
        <f>ROUND(I277*H277,2)</f>
        <v>0</v>
      </c>
      <c r="K277" s="249" t="s">
        <v>206</v>
      </c>
      <c r="L277" s="254"/>
      <c r="M277" s="255" t="s">
        <v>5</v>
      </c>
      <c r="N277" s="256" t="s">
        <v>44</v>
      </c>
      <c r="O277" s="49"/>
      <c r="P277" s="223">
        <f>O277*H277</f>
        <v>0</v>
      </c>
      <c r="Q277" s="223">
        <v>0.0012999999999999999</v>
      </c>
      <c r="R277" s="223">
        <f>Q277*H277</f>
        <v>0.0051999999999999998</v>
      </c>
      <c r="S277" s="223">
        <v>0</v>
      </c>
      <c r="T277" s="224">
        <f>S277*H277</f>
        <v>0</v>
      </c>
      <c r="AR277" s="26" t="s">
        <v>250</v>
      </c>
      <c r="AT277" s="26" t="s">
        <v>271</v>
      </c>
      <c r="AU277" s="26" t="s">
        <v>83</v>
      </c>
      <c r="AY277" s="26" t="s">
        <v>200</v>
      </c>
      <c r="BE277" s="225">
        <f>IF(N277="základní",J277,0)</f>
        <v>0</v>
      </c>
      <c r="BF277" s="225">
        <f>IF(N277="snížená",J277,0)</f>
        <v>0</v>
      </c>
      <c r="BG277" s="225">
        <f>IF(N277="zákl. přenesená",J277,0)</f>
        <v>0</v>
      </c>
      <c r="BH277" s="225">
        <f>IF(N277="sníž. přenesená",J277,0)</f>
        <v>0</v>
      </c>
      <c r="BI277" s="225">
        <f>IF(N277="nulová",J277,0)</f>
        <v>0</v>
      </c>
      <c r="BJ277" s="26" t="s">
        <v>81</v>
      </c>
      <c r="BK277" s="225">
        <f>ROUND(I277*H277,2)</f>
        <v>0</v>
      </c>
      <c r="BL277" s="26" t="s">
        <v>207</v>
      </c>
      <c r="BM277" s="26" t="s">
        <v>1140</v>
      </c>
    </row>
    <row r="278" s="1" customFormat="1">
      <c r="B278" s="48"/>
      <c r="D278" s="226" t="s">
        <v>209</v>
      </c>
      <c r="F278" s="227" t="s">
        <v>1139</v>
      </c>
      <c r="I278" s="228"/>
      <c r="L278" s="48"/>
      <c r="M278" s="229"/>
      <c r="N278" s="49"/>
      <c r="O278" s="49"/>
      <c r="P278" s="49"/>
      <c r="Q278" s="49"/>
      <c r="R278" s="49"/>
      <c r="S278" s="49"/>
      <c r="T278" s="87"/>
      <c r="AT278" s="26" t="s">
        <v>209</v>
      </c>
      <c r="AU278" s="26" t="s">
        <v>83</v>
      </c>
    </row>
    <row r="279" s="12" customFormat="1">
      <c r="B279" s="230"/>
      <c r="D279" s="226" t="s">
        <v>211</v>
      </c>
      <c r="E279" s="231" t="s">
        <v>5</v>
      </c>
      <c r="F279" s="232" t="s">
        <v>207</v>
      </c>
      <c r="H279" s="233">
        <v>4</v>
      </c>
      <c r="I279" s="234"/>
      <c r="L279" s="230"/>
      <c r="M279" s="235"/>
      <c r="N279" s="236"/>
      <c r="O279" s="236"/>
      <c r="P279" s="236"/>
      <c r="Q279" s="236"/>
      <c r="R279" s="236"/>
      <c r="S279" s="236"/>
      <c r="T279" s="237"/>
      <c r="AT279" s="231" t="s">
        <v>211</v>
      </c>
      <c r="AU279" s="231" t="s">
        <v>83</v>
      </c>
      <c r="AV279" s="12" t="s">
        <v>83</v>
      </c>
      <c r="AW279" s="12" t="s">
        <v>37</v>
      </c>
      <c r="AX279" s="12" t="s">
        <v>81</v>
      </c>
      <c r="AY279" s="231" t="s">
        <v>200</v>
      </c>
    </row>
    <row r="280" s="1" customFormat="1" ht="16.5" customHeight="1">
      <c r="B280" s="213"/>
      <c r="C280" s="247" t="s">
        <v>523</v>
      </c>
      <c r="D280" s="247" t="s">
        <v>271</v>
      </c>
      <c r="E280" s="248" t="s">
        <v>1141</v>
      </c>
      <c r="F280" s="249" t="s">
        <v>1142</v>
      </c>
      <c r="G280" s="250" t="s">
        <v>403</v>
      </c>
      <c r="H280" s="251">
        <v>3</v>
      </c>
      <c r="I280" s="252"/>
      <c r="J280" s="253">
        <f>ROUND(I280*H280,2)</f>
        <v>0</v>
      </c>
      <c r="K280" s="249" t="s">
        <v>206</v>
      </c>
      <c r="L280" s="254"/>
      <c r="M280" s="255" t="s">
        <v>5</v>
      </c>
      <c r="N280" s="256" t="s">
        <v>44</v>
      </c>
      <c r="O280" s="49"/>
      <c r="P280" s="223">
        <f>O280*H280</f>
        <v>0</v>
      </c>
      <c r="Q280" s="223">
        <v>0.0040000000000000001</v>
      </c>
      <c r="R280" s="223">
        <f>Q280*H280</f>
        <v>0.012</v>
      </c>
      <c r="S280" s="223">
        <v>0</v>
      </c>
      <c r="T280" s="224">
        <f>S280*H280</f>
        <v>0</v>
      </c>
      <c r="AR280" s="26" t="s">
        <v>250</v>
      </c>
      <c r="AT280" s="26" t="s">
        <v>271</v>
      </c>
      <c r="AU280" s="26" t="s">
        <v>83</v>
      </c>
      <c r="AY280" s="26" t="s">
        <v>200</v>
      </c>
      <c r="BE280" s="225">
        <f>IF(N280="základní",J280,0)</f>
        <v>0</v>
      </c>
      <c r="BF280" s="225">
        <f>IF(N280="snížená",J280,0)</f>
        <v>0</v>
      </c>
      <c r="BG280" s="225">
        <f>IF(N280="zákl. přenesená",J280,0)</f>
        <v>0</v>
      </c>
      <c r="BH280" s="225">
        <f>IF(N280="sníž. přenesená",J280,0)</f>
        <v>0</v>
      </c>
      <c r="BI280" s="225">
        <f>IF(N280="nulová",J280,0)</f>
        <v>0</v>
      </c>
      <c r="BJ280" s="26" t="s">
        <v>81</v>
      </c>
      <c r="BK280" s="225">
        <f>ROUND(I280*H280,2)</f>
        <v>0</v>
      </c>
      <c r="BL280" s="26" t="s">
        <v>207</v>
      </c>
      <c r="BM280" s="26" t="s">
        <v>1143</v>
      </c>
    </row>
    <row r="281" s="1" customFormat="1">
      <c r="B281" s="48"/>
      <c r="D281" s="226" t="s">
        <v>209</v>
      </c>
      <c r="F281" s="227" t="s">
        <v>1142</v>
      </c>
      <c r="I281" s="228"/>
      <c r="L281" s="48"/>
      <c r="M281" s="229"/>
      <c r="N281" s="49"/>
      <c r="O281" s="49"/>
      <c r="P281" s="49"/>
      <c r="Q281" s="49"/>
      <c r="R281" s="49"/>
      <c r="S281" s="49"/>
      <c r="T281" s="87"/>
      <c r="AT281" s="26" t="s">
        <v>209</v>
      </c>
      <c r="AU281" s="26" t="s">
        <v>83</v>
      </c>
    </row>
    <row r="282" s="12" customFormat="1">
      <c r="B282" s="230"/>
      <c r="D282" s="226" t="s">
        <v>211</v>
      </c>
      <c r="E282" s="231" t="s">
        <v>5</v>
      </c>
      <c r="F282" s="232" t="s">
        <v>110</v>
      </c>
      <c r="H282" s="233">
        <v>3</v>
      </c>
      <c r="I282" s="234"/>
      <c r="L282" s="230"/>
      <c r="M282" s="235"/>
      <c r="N282" s="236"/>
      <c r="O282" s="236"/>
      <c r="P282" s="236"/>
      <c r="Q282" s="236"/>
      <c r="R282" s="236"/>
      <c r="S282" s="236"/>
      <c r="T282" s="237"/>
      <c r="AT282" s="231" t="s">
        <v>211</v>
      </c>
      <c r="AU282" s="231" t="s">
        <v>83</v>
      </c>
      <c r="AV282" s="12" t="s">
        <v>83</v>
      </c>
      <c r="AW282" s="12" t="s">
        <v>37</v>
      </c>
      <c r="AX282" s="12" t="s">
        <v>81</v>
      </c>
      <c r="AY282" s="231" t="s">
        <v>200</v>
      </c>
    </row>
    <row r="283" s="1" customFormat="1" ht="25.5" customHeight="1">
      <c r="B283" s="213"/>
      <c r="C283" s="214" t="s">
        <v>528</v>
      </c>
      <c r="D283" s="214" t="s">
        <v>202</v>
      </c>
      <c r="E283" s="215" t="s">
        <v>485</v>
      </c>
      <c r="F283" s="216" t="s">
        <v>486</v>
      </c>
      <c r="G283" s="217" t="s">
        <v>403</v>
      </c>
      <c r="H283" s="218">
        <v>8</v>
      </c>
      <c r="I283" s="219"/>
      <c r="J283" s="220">
        <f>ROUND(I283*H283,2)</f>
        <v>0</v>
      </c>
      <c r="K283" s="216" t="s">
        <v>206</v>
      </c>
      <c r="L283" s="48"/>
      <c r="M283" s="221" t="s">
        <v>5</v>
      </c>
      <c r="N283" s="222" t="s">
        <v>44</v>
      </c>
      <c r="O283" s="49"/>
      <c r="P283" s="223">
        <f>O283*H283</f>
        <v>0</v>
      </c>
      <c r="Q283" s="223">
        <v>0.11241</v>
      </c>
      <c r="R283" s="223">
        <f>Q283*H283</f>
        <v>0.89927999999999997</v>
      </c>
      <c r="S283" s="223">
        <v>0</v>
      </c>
      <c r="T283" s="224">
        <f>S283*H283</f>
        <v>0</v>
      </c>
      <c r="AR283" s="26" t="s">
        <v>207</v>
      </c>
      <c r="AT283" s="26" t="s">
        <v>202</v>
      </c>
      <c r="AU283" s="26" t="s">
        <v>83</v>
      </c>
      <c r="AY283" s="26" t="s">
        <v>200</v>
      </c>
      <c r="BE283" s="225">
        <f>IF(N283="základní",J283,0)</f>
        <v>0</v>
      </c>
      <c r="BF283" s="225">
        <f>IF(N283="snížená",J283,0)</f>
        <v>0</v>
      </c>
      <c r="BG283" s="225">
        <f>IF(N283="zákl. přenesená",J283,0)</f>
        <v>0</v>
      </c>
      <c r="BH283" s="225">
        <f>IF(N283="sníž. přenesená",J283,0)</f>
        <v>0</v>
      </c>
      <c r="BI283" s="225">
        <f>IF(N283="nulová",J283,0)</f>
        <v>0</v>
      </c>
      <c r="BJ283" s="26" t="s">
        <v>81</v>
      </c>
      <c r="BK283" s="225">
        <f>ROUND(I283*H283,2)</f>
        <v>0</v>
      </c>
      <c r="BL283" s="26" t="s">
        <v>207</v>
      </c>
      <c r="BM283" s="26" t="s">
        <v>1144</v>
      </c>
    </row>
    <row r="284" s="1" customFormat="1">
      <c r="B284" s="48"/>
      <c r="D284" s="226" t="s">
        <v>209</v>
      </c>
      <c r="F284" s="227" t="s">
        <v>488</v>
      </c>
      <c r="I284" s="228"/>
      <c r="L284" s="48"/>
      <c r="M284" s="229"/>
      <c r="N284" s="49"/>
      <c r="O284" s="49"/>
      <c r="P284" s="49"/>
      <c r="Q284" s="49"/>
      <c r="R284" s="49"/>
      <c r="S284" s="49"/>
      <c r="T284" s="87"/>
      <c r="AT284" s="26" t="s">
        <v>209</v>
      </c>
      <c r="AU284" s="26" t="s">
        <v>83</v>
      </c>
    </row>
    <row r="285" s="1" customFormat="1">
      <c r="B285" s="48"/>
      <c r="D285" s="226" t="s">
        <v>235</v>
      </c>
      <c r="F285" s="246" t="s">
        <v>489</v>
      </c>
      <c r="I285" s="228"/>
      <c r="L285" s="48"/>
      <c r="M285" s="229"/>
      <c r="N285" s="49"/>
      <c r="O285" s="49"/>
      <c r="P285" s="49"/>
      <c r="Q285" s="49"/>
      <c r="R285" s="49"/>
      <c r="S285" s="49"/>
      <c r="T285" s="87"/>
      <c r="AT285" s="26" t="s">
        <v>235</v>
      </c>
      <c r="AU285" s="26" t="s">
        <v>83</v>
      </c>
    </row>
    <row r="286" s="12" customFormat="1">
      <c r="B286" s="230"/>
      <c r="D286" s="226" t="s">
        <v>211</v>
      </c>
      <c r="E286" s="231" t="s">
        <v>5</v>
      </c>
      <c r="F286" s="232" t="s">
        <v>250</v>
      </c>
      <c r="H286" s="233">
        <v>8</v>
      </c>
      <c r="I286" s="234"/>
      <c r="L286" s="230"/>
      <c r="M286" s="235"/>
      <c r="N286" s="236"/>
      <c r="O286" s="236"/>
      <c r="P286" s="236"/>
      <c r="Q286" s="236"/>
      <c r="R286" s="236"/>
      <c r="S286" s="236"/>
      <c r="T286" s="237"/>
      <c r="AT286" s="231" t="s">
        <v>211</v>
      </c>
      <c r="AU286" s="231" t="s">
        <v>83</v>
      </c>
      <c r="AV286" s="12" t="s">
        <v>83</v>
      </c>
      <c r="AW286" s="12" t="s">
        <v>37</v>
      </c>
      <c r="AX286" s="12" t="s">
        <v>81</v>
      </c>
      <c r="AY286" s="231" t="s">
        <v>200</v>
      </c>
    </row>
    <row r="287" s="1" customFormat="1" ht="16.5" customHeight="1">
      <c r="B287" s="213"/>
      <c r="C287" s="247" t="s">
        <v>534</v>
      </c>
      <c r="D287" s="247" t="s">
        <v>271</v>
      </c>
      <c r="E287" s="248" t="s">
        <v>491</v>
      </c>
      <c r="F287" s="249" t="s">
        <v>492</v>
      </c>
      <c r="G287" s="250" t="s">
        <v>403</v>
      </c>
      <c r="H287" s="251">
        <v>8</v>
      </c>
      <c r="I287" s="252"/>
      <c r="J287" s="253">
        <f>ROUND(I287*H287,2)</f>
        <v>0</v>
      </c>
      <c r="K287" s="249" t="s">
        <v>206</v>
      </c>
      <c r="L287" s="254"/>
      <c r="M287" s="255" t="s">
        <v>5</v>
      </c>
      <c r="N287" s="256" t="s">
        <v>44</v>
      </c>
      <c r="O287" s="49"/>
      <c r="P287" s="223">
        <f>O287*H287</f>
        <v>0</v>
      </c>
      <c r="Q287" s="223">
        <v>0.0061000000000000004</v>
      </c>
      <c r="R287" s="223">
        <f>Q287*H287</f>
        <v>0.048800000000000003</v>
      </c>
      <c r="S287" s="223">
        <v>0</v>
      </c>
      <c r="T287" s="224">
        <f>S287*H287</f>
        <v>0</v>
      </c>
      <c r="AR287" s="26" t="s">
        <v>250</v>
      </c>
      <c r="AT287" s="26" t="s">
        <v>271</v>
      </c>
      <c r="AU287" s="26" t="s">
        <v>83</v>
      </c>
      <c r="AY287" s="26" t="s">
        <v>200</v>
      </c>
      <c r="BE287" s="225">
        <f>IF(N287="základní",J287,0)</f>
        <v>0</v>
      </c>
      <c r="BF287" s="225">
        <f>IF(N287="snížená",J287,0)</f>
        <v>0</v>
      </c>
      <c r="BG287" s="225">
        <f>IF(N287="zákl. přenesená",J287,0)</f>
        <v>0</v>
      </c>
      <c r="BH287" s="225">
        <f>IF(N287="sníž. přenesená",J287,0)</f>
        <v>0</v>
      </c>
      <c r="BI287" s="225">
        <f>IF(N287="nulová",J287,0)</f>
        <v>0</v>
      </c>
      <c r="BJ287" s="26" t="s">
        <v>81</v>
      </c>
      <c r="BK287" s="225">
        <f>ROUND(I287*H287,2)</f>
        <v>0</v>
      </c>
      <c r="BL287" s="26" t="s">
        <v>207</v>
      </c>
      <c r="BM287" s="26" t="s">
        <v>1145</v>
      </c>
    </row>
    <row r="288" s="1" customFormat="1">
      <c r="B288" s="48"/>
      <c r="D288" s="226" t="s">
        <v>209</v>
      </c>
      <c r="F288" s="227" t="s">
        <v>492</v>
      </c>
      <c r="I288" s="228"/>
      <c r="L288" s="48"/>
      <c r="M288" s="229"/>
      <c r="N288" s="49"/>
      <c r="O288" s="49"/>
      <c r="P288" s="49"/>
      <c r="Q288" s="49"/>
      <c r="R288" s="49"/>
      <c r="S288" s="49"/>
      <c r="T288" s="87"/>
      <c r="AT288" s="26" t="s">
        <v>209</v>
      </c>
      <c r="AU288" s="26" t="s">
        <v>83</v>
      </c>
    </row>
    <row r="289" s="12" customFormat="1">
      <c r="B289" s="230"/>
      <c r="D289" s="226" t="s">
        <v>211</v>
      </c>
      <c r="E289" s="231" t="s">
        <v>5</v>
      </c>
      <c r="F289" s="232" t="s">
        <v>250</v>
      </c>
      <c r="H289" s="233">
        <v>8</v>
      </c>
      <c r="I289" s="234"/>
      <c r="L289" s="230"/>
      <c r="M289" s="235"/>
      <c r="N289" s="236"/>
      <c r="O289" s="236"/>
      <c r="P289" s="236"/>
      <c r="Q289" s="236"/>
      <c r="R289" s="236"/>
      <c r="S289" s="236"/>
      <c r="T289" s="237"/>
      <c r="AT289" s="231" t="s">
        <v>211</v>
      </c>
      <c r="AU289" s="231" t="s">
        <v>83</v>
      </c>
      <c r="AV289" s="12" t="s">
        <v>83</v>
      </c>
      <c r="AW289" s="12" t="s">
        <v>37</v>
      </c>
      <c r="AX289" s="12" t="s">
        <v>81</v>
      </c>
      <c r="AY289" s="231" t="s">
        <v>200</v>
      </c>
    </row>
    <row r="290" s="1" customFormat="1" ht="16.5" customHeight="1">
      <c r="B290" s="213"/>
      <c r="C290" s="247" t="s">
        <v>540</v>
      </c>
      <c r="D290" s="247" t="s">
        <v>271</v>
      </c>
      <c r="E290" s="248" t="s">
        <v>495</v>
      </c>
      <c r="F290" s="249" t="s">
        <v>496</v>
      </c>
      <c r="G290" s="250" t="s">
        <v>403</v>
      </c>
      <c r="H290" s="251">
        <v>8</v>
      </c>
      <c r="I290" s="252"/>
      <c r="J290" s="253">
        <f>ROUND(I290*H290,2)</f>
        <v>0</v>
      </c>
      <c r="K290" s="249" t="s">
        <v>206</v>
      </c>
      <c r="L290" s="254"/>
      <c r="M290" s="255" t="s">
        <v>5</v>
      </c>
      <c r="N290" s="256" t="s">
        <v>44</v>
      </c>
      <c r="O290" s="49"/>
      <c r="P290" s="223">
        <f>O290*H290</f>
        <v>0</v>
      </c>
      <c r="Q290" s="223">
        <v>0.0030000000000000001</v>
      </c>
      <c r="R290" s="223">
        <f>Q290*H290</f>
        <v>0.024</v>
      </c>
      <c r="S290" s="223">
        <v>0</v>
      </c>
      <c r="T290" s="224">
        <f>S290*H290</f>
        <v>0</v>
      </c>
      <c r="AR290" s="26" t="s">
        <v>250</v>
      </c>
      <c r="AT290" s="26" t="s">
        <v>271</v>
      </c>
      <c r="AU290" s="26" t="s">
        <v>83</v>
      </c>
      <c r="AY290" s="26" t="s">
        <v>200</v>
      </c>
      <c r="BE290" s="225">
        <f>IF(N290="základní",J290,0)</f>
        <v>0</v>
      </c>
      <c r="BF290" s="225">
        <f>IF(N290="snížená",J290,0)</f>
        <v>0</v>
      </c>
      <c r="BG290" s="225">
        <f>IF(N290="zákl. přenesená",J290,0)</f>
        <v>0</v>
      </c>
      <c r="BH290" s="225">
        <f>IF(N290="sníž. přenesená",J290,0)</f>
        <v>0</v>
      </c>
      <c r="BI290" s="225">
        <f>IF(N290="nulová",J290,0)</f>
        <v>0</v>
      </c>
      <c r="BJ290" s="26" t="s">
        <v>81</v>
      </c>
      <c r="BK290" s="225">
        <f>ROUND(I290*H290,2)</f>
        <v>0</v>
      </c>
      <c r="BL290" s="26" t="s">
        <v>207</v>
      </c>
      <c r="BM290" s="26" t="s">
        <v>1146</v>
      </c>
    </row>
    <row r="291" s="1" customFormat="1">
      <c r="B291" s="48"/>
      <c r="D291" s="226" t="s">
        <v>209</v>
      </c>
      <c r="F291" s="227" t="s">
        <v>496</v>
      </c>
      <c r="I291" s="228"/>
      <c r="L291" s="48"/>
      <c r="M291" s="229"/>
      <c r="N291" s="49"/>
      <c r="O291" s="49"/>
      <c r="P291" s="49"/>
      <c r="Q291" s="49"/>
      <c r="R291" s="49"/>
      <c r="S291" s="49"/>
      <c r="T291" s="87"/>
      <c r="AT291" s="26" t="s">
        <v>209</v>
      </c>
      <c r="AU291" s="26" t="s">
        <v>83</v>
      </c>
    </row>
    <row r="292" s="12" customFormat="1">
      <c r="B292" s="230"/>
      <c r="D292" s="226" t="s">
        <v>211</v>
      </c>
      <c r="E292" s="231" t="s">
        <v>5</v>
      </c>
      <c r="F292" s="232" t="s">
        <v>250</v>
      </c>
      <c r="H292" s="233">
        <v>8</v>
      </c>
      <c r="I292" s="234"/>
      <c r="L292" s="230"/>
      <c r="M292" s="235"/>
      <c r="N292" s="236"/>
      <c r="O292" s="236"/>
      <c r="P292" s="236"/>
      <c r="Q292" s="236"/>
      <c r="R292" s="236"/>
      <c r="S292" s="236"/>
      <c r="T292" s="237"/>
      <c r="AT292" s="231" t="s">
        <v>211</v>
      </c>
      <c r="AU292" s="231" t="s">
        <v>83</v>
      </c>
      <c r="AV292" s="12" t="s">
        <v>83</v>
      </c>
      <c r="AW292" s="12" t="s">
        <v>37</v>
      </c>
      <c r="AX292" s="12" t="s">
        <v>81</v>
      </c>
      <c r="AY292" s="231" t="s">
        <v>200</v>
      </c>
    </row>
    <row r="293" s="1" customFormat="1" ht="16.5" customHeight="1">
      <c r="B293" s="213"/>
      <c r="C293" s="247" t="s">
        <v>546</v>
      </c>
      <c r="D293" s="247" t="s">
        <v>271</v>
      </c>
      <c r="E293" s="248" t="s">
        <v>499</v>
      </c>
      <c r="F293" s="249" t="s">
        <v>500</v>
      </c>
      <c r="G293" s="250" t="s">
        <v>403</v>
      </c>
      <c r="H293" s="251">
        <v>8</v>
      </c>
      <c r="I293" s="252"/>
      <c r="J293" s="253">
        <f>ROUND(I293*H293,2)</f>
        <v>0</v>
      </c>
      <c r="K293" s="249" t="s">
        <v>206</v>
      </c>
      <c r="L293" s="254"/>
      <c r="M293" s="255" t="s">
        <v>5</v>
      </c>
      <c r="N293" s="256" t="s">
        <v>44</v>
      </c>
      <c r="O293" s="49"/>
      <c r="P293" s="223">
        <f>O293*H293</f>
        <v>0</v>
      </c>
      <c r="Q293" s="223">
        <v>0.00010000000000000001</v>
      </c>
      <c r="R293" s="223">
        <f>Q293*H293</f>
        <v>0.00080000000000000004</v>
      </c>
      <c r="S293" s="223">
        <v>0</v>
      </c>
      <c r="T293" s="224">
        <f>S293*H293</f>
        <v>0</v>
      </c>
      <c r="AR293" s="26" t="s">
        <v>250</v>
      </c>
      <c r="AT293" s="26" t="s">
        <v>271</v>
      </c>
      <c r="AU293" s="26" t="s">
        <v>83</v>
      </c>
      <c r="AY293" s="26" t="s">
        <v>200</v>
      </c>
      <c r="BE293" s="225">
        <f>IF(N293="základní",J293,0)</f>
        <v>0</v>
      </c>
      <c r="BF293" s="225">
        <f>IF(N293="snížená",J293,0)</f>
        <v>0</v>
      </c>
      <c r="BG293" s="225">
        <f>IF(N293="zákl. přenesená",J293,0)</f>
        <v>0</v>
      </c>
      <c r="BH293" s="225">
        <f>IF(N293="sníž. přenesená",J293,0)</f>
        <v>0</v>
      </c>
      <c r="BI293" s="225">
        <f>IF(N293="nulová",J293,0)</f>
        <v>0</v>
      </c>
      <c r="BJ293" s="26" t="s">
        <v>81</v>
      </c>
      <c r="BK293" s="225">
        <f>ROUND(I293*H293,2)</f>
        <v>0</v>
      </c>
      <c r="BL293" s="26" t="s">
        <v>207</v>
      </c>
      <c r="BM293" s="26" t="s">
        <v>1147</v>
      </c>
    </row>
    <row r="294" s="1" customFormat="1">
      <c r="B294" s="48"/>
      <c r="D294" s="226" t="s">
        <v>209</v>
      </c>
      <c r="F294" s="227" t="s">
        <v>500</v>
      </c>
      <c r="I294" s="228"/>
      <c r="L294" s="48"/>
      <c r="M294" s="229"/>
      <c r="N294" s="49"/>
      <c r="O294" s="49"/>
      <c r="P294" s="49"/>
      <c r="Q294" s="49"/>
      <c r="R294" s="49"/>
      <c r="S294" s="49"/>
      <c r="T294" s="87"/>
      <c r="AT294" s="26" t="s">
        <v>209</v>
      </c>
      <c r="AU294" s="26" t="s">
        <v>83</v>
      </c>
    </row>
    <row r="295" s="12" customFormat="1">
      <c r="B295" s="230"/>
      <c r="D295" s="226" t="s">
        <v>211</v>
      </c>
      <c r="E295" s="231" t="s">
        <v>5</v>
      </c>
      <c r="F295" s="232" t="s">
        <v>250</v>
      </c>
      <c r="H295" s="233">
        <v>8</v>
      </c>
      <c r="I295" s="234"/>
      <c r="L295" s="230"/>
      <c r="M295" s="235"/>
      <c r="N295" s="236"/>
      <c r="O295" s="236"/>
      <c r="P295" s="236"/>
      <c r="Q295" s="236"/>
      <c r="R295" s="236"/>
      <c r="S295" s="236"/>
      <c r="T295" s="237"/>
      <c r="AT295" s="231" t="s">
        <v>211</v>
      </c>
      <c r="AU295" s="231" t="s">
        <v>83</v>
      </c>
      <c r="AV295" s="12" t="s">
        <v>83</v>
      </c>
      <c r="AW295" s="12" t="s">
        <v>37</v>
      </c>
      <c r="AX295" s="12" t="s">
        <v>81</v>
      </c>
      <c r="AY295" s="231" t="s">
        <v>200</v>
      </c>
    </row>
    <row r="296" s="1" customFormat="1" ht="25.5" customHeight="1">
      <c r="B296" s="213"/>
      <c r="C296" s="214" t="s">
        <v>551</v>
      </c>
      <c r="D296" s="214" t="s">
        <v>202</v>
      </c>
      <c r="E296" s="215" t="s">
        <v>503</v>
      </c>
      <c r="F296" s="216" t="s">
        <v>504</v>
      </c>
      <c r="G296" s="217" t="s">
        <v>403</v>
      </c>
      <c r="H296" s="218">
        <v>9</v>
      </c>
      <c r="I296" s="219"/>
      <c r="J296" s="220">
        <f>ROUND(I296*H296,2)</f>
        <v>0</v>
      </c>
      <c r="K296" s="216" t="s">
        <v>206</v>
      </c>
      <c r="L296" s="48"/>
      <c r="M296" s="221" t="s">
        <v>5</v>
      </c>
      <c r="N296" s="222" t="s">
        <v>44</v>
      </c>
      <c r="O296" s="49"/>
      <c r="P296" s="223">
        <f>O296*H296</f>
        <v>0</v>
      </c>
      <c r="Q296" s="223">
        <v>0</v>
      </c>
      <c r="R296" s="223">
        <f>Q296*H296</f>
        <v>0</v>
      </c>
      <c r="S296" s="223">
        <v>0</v>
      </c>
      <c r="T296" s="224">
        <f>S296*H296</f>
        <v>0</v>
      </c>
      <c r="AR296" s="26" t="s">
        <v>207</v>
      </c>
      <c r="AT296" s="26" t="s">
        <v>202</v>
      </c>
      <c r="AU296" s="26" t="s">
        <v>83</v>
      </c>
      <c r="AY296" s="26" t="s">
        <v>200</v>
      </c>
      <c r="BE296" s="225">
        <f>IF(N296="základní",J296,0)</f>
        <v>0</v>
      </c>
      <c r="BF296" s="225">
        <f>IF(N296="snížená",J296,0)</f>
        <v>0</v>
      </c>
      <c r="BG296" s="225">
        <f>IF(N296="zákl. přenesená",J296,0)</f>
        <v>0</v>
      </c>
      <c r="BH296" s="225">
        <f>IF(N296="sníž. přenesená",J296,0)</f>
        <v>0</v>
      </c>
      <c r="BI296" s="225">
        <f>IF(N296="nulová",J296,0)</f>
        <v>0</v>
      </c>
      <c r="BJ296" s="26" t="s">
        <v>81</v>
      </c>
      <c r="BK296" s="225">
        <f>ROUND(I296*H296,2)</f>
        <v>0</v>
      </c>
      <c r="BL296" s="26" t="s">
        <v>207</v>
      </c>
      <c r="BM296" s="26" t="s">
        <v>1148</v>
      </c>
    </row>
    <row r="297" s="1" customFormat="1">
      <c r="B297" s="48"/>
      <c r="D297" s="226" t="s">
        <v>209</v>
      </c>
      <c r="F297" s="227" t="s">
        <v>506</v>
      </c>
      <c r="I297" s="228"/>
      <c r="L297" s="48"/>
      <c r="M297" s="229"/>
      <c r="N297" s="49"/>
      <c r="O297" s="49"/>
      <c r="P297" s="49"/>
      <c r="Q297" s="49"/>
      <c r="R297" s="49"/>
      <c r="S297" s="49"/>
      <c r="T297" s="87"/>
      <c r="AT297" s="26" t="s">
        <v>209</v>
      </c>
      <c r="AU297" s="26" t="s">
        <v>83</v>
      </c>
    </row>
    <row r="298" s="12" customFormat="1">
      <c r="B298" s="230"/>
      <c r="D298" s="226" t="s">
        <v>211</v>
      </c>
      <c r="E298" s="231" t="s">
        <v>5</v>
      </c>
      <c r="F298" s="232" t="s">
        <v>258</v>
      </c>
      <c r="H298" s="233">
        <v>9</v>
      </c>
      <c r="I298" s="234"/>
      <c r="L298" s="230"/>
      <c r="M298" s="235"/>
      <c r="N298" s="236"/>
      <c r="O298" s="236"/>
      <c r="P298" s="236"/>
      <c r="Q298" s="236"/>
      <c r="R298" s="236"/>
      <c r="S298" s="236"/>
      <c r="T298" s="237"/>
      <c r="AT298" s="231" t="s">
        <v>211</v>
      </c>
      <c r="AU298" s="231" t="s">
        <v>83</v>
      </c>
      <c r="AV298" s="12" t="s">
        <v>83</v>
      </c>
      <c r="AW298" s="12" t="s">
        <v>37</v>
      </c>
      <c r="AX298" s="12" t="s">
        <v>81</v>
      </c>
      <c r="AY298" s="231" t="s">
        <v>200</v>
      </c>
    </row>
    <row r="299" s="1" customFormat="1" ht="16.5" customHeight="1">
      <c r="B299" s="213"/>
      <c r="C299" s="247" t="s">
        <v>557</v>
      </c>
      <c r="D299" s="247" t="s">
        <v>271</v>
      </c>
      <c r="E299" s="248" t="s">
        <v>508</v>
      </c>
      <c r="F299" s="249" t="s">
        <v>509</v>
      </c>
      <c r="G299" s="250" t="s">
        <v>403</v>
      </c>
      <c r="H299" s="251">
        <v>9</v>
      </c>
      <c r="I299" s="252"/>
      <c r="J299" s="253">
        <f>ROUND(I299*H299,2)</f>
        <v>0</v>
      </c>
      <c r="K299" s="249" t="s">
        <v>206</v>
      </c>
      <c r="L299" s="254"/>
      <c r="M299" s="255" t="s">
        <v>5</v>
      </c>
      <c r="N299" s="256" t="s">
        <v>44</v>
      </c>
      <c r="O299" s="49"/>
      <c r="P299" s="223">
        <f>O299*H299</f>
        <v>0</v>
      </c>
      <c r="Q299" s="223">
        <v>0.00035</v>
      </c>
      <c r="R299" s="223">
        <f>Q299*H299</f>
        <v>0.00315</v>
      </c>
      <c r="S299" s="223">
        <v>0</v>
      </c>
      <c r="T299" s="224">
        <f>S299*H299</f>
        <v>0</v>
      </c>
      <c r="AR299" s="26" t="s">
        <v>250</v>
      </c>
      <c r="AT299" s="26" t="s">
        <v>271</v>
      </c>
      <c r="AU299" s="26" t="s">
        <v>83</v>
      </c>
      <c r="AY299" s="26" t="s">
        <v>200</v>
      </c>
      <c r="BE299" s="225">
        <f>IF(N299="základní",J299,0)</f>
        <v>0</v>
      </c>
      <c r="BF299" s="225">
        <f>IF(N299="snížená",J299,0)</f>
        <v>0</v>
      </c>
      <c r="BG299" s="225">
        <f>IF(N299="zákl. přenesená",J299,0)</f>
        <v>0</v>
      </c>
      <c r="BH299" s="225">
        <f>IF(N299="sníž. přenesená",J299,0)</f>
        <v>0</v>
      </c>
      <c r="BI299" s="225">
        <f>IF(N299="nulová",J299,0)</f>
        <v>0</v>
      </c>
      <c r="BJ299" s="26" t="s">
        <v>81</v>
      </c>
      <c r="BK299" s="225">
        <f>ROUND(I299*H299,2)</f>
        <v>0</v>
      </c>
      <c r="BL299" s="26" t="s">
        <v>207</v>
      </c>
      <c r="BM299" s="26" t="s">
        <v>1149</v>
      </c>
    </row>
    <row r="300" s="1" customFormat="1">
      <c r="B300" s="48"/>
      <c r="D300" s="226" t="s">
        <v>209</v>
      </c>
      <c r="F300" s="227" t="s">
        <v>509</v>
      </c>
      <c r="I300" s="228"/>
      <c r="L300" s="48"/>
      <c r="M300" s="229"/>
      <c r="N300" s="49"/>
      <c r="O300" s="49"/>
      <c r="P300" s="49"/>
      <c r="Q300" s="49"/>
      <c r="R300" s="49"/>
      <c r="S300" s="49"/>
      <c r="T300" s="87"/>
      <c r="AT300" s="26" t="s">
        <v>209</v>
      </c>
      <c r="AU300" s="26" t="s">
        <v>83</v>
      </c>
    </row>
    <row r="301" s="12" customFormat="1">
      <c r="B301" s="230"/>
      <c r="D301" s="226" t="s">
        <v>211</v>
      </c>
      <c r="E301" s="231" t="s">
        <v>5</v>
      </c>
      <c r="F301" s="232" t="s">
        <v>258</v>
      </c>
      <c r="H301" s="233">
        <v>9</v>
      </c>
      <c r="I301" s="234"/>
      <c r="L301" s="230"/>
      <c r="M301" s="235"/>
      <c r="N301" s="236"/>
      <c r="O301" s="236"/>
      <c r="P301" s="236"/>
      <c r="Q301" s="236"/>
      <c r="R301" s="236"/>
      <c r="S301" s="236"/>
      <c r="T301" s="237"/>
      <c r="AT301" s="231" t="s">
        <v>211</v>
      </c>
      <c r="AU301" s="231" t="s">
        <v>83</v>
      </c>
      <c r="AV301" s="12" t="s">
        <v>83</v>
      </c>
      <c r="AW301" s="12" t="s">
        <v>37</v>
      </c>
      <c r="AX301" s="12" t="s">
        <v>81</v>
      </c>
      <c r="AY301" s="231" t="s">
        <v>200</v>
      </c>
    </row>
    <row r="302" s="1" customFormat="1" ht="25.5" customHeight="1">
      <c r="B302" s="213"/>
      <c r="C302" s="214" t="s">
        <v>562</v>
      </c>
      <c r="D302" s="214" t="s">
        <v>202</v>
      </c>
      <c r="E302" s="215" t="s">
        <v>713</v>
      </c>
      <c r="F302" s="216" t="s">
        <v>714</v>
      </c>
      <c r="G302" s="217" t="s">
        <v>333</v>
      </c>
      <c r="H302" s="218">
        <v>32</v>
      </c>
      <c r="I302" s="219"/>
      <c r="J302" s="220">
        <f>ROUND(I302*H302,2)</f>
        <v>0</v>
      </c>
      <c r="K302" s="216" t="s">
        <v>206</v>
      </c>
      <c r="L302" s="48"/>
      <c r="M302" s="221" t="s">
        <v>5</v>
      </c>
      <c r="N302" s="222" t="s">
        <v>44</v>
      </c>
      <c r="O302" s="49"/>
      <c r="P302" s="223">
        <f>O302*H302</f>
        <v>0</v>
      </c>
      <c r="Q302" s="223">
        <v>8.0000000000000007E-05</v>
      </c>
      <c r="R302" s="223">
        <f>Q302*H302</f>
        <v>0.0025600000000000002</v>
      </c>
      <c r="S302" s="223">
        <v>0</v>
      </c>
      <c r="T302" s="224">
        <f>S302*H302</f>
        <v>0</v>
      </c>
      <c r="AR302" s="26" t="s">
        <v>207</v>
      </c>
      <c r="AT302" s="26" t="s">
        <v>202</v>
      </c>
      <c r="AU302" s="26" t="s">
        <v>83</v>
      </c>
      <c r="AY302" s="26" t="s">
        <v>200</v>
      </c>
      <c r="BE302" s="225">
        <f>IF(N302="základní",J302,0)</f>
        <v>0</v>
      </c>
      <c r="BF302" s="225">
        <f>IF(N302="snížená",J302,0)</f>
        <v>0</v>
      </c>
      <c r="BG302" s="225">
        <f>IF(N302="zákl. přenesená",J302,0)</f>
        <v>0</v>
      </c>
      <c r="BH302" s="225">
        <f>IF(N302="sníž. přenesená",J302,0)</f>
        <v>0</v>
      </c>
      <c r="BI302" s="225">
        <f>IF(N302="nulová",J302,0)</f>
        <v>0</v>
      </c>
      <c r="BJ302" s="26" t="s">
        <v>81</v>
      </c>
      <c r="BK302" s="225">
        <f>ROUND(I302*H302,2)</f>
        <v>0</v>
      </c>
      <c r="BL302" s="26" t="s">
        <v>207</v>
      </c>
      <c r="BM302" s="26" t="s">
        <v>1150</v>
      </c>
    </row>
    <row r="303" s="1" customFormat="1">
      <c r="B303" s="48"/>
      <c r="D303" s="226" t="s">
        <v>209</v>
      </c>
      <c r="F303" s="227" t="s">
        <v>716</v>
      </c>
      <c r="I303" s="228"/>
      <c r="L303" s="48"/>
      <c r="M303" s="229"/>
      <c r="N303" s="49"/>
      <c r="O303" s="49"/>
      <c r="P303" s="49"/>
      <c r="Q303" s="49"/>
      <c r="R303" s="49"/>
      <c r="S303" s="49"/>
      <c r="T303" s="87"/>
      <c r="AT303" s="26" t="s">
        <v>209</v>
      </c>
      <c r="AU303" s="26" t="s">
        <v>83</v>
      </c>
    </row>
    <row r="304" s="12" customFormat="1">
      <c r="B304" s="230"/>
      <c r="D304" s="226" t="s">
        <v>211</v>
      </c>
      <c r="E304" s="231" t="s">
        <v>5</v>
      </c>
      <c r="F304" s="232" t="s">
        <v>1151</v>
      </c>
      <c r="H304" s="233">
        <v>32</v>
      </c>
      <c r="I304" s="234"/>
      <c r="L304" s="230"/>
      <c r="M304" s="235"/>
      <c r="N304" s="236"/>
      <c r="O304" s="236"/>
      <c r="P304" s="236"/>
      <c r="Q304" s="236"/>
      <c r="R304" s="236"/>
      <c r="S304" s="236"/>
      <c r="T304" s="237"/>
      <c r="AT304" s="231" t="s">
        <v>211</v>
      </c>
      <c r="AU304" s="231" t="s">
        <v>83</v>
      </c>
      <c r="AV304" s="12" t="s">
        <v>83</v>
      </c>
      <c r="AW304" s="12" t="s">
        <v>37</v>
      </c>
      <c r="AX304" s="12" t="s">
        <v>81</v>
      </c>
      <c r="AY304" s="231" t="s">
        <v>200</v>
      </c>
    </row>
    <row r="305" s="1" customFormat="1" ht="25.5" customHeight="1">
      <c r="B305" s="213"/>
      <c r="C305" s="214" t="s">
        <v>568</v>
      </c>
      <c r="D305" s="214" t="s">
        <v>202</v>
      </c>
      <c r="E305" s="215" t="s">
        <v>512</v>
      </c>
      <c r="F305" s="216" t="s">
        <v>513</v>
      </c>
      <c r="G305" s="217" t="s">
        <v>333</v>
      </c>
      <c r="H305" s="218">
        <v>613.32000000000005</v>
      </c>
      <c r="I305" s="219"/>
      <c r="J305" s="220">
        <f>ROUND(I305*H305,2)</f>
        <v>0</v>
      </c>
      <c r="K305" s="216" t="s">
        <v>206</v>
      </c>
      <c r="L305" s="48"/>
      <c r="M305" s="221" t="s">
        <v>5</v>
      </c>
      <c r="N305" s="222" t="s">
        <v>44</v>
      </c>
      <c r="O305" s="49"/>
      <c r="P305" s="223">
        <f>O305*H305</f>
        <v>0</v>
      </c>
      <c r="Q305" s="223">
        <v>0.080879999999999994</v>
      </c>
      <c r="R305" s="223">
        <f>Q305*H305</f>
        <v>49.605321600000003</v>
      </c>
      <c r="S305" s="223">
        <v>0</v>
      </c>
      <c r="T305" s="224">
        <f>S305*H305</f>
        <v>0</v>
      </c>
      <c r="AR305" s="26" t="s">
        <v>207</v>
      </c>
      <c r="AT305" s="26" t="s">
        <v>202</v>
      </c>
      <c r="AU305" s="26" t="s">
        <v>83</v>
      </c>
      <c r="AY305" s="26" t="s">
        <v>200</v>
      </c>
      <c r="BE305" s="225">
        <f>IF(N305="základní",J305,0)</f>
        <v>0</v>
      </c>
      <c r="BF305" s="225">
        <f>IF(N305="snížená",J305,0)</f>
        <v>0</v>
      </c>
      <c r="BG305" s="225">
        <f>IF(N305="zákl. přenesená",J305,0)</f>
        <v>0</v>
      </c>
      <c r="BH305" s="225">
        <f>IF(N305="sníž. přenesená",J305,0)</f>
        <v>0</v>
      </c>
      <c r="BI305" s="225">
        <f>IF(N305="nulová",J305,0)</f>
        <v>0</v>
      </c>
      <c r="BJ305" s="26" t="s">
        <v>81</v>
      </c>
      <c r="BK305" s="225">
        <f>ROUND(I305*H305,2)</f>
        <v>0</v>
      </c>
      <c r="BL305" s="26" t="s">
        <v>207</v>
      </c>
      <c r="BM305" s="26" t="s">
        <v>1152</v>
      </c>
    </row>
    <row r="306" s="1" customFormat="1">
      <c r="B306" s="48"/>
      <c r="D306" s="226" t="s">
        <v>209</v>
      </c>
      <c r="F306" s="227" t="s">
        <v>515</v>
      </c>
      <c r="I306" s="228"/>
      <c r="L306" s="48"/>
      <c r="M306" s="229"/>
      <c r="N306" s="49"/>
      <c r="O306" s="49"/>
      <c r="P306" s="49"/>
      <c r="Q306" s="49"/>
      <c r="R306" s="49"/>
      <c r="S306" s="49"/>
      <c r="T306" s="87"/>
      <c r="AT306" s="26" t="s">
        <v>209</v>
      </c>
      <c r="AU306" s="26" t="s">
        <v>83</v>
      </c>
    </row>
    <row r="307" s="1" customFormat="1" ht="16.5" customHeight="1">
      <c r="B307" s="213"/>
      <c r="C307" s="247" t="s">
        <v>576</v>
      </c>
      <c r="D307" s="247" t="s">
        <v>271</v>
      </c>
      <c r="E307" s="248" t="s">
        <v>517</v>
      </c>
      <c r="F307" s="249" t="s">
        <v>518</v>
      </c>
      <c r="G307" s="250" t="s">
        <v>333</v>
      </c>
      <c r="H307" s="251">
        <v>613.32000000000005</v>
      </c>
      <c r="I307" s="252"/>
      <c r="J307" s="253">
        <f>ROUND(I307*H307,2)</f>
        <v>0</v>
      </c>
      <c r="K307" s="249" t="s">
        <v>206</v>
      </c>
      <c r="L307" s="254"/>
      <c r="M307" s="255" t="s">
        <v>5</v>
      </c>
      <c r="N307" s="256" t="s">
        <v>44</v>
      </c>
      <c r="O307" s="49"/>
      <c r="P307" s="223">
        <f>O307*H307</f>
        <v>0</v>
      </c>
      <c r="Q307" s="223">
        <v>0.045999999999999999</v>
      </c>
      <c r="R307" s="223">
        <f>Q307*H307</f>
        <v>28.212720000000001</v>
      </c>
      <c r="S307" s="223">
        <v>0</v>
      </c>
      <c r="T307" s="224">
        <f>S307*H307</f>
        <v>0</v>
      </c>
      <c r="AR307" s="26" t="s">
        <v>250</v>
      </c>
      <c r="AT307" s="26" t="s">
        <v>271</v>
      </c>
      <c r="AU307" s="26" t="s">
        <v>83</v>
      </c>
      <c r="AY307" s="26" t="s">
        <v>200</v>
      </c>
      <c r="BE307" s="225">
        <f>IF(N307="základní",J307,0)</f>
        <v>0</v>
      </c>
      <c r="BF307" s="225">
        <f>IF(N307="snížená",J307,0)</f>
        <v>0</v>
      </c>
      <c r="BG307" s="225">
        <f>IF(N307="zákl. přenesená",J307,0)</f>
        <v>0</v>
      </c>
      <c r="BH307" s="225">
        <f>IF(N307="sníž. přenesená",J307,0)</f>
        <v>0</v>
      </c>
      <c r="BI307" s="225">
        <f>IF(N307="nulová",J307,0)</f>
        <v>0</v>
      </c>
      <c r="BJ307" s="26" t="s">
        <v>81</v>
      </c>
      <c r="BK307" s="225">
        <f>ROUND(I307*H307,2)</f>
        <v>0</v>
      </c>
      <c r="BL307" s="26" t="s">
        <v>207</v>
      </c>
      <c r="BM307" s="26" t="s">
        <v>1153</v>
      </c>
    </row>
    <row r="308" s="1" customFormat="1">
      <c r="B308" s="48"/>
      <c r="D308" s="226" t="s">
        <v>209</v>
      </c>
      <c r="F308" s="227" t="s">
        <v>518</v>
      </c>
      <c r="I308" s="228"/>
      <c r="L308" s="48"/>
      <c r="M308" s="229"/>
      <c r="N308" s="49"/>
      <c r="O308" s="49"/>
      <c r="P308" s="49"/>
      <c r="Q308" s="49"/>
      <c r="R308" s="49"/>
      <c r="S308" s="49"/>
      <c r="T308" s="87"/>
      <c r="AT308" s="26" t="s">
        <v>209</v>
      </c>
      <c r="AU308" s="26" t="s">
        <v>83</v>
      </c>
    </row>
    <row r="309" s="12" customFormat="1">
      <c r="B309" s="230"/>
      <c r="D309" s="226" t="s">
        <v>211</v>
      </c>
      <c r="E309" s="231" t="s">
        <v>5</v>
      </c>
      <c r="F309" s="232" t="s">
        <v>1154</v>
      </c>
      <c r="H309" s="233">
        <v>613.32000000000005</v>
      </c>
      <c r="I309" s="234"/>
      <c r="L309" s="230"/>
      <c r="M309" s="235"/>
      <c r="N309" s="236"/>
      <c r="O309" s="236"/>
      <c r="P309" s="236"/>
      <c r="Q309" s="236"/>
      <c r="R309" s="236"/>
      <c r="S309" s="236"/>
      <c r="T309" s="237"/>
      <c r="AT309" s="231" t="s">
        <v>211</v>
      </c>
      <c r="AU309" s="231" t="s">
        <v>83</v>
      </c>
      <c r="AV309" s="12" t="s">
        <v>83</v>
      </c>
      <c r="AW309" s="12" t="s">
        <v>37</v>
      </c>
      <c r="AX309" s="12" t="s">
        <v>81</v>
      </c>
      <c r="AY309" s="231" t="s">
        <v>200</v>
      </c>
    </row>
    <row r="310" s="1" customFormat="1" ht="16.5" customHeight="1">
      <c r="B310" s="213"/>
      <c r="C310" s="214" t="s">
        <v>1155</v>
      </c>
      <c r="D310" s="214" t="s">
        <v>202</v>
      </c>
      <c r="E310" s="215" t="s">
        <v>1156</v>
      </c>
      <c r="F310" s="216" t="s">
        <v>1157</v>
      </c>
      <c r="G310" s="217" t="s">
        <v>333</v>
      </c>
      <c r="H310" s="218">
        <v>32</v>
      </c>
      <c r="I310" s="219"/>
      <c r="J310" s="220">
        <f>ROUND(I310*H310,2)</f>
        <v>0</v>
      </c>
      <c r="K310" s="216" t="s">
        <v>206</v>
      </c>
      <c r="L310" s="48"/>
      <c r="M310" s="221" t="s">
        <v>5</v>
      </c>
      <c r="N310" s="222" t="s">
        <v>44</v>
      </c>
      <c r="O310" s="49"/>
      <c r="P310" s="223">
        <f>O310*H310</f>
        <v>0</v>
      </c>
      <c r="Q310" s="223">
        <v>0</v>
      </c>
      <c r="R310" s="223">
        <f>Q310*H310</f>
        <v>0</v>
      </c>
      <c r="S310" s="223">
        <v>0</v>
      </c>
      <c r="T310" s="224">
        <f>S310*H310</f>
        <v>0</v>
      </c>
      <c r="AR310" s="26" t="s">
        <v>207</v>
      </c>
      <c r="AT310" s="26" t="s">
        <v>202</v>
      </c>
      <c r="AU310" s="26" t="s">
        <v>83</v>
      </c>
      <c r="AY310" s="26" t="s">
        <v>200</v>
      </c>
      <c r="BE310" s="225">
        <f>IF(N310="základní",J310,0)</f>
        <v>0</v>
      </c>
      <c r="BF310" s="225">
        <f>IF(N310="snížená",J310,0)</f>
        <v>0</v>
      </c>
      <c r="BG310" s="225">
        <f>IF(N310="zákl. přenesená",J310,0)</f>
        <v>0</v>
      </c>
      <c r="BH310" s="225">
        <f>IF(N310="sníž. přenesená",J310,0)</f>
        <v>0</v>
      </c>
      <c r="BI310" s="225">
        <f>IF(N310="nulová",J310,0)</f>
        <v>0</v>
      </c>
      <c r="BJ310" s="26" t="s">
        <v>81</v>
      </c>
      <c r="BK310" s="225">
        <f>ROUND(I310*H310,2)</f>
        <v>0</v>
      </c>
      <c r="BL310" s="26" t="s">
        <v>207</v>
      </c>
      <c r="BM310" s="26" t="s">
        <v>1158</v>
      </c>
    </row>
    <row r="311" s="1" customFormat="1">
      <c r="B311" s="48"/>
      <c r="D311" s="226" t="s">
        <v>209</v>
      </c>
      <c r="F311" s="227" t="s">
        <v>1159</v>
      </c>
      <c r="I311" s="228"/>
      <c r="L311" s="48"/>
      <c r="M311" s="229"/>
      <c r="N311" s="49"/>
      <c r="O311" s="49"/>
      <c r="P311" s="49"/>
      <c r="Q311" s="49"/>
      <c r="R311" s="49"/>
      <c r="S311" s="49"/>
      <c r="T311" s="87"/>
      <c r="AT311" s="26" t="s">
        <v>209</v>
      </c>
      <c r="AU311" s="26" t="s">
        <v>83</v>
      </c>
    </row>
    <row r="312" s="12" customFormat="1">
      <c r="B312" s="230"/>
      <c r="D312" s="226" t="s">
        <v>211</v>
      </c>
      <c r="E312" s="231" t="s">
        <v>5</v>
      </c>
      <c r="F312" s="232" t="s">
        <v>394</v>
      </c>
      <c r="H312" s="233">
        <v>32</v>
      </c>
      <c r="I312" s="234"/>
      <c r="L312" s="230"/>
      <c r="M312" s="235"/>
      <c r="N312" s="236"/>
      <c r="O312" s="236"/>
      <c r="P312" s="236"/>
      <c r="Q312" s="236"/>
      <c r="R312" s="236"/>
      <c r="S312" s="236"/>
      <c r="T312" s="237"/>
      <c r="AT312" s="231" t="s">
        <v>211</v>
      </c>
      <c r="AU312" s="231" t="s">
        <v>83</v>
      </c>
      <c r="AV312" s="12" t="s">
        <v>83</v>
      </c>
      <c r="AW312" s="12" t="s">
        <v>37</v>
      </c>
      <c r="AX312" s="12" t="s">
        <v>81</v>
      </c>
      <c r="AY312" s="231" t="s">
        <v>200</v>
      </c>
    </row>
    <row r="313" s="1" customFormat="1" ht="25.5" customHeight="1">
      <c r="B313" s="213"/>
      <c r="C313" s="214" t="s">
        <v>1160</v>
      </c>
      <c r="D313" s="214" t="s">
        <v>202</v>
      </c>
      <c r="E313" s="215" t="s">
        <v>524</v>
      </c>
      <c r="F313" s="216" t="s">
        <v>525</v>
      </c>
      <c r="G313" s="217" t="s">
        <v>333</v>
      </c>
      <c r="H313" s="218">
        <v>705.78999999999996</v>
      </c>
      <c r="I313" s="219"/>
      <c r="J313" s="220">
        <f>ROUND(I313*H313,2)</f>
        <v>0</v>
      </c>
      <c r="K313" s="216" t="s">
        <v>206</v>
      </c>
      <c r="L313" s="48"/>
      <c r="M313" s="221" t="s">
        <v>5</v>
      </c>
      <c r="N313" s="222" t="s">
        <v>44</v>
      </c>
      <c r="O313" s="49"/>
      <c r="P313" s="223">
        <f>O313*H313</f>
        <v>0</v>
      </c>
      <c r="Q313" s="223">
        <v>0.15540000000000001</v>
      </c>
      <c r="R313" s="223">
        <f>Q313*H313</f>
        <v>109.679766</v>
      </c>
      <c r="S313" s="223">
        <v>0</v>
      </c>
      <c r="T313" s="224">
        <f>S313*H313</f>
        <v>0</v>
      </c>
      <c r="AR313" s="26" t="s">
        <v>207</v>
      </c>
      <c r="AT313" s="26" t="s">
        <v>202</v>
      </c>
      <c r="AU313" s="26" t="s">
        <v>83</v>
      </c>
      <c r="AY313" s="26" t="s">
        <v>200</v>
      </c>
      <c r="BE313" s="225">
        <f>IF(N313="základní",J313,0)</f>
        <v>0</v>
      </c>
      <c r="BF313" s="225">
        <f>IF(N313="snížená",J313,0)</f>
        <v>0</v>
      </c>
      <c r="BG313" s="225">
        <f>IF(N313="zákl. přenesená",J313,0)</f>
        <v>0</v>
      </c>
      <c r="BH313" s="225">
        <f>IF(N313="sníž. přenesená",J313,0)</f>
        <v>0</v>
      </c>
      <c r="BI313" s="225">
        <f>IF(N313="nulová",J313,0)</f>
        <v>0</v>
      </c>
      <c r="BJ313" s="26" t="s">
        <v>81</v>
      </c>
      <c r="BK313" s="225">
        <f>ROUND(I313*H313,2)</f>
        <v>0</v>
      </c>
      <c r="BL313" s="26" t="s">
        <v>207</v>
      </c>
      <c r="BM313" s="26" t="s">
        <v>1161</v>
      </c>
    </row>
    <row r="314" s="1" customFormat="1">
      <c r="B314" s="48"/>
      <c r="D314" s="226" t="s">
        <v>209</v>
      </c>
      <c r="F314" s="227" t="s">
        <v>527</v>
      </c>
      <c r="I314" s="228"/>
      <c r="L314" s="48"/>
      <c r="M314" s="229"/>
      <c r="N314" s="49"/>
      <c r="O314" s="49"/>
      <c r="P314" s="49"/>
      <c r="Q314" s="49"/>
      <c r="R314" s="49"/>
      <c r="S314" s="49"/>
      <c r="T314" s="87"/>
      <c r="AT314" s="26" t="s">
        <v>209</v>
      </c>
      <c r="AU314" s="26" t="s">
        <v>83</v>
      </c>
    </row>
    <row r="315" s="1" customFormat="1" ht="16.5" customHeight="1">
      <c r="B315" s="213"/>
      <c r="C315" s="247" t="s">
        <v>1121</v>
      </c>
      <c r="D315" s="247" t="s">
        <v>271</v>
      </c>
      <c r="E315" s="248" t="s">
        <v>529</v>
      </c>
      <c r="F315" s="249" t="s">
        <v>530</v>
      </c>
      <c r="G315" s="250" t="s">
        <v>333</v>
      </c>
      <c r="H315" s="251">
        <v>136.69999999999999</v>
      </c>
      <c r="I315" s="252"/>
      <c r="J315" s="253">
        <f>ROUND(I315*H315,2)</f>
        <v>0</v>
      </c>
      <c r="K315" s="249" t="s">
        <v>206</v>
      </c>
      <c r="L315" s="254"/>
      <c r="M315" s="255" t="s">
        <v>5</v>
      </c>
      <c r="N315" s="256" t="s">
        <v>44</v>
      </c>
      <c r="O315" s="49"/>
      <c r="P315" s="223">
        <f>O315*H315</f>
        <v>0</v>
      </c>
      <c r="Q315" s="223">
        <v>0.048300000000000003</v>
      </c>
      <c r="R315" s="223">
        <f>Q315*H315</f>
        <v>6.6026099999999994</v>
      </c>
      <c r="S315" s="223">
        <v>0</v>
      </c>
      <c r="T315" s="224">
        <f>S315*H315</f>
        <v>0</v>
      </c>
      <c r="AR315" s="26" t="s">
        <v>250</v>
      </c>
      <c r="AT315" s="26" t="s">
        <v>271</v>
      </c>
      <c r="AU315" s="26" t="s">
        <v>83</v>
      </c>
      <c r="AY315" s="26" t="s">
        <v>200</v>
      </c>
      <c r="BE315" s="225">
        <f>IF(N315="základní",J315,0)</f>
        <v>0</v>
      </c>
      <c r="BF315" s="225">
        <f>IF(N315="snížená",J315,0)</f>
        <v>0</v>
      </c>
      <c r="BG315" s="225">
        <f>IF(N315="zákl. přenesená",J315,0)</f>
        <v>0</v>
      </c>
      <c r="BH315" s="225">
        <f>IF(N315="sníž. přenesená",J315,0)</f>
        <v>0</v>
      </c>
      <c r="BI315" s="225">
        <f>IF(N315="nulová",J315,0)</f>
        <v>0</v>
      </c>
      <c r="BJ315" s="26" t="s">
        <v>81</v>
      </c>
      <c r="BK315" s="225">
        <f>ROUND(I315*H315,2)</f>
        <v>0</v>
      </c>
      <c r="BL315" s="26" t="s">
        <v>207</v>
      </c>
      <c r="BM315" s="26" t="s">
        <v>1162</v>
      </c>
    </row>
    <row r="316" s="1" customFormat="1">
      <c r="B316" s="48"/>
      <c r="D316" s="226" t="s">
        <v>209</v>
      </c>
      <c r="F316" s="227" t="s">
        <v>530</v>
      </c>
      <c r="I316" s="228"/>
      <c r="L316" s="48"/>
      <c r="M316" s="229"/>
      <c r="N316" s="49"/>
      <c r="O316" s="49"/>
      <c r="P316" s="49"/>
      <c r="Q316" s="49"/>
      <c r="R316" s="49"/>
      <c r="S316" s="49"/>
      <c r="T316" s="87"/>
      <c r="AT316" s="26" t="s">
        <v>209</v>
      </c>
      <c r="AU316" s="26" t="s">
        <v>83</v>
      </c>
    </row>
    <row r="317" s="12" customFormat="1">
      <c r="B317" s="230"/>
      <c r="D317" s="226" t="s">
        <v>211</v>
      </c>
      <c r="E317" s="231" t="s">
        <v>5</v>
      </c>
      <c r="F317" s="232" t="s">
        <v>1163</v>
      </c>
      <c r="H317" s="233">
        <v>67</v>
      </c>
      <c r="I317" s="234"/>
      <c r="L317" s="230"/>
      <c r="M317" s="235"/>
      <c r="N317" s="236"/>
      <c r="O317" s="236"/>
      <c r="P317" s="236"/>
      <c r="Q317" s="236"/>
      <c r="R317" s="236"/>
      <c r="S317" s="236"/>
      <c r="T317" s="237"/>
      <c r="AT317" s="231" t="s">
        <v>211</v>
      </c>
      <c r="AU317" s="231" t="s">
        <v>83</v>
      </c>
      <c r="AV317" s="12" t="s">
        <v>83</v>
      </c>
      <c r="AW317" s="12" t="s">
        <v>37</v>
      </c>
      <c r="AX317" s="12" t="s">
        <v>73</v>
      </c>
      <c r="AY317" s="231" t="s">
        <v>200</v>
      </c>
    </row>
    <row r="318" s="12" customFormat="1">
      <c r="B318" s="230"/>
      <c r="D318" s="226" t="s">
        <v>211</v>
      </c>
      <c r="E318" s="231" t="s">
        <v>5</v>
      </c>
      <c r="F318" s="232" t="s">
        <v>1164</v>
      </c>
      <c r="H318" s="233">
        <v>38</v>
      </c>
      <c r="I318" s="234"/>
      <c r="L318" s="230"/>
      <c r="M318" s="235"/>
      <c r="N318" s="236"/>
      <c r="O318" s="236"/>
      <c r="P318" s="236"/>
      <c r="Q318" s="236"/>
      <c r="R318" s="236"/>
      <c r="S318" s="236"/>
      <c r="T318" s="237"/>
      <c r="AT318" s="231" t="s">
        <v>211</v>
      </c>
      <c r="AU318" s="231" t="s">
        <v>83</v>
      </c>
      <c r="AV318" s="12" t="s">
        <v>83</v>
      </c>
      <c r="AW318" s="12" t="s">
        <v>37</v>
      </c>
      <c r="AX318" s="12" t="s">
        <v>73</v>
      </c>
      <c r="AY318" s="231" t="s">
        <v>200</v>
      </c>
    </row>
    <row r="319" s="12" customFormat="1">
      <c r="B319" s="230"/>
      <c r="D319" s="226" t="s">
        <v>211</v>
      </c>
      <c r="E319" s="231" t="s">
        <v>5</v>
      </c>
      <c r="F319" s="232" t="s">
        <v>1165</v>
      </c>
      <c r="H319" s="233">
        <v>31.699999999999999</v>
      </c>
      <c r="I319" s="234"/>
      <c r="L319" s="230"/>
      <c r="M319" s="235"/>
      <c r="N319" s="236"/>
      <c r="O319" s="236"/>
      <c r="P319" s="236"/>
      <c r="Q319" s="236"/>
      <c r="R319" s="236"/>
      <c r="S319" s="236"/>
      <c r="T319" s="237"/>
      <c r="AT319" s="231" t="s">
        <v>211</v>
      </c>
      <c r="AU319" s="231" t="s">
        <v>83</v>
      </c>
      <c r="AV319" s="12" t="s">
        <v>83</v>
      </c>
      <c r="AW319" s="12" t="s">
        <v>37</v>
      </c>
      <c r="AX319" s="12" t="s">
        <v>73</v>
      </c>
      <c r="AY319" s="231" t="s">
        <v>200</v>
      </c>
    </row>
    <row r="320" s="13" customFormat="1">
      <c r="B320" s="238"/>
      <c r="D320" s="226" t="s">
        <v>211</v>
      </c>
      <c r="E320" s="239" t="s">
        <v>5</v>
      </c>
      <c r="F320" s="240" t="s">
        <v>219</v>
      </c>
      <c r="H320" s="241">
        <v>136.69999999999999</v>
      </c>
      <c r="I320" s="242"/>
      <c r="L320" s="238"/>
      <c r="M320" s="243"/>
      <c r="N320" s="244"/>
      <c r="O320" s="244"/>
      <c r="P320" s="244"/>
      <c r="Q320" s="244"/>
      <c r="R320" s="244"/>
      <c r="S320" s="244"/>
      <c r="T320" s="245"/>
      <c r="AT320" s="239" t="s">
        <v>211</v>
      </c>
      <c r="AU320" s="239" t="s">
        <v>83</v>
      </c>
      <c r="AV320" s="13" t="s">
        <v>207</v>
      </c>
      <c r="AW320" s="13" t="s">
        <v>37</v>
      </c>
      <c r="AX320" s="13" t="s">
        <v>81</v>
      </c>
      <c r="AY320" s="239" t="s">
        <v>200</v>
      </c>
    </row>
    <row r="321" s="1" customFormat="1" ht="16.5" customHeight="1">
      <c r="B321" s="213"/>
      <c r="C321" s="247" t="s">
        <v>1166</v>
      </c>
      <c r="D321" s="247" t="s">
        <v>271</v>
      </c>
      <c r="E321" s="248" t="s">
        <v>535</v>
      </c>
      <c r="F321" s="249" t="s">
        <v>536</v>
      </c>
      <c r="G321" s="250" t="s">
        <v>333</v>
      </c>
      <c r="H321" s="251">
        <v>50</v>
      </c>
      <c r="I321" s="252"/>
      <c r="J321" s="253">
        <f>ROUND(I321*H321,2)</f>
        <v>0</v>
      </c>
      <c r="K321" s="249" t="s">
        <v>206</v>
      </c>
      <c r="L321" s="254"/>
      <c r="M321" s="255" t="s">
        <v>5</v>
      </c>
      <c r="N321" s="256" t="s">
        <v>44</v>
      </c>
      <c r="O321" s="49"/>
      <c r="P321" s="223">
        <f>O321*H321</f>
        <v>0</v>
      </c>
      <c r="Q321" s="223">
        <v>0.064000000000000001</v>
      </c>
      <c r="R321" s="223">
        <f>Q321*H321</f>
        <v>3.2000000000000002</v>
      </c>
      <c r="S321" s="223">
        <v>0</v>
      </c>
      <c r="T321" s="224">
        <f>S321*H321</f>
        <v>0</v>
      </c>
      <c r="AR321" s="26" t="s">
        <v>250</v>
      </c>
      <c r="AT321" s="26" t="s">
        <v>271</v>
      </c>
      <c r="AU321" s="26" t="s">
        <v>83</v>
      </c>
      <c r="AY321" s="26" t="s">
        <v>200</v>
      </c>
      <c r="BE321" s="225">
        <f>IF(N321="základní",J321,0)</f>
        <v>0</v>
      </c>
      <c r="BF321" s="225">
        <f>IF(N321="snížená",J321,0)</f>
        <v>0</v>
      </c>
      <c r="BG321" s="225">
        <f>IF(N321="zákl. přenesená",J321,0)</f>
        <v>0</v>
      </c>
      <c r="BH321" s="225">
        <f>IF(N321="sníž. přenesená",J321,0)</f>
        <v>0</v>
      </c>
      <c r="BI321" s="225">
        <f>IF(N321="nulová",J321,0)</f>
        <v>0</v>
      </c>
      <c r="BJ321" s="26" t="s">
        <v>81</v>
      </c>
      <c r="BK321" s="225">
        <f>ROUND(I321*H321,2)</f>
        <v>0</v>
      </c>
      <c r="BL321" s="26" t="s">
        <v>207</v>
      </c>
      <c r="BM321" s="26" t="s">
        <v>1167</v>
      </c>
    </row>
    <row r="322" s="1" customFormat="1">
      <c r="B322" s="48"/>
      <c r="D322" s="226" t="s">
        <v>209</v>
      </c>
      <c r="F322" s="227" t="s">
        <v>536</v>
      </c>
      <c r="I322" s="228"/>
      <c r="L322" s="48"/>
      <c r="M322" s="229"/>
      <c r="N322" s="49"/>
      <c r="O322" s="49"/>
      <c r="P322" s="49"/>
      <c r="Q322" s="49"/>
      <c r="R322" s="49"/>
      <c r="S322" s="49"/>
      <c r="T322" s="87"/>
      <c r="AT322" s="26" t="s">
        <v>209</v>
      </c>
      <c r="AU322" s="26" t="s">
        <v>83</v>
      </c>
    </row>
    <row r="323" s="12" customFormat="1">
      <c r="B323" s="230"/>
      <c r="D323" s="226" t="s">
        <v>211</v>
      </c>
      <c r="E323" s="231" t="s">
        <v>5</v>
      </c>
      <c r="F323" s="232" t="s">
        <v>1168</v>
      </c>
      <c r="H323" s="233">
        <v>26</v>
      </c>
      <c r="I323" s="234"/>
      <c r="L323" s="230"/>
      <c r="M323" s="235"/>
      <c r="N323" s="236"/>
      <c r="O323" s="236"/>
      <c r="P323" s="236"/>
      <c r="Q323" s="236"/>
      <c r="R323" s="236"/>
      <c r="S323" s="236"/>
      <c r="T323" s="237"/>
      <c r="AT323" s="231" t="s">
        <v>211</v>
      </c>
      <c r="AU323" s="231" t="s">
        <v>83</v>
      </c>
      <c r="AV323" s="12" t="s">
        <v>83</v>
      </c>
      <c r="AW323" s="12" t="s">
        <v>37</v>
      </c>
      <c r="AX323" s="12" t="s">
        <v>73</v>
      </c>
      <c r="AY323" s="231" t="s">
        <v>200</v>
      </c>
    </row>
    <row r="324" s="12" customFormat="1">
      <c r="B324" s="230"/>
      <c r="D324" s="226" t="s">
        <v>211</v>
      </c>
      <c r="E324" s="231" t="s">
        <v>5</v>
      </c>
      <c r="F324" s="232" t="s">
        <v>1169</v>
      </c>
      <c r="H324" s="233">
        <v>24</v>
      </c>
      <c r="I324" s="234"/>
      <c r="L324" s="230"/>
      <c r="M324" s="235"/>
      <c r="N324" s="236"/>
      <c r="O324" s="236"/>
      <c r="P324" s="236"/>
      <c r="Q324" s="236"/>
      <c r="R324" s="236"/>
      <c r="S324" s="236"/>
      <c r="T324" s="237"/>
      <c r="AT324" s="231" t="s">
        <v>211</v>
      </c>
      <c r="AU324" s="231" t="s">
        <v>83</v>
      </c>
      <c r="AV324" s="12" t="s">
        <v>83</v>
      </c>
      <c r="AW324" s="12" t="s">
        <v>37</v>
      </c>
      <c r="AX324" s="12" t="s">
        <v>73</v>
      </c>
      <c r="AY324" s="231" t="s">
        <v>200</v>
      </c>
    </row>
    <row r="325" s="13" customFormat="1">
      <c r="B325" s="238"/>
      <c r="D325" s="226" t="s">
        <v>211</v>
      </c>
      <c r="E325" s="239" t="s">
        <v>5</v>
      </c>
      <c r="F325" s="240" t="s">
        <v>219</v>
      </c>
      <c r="H325" s="241">
        <v>50</v>
      </c>
      <c r="I325" s="242"/>
      <c r="L325" s="238"/>
      <c r="M325" s="243"/>
      <c r="N325" s="244"/>
      <c r="O325" s="244"/>
      <c r="P325" s="244"/>
      <c r="Q325" s="244"/>
      <c r="R325" s="244"/>
      <c r="S325" s="244"/>
      <c r="T325" s="245"/>
      <c r="AT325" s="239" t="s">
        <v>211</v>
      </c>
      <c r="AU325" s="239" t="s">
        <v>83</v>
      </c>
      <c r="AV325" s="13" t="s">
        <v>207</v>
      </c>
      <c r="AW325" s="13" t="s">
        <v>37</v>
      </c>
      <c r="AX325" s="13" t="s">
        <v>81</v>
      </c>
      <c r="AY325" s="239" t="s">
        <v>200</v>
      </c>
    </row>
    <row r="326" s="1" customFormat="1" ht="16.5" customHeight="1">
      <c r="B326" s="213"/>
      <c r="C326" s="247" t="s">
        <v>1170</v>
      </c>
      <c r="D326" s="247" t="s">
        <v>271</v>
      </c>
      <c r="E326" s="248" t="s">
        <v>541</v>
      </c>
      <c r="F326" s="249" t="s">
        <v>542</v>
      </c>
      <c r="G326" s="250" t="s">
        <v>333</v>
      </c>
      <c r="H326" s="251">
        <v>519.09000000000003</v>
      </c>
      <c r="I326" s="252"/>
      <c r="J326" s="253">
        <f>ROUND(I326*H326,2)</f>
        <v>0</v>
      </c>
      <c r="K326" s="249" t="s">
        <v>206</v>
      </c>
      <c r="L326" s="254"/>
      <c r="M326" s="255" t="s">
        <v>5</v>
      </c>
      <c r="N326" s="256" t="s">
        <v>44</v>
      </c>
      <c r="O326" s="49"/>
      <c r="P326" s="223">
        <f>O326*H326</f>
        <v>0</v>
      </c>
      <c r="Q326" s="223">
        <v>0.081000000000000003</v>
      </c>
      <c r="R326" s="223">
        <f>Q326*H326</f>
        <v>42.046290000000006</v>
      </c>
      <c r="S326" s="223">
        <v>0</v>
      </c>
      <c r="T326" s="224">
        <f>S326*H326</f>
        <v>0</v>
      </c>
      <c r="AR326" s="26" t="s">
        <v>250</v>
      </c>
      <c r="AT326" s="26" t="s">
        <v>271</v>
      </c>
      <c r="AU326" s="26" t="s">
        <v>83</v>
      </c>
      <c r="AY326" s="26" t="s">
        <v>200</v>
      </c>
      <c r="BE326" s="225">
        <f>IF(N326="základní",J326,0)</f>
        <v>0</v>
      </c>
      <c r="BF326" s="225">
        <f>IF(N326="snížená",J326,0)</f>
        <v>0</v>
      </c>
      <c r="BG326" s="225">
        <f>IF(N326="zákl. přenesená",J326,0)</f>
        <v>0</v>
      </c>
      <c r="BH326" s="225">
        <f>IF(N326="sníž. přenesená",J326,0)</f>
        <v>0</v>
      </c>
      <c r="BI326" s="225">
        <f>IF(N326="nulová",J326,0)</f>
        <v>0</v>
      </c>
      <c r="BJ326" s="26" t="s">
        <v>81</v>
      </c>
      <c r="BK326" s="225">
        <f>ROUND(I326*H326,2)</f>
        <v>0</v>
      </c>
      <c r="BL326" s="26" t="s">
        <v>207</v>
      </c>
      <c r="BM326" s="26" t="s">
        <v>1171</v>
      </c>
    </row>
    <row r="327" s="1" customFormat="1">
      <c r="B327" s="48"/>
      <c r="D327" s="226" t="s">
        <v>209</v>
      </c>
      <c r="F327" s="227" t="s">
        <v>542</v>
      </c>
      <c r="I327" s="228"/>
      <c r="L327" s="48"/>
      <c r="M327" s="229"/>
      <c r="N327" s="49"/>
      <c r="O327" s="49"/>
      <c r="P327" s="49"/>
      <c r="Q327" s="49"/>
      <c r="R327" s="49"/>
      <c r="S327" s="49"/>
      <c r="T327" s="87"/>
      <c r="AT327" s="26" t="s">
        <v>209</v>
      </c>
      <c r="AU327" s="26" t="s">
        <v>83</v>
      </c>
    </row>
    <row r="328" s="14" customFormat="1">
      <c r="B328" s="260"/>
      <c r="D328" s="226" t="s">
        <v>211</v>
      </c>
      <c r="E328" s="261" t="s">
        <v>5</v>
      </c>
      <c r="F328" s="262" t="s">
        <v>729</v>
      </c>
      <c r="H328" s="261" t="s">
        <v>5</v>
      </c>
      <c r="I328" s="263"/>
      <c r="L328" s="260"/>
      <c r="M328" s="264"/>
      <c r="N328" s="265"/>
      <c r="O328" s="265"/>
      <c r="P328" s="265"/>
      <c r="Q328" s="265"/>
      <c r="R328" s="265"/>
      <c r="S328" s="265"/>
      <c r="T328" s="266"/>
      <c r="AT328" s="261" t="s">
        <v>211</v>
      </c>
      <c r="AU328" s="261" t="s">
        <v>83</v>
      </c>
      <c r="AV328" s="14" t="s">
        <v>81</v>
      </c>
      <c r="AW328" s="14" t="s">
        <v>37</v>
      </c>
      <c r="AX328" s="14" t="s">
        <v>73</v>
      </c>
      <c r="AY328" s="261" t="s">
        <v>200</v>
      </c>
    </row>
    <row r="329" s="12" customFormat="1">
      <c r="B329" s="230"/>
      <c r="D329" s="226" t="s">
        <v>211</v>
      </c>
      <c r="E329" s="231" t="s">
        <v>5</v>
      </c>
      <c r="F329" s="232" t="s">
        <v>1172</v>
      </c>
      <c r="H329" s="233">
        <v>143.93000000000001</v>
      </c>
      <c r="I329" s="234"/>
      <c r="L329" s="230"/>
      <c r="M329" s="235"/>
      <c r="N329" s="236"/>
      <c r="O329" s="236"/>
      <c r="P329" s="236"/>
      <c r="Q329" s="236"/>
      <c r="R329" s="236"/>
      <c r="S329" s="236"/>
      <c r="T329" s="237"/>
      <c r="AT329" s="231" t="s">
        <v>211</v>
      </c>
      <c r="AU329" s="231" t="s">
        <v>83</v>
      </c>
      <c r="AV329" s="12" t="s">
        <v>83</v>
      </c>
      <c r="AW329" s="12" t="s">
        <v>37</v>
      </c>
      <c r="AX329" s="12" t="s">
        <v>73</v>
      </c>
      <c r="AY329" s="231" t="s">
        <v>200</v>
      </c>
    </row>
    <row r="330" s="12" customFormat="1">
      <c r="B330" s="230"/>
      <c r="D330" s="226" t="s">
        <v>211</v>
      </c>
      <c r="E330" s="231" t="s">
        <v>5</v>
      </c>
      <c r="F330" s="232" t="s">
        <v>1173</v>
      </c>
      <c r="H330" s="233">
        <v>119.88</v>
      </c>
      <c r="I330" s="234"/>
      <c r="L330" s="230"/>
      <c r="M330" s="235"/>
      <c r="N330" s="236"/>
      <c r="O330" s="236"/>
      <c r="P330" s="236"/>
      <c r="Q330" s="236"/>
      <c r="R330" s="236"/>
      <c r="S330" s="236"/>
      <c r="T330" s="237"/>
      <c r="AT330" s="231" t="s">
        <v>211</v>
      </c>
      <c r="AU330" s="231" t="s">
        <v>83</v>
      </c>
      <c r="AV330" s="12" t="s">
        <v>83</v>
      </c>
      <c r="AW330" s="12" t="s">
        <v>37</v>
      </c>
      <c r="AX330" s="12" t="s">
        <v>73</v>
      </c>
      <c r="AY330" s="231" t="s">
        <v>200</v>
      </c>
    </row>
    <row r="331" s="14" customFormat="1">
      <c r="B331" s="260"/>
      <c r="D331" s="226" t="s">
        <v>211</v>
      </c>
      <c r="E331" s="261" t="s">
        <v>5</v>
      </c>
      <c r="F331" s="262" t="s">
        <v>1174</v>
      </c>
      <c r="H331" s="261" t="s">
        <v>5</v>
      </c>
      <c r="I331" s="263"/>
      <c r="L331" s="260"/>
      <c r="M331" s="264"/>
      <c r="N331" s="265"/>
      <c r="O331" s="265"/>
      <c r="P331" s="265"/>
      <c r="Q331" s="265"/>
      <c r="R331" s="265"/>
      <c r="S331" s="265"/>
      <c r="T331" s="266"/>
      <c r="AT331" s="261" t="s">
        <v>211</v>
      </c>
      <c r="AU331" s="261" t="s">
        <v>83</v>
      </c>
      <c r="AV331" s="14" t="s">
        <v>81</v>
      </c>
      <c r="AW331" s="14" t="s">
        <v>37</v>
      </c>
      <c r="AX331" s="14" t="s">
        <v>73</v>
      </c>
      <c r="AY331" s="261" t="s">
        <v>200</v>
      </c>
    </row>
    <row r="332" s="12" customFormat="1">
      <c r="B332" s="230"/>
      <c r="D332" s="226" t="s">
        <v>211</v>
      </c>
      <c r="E332" s="231" t="s">
        <v>5</v>
      </c>
      <c r="F332" s="232" t="s">
        <v>1175</v>
      </c>
      <c r="H332" s="233">
        <v>158.50999999999999</v>
      </c>
      <c r="I332" s="234"/>
      <c r="L332" s="230"/>
      <c r="M332" s="235"/>
      <c r="N332" s="236"/>
      <c r="O332" s="236"/>
      <c r="P332" s="236"/>
      <c r="Q332" s="236"/>
      <c r="R332" s="236"/>
      <c r="S332" s="236"/>
      <c r="T332" s="237"/>
      <c r="AT332" s="231" t="s">
        <v>211</v>
      </c>
      <c r="AU332" s="231" t="s">
        <v>83</v>
      </c>
      <c r="AV332" s="12" t="s">
        <v>83</v>
      </c>
      <c r="AW332" s="12" t="s">
        <v>37</v>
      </c>
      <c r="AX332" s="12" t="s">
        <v>73</v>
      </c>
      <c r="AY332" s="231" t="s">
        <v>200</v>
      </c>
    </row>
    <row r="333" s="12" customFormat="1">
      <c r="B333" s="230"/>
      <c r="D333" s="226" t="s">
        <v>211</v>
      </c>
      <c r="E333" s="231" t="s">
        <v>5</v>
      </c>
      <c r="F333" s="232" t="s">
        <v>1176</v>
      </c>
      <c r="H333" s="233">
        <v>96.769999999999996</v>
      </c>
      <c r="I333" s="234"/>
      <c r="L333" s="230"/>
      <c r="M333" s="235"/>
      <c r="N333" s="236"/>
      <c r="O333" s="236"/>
      <c r="P333" s="236"/>
      <c r="Q333" s="236"/>
      <c r="R333" s="236"/>
      <c r="S333" s="236"/>
      <c r="T333" s="237"/>
      <c r="AT333" s="231" t="s">
        <v>211</v>
      </c>
      <c r="AU333" s="231" t="s">
        <v>83</v>
      </c>
      <c r="AV333" s="12" t="s">
        <v>83</v>
      </c>
      <c r="AW333" s="12" t="s">
        <v>37</v>
      </c>
      <c r="AX333" s="12" t="s">
        <v>73</v>
      </c>
      <c r="AY333" s="231" t="s">
        <v>200</v>
      </c>
    </row>
    <row r="334" s="13" customFormat="1">
      <c r="B334" s="238"/>
      <c r="D334" s="226" t="s">
        <v>211</v>
      </c>
      <c r="E334" s="239" t="s">
        <v>5</v>
      </c>
      <c r="F334" s="240" t="s">
        <v>219</v>
      </c>
      <c r="H334" s="241">
        <v>519.09000000000003</v>
      </c>
      <c r="I334" s="242"/>
      <c r="L334" s="238"/>
      <c r="M334" s="243"/>
      <c r="N334" s="244"/>
      <c r="O334" s="244"/>
      <c r="P334" s="244"/>
      <c r="Q334" s="244"/>
      <c r="R334" s="244"/>
      <c r="S334" s="244"/>
      <c r="T334" s="245"/>
      <c r="AT334" s="239" t="s">
        <v>211</v>
      </c>
      <c r="AU334" s="239" t="s">
        <v>83</v>
      </c>
      <c r="AV334" s="13" t="s">
        <v>207</v>
      </c>
      <c r="AW334" s="13" t="s">
        <v>37</v>
      </c>
      <c r="AX334" s="13" t="s">
        <v>81</v>
      </c>
      <c r="AY334" s="239" t="s">
        <v>200</v>
      </c>
    </row>
    <row r="335" s="1" customFormat="1" ht="25.5" customHeight="1">
      <c r="B335" s="213"/>
      <c r="C335" s="214" t="s">
        <v>1177</v>
      </c>
      <c r="D335" s="214" t="s">
        <v>202</v>
      </c>
      <c r="E335" s="215" t="s">
        <v>547</v>
      </c>
      <c r="F335" s="216" t="s">
        <v>548</v>
      </c>
      <c r="G335" s="217" t="s">
        <v>333</v>
      </c>
      <c r="H335" s="218">
        <v>907.91999999999996</v>
      </c>
      <c r="I335" s="219"/>
      <c r="J335" s="220">
        <f>ROUND(I335*H335,2)</f>
        <v>0</v>
      </c>
      <c r="K335" s="216" t="s">
        <v>206</v>
      </c>
      <c r="L335" s="48"/>
      <c r="M335" s="221" t="s">
        <v>5</v>
      </c>
      <c r="N335" s="222" t="s">
        <v>44</v>
      </c>
      <c r="O335" s="49"/>
      <c r="P335" s="223">
        <f>O335*H335</f>
        <v>0</v>
      </c>
      <c r="Q335" s="223">
        <v>0.1295</v>
      </c>
      <c r="R335" s="223">
        <f>Q335*H335</f>
        <v>117.57563999999999</v>
      </c>
      <c r="S335" s="223">
        <v>0</v>
      </c>
      <c r="T335" s="224">
        <f>S335*H335</f>
        <v>0</v>
      </c>
      <c r="AR335" s="26" t="s">
        <v>207</v>
      </c>
      <c r="AT335" s="26" t="s">
        <v>202</v>
      </c>
      <c r="AU335" s="26" t="s">
        <v>83</v>
      </c>
      <c r="AY335" s="26" t="s">
        <v>200</v>
      </c>
      <c r="BE335" s="225">
        <f>IF(N335="základní",J335,0)</f>
        <v>0</v>
      </c>
      <c r="BF335" s="225">
        <f>IF(N335="snížená",J335,0)</f>
        <v>0</v>
      </c>
      <c r="BG335" s="225">
        <f>IF(N335="zákl. přenesená",J335,0)</f>
        <v>0</v>
      </c>
      <c r="BH335" s="225">
        <f>IF(N335="sníž. přenesená",J335,0)</f>
        <v>0</v>
      </c>
      <c r="BI335" s="225">
        <f>IF(N335="nulová",J335,0)</f>
        <v>0</v>
      </c>
      <c r="BJ335" s="26" t="s">
        <v>81</v>
      </c>
      <c r="BK335" s="225">
        <f>ROUND(I335*H335,2)</f>
        <v>0</v>
      </c>
      <c r="BL335" s="26" t="s">
        <v>207</v>
      </c>
      <c r="BM335" s="26" t="s">
        <v>1178</v>
      </c>
    </row>
    <row r="336" s="1" customFormat="1">
      <c r="B336" s="48"/>
      <c r="D336" s="226" t="s">
        <v>209</v>
      </c>
      <c r="F336" s="227" t="s">
        <v>550</v>
      </c>
      <c r="I336" s="228"/>
      <c r="L336" s="48"/>
      <c r="M336" s="229"/>
      <c r="N336" s="49"/>
      <c r="O336" s="49"/>
      <c r="P336" s="49"/>
      <c r="Q336" s="49"/>
      <c r="R336" s="49"/>
      <c r="S336" s="49"/>
      <c r="T336" s="87"/>
      <c r="AT336" s="26" t="s">
        <v>209</v>
      </c>
      <c r="AU336" s="26" t="s">
        <v>83</v>
      </c>
    </row>
    <row r="337" s="1" customFormat="1" ht="16.5" customHeight="1">
      <c r="B337" s="213"/>
      <c r="C337" s="247" t="s">
        <v>1179</v>
      </c>
      <c r="D337" s="247" t="s">
        <v>271</v>
      </c>
      <c r="E337" s="248" t="s">
        <v>552</v>
      </c>
      <c r="F337" s="249" t="s">
        <v>553</v>
      </c>
      <c r="G337" s="250" t="s">
        <v>333</v>
      </c>
      <c r="H337" s="251">
        <v>907.91999999999996</v>
      </c>
      <c r="I337" s="252"/>
      <c r="J337" s="253">
        <f>ROUND(I337*H337,2)</f>
        <v>0</v>
      </c>
      <c r="K337" s="249" t="s">
        <v>206</v>
      </c>
      <c r="L337" s="254"/>
      <c r="M337" s="255" t="s">
        <v>5</v>
      </c>
      <c r="N337" s="256" t="s">
        <v>44</v>
      </c>
      <c r="O337" s="49"/>
      <c r="P337" s="223">
        <f>O337*H337</f>
        <v>0</v>
      </c>
      <c r="Q337" s="223">
        <v>0.028000000000000001</v>
      </c>
      <c r="R337" s="223">
        <f>Q337*H337</f>
        <v>25.421759999999999</v>
      </c>
      <c r="S337" s="223">
        <v>0</v>
      </c>
      <c r="T337" s="224">
        <f>S337*H337</f>
        <v>0</v>
      </c>
      <c r="AR337" s="26" t="s">
        <v>250</v>
      </c>
      <c r="AT337" s="26" t="s">
        <v>271</v>
      </c>
      <c r="AU337" s="26" t="s">
        <v>83</v>
      </c>
      <c r="AY337" s="26" t="s">
        <v>200</v>
      </c>
      <c r="BE337" s="225">
        <f>IF(N337="základní",J337,0)</f>
        <v>0</v>
      </c>
      <c r="BF337" s="225">
        <f>IF(N337="snížená",J337,0)</f>
        <v>0</v>
      </c>
      <c r="BG337" s="225">
        <f>IF(N337="zákl. přenesená",J337,0)</f>
        <v>0</v>
      </c>
      <c r="BH337" s="225">
        <f>IF(N337="sníž. přenesená",J337,0)</f>
        <v>0</v>
      </c>
      <c r="BI337" s="225">
        <f>IF(N337="nulová",J337,0)</f>
        <v>0</v>
      </c>
      <c r="BJ337" s="26" t="s">
        <v>81</v>
      </c>
      <c r="BK337" s="225">
        <f>ROUND(I337*H337,2)</f>
        <v>0</v>
      </c>
      <c r="BL337" s="26" t="s">
        <v>207</v>
      </c>
      <c r="BM337" s="26" t="s">
        <v>1180</v>
      </c>
    </row>
    <row r="338" s="1" customFormat="1">
      <c r="B338" s="48"/>
      <c r="D338" s="226" t="s">
        <v>209</v>
      </c>
      <c r="F338" s="227" t="s">
        <v>553</v>
      </c>
      <c r="I338" s="228"/>
      <c r="L338" s="48"/>
      <c r="M338" s="229"/>
      <c r="N338" s="49"/>
      <c r="O338" s="49"/>
      <c r="P338" s="49"/>
      <c r="Q338" s="49"/>
      <c r="R338" s="49"/>
      <c r="S338" s="49"/>
      <c r="T338" s="87"/>
      <c r="AT338" s="26" t="s">
        <v>209</v>
      </c>
      <c r="AU338" s="26" t="s">
        <v>83</v>
      </c>
    </row>
    <row r="339" s="14" customFormat="1">
      <c r="B339" s="260"/>
      <c r="D339" s="226" t="s">
        <v>211</v>
      </c>
      <c r="E339" s="261" t="s">
        <v>5</v>
      </c>
      <c r="F339" s="262" t="s">
        <v>729</v>
      </c>
      <c r="H339" s="261" t="s">
        <v>5</v>
      </c>
      <c r="I339" s="263"/>
      <c r="L339" s="260"/>
      <c r="M339" s="264"/>
      <c r="N339" s="265"/>
      <c r="O339" s="265"/>
      <c r="P339" s="265"/>
      <c r="Q339" s="265"/>
      <c r="R339" s="265"/>
      <c r="S339" s="265"/>
      <c r="T339" s="266"/>
      <c r="AT339" s="261" t="s">
        <v>211</v>
      </c>
      <c r="AU339" s="261" t="s">
        <v>83</v>
      </c>
      <c r="AV339" s="14" t="s">
        <v>81</v>
      </c>
      <c r="AW339" s="14" t="s">
        <v>37</v>
      </c>
      <c r="AX339" s="14" t="s">
        <v>73</v>
      </c>
      <c r="AY339" s="261" t="s">
        <v>200</v>
      </c>
    </row>
    <row r="340" s="12" customFormat="1">
      <c r="B340" s="230"/>
      <c r="D340" s="226" t="s">
        <v>211</v>
      </c>
      <c r="E340" s="231" t="s">
        <v>5</v>
      </c>
      <c r="F340" s="232" t="s">
        <v>1181</v>
      </c>
      <c r="H340" s="233">
        <v>335.38</v>
      </c>
      <c r="I340" s="234"/>
      <c r="L340" s="230"/>
      <c r="M340" s="235"/>
      <c r="N340" s="236"/>
      <c r="O340" s="236"/>
      <c r="P340" s="236"/>
      <c r="Q340" s="236"/>
      <c r="R340" s="236"/>
      <c r="S340" s="236"/>
      <c r="T340" s="237"/>
      <c r="AT340" s="231" t="s">
        <v>211</v>
      </c>
      <c r="AU340" s="231" t="s">
        <v>83</v>
      </c>
      <c r="AV340" s="12" t="s">
        <v>83</v>
      </c>
      <c r="AW340" s="12" t="s">
        <v>37</v>
      </c>
      <c r="AX340" s="12" t="s">
        <v>73</v>
      </c>
      <c r="AY340" s="231" t="s">
        <v>200</v>
      </c>
    </row>
    <row r="341" s="12" customFormat="1">
      <c r="B341" s="230"/>
      <c r="D341" s="226" t="s">
        <v>211</v>
      </c>
      <c r="E341" s="231" t="s">
        <v>5</v>
      </c>
      <c r="F341" s="232" t="s">
        <v>1182</v>
      </c>
      <c r="H341" s="233">
        <v>86.459999999999994</v>
      </c>
      <c r="I341" s="234"/>
      <c r="L341" s="230"/>
      <c r="M341" s="235"/>
      <c r="N341" s="236"/>
      <c r="O341" s="236"/>
      <c r="P341" s="236"/>
      <c r="Q341" s="236"/>
      <c r="R341" s="236"/>
      <c r="S341" s="236"/>
      <c r="T341" s="237"/>
      <c r="AT341" s="231" t="s">
        <v>211</v>
      </c>
      <c r="AU341" s="231" t="s">
        <v>83</v>
      </c>
      <c r="AV341" s="12" t="s">
        <v>83</v>
      </c>
      <c r="AW341" s="12" t="s">
        <v>37</v>
      </c>
      <c r="AX341" s="12" t="s">
        <v>73</v>
      </c>
      <c r="AY341" s="231" t="s">
        <v>200</v>
      </c>
    </row>
    <row r="342" s="12" customFormat="1">
      <c r="B342" s="230"/>
      <c r="D342" s="226" t="s">
        <v>211</v>
      </c>
      <c r="E342" s="231" t="s">
        <v>5</v>
      </c>
      <c r="F342" s="232" t="s">
        <v>1183</v>
      </c>
      <c r="H342" s="233">
        <v>15.85</v>
      </c>
      <c r="I342" s="234"/>
      <c r="L342" s="230"/>
      <c r="M342" s="235"/>
      <c r="N342" s="236"/>
      <c r="O342" s="236"/>
      <c r="P342" s="236"/>
      <c r="Q342" s="236"/>
      <c r="R342" s="236"/>
      <c r="S342" s="236"/>
      <c r="T342" s="237"/>
      <c r="AT342" s="231" t="s">
        <v>211</v>
      </c>
      <c r="AU342" s="231" t="s">
        <v>83</v>
      </c>
      <c r="AV342" s="12" t="s">
        <v>83</v>
      </c>
      <c r="AW342" s="12" t="s">
        <v>37</v>
      </c>
      <c r="AX342" s="12" t="s">
        <v>73</v>
      </c>
      <c r="AY342" s="231" t="s">
        <v>200</v>
      </c>
    </row>
    <row r="343" s="14" customFormat="1">
      <c r="B343" s="260"/>
      <c r="D343" s="226" t="s">
        <v>211</v>
      </c>
      <c r="E343" s="261" t="s">
        <v>5</v>
      </c>
      <c r="F343" s="262" t="s">
        <v>1174</v>
      </c>
      <c r="H343" s="261" t="s">
        <v>5</v>
      </c>
      <c r="I343" s="263"/>
      <c r="L343" s="260"/>
      <c r="M343" s="264"/>
      <c r="N343" s="265"/>
      <c r="O343" s="265"/>
      <c r="P343" s="265"/>
      <c r="Q343" s="265"/>
      <c r="R343" s="265"/>
      <c r="S343" s="265"/>
      <c r="T343" s="266"/>
      <c r="AT343" s="261" t="s">
        <v>211</v>
      </c>
      <c r="AU343" s="261" t="s">
        <v>83</v>
      </c>
      <c r="AV343" s="14" t="s">
        <v>81</v>
      </c>
      <c r="AW343" s="14" t="s">
        <v>37</v>
      </c>
      <c r="AX343" s="14" t="s">
        <v>73</v>
      </c>
      <c r="AY343" s="261" t="s">
        <v>200</v>
      </c>
    </row>
    <row r="344" s="12" customFormat="1">
      <c r="B344" s="230"/>
      <c r="D344" s="226" t="s">
        <v>211</v>
      </c>
      <c r="E344" s="231" t="s">
        <v>5</v>
      </c>
      <c r="F344" s="232" t="s">
        <v>1184</v>
      </c>
      <c r="H344" s="233">
        <v>362.75999999999999</v>
      </c>
      <c r="I344" s="234"/>
      <c r="L344" s="230"/>
      <c r="M344" s="235"/>
      <c r="N344" s="236"/>
      <c r="O344" s="236"/>
      <c r="P344" s="236"/>
      <c r="Q344" s="236"/>
      <c r="R344" s="236"/>
      <c r="S344" s="236"/>
      <c r="T344" s="237"/>
      <c r="AT344" s="231" t="s">
        <v>211</v>
      </c>
      <c r="AU344" s="231" t="s">
        <v>83</v>
      </c>
      <c r="AV344" s="12" t="s">
        <v>83</v>
      </c>
      <c r="AW344" s="12" t="s">
        <v>37</v>
      </c>
      <c r="AX344" s="12" t="s">
        <v>73</v>
      </c>
      <c r="AY344" s="231" t="s">
        <v>200</v>
      </c>
    </row>
    <row r="345" s="12" customFormat="1">
      <c r="B345" s="230"/>
      <c r="D345" s="226" t="s">
        <v>211</v>
      </c>
      <c r="E345" s="231" t="s">
        <v>5</v>
      </c>
      <c r="F345" s="232" t="s">
        <v>1185</v>
      </c>
      <c r="H345" s="233">
        <v>107.47</v>
      </c>
      <c r="I345" s="234"/>
      <c r="L345" s="230"/>
      <c r="M345" s="235"/>
      <c r="N345" s="236"/>
      <c r="O345" s="236"/>
      <c r="P345" s="236"/>
      <c r="Q345" s="236"/>
      <c r="R345" s="236"/>
      <c r="S345" s="236"/>
      <c r="T345" s="237"/>
      <c r="AT345" s="231" t="s">
        <v>211</v>
      </c>
      <c r="AU345" s="231" t="s">
        <v>83</v>
      </c>
      <c r="AV345" s="12" t="s">
        <v>83</v>
      </c>
      <c r="AW345" s="12" t="s">
        <v>37</v>
      </c>
      <c r="AX345" s="12" t="s">
        <v>73</v>
      </c>
      <c r="AY345" s="231" t="s">
        <v>200</v>
      </c>
    </row>
    <row r="346" s="13" customFormat="1">
      <c r="B346" s="238"/>
      <c r="D346" s="226" t="s">
        <v>211</v>
      </c>
      <c r="E346" s="239" t="s">
        <v>5</v>
      </c>
      <c r="F346" s="240" t="s">
        <v>219</v>
      </c>
      <c r="H346" s="241">
        <v>907.91999999999996</v>
      </c>
      <c r="I346" s="242"/>
      <c r="L346" s="238"/>
      <c r="M346" s="243"/>
      <c r="N346" s="244"/>
      <c r="O346" s="244"/>
      <c r="P346" s="244"/>
      <c r="Q346" s="244"/>
      <c r="R346" s="244"/>
      <c r="S346" s="244"/>
      <c r="T346" s="245"/>
      <c r="AT346" s="239" t="s">
        <v>211</v>
      </c>
      <c r="AU346" s="239" t="s">
        <v>83</v>
      </c>
      <c r="AV346" s="13" t="s">
        <v>207</v>
      </c>
      <c r="AW346" s="13" t="s">
        <v>37</v>
      </c>
      <c r="AX346" s="13" t="s">
        <v>81</v>
      </c>
      <c r="AY346" s="239" t="s">
        <v>200</v>
      </c>
    </row>
    <row r="347" s="1" customFormat="1" ht="25.5" customHeight="1">
      <c r="B347" s="213"/>
      <c r="C347" s="214" t="s">
        <v>1186</v>
      </c>
      <c r="D347" s="214" t="s">
        <v>202</v>
      </c>
      <c r="E347" s="215" t="s">
        <v>563</v>
      </c>
      <c r="F347" s="216" t="s">
        <v>564</v>
      </c>
      <c r="G347" s="217" t="s">
        <v>333</v>
      </c>
      <c r="H347" s="218">
        <v>51.359999999999999</v>
      </c>
      <c r="I347" s="219"/>
      <c r="J347" s="220">
        <f>ROUND(I347*H347,2)</f>
        <v>0</v>
      </c>
      <c r="K347" s="216" t="s">
        <v>206</v>
      </c>
      <c r="L347" s="48"/>
      <c r="M347" s="221" t="s">
        <v>5</v>
      </c>
      <c r="N347" s="222" t="s">
        <v>44</v>
      </c>
      <c r="O347" s="49"/>
      <c r="P347" s="223">
        <f>O347*H347</f>
        <v>0</v>
      </c>
      <c r="Q347" s="223">
        <v>0.00060999999999999997</v>
      </c>
      <c r="R347" s="223">
        <f>Q347*H347</f>
        <v>0.031329599999999999</v>
      </c>
      <c r="S347" s="223">
        <v>0</v>
      </c>
      <c r="T347" s="224">
        <f>S347*H347</f>
        <v>0</v>
      </c>
      <c r="AR347" s="26" t="s">
        <v>207</v>
      </c>
      <c r="AT347" s="26" t="s">
        <v>202</v>
      </c>
      <c r="AU347" s="26" t="s">
        <v>83</v>
      </c>
      <c r="AY347" s="26" t="s">
        <v>200</v>
      </c>
      <c r="BE347" s="225">
        <f>IF(N347="základní",J347,0)</f>
        <v>0</v>
      </c>
      <c r="BF347" s="225">
        <f>IF(N347="snížená",J347,0)</f>
        <v>0</v>
      </c>
      <c r="BG347" s="225">
        <f>IF(N347="zákl. přenesená",J347,0)</f>
        <v>0</v>
      </c>
      <c r="BH347" s="225">
        <f>IF(N347="sníž. přenesená",J347,0)</f>
        <v>0</v>
      </c>
      <c r="BI347" s="225">
        <f>IF(N347="nulová",J347,0)</f>
        <v>0</v>
      </c>
      <c r="BJ347" s="26" t="s">
        <v>81</v>
      </c>
      <c r="BK347" s="225">
        <f>ROUND(I347*H347,2)</f>
        <v>0</v>
      </c>
      <c r="BL347" s="26" t="s">
        <v>207</v>
      </c>
      <c r="BM347" s="26" t="s">
        <v>1187</v>
      </c>
    </row>
    <row r="348" s="1" customFormat="1">
      <c r="B348" s="48"/>
      <c r="D348" s="226" t="s">
        <v>209</v>
      </c>
      <c r="F348" s="227" t="s">
        <v>566</v>
      </c>
      <c r="I348" s="228"/>
      <c r="L348" s="48"/>
      <c r="M348" s="229"/>
      <c r="N348" s="49"/>
      <c r="O348" s="49"/>
      <c r="P348" s="49"/>
      <c r="Q348" s="49"/>
      <c r="R348" s="49"/>
      <c r="S348" s="49"/>
      <c r="T348" s="87"/>
      <c r="AT348" s="26" t="s">
        <v>209</v>
      </c>
      <c r="AU348" s="26" t="s">
        <v>83</v>
      </c>
    </row>
    <row r="349" s="12" customFormat="1">
      <c r="B349" s="230"/>
      <c r="D349" s="226" t="s">
        <v>211</v>
      </c>
      <c r="E349" s="231" t="s">
        <v>5</v>
      </c>
      <c r="F349" s="232" t="s">
        <v>1188</v>
      </c>
      <c r="H349" s="233">
        <v>51.359999999999999</v>
      </c>
      <c r="I349" s="234"/>
      <c r="L349" s="230"/>
      <c r="M349" s="235"/>
      <c r="N349" s="236"/>
      <c r="O349" s="236"/>
      <c r="P349" s="236"/>
      <c r="Q349" s="236"/>
      <c r="R349" s="236"/>
      <c r="S349" s="236"/>
      <c r="T349" s="237"/>
      <c r="AT349" s="231" t="s">
        <v>211</v>
      </c>
      <c r="AU349" s="231" t="s">
        <v>83</v>
      </c>
      <c r="AV349" s="12" t="s">
        <v>83</v>
      </c>
      <c r="AW349" s="12" t="s">
        <v>37</v>
      </c>
      <c r="AX349" s="12" t="s">
        <v>81</v>
      </c>
      <c r="AY349" s="231" t="s">
        <v>200</v>
      </c>
    </row>
    <row r="350" s="11" customFormat="1" ht="29.88" customHeight="1">
      <c r="B350" s="200"/>
      <c r="D350" s="201" t="s">
        <v>72</v>
      </c>
      <c r="E350" s="211" t="s">
        <v>574</v>
      </c>
      <c r="F350" s="211" t="s">
        <v>575</v>
      </c>
      <c r="I350" s="203"/>
      <c r="J350" s="212">
        <f>BK350</f>
        <v>0</v>
      </c>
      <c r="L350" s="200"/>
      <c r="M350" s="205"/>
      <c r="N350" s="206"/>
      <c r="O350" s="206"/>
      <c r="P350" s="207">
        <f>SUM(P351:P352)</f>
        <v>0</v>
      </c>
      <c r="Q350" s="206"/>
      <c r="R350" s="207">
        <f>SUM(R351:R352)</f>
        <v>0</v>
      </c>
      <c r="S350" s="206"/>
      <c r="T350" s="208">
        <f>SUM(T351:T352)</f>
        <v>0</v>
      </c>
      <c r="AR350" s="201" t="s">
        <v>81</v>
      </c>
      <c r="AT350" s="209" t="s">
        <v>72</v>
      </c>
      <c r="AU350" s="209" t="s">
        <v>81</v>
      </c>
      <c r="AY350" s="201" t="s">
        <v>200</v>
      </c>
      <c r="BK350" s="210">
        <f>SUM(BK351:BK352)</f>
        <v>0</v>
      </c>
    </row>
    <row r="351" s="1" customFormat="1" ht="16.5" customHeight="1">
      <c r="B351" s="213"/>
      <c r="C351" s="214" t="s">
        <v>1189</v>
      </c>
      <c r="D351" s="214" t="s">
        <v>202</v>
      </c>
      <c r="E351" s="215" t="s">
        <v>577</v>
      </c>
      <c r="F351" s="216" t="s">
        <v>578</v>
      </c>
      <c r="G351" s="217" t="s">
        <v>274</v>
      </c>
      <c r="H351" s="218">
        <v>3229.8649999999998</v>
      </c>
      <c r="I351" s="219"/>
      <c r="J351" s="220">
        <f>ROUND(I351*H351,2)</f>
        <v>0</v>
      </c>
      <c r="K351" s="216" t="s">
        <v>206</v>
      </c>
      <c r="L351" s="48"/>
      <c r="M351" s="221" t="s">
        <v>5</v>
      </c>
      <c r="N351" s="222" t="s">
        <v>44</v>
      </c>
      <c r="O351" s="49"/>
      <c r="P351" s="223">
        <f>O351*H351</f>
        <v>0</v>
      </c>
      <c r="Q351" s="223">
        <v>0</v>
      </c>
      <c r="R351" s="223">
        <f>Q351*H351</f>
        <v>0</v>
      </c>
      <c r="S351" s="223">
        <v>0</v>
      </c>
      <c r="T351" s="224">
        <f>S351*H351</f>
        <v>0</v>
      </c>
      <c r="AR351" s="26" t="s">
        <v>207</v>
      </c>
      <c r="AT351" s="26" t="s">
        <v>202</v>
      </c>
      <c r="AU351" s="26" t="s">
        <v>83</v>
      </c>
      <c r="AY351" s="26" t="s">
        <v>200</v>
      </c>
      <c r="BE351" s="225">
        <f>IF(N351="základní",J351,0)</f>
        <v>0</v>
      </c>
      <c r="BF351" s="225">
        <f>IF(N351="snížená",J351,0)</f>
        <v>0</v>
      </c>
      <c r="BG351" s="225">
        <f>IF(N351="zákl. přenesená",J351,0)</f>
        <v>0</v>
      </c>
      <c r="BH351" s="225">
        <f>IF(N351="sníž. přenesená",J351,0)</f>
        <v>0</v>
      </c>
      <c r="BI351" s="225">
        <f>IF(N351="nulová",J351,0)</f>
        <v>0</v>
      </c>
      <c r="BJ351" s="26" t="s">
        <v>81</v>
      </c>
      <c r="BK351" s="225">
        <f>ROUND(I351*H351,2)</f>
        <v>0</v>
      </c>
      <c r="BL351" s="26" t="s">
        <v>207</v>
      </c>
      <c r="BM351" s="26" t="s">
        <v>1190</v>
      </c>
    </row>
    <row r="352" s="1" customFormat="1">
      <c r="B352" s="48"/>
      <c r="D352" s="226" t="s">
        <v>209</v>
      </c>
      <c r="F352" s="227" t="s">
        <v>580</v>
      </c>
      <c r="I352" s="228"/>
      <c r="L352" s="48"/>
      <c r="M352" s="257"/>
      <c r="N352" s="258"/>
      <c r="O352" s="258"/>
      <c r="P352" s="258"/>
      <c r="Q352" s="258"/>
      <c r="R352" s="258"/>
      <c r="S352" s="258"/>
      <c r="T352" s="259"/>
      <c r="AT352" s="26" t="s">
        <v>209</v>
      </c>
      <c r="AU352" s="26" t="s">
        <v>83</v>
      </c>
    </row>
    <row r="353" s="1" customFormat="1" ht="6.96" customHeight="1">
      <c r="B353" s="69"/>
      <c r="C353" s="70"/>
      <c r="D353" s="70"/>
      <c r="E353" s="70"/>
      <c r="F353" s="70"/>
      <c r="G353" s="70"/>
      <c r="H353" s="70"/>
      <c r="I353" s="165"/>
      <c r="J353" s="70"/>
      <c r="K353" s="70"/>
      <c r="L353" s="48"/>
    </row>
  </sheetData>
  <autoFilter ref="C83:K352"/>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101</v>
      </c>
    </row>
    <row r="3" ht="6.96" customHeight="1">
      <c r="B3" s="27"/>
      <c r="C3" s="28"/>
      <c r="D3" s="28"/>
      <c r="E3" s="28"/>
      <c r="F3" s="28"/>
      <c r="G3" s="28"/>
      <c r="H3" s="28"/>
      <c r="I3" s="140"/>
      <c r="J3" s="28"/>
      <c r="K3" s="29"/>
      <c r="AT3" s="26" t="s">
        <v>83</v>
      </c>
    </row>
    <row r="4" ht="36.96" customHeight="1">
      <c r="B4" s="30"/>
      <c r="C4" s="31"/>
      <c r="D4" s="32" t="s">
        <v>168</v>
      </c>
      <c r="E4" s="31"/>
      <c r="F4" s="31"/>
      <c r="G4" s="31"/>
      <c r="H4" s="31"/>
      <c r="I4" s="141"/>
      <c r="J4" s="31"/>
      <c r="K4" s="33"/>
      <c r="M4" s="34" t="s">
        <v>13</v>
      </c>
      <c r="AT4" s="26" t="s">
        <v>6</v>
      </c>
    </row>
    <row r="5" ht="6.96" customHeight="1">
      <c r="B5" s="30"/>
      <c r="C5" s="31"/>
      <c r="D5" s="31"/>
      <c r="E5" s="31"/>
      <c r="F5" s="31"/>
      <c r="G5" s="31"/>
      <c r="H5" s="31"/>
      <c r="I5" s="141"/>
      <c r="J5" s="31"/>
      <c r="K5" s="33"/>
    </row>
    <row r="6">
      <c r="B6" s="30"/>
      <c r="C6" s="31"/>
      <c r="D6" s="42" t="s">
        <v>19</v>
      </c>
      <c r="E6" s="31"/>
      <c r="F6" s="31"/>
      <c r="G6" s="31"/>
      <c r="H6" s="31"/>
      <c r="I6" s="141"/>
      <c r="J6" s="31"/>
      <c r="K6" s="33"/>
    </row>
    <row r="7" ht="16.5" customHeight="1">
      <c r="B7" s="30"/>
      <c r="C7" s="31"/>
      <c r="D7" s="31"/>
      <c r="E7" s="142" t="str">
        <f>'Rekapitulace stavby'!K6</f>
        <v>Vostelčice 2017</v>
      </c>
      <c r="F7" s="42"/>
      <c r="G7" s="42"/>
      <c r="H7" s="42"/>
      <c r="I7" s="141"/>
      <c r="J7" s="31"/>
      <c r="K7" s="33"/>
    </row>
    <row r="8" s="1" customFormat="1">
      <c r="B8" s="48"/>
      <c r="C8" s="49"/>
      <c r="D8" s="42" t="s">
        <v>169</v>
      </c>
      <c r="E8" s="49"/>
      <c r="F8" s="49"/>
      <c r="G8" s="49"/>
      <c r="H8" s="49"/>
      <c r="I8" s="143"/>
      <c r="J8" s="49"/>
      <c r="K8" s="53"/>
    </row>
    <row r="9" s="1" customFormat="1" ht="36.96" customHeight="1">
      <c r="B9" s="48"/>
      <c r="C9" s="49"/>
      <c r="D9" s="49"/>
      <c r="E9" s="144" t="s">
        <v>1191</v>
      </c>
      <c r="F9" s="49"/>
      <c r="G9" s="49"/>
      <c r="H9" s="49"/>
      <c r="I9" s="143"/>
      <c r="J9" s="49"/>
      <c r="K9" s="53"/>
    </row>
    <row r="10" s="1" customFormat="1">
      <c r="B10" s="48"/>
      <c r="C10" s="49"/>
      <c r="D10" s="49"/>
      <c r="E10" s="49"/>
      <c r="F10" s="49"/>
      <c r="G10" s="49"/>
      <c r="H10" s="49"/>
      <c r="I10" s="143"/>
      <c r="J10" s="49"/>
      <c r="K10" s="53"/>
    </row>
    <row r="11" s="1" customFormat="1" ht="14.4" customHeight="1">
      <c r="B11" s="48"/>
      <c r="C11" s="49"/>
      <c r="D11" s="42" t="s">
        <v>21</v>
      </c>
      <c r="E11" s="49"/>
      <c r="F11" s="37" t="s">
        <v>5</v>
      </c>
      <c r="G11" s="49"/>
      <c r="H11" s="49"/>
      <c r="I11" s="145" t="s">
        <v>22</v>
      </c>
      <c r="J11" s="37" t="s">
        <v>5</v>
      </c>
      <c r="K11" s="53"/>
    </row>
    <row r="12" s="1" customFormat="1" ht="14.4" customHeight="1">
      <c r="B12" s="48"/>
      <c r="C12" s="49"/>
      <c r="D12" s="42" t="s">
        <v>23</v>
      </c>
      <c r="E12" s="49"/>
      <c r="F12" s="37" t="s">
        <v>24</v>
      </c>
      <c r="G12" s="49"/>
      <c r="H12" s="49"/>
      <c r="I12" s="145" t="s">
        <v>25</v>
      </c>
      <c r="J12" s="146" t="str">
        <f>'Rekapitulace stavby'!AN8</f>
        <v>8. 1. 2019</v>
      </c>
      <c r="K12" s="53"/>
    </row>
    <row r="13" s="1" customFormat="1" ht="10.8" customHeight="1">
      <c r="B13" s="48"/>
      <c r="C13" s="49"/>
      <c r="D13" s="49"/>
      <c r="E13" s="49"/>
      <c r="F13" s="49"/>
      <c r="G13" s="49"/>
      <c r="H13" s="49"/>
      <c r="I13" s="143"/>
      <c r="J13" s="49"/>
      <c r="K13" s="53"/>
    </row>
    <row r="14" s="1" customFormat="1" ht="14.4" customHeight="1">
      <c r="B14" s="48"/>
      <c r="C14" s="49"/>
      <c r="D14" s="42" t="s">
        <v>27</v>
      </c>
      <c r="E14" s="49"/>
      <c r="F14" s="49"/>
      <c r="G14" s="49"/>
      <c r="H14" s="49"/>
      <c r="I14" s="145" t="s">
        <v>28</v>
      </c>
      <c r="J14" s="37" t="s">
        <v>29</v>
      </c>
      <c r="K14" s="53"/>
    </row>
    <row r="15" s="1" customFormat="1" ht="18" customHeight="1">
      <c r="B15" s="48"/>
      <c r="C15" s="49"/>
      <c r="D15" s="49"/>
      <c r="E15" s="37" t="s">
        <v>30</v>
      </c>
      <c r="F15" s="49"/>
      <c r="G15" s="49"/>
      <c r="H15" s="49"/>
      <c r="I15" s="145" t="s">
        <v>31</v>
      </c>
      <c r="J15" s="37" t="s">
        <v>171</v>
      </c>
      <c r="K15" s="53"/>
    </row>
    <row r="16" s="1" customFormat="1" ht="6.96" customHeight="1">
      <c r="B16" s="48"/>
      <c r="C16" s="49"/>
      <c r="D16" s="49"/>
      <c r="E16" s="49"/>
      <c r="F16" s="49"/>
      <c r="G16" s="49"/>
      <c r="H16" s="49"/>
      <c r="I16" s="143"/>
      <c r="J16" s="49"/>
      <c r="K16" s="53"/>
    </row>
    <row r="17" s="1" customFormat="1" ht="14.4" customHeight="1">
      <c r="B17" s="48"/>
      <c r="C17" s="49"/>
      <c r="D17" s="42" t="s">
        <v>32</v>
      </c>
      <c r="E17" s="49"/>
      <c r="F17" s="49"/>
      <c r="G17" s="49"/>
      <c r="H17" s="49"/>
      <c r="I17" s="145" t="s">
        <v>28</v>
      </c>
      <c r="J17" s="37" t="str">
        <f>IF('Rekapitulace stavby'!AN13="Vyplň údaj","",IF('Rekapitulace stavby'!AN13="","",'Rekapitulace stavby'!AN13))</f>
        <v/>
      </c>
      <c r="K17" s="53"/>
    </row>
    <row r="18" s="1" customFormat="1" ht="18" customHeight="1">
      <c r="B18" s="48"/>
      <c r="C18" s="49"/>
      <c r="D18" s="49"/>
      <c r="E18" s="37" t="str">
        <f>IF('Rekapitulace stavby'!E14="Vyplň údaj","",IF('Rekapitulace stavby'!E14="","",'Rekapitulace stavby'!E14))</f>
        <v/>
      </c>
      <c r="F18" s="49"/>
      <c r="G18" s="49"/>
      <c r="H18" s="49"/>
      <c r="I18" s="145" t="s">
        <v>31</v>
      </c>
      <c r="J18" s="37" t="str">
        <f>IF('Rekapitulace stavby'!AN14="Vyplň údaj","",IF('Rekapitulace stavby'!AN14="","",'Rekapitulace stavby'!AN14))</f>
        <v/>
      </c>
      <c r="K18" s="53"/>
    </row>
    <row r="19" s="1" customFormat="1" ht="6.96" customHeight="1">
      <c r="B19" s="48"/>
      <c r="C19" s="49"/>
      <c r="D19" s="49"/>
      <c r="E19" s="49"/>
      <c r="F19" s="49"/>
      <c r="G19" s="49"/>
      <c r="H19" s="49"/>
      <c r="I19" s="143"/>
      <c r="J19" s="49"/>
      <c r="K19" s="53"/>
    </row>
    <row r="20" s="1" customFormat="1" ht="14.4" customHeight="1">
      <c r="B20" s="48"/>
      <c r="C20" s="49"/>
      <c r="D20" s="42" t="s">
        <v>34</v>
      </c>
      <c r="E20" s="49"/>
      <c r="F20" s="49"/>
      <c r="G20" s="49"/>
      <c r="H20" s="49"/>
      <c r="I20" s="145" t="s">
        <v>28</v>
      </c>
      <c r="J20" s="37" t="s">
        <v>35</v>
      </c>
      <c r="K20" s="53"/>
    </row>
    <row r="21" s="1" customFormat="1" ht="18" customHeight="1">
      <c r="B21" s="48"/>
      <c r="C21" s="49"/>
      <c r="D21" s="49"/>
      <c r="E21" s="37" t="s">
        <v>36</v>
      </c>
      <c r="F21" s="49"/>
      <c r="G21" s="49"/>
      <c r="H21" s="49"/>
      <c r="I21" s="145" t="s">
        <v>31</v>
      </c>
      <c r="J21" s="37" t="s">
        <v>5</v>
      </c>
      <c r="K21" s="53"/>
    </row>
    <row r="22" s="1" customFormat="1" ht="6.96" customHeight="1">
      <c r="B22" s="48"/>
      <c r="C22" s="49"/>
      <c r="D22" s="49"/>
      <c r="E22" s="49"/>
      <c r="F22" s="49"/>
      <c r="G22" s="49"/>
      <c r="H22" s="49"/>
      <c r="I22" s="143"/>
      <c r="J22" s="49"/>
      <c r="K22" s="53"/>
    </row>
    <row r="23" s="1" customFormat="1" ht="14.4" customHeight="1">
      <c r="B23" s="48"/>
      <c r="C23" s="49"/>
      <c r="D23" s="42" t="s">
        <v>38</v>
      </c>
      <c r="E23" s="49"/>
      <c r="F23" s="49"/>
      <c r="G23" s="49"/>
      <c r="H23" s="49"/>
      <c r="I23" s="143"/>
      <c r="J23" s="49"/>
      <c r="K23" s="53"/>
    </row>
    <row r="24" s="7" customFormat="1" ht="16.5" customHeight="1">
      <c r="B24" s="147"/>
      <c r="C24" s="148"/>
      <c r="D24" s="148"/>
      <c r="E24" s="46" t="s">
        <v>5</v>
      </c>
      <c r="F24" s="46"/>
      <c r="G24" s="46"/>
      <c r="H24" s="46"/>
      <c r="I24" s="149"/>
      <c r="J24" s="148"/>
      <c r="K24" s="150"/>
    </row>
    <row r="25" s="1" customFormat="1" ht="6.96" customHeight="1">
      <c r="B25" s="48"/>
      <c r="C25" s="49"/>
      <c r="D25" s="49"/>
      <c r="E25" s="49"/>
      <c r="F25" s="49"/>
      <c r="G25" s="49"/>
      <c r="H25" s="49"/>
      <c r="I25" s="143"/>
      <c r="J25" s="49"/>
      <c r="K25" s="53"/>
    </row>
    <row r="26" s="1" customFormat="1" ht="6.96" customHeight="1">
      <c r="B26" s="48"/>
      <c r="C26" s="49"/>
      <c r="D26" s="84"/>
      <c r="E26" s="84"/>
      <c r="F26" s="84"/>
      <c r="G26" s="84"/>
      <c r="H26" s="84"/>
      <c r="I26" s="151"/>
      <c r="J26" s="84"/>
      <c r="K26" s="152"/>
    </row>
    <row r="27" s="1" customFormat="1" ht="25.44" customHeight="1">
      <c r="B27" s="48"/>
      <c r="C27" s="49"/>
      <c r="D27" s="153" t="s">
        <v>39</v>
      </c>
      <c r="E27" s="49"/>
      <c r="F27" s="49"/>
      <c r="G27" s="49"/>
      <c r="H27" s="49"/>
      <c r="I27" s="143"/>
      <c r="J27" s="154">
        <f>ROUND(J85,2)</f>
        <v>0</v>
      </c>
      <c r="K27" s="53"/>
    </row>
    <row r="28" s="1" customFormat="1" ht="6.96" customHeight="1">
      <c r="B28" s="48"/>
      <c r="C28" s="49"/>
      <c r="D28" s="84"/>
      <c r="E28" s="84"/>
      <c r="F28" s="84"/>
      <c r="G28" s="84"/>
      <c r="H28" s="84"/>
      <c r="I28" s="151"/>
      <c r="J28" s="84"/>
      <c r="K28" s="152"/>
    </row>
    <row r="29" s="1" customFormat="1" ht="14.4" customHeight="1">
      <c r="B29" s="48"/>
      <c r="C29" s="49"/>
      <c r="D29" s="49"/>
      <c r="E29" s="49"/>
      <c r="F29" s="54" t="s">
        <v>41</v>
      </c>
      <c r="G29" s="49"/>
      <c r="H29" s="49"/>
      <c r="I29" s="155" t="s">
        <v>40</v>
      </c>
      <c r="J29" s="54" t="s">
        <v>42</v>
      </c>
      <c r="K29" s="53"/>
    </row>
    <row r="30" s="1" customFormat="1" ht="14.4" customHeight="1">
      <c r="B30" s="48"/>
      <c r="C30" s="49"/>
      <c r="D30" s="57" t="s">
        <v>43</v>
      </c>
      <c r="E30" s="57" t="s">
        <v>44</v>
      </c>
      <c r="F30" s="156">
        <f>ROUND(SUM(BE85:BE284), 2)</f>
        <v>0</v>
      </c>
      <c r="G30" s="49"/>
      <c r="H30" s="49"/>
      <c r="I30" s="157">
        <v>0.20999999999999999</v>
      </c>
      <c r="J30" s="156">
        <f>ROUND(ROUND((SUM(BE85:BE284)), 2)*I30, 2)</f>
        <v>0</v>
      </c>
      <c r="K30" s="53"/>
    </row>
    <row r="31" s="1" customFormat="1" ht="14.4" customHeight="1">
      <c r="B31" s="48"/>
      <c r="C31" s="49"/>
      <c r="D31" s="49"/>
      <c r="E31" s="57" t="s">
        <v>45</v>
      </c>
      <c r="F31" s="156">
        <f>ROUND(SUM(BF85:BF284), 2)</f>
        <v>0</v>
      </c>
      <c r="G31" s="49"/>
      <c r="H31" s="49"/>
      <c r="I31" s="157">
        <v>0.14999999999999999</v>
      </c>
      <c r="J31" s="156">
        <f>ROUND(ROUND((SUM(BF85:BF284)), 2)*I31, 2)</f>
        <v>0</v>
      </c>
      <c r="K31" s="53"/>
    </row>
    <row r="32" hidden="1" s="1" customFormat="1" ht="14.4" customHeight="1">
      <c r="B32" s="48"/>
      <c r="C32" s="49"/>
      <c r="D32" s="49"/>
      <c r="E32" s="57" t="s">
        <v>46</v>
      </c>
      <c r="F32" s="156">
        <f>ROUND(SUM(BG85:BG284), 2)</f>
        <v>0</v>
      </c>
      <c r="G32" s="49"/>
      <c r="H32" s="49"/>
      <c r="I32" s="157">
        <v>0.20999999999999999</v>
      </c>
      <c r="J32" s="156">
        <v>0</v>
      </c>
      <c r="K32" s="53"/>
    </row>
    <row r="33" hidden="1" s="1" customFormat="1" ht="14.4" customHeight="1">
      <c r="B33" s="48"/>
      <c r="C33" s="49"/>
      <c r="D33" s="49"/>
      <c r="E33" s="57" t="s">
        <v>47</v>
      </c>
      <c r="F33" s="156">
        <f>ROUND(SUM(BH85:BH284), 2)</f>
        <v>0</v>
      </c>
      <c r="G33" s="49"/>
      <c r="H33" s="49"/>
      <c r="I33" s="157">
        <v>0.14999999999999999</v>
      </c>
      <c r="J33" s="156">
        <v>0</v>
      </c>
      <c r="K33" s="53"/>
    </row>
    <row r="34" hidden="1" s="1" customFormat="1" ht="14.4" customHeight="1">
      <c r="B34" s="48"/>
      <c r="C34" s="49"/>
      <c r="D34" s="49"/>
      <c r="E34" s="57" t="s">
        <v>48</v>
      </c>
      <c r="F34" s="156">
        <f>ROUND(SUM(BI85:BI284), 2)</f>
        <v>0</v>
      </c>
      <c r="G34" s="49"/>
      <c r="H34" s="49"/>
      <c r="I34" s="157">
        <v>0</v>
      </c>
      <c r="J34" s="156">
        <v>0</v>
      </c>
      <c r="K34" s="53"/>
    </row>
    <row r="35" s="1" customFormat="1" ht="6.96" customHeight="1">
      <c r="B35" s="48"/>
      <c r="C35" s="49"/>
      <c r="D35" s="49"/>
      <c r="E35" s="49"/>
      <c r="F35" s="49"/>
      <c r="G35" s="49"/>
      <c r="H35" s="49"/>
      <c r="I35" s="143"/>
      <c r="J35" s="49"/>
      <c r="K35" s="53"/>
    </row>
    <row r="36" s="1" customFormat="1" ht="25.44" customHeight="1">
      <c r="B36" s="48"/>
      <c r="C36" s="158"/>
      <c r="D36" s="159" t="s">
        <v>49</v>
      </c>
      <c r="E36" s="90"/>
      <c r="F36" s="90"/>
      <c r="G36" s="160" t="s">
        <v>50</v>
      </c>
      <c r="H36" s="161" t="s">
        <v>51</v>
      </c>
      <c r="I36" s="162"/>
      <c r="J36" s="163">
        <f>SUM(J27:J34)</f>
        <v>0</v>
      </c>
      <c r="K36" s="164"/>
    </row>
    <row r="37" s="1" customFormat="1" ht="14.4" customHeight="1">
      <c r="B37" s="69"/>
      <c r="C37" s="70"/>
      <c r="D37" s="70"/>
      <c r="E37" s="70"/>
      <c r="F37" s="70"/>
      <c r="G37" s="70"/>
      <c r="H37" s="70"/>
      <c r="I37" s="165"/>
      <c r="J37" s="70"/>
      <c r="K37" s="71"/>
    </row>
    <row r="41" s="1" customFormat="1" ht="6.96" customHeight="1">
      <c r="B41" s="72"/>
      <c r="C41" s="73"/>
      <c r="D41" s="73"/>
      <c r="E41" s="73"/>
      <c r="F41" s="73"/>
      <c r="G41" s="73"/>
      <c r="H41" s="73"/>
      <c r="I41" s="166"/>
      <c r="J41" s="73"/>
      <c r="K41" s="167"/>
    </row>
    <row r="42" s="1" customFormat="1" ht="36.96" customHeight="1">
      <c r="B42" s="48"/>
      <c r="C42" s="32" t="s">
        <v>172</v>
      </c>
      <c r="D42" s="49"/>
      <c r="E42" s="49"/>
      <c r="F42" s="49"/>
      <c r="G42" s="49"/>
      <c r="H42" s="49"/>
      <c r="I42" s="143"/>
      <c r="J42" s="49"/>
      <c r="K42" s="53"/>
    </row>
    <row r="43" s="1" customFormat="1" ht="6.96" customHeight="1">
      <c r="B43" s="48"/>
      <c r="C43" s="49"/>
      <c r="D43" s="49"/>
      <c r="E43" s="49"/>
      <c r="F43" s="49"/>
      <c r="G43" s="49"/>
      <c r="H43" s="49"/>
      <c r="I43" s="143"/>
      <c r="J43" s="49"/>
      <c r="K43" s="53"/>
    </row>
    <row r="44" s="1" customFormat="1" ht="14.4" customHeight="1">
      <c r="B44" s="48"/>
      <c r="C44" s="42" t="s">
        <v>19</v>
      </c>
      <c r="D44" s="49"/>
      <c r="E44" s="49"/>
      <c r="F44" s="49"/>
      <c r="G44" s="49"/>
      <c r="H44" s="49"/>
      <c r="I44" s="143"/>
      <c r="J44" s="49"/>
      <c r="K44" s="53"/>
    </row>
    <row r="45" s="1" customFormat="1" ht="16.5" customHeight="1">
      <c r="B45" s="48"/>
      <c r="C45" s="49"/>
      <c r="D45" s="49"/>
      <c r="E45" s="142" t="str">
        <f>E7</f>
        <v>Vostelčice 2017</v>
      </c>
      <c r="F45" s="42"/>
      <c r="G45" s="42"/>
      <c r="H45" s="42"/>
      <c r="I45" s="143"/>
      <c r="J45" s="49"/>
      <c r="K45" s="53"/>
    </row>
    <row r="46" s="1" customFormat="1" ht="14.4" customHeight="1">
      <c r="B46" s="48"/>
      <c r="C46" s="42" t="s">
        <v>169</v>
      </c>
      <c r="D46" s="49"/>
      <c r="E46" s="49"/>
      <c r="F46" s="49"/>
      <c r="G46" s="49"/>
      <c r="H46" s="49"/>
      <c r="I46" s="143"/>
      <c r="J46" s="49"/>
      <c r="K46" s="53"/>
    </row>
    <row r="47" s="1" customFormat="1" ht="17.25" customHeight="1">
      <c r="B47" s="48"/>
      <c r="C47" s="49"/>
      <c r="D47" s="49"/>
      <c r="E47" s="144" t="str">
        <f>E9</f>
        <v>SO112 - Chodník při ul. Újezdská</v>
      </c>
      <c r="F47" s="49"/>
      <c r="G47" s="49"/>
      <c r="H47" s="49"/>
      <c r="I47" s="143"/>
      <c r="J47" s="49"/>
      <c r="K47" s="53"/>
    </row>
    <row r="48" s="1" customFormat="1" ht="6.96" customHeight="1">
      <c r="B48" s="48"/>
      <c r="C48" s="49"/>
      <c r="D48" s="49"/>
      <c r="E48" s="49"/>
      <c r="F48" s="49"/>
      <c r="G48" s="49"/>
      <c r="H48" s="49"/>
      <c r="I48" s="143"/>
      <c r="J48" s="49"/>
      <c r="K48" s="53"/>
    </row>
    <row r="49" s="1" customFormat="1" ht="18" customHeight="1">
      <c r="B49" s="48"/>
      <c r="C49" s="42" t="s">
        <v>23</v>
      </c>
      <c r="D49" s="49"/>
      <c r="E49" s="49"/>
      <c r="F49" s="37" t="str">
        <f>F12</f>
        <v>Choceň</v>
      </c>
      <c r="G49" s="49"/>
      <c r="H49" s="49"/>
      <c r="I49" s="145" t="s">
        <v>25</v>
      </c>
      <c r="J49" s="146" t="str">
        <f>IF(J12="","",J12)</f>
        <v>8. 1. 2019</v>
      </c>
      <c r="K49" s="53"/>
    </row>
    <row r="50" s="1" customFormat="1" ht="6.96" customHeight="1">
      <c r="B50" s="48"/>
      <c r="C50" s="49"/>
      <c r="D50" s="49"/>
      <c r="E50" s="49"/>
      <c r="F50" s="49"/>
      <c r="G50" s="49"/>
      <c r="H50" s="49"/>
      <c r="I50" s="143"/>
      <c r="J50" s="49"/>
      <c r="K50" s="53"/>
    </row>
    <row r="51" s="1" customFormat="1">
      <c r="B51" s="48"/>
      <c r="C51" s="42" t="s">
        <v>27</v>
      </c>
      <c r="D51" s="49"/>
      <c r="E51" s="49"/>
      <c r="F51" s="37" t="str">
        <f>E15</f>
        <v>Město Choceň</v>
      </c>
      <c r="G51" s="49"/>
      <c r="H51" s="49"/>
      <c r="I51" s="145" t="s">
        <v>34</v>
      </c>
      <c r="J51" s="46" t="str">
        <f>E21</f>
        <v>Laboro ateliér s.r.o.</v>
      </c>
      <c r="K51" s="53"/>
    </row>
    <row r="52" s="1" customFormat="1" ht="14.4" customHeight="1">
      <c r="B52" s="48"/>
      <c r="C52" s="42" t="s">
        <v>32</v>
      </c>
      <c r="D52" s="49"/>
      <c r="E52" s="49"/>
      <c r="F52" s="37" t="str">
        <f>IF(E18="","",E18)</f>
        <v/>
      </c>
      <c r="G52" s="49"/>
      <c r="H52" s="49"/>
      <c r="I52" s="143"/>
      <c r="J52" s="168"/>
      <c r="K52" s="53"/>
    </row>
    <row r="53" s="1" customFormat="1" ht="10.32" customHeight="1">
      <c r="B53" s="48"/>
      <c r="C53" s="49"/>
      <c r="D53" s="49"/>
      <c r="E53" s="49"/>
      <c r="F53" s="49"/>
      <c r="G53" s="49"/>
      <c r="H53" s="49"/>
      <c r="I53" s="143"/>
      <c r="J53" s="49"/>
      <c r="K53" s="53"/>
    </row>
    <row r="54" s="1" customFormat="1" ht="29.28" customHeight="1">
      <c r="B54" s="48"/>
      <c r="C54" s="169" t="s">
        <v>173</v>
      </c>
      <c r="D54" s="158"/>
      <c r="E54" s="158"/>
      <c r="F54" s="158"/>
      <c r="G54" s="158"/>
      <c r="H54" s="158"/>
      <c r="I54" s="170"/>
      <c r="J54" s="171" t="s">
        <v>174</v>
      </c>
      <c r="K54" s="172"/>
    </row>
    <row r="55" s="1" customFormat="1" ht="10.32" customHeight="1">
      <c r="B55" s="48"/>
      <c r="C55" s="49"/>
      <c r="D55" s="49"/>
      <c r="E55" s="49"/>
      <c r="F55" s="49"/>
      <c r="G55" s="49"/>
      <c r="H55" s="49"/>
      <c r="I55" s="143"/>
      <c r="J55" s="49"/>
      <c r="K55" s="53"/>
    </row>
    <row r="56" s="1" customFormat="1" ht="29.28" customHeight="1">
      <c r="B56" s="48"/>
      <c r="C56" s="173" t="s">
        <v>175</v>
      </c>
      <c r="D56" s="49"/>
      <c r="E56" s="49"/>
      <c r="F56" s="49"/>
      <c r="G56" s="49"/>
      <c r="H56" s="49"/>
      <c r="I56" s="143"/>
      <c r="J56" s="154">
        <f>J85</f>
        <v>0</v>
      </c>
      <c r="K56" s="53"/>
      <c r="AU56" s="26" t="s">
        <v>176</v>
      </c>
    </row>
    <row r="57" s="8" customFormat="1" ht="24.96" customHeight="1">
      <c r="B57" s="174"/>
      <c r="C57" s="175"/>
      <c r="D57" s="176" t="s">
        <v>177</v>
      </c>
      <c r="E57" s="177"/>
      <c r="F57" s="177"/>
      <c r="G57" s="177"/>
      <c r="H57" s="177"/>
      <c r="I57" s="178"/>
      <c r="J57" s="179">
        <f>J86</f>
        <v>0</v>
      </c>
      <c r="K57" s="180"/>
    </row>
    <row r="58" s="9" customFormat="1" ht="19.92" customHeight="1">
      <c r="B58" s="181"/>
      <c r="C58" s="182"/>
      <c r="D58" s="183" t="s">
        <v>178</v>
      </c>
      <c r="E58" s="184"/>
      <c r="F58" s="184"/>
      <c r="G58" s="184"/>
      <c r="H58" s="184"/>
      <c r="I58" s="185"/>
      <c r="J58" s="186">
        <f>J87</f>
        <v>0</v>
      </c>
      <c r="K58" s="187"/>
    </row>
    <row r="59" s="9" customFormat="1" ht="19.92" customHeight="1">
      <c r="B59" s="181"/>
      <c r="C59" s="182"/>
      <c r="D59" s="183" t="s">
        <v>179</v>
      </c>
      <c r="E59" s="184"/>
      <c r="F59" s="184"/>
      <c r="G59" s="184"/>
      <c r="H59" s="184"/>
      <c r="I59" s="185"/>
      <c r="J59" s="186">
        <f>J141</f>
        <v>0</v>
      </c>
      <c r="K59" s="187"/>
    </row>
    <row r="60" s="9" customFormat="1" ht="19.92" customHeight="1">
      <c r="B60" s="181"/>
      <c r="C60" s="182"/>
      <c r="D60" s="183" t="s">
        <v>1002</v>
      </c>
      <c r="E60" s="184"/>
      <c r="F60" s="184"/>
      <c r="G60" s="184"/>
      <c r="H60" s="184"/>
      <c r="I60" s="185"/>
      <c r="J60" s="186">
        <f>J145</f>
        <v>0</v>
      </c>
      <c r="K60" s="187"/>
    </row>
    <row r="61" s="9" customFormat="1" ht="19.92" customHeight="1">
      <c r="B61" s="181"/>
      <c r="C61" s="182"/>
      <c r="D61" s="183" t="s">
        <v>180</v>
      </c>
      <c r="E61" s="184"/>
      <c r="F61" s="184"/>
      <c r="G61" s="184"/>
      <c r="H61" s="184"/>
      <c r="I61" s="185"/>
      <c r="J61" s="186">
        <f>J160</f>
        <v>0</v>
      </c>
      <c r="K61" s="187"/>
    </row>
    <row r="62" s="9" customFormat="1" ht="19.92" customHeight="1">
      <c r="B62" s="181"/>
      <c r="C62" s="182"/>
      <c r="D62" s="183" t="s">
        <v>181</v>
      </c>
      <c r="E62" s="184"/>
      <c r="F62" s="184"/>
      <c r="G62" s="184"/>
      <c r="H62" s="184"/>
      <c r="I62" s="185"/>
      <c r="J62" s="186">
        <f>J208</f>
        <v>0</v>
      </c>
      <c r="K62" s="187"/>
    </row>
    <row r="63" s="9" customFormat="1" ht="19.92" customHeight="1">
      <c r="B63" s="181"/>
      <c r="C63" s="182"/>
      <c r="D63" s="183" t="s">
        <v>182</v>
      </c>
      <c r="E63" s="184"/>
      <c r="F63" s="184"/>
      <c r="G63" s="184"/>
      <c r="H63" s="184"/>
      <c r="I63" s="185"/>
      <c r="J63" s="186">
        <f>J227</f>
        <v>0</v>
      </c>
      <c r="K63" s="187"/>
    </row>
    <row r="64" s="9" customFormat="1" ht="19.92" customHeight="1">
      <c r="B64" s="181"/>
      <c r="C64" s="182"/>
      <c r="D64" s="183" t="s">
        <v>740</v>
      </c>
      <c r="E64" s="184"/>
      <c r="F64" s="184"/>
      <c r="G64" s="184"/>
      <c r="H64" s="184"/>
      <c r="I64" s="185"/>
      <c r="J64" s="186">
        <f>J270</f>
        <v>0</v>
      </c>
      <c r="K64" s="187"/>
    </row>
    <row r="65" s="9" customFormat="1" ht="19.92" customHeight="1">
      <c r="B65" s="181"/>
      <c r="C65" s="182"/>
      <c r="D65" s="183" t="s">
        <v>183</v>
      </c>
      <c r="E65" s="184"/>
      <c r="F65" s="184"/>
      <c r="G65" s="184"/>
      <c r="H65" s="184"/>
      <c r="I65" s="185"/>
      <c r="J65" s="186">
        <f>J282</f>
        <v>0</v>
      </c>
      <c r="K65" s="187"/>
    </row>
    <row r="66" s="1" customFormat="1" ht="21.84" customHeight="1">
      <c r="B66" s="48"/>
      <c r="C66" s="49"/>
      <c r="D66" s="49"/>
      <c r="E66" s="49"/>
      <c r="F66" s="49"/>
      <c r="G66" s="49"/>
      <c r="H66" s="49"/>
      <c r="I66" s="143"/>
      <c r="J66" s="49"/>
      <c r="K66" s="53"/>
    </row>
    <row r="67" s="1" customFormat="1" ht="6.96" customHeight="1">
      <c r="B67" s="69"/>
      <c r="C67" s="70"/>
      <c r="D67" s="70"/>
      <c r="E67" s="70"/>
      <c r="F67" s="70"/>
      <c r="G67" s="70"/>
      <c r="H67" s="70"/>
      <c r="I67" s="165"/>
      <c r="J67" s="70"/>
      <c r="K67" s="71"/>
    </row>
    <row r="71" s="1" customFormat="1" ht="6.96" customHeight="1">
      <c r="B71" s="72"/>
      <c r="C71" s="73"/>
      <c r="D71" s="73"/>
      <c r="E71" s="73"/>
      <c r="F71" s="73"/>
      <c r="G71" s="73"/>
      <c r="H71" s="73"/>
      <c r="I71" s="166"/>
      <c r="J71" s="73"/>
      <c r="K71" s="73"/>
      <c r="L71" s="48"/>
    </row>
    <row r="72" s="1" customFormat="1" ht="36.96" customHeight="1">
      <c r="B72" s="48"/>
      <c r="C72" s="74" t="s">
        <v>184</v>
      </c>
      <c r="L72" s="48"/>
    </row>
    <row r="73" s="1" customFormat="1" ht="6.96" customHeight="1">
      <c r="B73" s="48"/>
      <c r="L73" s="48"/>
    </row>
    <row r="74" s="1" customFormat="1" ht="14.4" customHeight="1">
      <c r="B74" s="48"/>
      <c r="C74" s="76" t="s">
        <v>19</v>
      </c>
      <c r="L74" s="48"/>
    </row>
    <row r="75" s="1" customFormat="1" ht="16.5" customHeight="1">
      <c r="B75" s="48"/>
      <c r="E75" s="188" t="str">
        <f>E7</f>
        <v>Vostelčice 2017</v>
      </c>
      <c r="F75" s="76"/>
      <c r="G75" s="76"/>
      <c r="H75" s="76"/>
      <c r="L75" s="48"/>
    </row>
    <row r="76" s="1" customFormat="1" ht="14.4" customHeight="1">
      <c r="B76" s="48"/>
      <c r="C76" s="76" t="s">
        <v>169</v>
      </c>
      <c r="L76" s="48"/>
    </row>
    <row r="77" s="1" customFormat="1" ht="17.25" customHeight="1">
      <c r="B77" s="48"/>
      <c r="E77" s="79" t="str">
        <f>E9</f>
        <v>SO112 - Chodník při ul. Újezdská</v>
      </c>
      <c r="F77" s="1"/>
      <c r="G77" s="1"/>
      <c r="H77" s="1"/>
      <c r="L77" s="48"/>
    </row>
    <row r="78" s="1" customFormat="1" ht="6.96" customHeight="1">
      <c r="B78" s="48"/>
      <c r="L78" s="48"/>
    </row>
    <row r="79" s="1" customFormat="1" ht="18" customHeight="1">
      <c r="B79" s="48"/>
      <c r="C79" s="76" t="s">
        <v>23</v>
      </c>
      <c r="F79" s="189" t="str">
        <f>F12</f>
        <v>Choceň</v>
      </c>
      <c r="I79" s="190" t="s">
        <v>25</v>
      </c>
      <c r="J79" s="81" t="str">
        <f>IF(J12="","",J12)</f>
        <v>8. 1. 2019</v>
      </c>
      <c r="L79" s="48"/>
    </row>
    <row r="80" s="1" customFormat="1" ht="6.96" customHeight="1">
      <c r="B80" s="48"/>
      <c r="L80" s="48"/>
    </row>
    <row r="81" s="1" customFormat="1">
      <c r="B81" s="48"/>
      <c r="C81" s="76" t="s">
        <v>27</v>
      </c>
      <c r="F81" s="189" t="str">
        <f>E15</f>
        <v>Město Choceň</v>
      </c>
      <c r="I81" s="190" t="s">
        <v>34</v>
      </c>
      <c r="J81" s="189" t="str">
        <f>E21</f>
        <v>Laboro ateliér s.r.o.</v>
      </c>
      <c r="L81" s="48"/>
    </row>
    <row r="82" s="1" customFormat="1" ht="14.4" customHeight="1">
      <c r="B82" s="48"/>
      <c r="C82" s="76" t="s">
        <v>32</v>
      </c>
      <c r="F82" s="189" t="str">
        <f>IF(E18="","",E18)</f>
        <v/>
      </c>
      <c r="L82" s="48"/>
    </row>
    <row r="83" s="1" customFormat="1" ht="10.32" customHeight="1">
      <c r="B83" s="48"/>
      <c r="L83" s="48"/>
    </row>
    <row r="84" s="10" customFormat="1" ht="29.28" customHeight="1">
      <c r="B84" s="191"/>
      <c r="C84" s="192" t="s">
        <v>185</v>
      </c>
      <c r="D84" s="193" t="s">
        <v>58</v>
      </c>
      <c r="E84" s="193" t="s">
        <v>54</v>
      </c>
      <c r="F84" s="193" t="s">
        <v>186</v>
      </c>
      <c r="G84" s="193" t="s">
        <v>187</v>
      </c>
      <c r="H84" s="193" t="s">
        <v>188</v>
      </c>
      <c r="I84" s="194" t="s">
        <v>189</v>
      </c>
      <c r="J84" s="193" t="s">
        <v>174</v>
      </c>
      <c r="K84" s="195" t="s">
        <v>190</v>
      </c>
      <c r="L84" s="191"/>
      <c r="M84" s="94" t="s">
        <v>191</v>
      </c>
      <c r="N84" s="95" t="s">
        <v>43</v>
      </c>
      <c r="O84" s="95" t="s">
        <v>192</v>
      </c>
      <c r="P84" s="95" t="s">
        <v>193</v>
      </c>
      <c r="Q84" s="95" t="s">
        <v>194</v>
      </c>
      <c r="R84" s="95" t="s">
        <v>195</v>
      </c>
      <c r="S84" s="95" t="s">
        <v>196</v>
      </c>
      <c r="T84" s="96" t="s">
        <v>197</v>
      </c>
    </row>
    <row r="85" s="1" customFormat="1" ht="29.28" customHeight="1">
      <c r="B85" s="48"/>
      <c r="C85" s="98" t="s">
        <v>175</v>
      </c>
      <c r="J85" s="196">
        <f>BK85</f>
        <v>0</v>
      </c>
      <c r="L85" s="48"/>
      <c r="M85" s="97"/>
      <c r="N85" s="84"/>
      <c r="O85" s="84"/>
      <c r="P85" s="197">
        <f>P86</f>
        <v>0</v>
      </c>
      <c r="Q85" s="84"/>
      <c r="R85" s="197">
        <f>R86</f>
        <v>163.83786261999998</v>
      </c>
      <c r="S85" s="84"/>
      <c r="T85" s="198">
        <f>T86</f>
        <v>9.6219999999999999</v>
      </c>
      <c r="AT85" s="26" t="s">
        <v>72</v>
      </c>
      <c r="AU85" s="26" t="s">
        <v>176</v>
      </c>
      <c r="BK85" s="199">
        <f>BK86</f>
        <v>0</v>
      </c>
    </row>
    <row r="86" s="11" customFormat="1" ht="37.44" customHeight="1">
      <c r="B86" s="200"/>
      <c r="D86" s="201" t="s">
        <v>72</v>
      </c>
      <c r="E86" s="202" t="s">
        <v>198</v>
      </c>
      <c r="F86" s="202" t="s">
        <v>199</v>
      </c>
      <c r="I86" s="203"/>
      <c r="J86" s="204">
        <f>BK86</f>
        <v>0</v>
      </c>
      <c r="L86" s="200"/>
      <c r="M86" s="205"/>
      <c r="N86" s="206"/>
      <c r="O86" s="206"/>
      <c r="P86" s="207">
        <f>P87+P141+P145+P160+P208+P227+P270+P282</f>
        <v>0</v>
      </c>
      <c r="Q86" s="206"/>
      <c r="R86" s="207">
        <f>R87+R141+R145+R160+R208+R227+R270+R282</f>
        <v>163.83786261999998</v>
      </c>
      <c r="S86" s="206"/>
      <c r="T86" s="208">
        <f>T87+T141+T145+T160+T208+T227+T270+T282</f>
        <v>9.6219999999999999</v>
      </c>
      <c r="AR86" s="201" t="s">
        <v>81</v>
      </c>
      <c r="AT86" s="209" t="s">
        <v>72</v>
      </c>
      <c r="AU86" s="209" t="s">
        <v>73</v>
      </c>
      <c r="AY86" s="201" t="s">
        <v>200</v>
      </c>
      <c r="BK86" s="210">
        <f>BK87+BK141+BK145+BK160+BK208+BK227+BK270+BK282</f>
        <v>0</v>
      </c>
    </row>
    <row r="87" s="11" customFormat="1" ht="19.92" customHeight="1">
      <c r="B87" s="200"/>
      <c r="D87" s="201" t="s">
        <v>72</v>
      </c>
      <c r="E87" s="211" t="s">
        <v>81</v>
      </c>
      <c r="F87" s="211" t="s">
        <v>201</v>
      </c>
      <c r="I87" s="203"/>
      <c r="J87" s="212">
        <f>BK87</f>
        <v>0</v>
      </c>
      <c r="L87" s="200"/>
      <c r="M87" s="205"/>
      <c r="N87" s="206"/>
      <c r="O87" s="206"/>
      <c r="P87" s="207">
        <f>SUM(P88:P140)</f>
        <v>0</v>
      </c>
      <c r="Q87" s="206"/>
      <c r="R87" s="207">
        <f>SUM(R88:R140)</f>
        <v>16.003489999999999</v>
      </c>
      <c r="S87" s="206"/>
      <c r="T87" s="208">
        <f>SUM(T88:T140)</f>
        <v>9.5359999999999996</v>
      </c>
      <c r="AR87" s="201" t="s">
        <v>81</v>
      </c>
      <c r="AT87" s="209" t="s">
        <v>72</v>
      </c>
      <c r="AU87" s="209" t="s">
        <v>81</v>
      </c>
      <c r="AY87" s="201" t="s">
        <v>200</v>
      </c>
      <c r="BK87" s="210">
        <f>SUM(BK88:BK140)</f>
        <v>0</v>
      </c>
    </row>
    <row r="88" s="1" customFormat="1" ht="25.5" customHeight="1">
      <c r="B88" s="213"/>
      <c r="C88" s="214" t="s">
        <v>81</v>
      </c>
      <c r="D88" s="214" t="s">
        <v>202</v>
      </c>
      <c r="E88" s="215" t="s">
        <v>1192</v>
      </c>
      <c r="F88" s="216" t="s">
        <v>1193</v>
      </c>
      <c r="G88" s="217" t="s">
        <v>291</v>
      </c>
      <c r="H88" s="218">
        <v>37.25</v>
      </c>
      <c r="I88" s="219"/>
      <c r="J88" s="220">
        <f>ROUND(I88*H88,2)</f>
        <v>0</v>
      </c>
      <c r="K88" s="216" t="s">
        <v>206</v>
      </c>
      <c r="L88" s="48"/>
      <c r="M88" s="221" t="s">
        <v>5</v>
      </c>
      <c r="N88" s="222" t="s">
        <v>44</v>
      </c>
      <c r="O88" s="49"/>
      <c r="P88" s="223">
        <f>O88*H88</f>
        <v>0</v>
      </c>
      <c r="Q88" s="223">
        <v>8.0000000000000007E-05</v>
      </c>
      <c r="R88" s="223">
        <f>Q88*H88</f>
        <v>0.0029800000000000004</v>
      </c>
      <c r="S88" s="223">
        <v>0.25600000000000001</v>
      </c>
      <c r="T88" s="224">
        <f>S88*H88</f>
        <v>9.5359999999999996</v>
      </c>
      <c r="AR88" s="26" t="s">
        <v>207</v>
      </c>
      <c r="AT88" s="26" t="s">
        <v>202</v>
      </c>
      <c r="AU88" s="26" t="s">
        <v>83</v>
      </c>
      <c r="AY88" s="26" t="s">
        <v>200</v>
      </c>
      <c r="BE88" s="225">
        <f>IF(N88="základní",J88,0)</f>
        <v>0</v>
      </c>
      <c r="BF88" s="225">
        <f>IF(N88="snížená",J88,0)</f>
        <v>0</v>
      </c>
      <c r="BG88" s="225">
        <f>IF(N88="zákl. přenesená",J88,0)</f>
        <v>0</v>
      </c>
      <c r="BH88" s="225">
        <f>IF(N88="sníž. přenesená",J88,0)</f>
        <v>0</v>
      </c>
      <c r="BI88" s="225">
        <f>IF(N88="nulová",J88,0)</f>
        <v>0</v>
      </c>
      <c r="BJ88" s="26" t="s">
        <v>81</v>
      </c>
      <c r="BK88" s="225">
        <f>ROUND(I88*H88,2)</f>
        <v>0</v>
      </c>
      <c r="BL88" s="26" t="s">
        <v>207</v>
      </c>
      <c r="BM88" s="26" t="s">
        <v>1194</v>
      </c>
    </row>
    <row r="89" s="1" customFormat="1">
      <c r="B89" s="48"/>
      <c r="D89" s="226" t="s">
        <v>209</v>
      </c>
      <c r="F89" s="227" t="s">
        <v>1195</v>
      </c>
      <c r="I89" s="228"/>
      <c r="L89" s="48"/>
      <c r="M89" s="229"/>
      <c r="N89" s="49"/>
      <c r="O89" s="49"/>
      <c r="P89" s="49"/>
      <c r="Q89" s="49"/>
      <c r="R89" s="49"/>
      <c r="S89" s="49"/>
      <c r="T89" s="87"/>
      <c r="AT89" s="26" t="s">
        <v>209</v>
      </c>
      <c r="AU89" s="26" t="s">
        <v>83</v>
      </c>
    </row>
    <row r="90" s="12" customFormat="1">
      <c r="B90" s="230"/>
      <c r="D90" s="226" t="s">
        <v>211</v>
      </c>
      <c r="E90" s="231" t="s">
        <v>5</v>
      </c>
      <c r="F90" s="232" t="s">
        <v>1196</v>
      </c>
      <c r="H90" s="233">
        <v>37.25</v>
      </c>
      <c r="I90" s="234"/>
      <c r="L90" s="230"/>
      <c r="M90" s="235"/>
      <c r="N90" s="236"/>
      <c r="O90" s="236"/>
      <c r="P90" s="236"/>
      <c r="Q90" s="236"/>
      <c r="R90" s="236"/>
      <c r="S90" s="236"/>
      <c r="T90" s="237"/>
      <c r="AT90" s="231" t="s">
        <v>211</v>
      </c>
      <c r="AU90" s="231" t="s">
        <v>83</v>
      </c>
      <c r="AV90" s="12" t="s">
        <v>83</v>
      </c>
      <c r="AW90" s="12" t="s">
        <v>37</v>
      </c>
      <c r="AX90" s="12" t="s">
        <v>81</v>
      </c>
      <c r="AY90" s="231" t="s">
        <v>200</v>
      </c>
    </row>
    <row r="91" s="1" customFormat="1" ht="16.5" customHeight="1">
      <c r="B91" s="213"/>
      <c r="C91" s="214" t="s">
        <v>83</v>
      </c>
      <c r="D91" s="214" t="s">
        <v>202</v>
      </c>
      <c r="E91" s="215" t="s">
        <v>213</v>
      </c>
      <c r="F91" s="216" t="s">
        <v>214</v>
      </c>
      <c r="G91" s="217" t="s">
        <v>205</v>
      </c>
      <c r="H91" s="218">
        <v>25.388000000000002</v>
      </c>
      <c r="I91" s="219"/>
      <c r="J91" s="220">
        <f>ROUND(I91*H91,2)</f>
        <v>0</v>
      </c>
      <c r="K91" s="216" t="s">
        <v>206</v>
      </c>
      <c r="L91" s="48"/>
      <c r="M91" s="221" t="s">
        <v>5</v>
      </c>
      <c r="N91" s="222" t="s">
        <v>44</v>
      </c>
      <c r="O91" s="49"/>
      <c r="P91" s="223">
        <f>O91*H91</f>
        <v>0</v>
      </c>
      <c r="Q91" s="223">
        <v>0</v>
      </c>
      <c r="R91" s="223">
        <f>Q91*H91</f>
        <v>0</v>
      </c>
      <c r="S91" s="223">
        <v>0</v>
      </c>
      <c r="T91" s="224">
        <f>S91*H91</f>
        <v>0</v>
      </c>
      <c r="AR91" s="26" t="s">
        <v>207</v>
      </c>
      <c r="AT91" s="26" t="s">
        <v>202</v>
      </c>
      <c r="AU91" s="26" t="s">
        <v>83</v>
      </c>
      <c r="AY91" s="26" t="s">
        <v>200</v>
      </c>
      <c r="BE91" s="225">
        <f>IF(N91="základní",J91,0)</f>
        <v>0</v>
      </c>
      <c r="BF91" s="225">
        <f>IF(N91="snížená",J91,0)</f>
        <v>0</v>
      </c>
      <c r="BG91" s="225">
        <f>IF(N91="zákl. přenesená",J91,0)</f>
        <v>0</v>
      </c>
      <c r="BH91" s="225">
        <f>IF(N91="sníž. přenesená",J91,0)</f>
        <v>0</v>
      </c>
      <c r="BI91" s="225">
        <f>IF(N91="nulová",J91,0)</f>
        <v>0</v>
      </c>
      <c r="BJ91" s="26" t="s">
        <v>81</v>
      </c>
      <c r="BK91" s="225">
        <f>ROUND(I91*H91,2)</f>
        <v>0</v>
      </c>
      <c r="BL91" s="26" t="s">
        <v>207</v>
      </c>
      <c r="BM91" s="26" t="s">
        <v>1197</v>
      </c>
    </row>
    <row r="92" s="1" customFormat="1">
      <c r="B92" s="48"/>
      <c r="D92" s="226" t="s">
        <v>209</v>
      </c>
      <c r="F92" s="227" t="s">
        <v>216</v>
      </c>
      <c r="I92" s="228"/>
      <c r="L92" s="48"/>
      <c r="M92" s="229"/>
      <c r="N92" s="49"/>
      <c r="O92" s="49"/>
      <c r="P92" s="49"/>
      <c r="Q92" s="49"/>
      <c r="R92" s="49"/>
      <c r="S92" s="49"/>
      <c r="T92" s="87"/>
      <c r="AT92" s="26" t="s">
        <v>209</v>
      </c>
      <c r="AU92" s="26" t="s">
        <v>83</v>
      </c>
    </row>
    <row r="93" s="12" customFormat="1">
      <c r="B93" s="230"/>
      <c r="D93" s="226" t="s">
        <v>211</v>
      </c>
      <c r="E93" s="231" t="s">
        <v>5</v>
      </c>
      <c r="F93" s="232" t="s">
        <v>1198</v>
      </c>
      <c r="H93" s="233">
        <v>25.388000000000002</v>
      </c>
      <c r="I93" s="234"/>
      <c r="L93" s="230"/>
      <c r="M93" s="235"/>
      <c r="N93" s="236"/>
      <c r="O93" s="236"/>
      <c r="P93" s="236"/>
      <c r="Q93" s="236"/>
      <c r="R93" s="236"/>
      <c r="S93" s="236"/>
      <c r="T93" s="237"/>
      <c r="AT93" s="231" t="s">
        <v>211</v>
      </c>
      <c r="AU93" s="231" t="s">
        <v>83</v>
      </c>
      <c r="AV93" s="12" t="s">
        <v>83</v>
      </c>
      <c r="AW93" s="12" t="s">
        <v>37</v>
      </c>
      <c r="AX93" s="12" t="s">
        <v>81</v>
      </c>
      <c r="AY93" s="231" t="s">
        <v>200</v>
      </c>
    </row>
    <row r="94" s="1" customFormat="1" ht="25.5" customHeight="1">
      <c r="B94" s="213"/>
      <c r="C94" s="214" t="s">
        <v>110</v>
      </c>
      <c r="D94" s="214" t="s">
        <v>202</v>
      </c>
      <c r="E94" s="215" t="s">
        <v>614</v>
      </c>
      <c r="F94" s="216" t="s">
        <v>615</v>
      </c>
      <c r="G94" s="217" t="s">
        <v>205</v>
      </c>
      <c r="H94" s="218">
        <v>24</v>
      </c>
      <c r="I94" s="219"/>
      <c r="J94" s="220">
        <f>ROUND(I94*H94,2)</f>
        <v>0</v>
      </c>
      <c r="K94" s="216" t="s">
        <v>206</v>
      </c>
      <c r="L94" s="48"/>
      <c r="M94" s="221" t="s">
        <v>5</v>
      </c>
      <c r="N94" s="222" t="s">
        <v>44</v>
      </c>
      <c r="O94" s="49"/>
      <c r="P94" s="223">
        <f>O94*H94</f>
        <v>0</v>
      </c>
      <c r="Q94" s="223">
        <v>0</v>
      </c>
      <c r="R94" s="223">
        <f>Q94*H94</f>
        <v>0</v>
      </c>
      <c r="S94" s="223">
        <v>0</v>
      </c>
      <c r="T94" s="224">
        <f>S94*H94</f>
        <v>0</v>
      </c>
      <c r="AR94" s="26" t="s">
        <v>207</v>
      </c>
      <c r="AT94" s="26" t="s">
        <v>202</v>
      </c>
      <c r="AU94" s="26" t="s">
        <v>83</v>
      </c>
      <c r="AY94" s="26" t="s">
        <v>200</v>
      </c>
      <c r="BE94" s="225">
        <f>IF(N94="základní",J94,0)</f>
        <v>0</v>
      </c>
      <c r="BF94" s="225">
        <f>IF(N94="snížená",J94,0)</f>
        <v>0</v>
      </c>
      <c r="BG94" s="225">
        <f>IF(N94="zákl. přenesená",J94,0)</f>
        <v>0</v>
      </c>
      <c r="BH94" s="225">
        <f>IF(N94="sníž. přenesená",J94,0)</f>
        <v>0</v>
      </c>
      <c r="BI94" s="225">
        <f>IF(N94="nulová",J94,0)</f>
        <v>0</v>
      </c>
      <c r="BJ94" s="26" t="s">
        <v>81</v>
      </c>
      <c r="BK94" s="225">
        <f>ROUND(I94*H94,2)</f>
        <v>0</v>
      </c>
      <c r="BL94" s="26" t="s">
        <v>207</v>
      </c>
      <c r="BM94" s="26" t="s">
        <v>1199</v>
      </c>
    </row>
    <row r="95" s="1" customFormat="1">
      <c r="B95" s="48"/>
      <c r="D95" s="226" t="s">
        <v>209</v>
      </c>
      <c r="F95" s="227" t="s">
        <v>617</v>
      </c>
      <c r="I95" s="228"/>
      <c r="L95" s="48"/>
      <c r="M95" s="229"/>
      <c r="N95" s="49"/>
      <c r="O95" s="49"/>
      <c r="P95" s="49"/>
      <c r="Q95" s="49"/>
      <c r="R95" s="49"/>
      <c r="S95" s="49"/>
      <c r="T95" s="87"/>
      <c r="AT95" s="26" t="s">
        <v>209</v>
      </c>
      <c r="AU95" s="26" t="s">
        <v>83</v>
      </c>
    </row>
    <row r="96" s="12" customFormat="1">
      <c r="B96" s="230"/>
      <c r="D96" s="226" t="s">
        <v>211</v>
      </c>
      <c r="E96" s="231" t="s">
        <v>5</v>
      </c>
      <c r="F96" s="232" t="s">
        <v>1200</v>
      </c>
      <c r="H96" s="233">
        <v>24</v>
      </c>
      <c r="I96" s="234"/>
      <c r="L96" s="230"/>
      <c r="M96" s="235"/>
      <c r="N96" s="236"/>
      <c r="O96" s="236"/>
      <c r="P96" s="236"/>
      <c r="Q96" s="236"/>
      <c r="R96" s="236"/>
      <c r="S96" s="236"/>
      <c r="T96" s="237"/>
      <c r="AT96" s="231" t="s">
        <v>211</v>
      </c>
      <c r="AU96" s="231" t="s">
        <v>83</v>
      </c>
      <c r="AV96" s="12" t="s">
        <v>83</v>
      </c>
      <c r="AW96" s="12" t="s">
        <v>37</v>
      </c>
      <c r="AX96" s="12" t="s">
        <v>81</v>
      </c>
      <c r="AY96" s="231" t="s">
        <v>200</v>
      </c>
    </row>
    <row r="97" s="1" customFormat="1" ht="16.5" customHeight="1">
      <c r="B97" s="213"/>
      <c r="C97" s="214" t="s">
        <v>207</v>
      </c>
      <c r="D97" s="214" t="s">
        <v>202</v>
      </c>
      <c r="E97" s="215" t="s">
        <v>225</v>
      </c>
      <c r="F97" s="216" t="s">
        <v>226</v>
      </c>
      <c r="G97" s="217" t="s">
        <v>205</v>
      </c>
      <c r="H97" s="218">
        <v>24</v>
      </c>
      <c r="I97" s="219"/>
      <c r="J97" s="220">
        <f>ROUND(I97*H97,2)</f>
        <v>0</v>
      </c>
      <c r="K97" s="216" t="s">
        <v>206</v>
      </c>
      <c r="L97" s="48"/>
      <c r="M97" s="221" t="s">
        <v>5</v>
      </c>
      <c r="N97" s="222" t="s">
        <v>44</v>
      </c>
      <c r="O97" s="49"/>
      <c r="P97" s="223">
        <f>O97*H97</f>
        <v>0</v>
      </c>
      <c r="Q97" s="223">
        <v>0</v>
      </c>
      <c r="R97" s="223">
        <f>Q97*H97</f>
        <v>0</v>
      </c>
      <c r="S97" s="223">
        <v>0</v>
      </c>
      <c r="T97" s="224">
        <f>S97*H97</f>
        <v>0</v>
      </c>
      <c r="AR97" s="26" t="s">
        <v>207</v>
      </c>
      <c r="AT97" s="26" t="s">
        <v>202</v>
      </c>
      <c r="AU97" s="26" t="s">
        <v>83</v>
      </c>
      <c r="AY97" s="26" t="s">
        <v>200</v>
      </c>
      <c r="BE97" s="225">
        <f>IF(N97="základní",J97,0)</f>
        <v>0</v>
      </c>
      <c r="BF97" s="225">
        <f>IF(N97="snížená",J97,0)</f>
        <v>0</v>
      </c>
      <c r="BG97" s="225">
        <f>IF(N97="zákl. přenesená",J97,0)</f>
        <v>0</v>
      </c>
      <c r="BH97" s="225">
        <f>IF(N97="sníž. přenesená",J97,0)</f>
        <v>0</v>
      </c>
      <c r="BI97" s="225">
        <f>IF(N97="nulová",J97,0)</f>
        <v>0</v>
      </c>
      <c r="BJ97" s="26" t="s">
        <v>81</v>
      </c>
      <c r="BK97" s="225">
        <f>ROUND(I97*H97,2)</f>
        <v>0</v>
      </c>
      <c r="BL97" s="26" t="s">
        <v>207</v>
      </c>
      <c r="BM97" s="26" t="s">
        <v>1201</v>
      </c>
    </row>
    <row r="98" s="1" customFormat="1">
      <c r="B98" s="48"/>
      <c r="D98" s="226" t="s">
        <v>209</v>
      </c>
      <c r="F98" s="227" t="s">
        <v>228</v>
      </c>
      <c r="I98" s="228"/>
      <c r="L98" s="48"/>
      <c r="M98" s="229"/>
      <c r="N98" s="49"/>
      <c r="O98" s="49"/>
      <c r="P98" s="49"/>
      <c r="Q98" s="49"/>
      <c r="R98" s="49"/>
      <c r="S98" s="49"/>
      <c r="T98" s="87"/>
      <c r="AT98" s="26" t="s">
        <v>209</v>
      </c>
      <c r="AU98" s="26" t="s">
        <v>83</v>
      </c>
    </row>
    <row r="99" s="12" customFormat="1">
      <c r="B99" s="230"/>
      <c r="D99" s="226" t="s">
        <v>211</v>
      </c>
      <c r="E99" s="231" t="s">
        <v>5</v>
      </c>
      <c r="F99" s="232" t="s">
        <v>350</v>
      </c>
      <c r="H99" s="233">
        <v>24</v>
      </c>
      <c r="I99" s="234"/>
      <c r="L99" s="230"/>
      <c r="M99" s="235"/>
      <c r="N99" s="236"/>
      <c r="O99" s="236"/>
      <c r="P99" s="236"/>
      <c r="Q99" s="236"/>
      <c r="R99" s="236"/>
      <c r="S99" s="236"/>
      <c r="T99" s="237"/>
      <c r="AT99" s="231" t="s">
        <v>211</v>
      </c>
      <c r="AU99" s="231" t="s">
        <v>83</v>
      </c>
      <c r="AV99" s="12" t="s">
        <v>83</v>
      </c>
      <c r="AW99" s="12" t="s">
        <v>37</v>
      </c>
      <c r="AX99" s="12" t="s">
        <v>81</v>
      </c>
      <c r="AY99" s="231" t="s">
        <v>200</v>
      </c>
    </row>
    <row r="100" s="1" customFormat="1" ht="16.5" customHeight="1">
      <c r="B100" s="213"/>
      <c r="C100" s="214" t="s">
        <v>230</v>
      </c>
      <c r="D100" s="214" t="s">
        <v>202</v>
      </c>
      <c r="E100" s="215" t="s">
        <v>239</v>
      </c>
      <c r="F100" s="216" t="s">
        <v>240</v>
      </c>
      <c r="G100" s="217" t="s">
        <v>205</v>
      </c>
      <c r="H100" s="218">
        <v>5.0999999999999996</v>
      </c>
      <c r="I100" s="219"/>
      <c r="J100" s="220">
        <f>ROUND(I100*H100,2)</f>
        <v>0</v>
      </c>
      <c r="K100" s="216" t="s">
        <v>206</v>
      </c>
      <c r="L100" s="48"/>
      <c r="M100" s="221" t="s">
        <v>5</v>
      </c>
      <c r="N100" s="222" t="s">
        <v>44</v>
      </c>
      <c r="O100" s="49"/>
      <c r="P100" s="223">
        <f>O100*H100</f>
        <v>0</v>
      </c>
      <c r="Q100" s="223">
        <v>0</v>
      </c>
      <c r="R100" s="223">
        <f>Q100*H100</f>
        <v>0</v>
      </c>
      <c r="S100" s="223">
        <v>0</v>
      </c>
      <c r="T100" s="224">
        <f>S100*H100</f>
        <v>0</v>
      </c>
      <c r="AR100" s="26" t="s">
        <v>207</v>
      </c>
      <c r="AT100" s="26" t="s">
        <v>202</v>
      </c>
      <c r="AU100" s="26" t="s">
        <v>83</v>
      </c>
      <c r="AY100" s="26" t="s">
        <v>200</v>
      </c>
      <c r="BE100" s="225">
        <f>IF(N100="základní",J100,0)</f>
        <v>0</v>
      </c>
      <c r="BF100" s="225">
        <f>IF(N100="snížená",J100,0)</f>
        <v>0</v>
      </c>
      <c r="BG100" s="225">
        <f>IF(N100="zákl. přenesená",J100,0)</f>
        <v>0</v>
      </c>
      <c r="BH100" s="225">
        <f>IF(N100="sníž. přenesená",J100,0)</f>
        <v>0</v>
      </c>
      <c r="BI100" s="225">
        <f>IF(N100="nulová",J100,0)</f>
        <v>0</v>
      </c>
      <c r="BJ100" s="26" t="s">
        <v>81</v>
      </c>
      <c r="BK100" s="225">
        <f>ROUND(I100*H100,2)</f>
        <v>0</v>
      </c>
      <c r="BL100" s="26" t="s">
        <v>207</v>
      </c>
      <c r="BM100" s="26" t="s">
        <v>1202</v>
      </c>
    </row>
    <row r="101" s="1" customFormat="1">
      <c r="B101" s="48"/>
      <c r="D101" s="226" t="s">
        <v>209</v>
      </c>
      <c r="F101" s="227" t="s">
        <v>242</v>
      </c>
      <c r="I101" s="228"/>
      <c r="L101" s="48"/>
      <c r="M101" s="229"/>
      <c r="N101" s="49"/>
      <c r="O101" s="49"/>
      <c r="P101" s="49"/>
      <c r="Q101" s="49"/>
      <c r="R101" s="49"/>
      <c r="S101" s="49"/>
      <c r="T101" s="87"/>
      <c r="AT101" s="26" t="s">
        <v>209</v>
      </c>
      <c r="AU101" s="26" t="s">
        <v>83</v>
      </c>
    </row>
    <row r="102" s="12" customFormat="1">
      <c r="B102" s="230"/>
      <c r="D102" s="226" t="s">
        <v>211</v>
      </c>
      <c r="E102" s="231" t="s">
        <v>5</v>
      </c>
      <c r="F102" s="232" t="s">
        <v>1203</v>
      </c>
      <c r="H102" s="233">
        <v>5.0999999999999996</v>
      </c>
      <c r="I102" s="234"/>
      <c r="L102" s="230"/>
      <c r="M102" s="235"/>
      <c r="N102" s="236"/>
      <c r="O102" s="236"/>
      <c r="P102" s="236"/>
      <c r="Q102" s="236"/>
      <c r="R102" s="236"/>
      <c r="S102" s="236"/>
      <c r="T102" s="237"/>
      <c r="AT102" s="231" t="s">
        <v>211</v>
      </c>
      <c r="AU102" s="231" t="s">
        <v>83</v>
      </c>
      <c r="AV102" s="12" t="s">
        <v>83</v>
      </c>
      <c r="AW102" s="12" t="s">
        <v>37</v>
      </c>
      <c r="AX102" s="12" t="s">
        <v>81</v>
      </c>
      <c r="AY102" s="231" t="s">
        <v>200</v>
      </c>
    </row>
    <row r="103" s="1" customFormat="1" ht="16.5" customHeight="1">
      <c r="B103" s="213"/>
      <c r="C103" s="214" t="s">
        <v>238</v>
      </c>
      <c r="D103" s="214" t="s">
        <v>202</v>
      </c>
      <c r="E103" s="215" t="s">
        <v>245</v>
      </c>
      <c r="F103" s="216" t="s">
        <v>246</v>
      </c>
      <c r="G103" s="217" t="s">
        <v>205</v>
      </c>
      <c r="H103" s="218">
        <v>20.288</v>
      </c>
      <c r="I103" s="219"/>
      <c r="J103" s="220">
        <f>ROUND(I103*H103,2)</f>
        <v>0</v>
      </c>
      <c r="K103" s="216" t="s">
        <v>206</v>
      </c>
      <c r="L103" s="48"/>
      <c r="M103" s="221" t="s">
        <v>5</v>
      </c>
      <c r="N103" s="222" t="s">
        <v>44</v>
      </c>
      <c r="O103" s="49"/>
      <c r="P103" s="223">
        <f>O103*H103</f>
        <v>0</v>
      </c>
      <c r="Q103" s="223">
        <v>0</v>
      </c>
      <c r="R103" s="223">
        <f>Q103*H103</f>
        <v>0</v>
      </c>
      <c r="S103" s="223">
        <v>0</v>
      </c>
      <c r="T103" s="224">
        <f>S103*H103</f>
        <v>0</v>
      </c>
      <c r="AR103" s="26" t="s">
        <v>207</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207</v>
      </c>
      <c r="BM103" s="26" t="s">
        <v>1204</v>
      </c>
    </row>
    <row r="104" s="1" customFormat="1">
      <c r="B104" s="48"/>
      <c r="D104" s="226" t="s">
        <v>209</v>
      </c>
      <c r="F104" s="227" t="s">
        <v>248</v>
      </c>
      <c r="I104" s="228"/>
      <c r="L104" s="48"/>
      <c r="M104" s="229"/>
      <c r="N104" s="49"/>
      <c r="O104" s="49"/>
      <c r="P104" s="49"/>
      <c r="Q104" s="49"/>
      <c r="R104" s="49"/>
      <c r="S104" s="49"/>
      <c r="T104" s="87"/>
      <c r="AT104" s="26" t="s">
        <v>209</v>
      </c>
      <c r="AU104" s="26" t="s">
        <v>83</v>
      </c>
    </row>
    <row r="105" s="12" customFormat="1">
      <c r="B105" s="230"/>
      <c r="D105" s="226" t="s">
        <v>211</v>
      </c>
      <c r="E105" s="231" t="s">
        <v>5</v>
      </c>
      <c r="F105" s="232" t="s">
        <v>1205</v>
      </c>
      <c r="H105" s="233">
        <v>20.288</v>
      </c>
      <c r="I105" s="234"/>
      <c r="L105" s="230"/>
      <c r="M105" s="235"/>
      <c r="N105" s="236"/>
      <c r="O105" s="236"/>
      <c r="P105" s="236"/>
      <c r="Q105" s="236"/>
      <c r="R105" s="236"/>
      <c r="S105" s="236"/>
      <c r="T105" s="237"/>
      <c r="AT105" s="231" t="s">
        <v>211</v>
      </c>
      <c r="AU105" s="231" t="s">
        <v>83</v>
      </c>
      <c r="AV105" s="12" t="s">
        <v>83</v>
      </c>
      <c r="AW105" s="12" t="s">
        <v>37</v>
      </c>
      <c r="AX105" s="12" t="s">
        <v>81</v>
      </c>
      <c r="AY105" s="231" t="s">
        <v>200</v>
      </c>
    </row>
    <row r="106" s="1" customFormat="1" ht="16.5" customHeight="1">
      <c r="B106" s="213"/>
      <c r="C106" s="214" t="s">
        <v>244</v>
      </c>
      <c r="D106" s="214" t="s">
        <v>202</v>
      </c>
      <c r="E106" s="215" t="s">
        <v>251</v>
      </c>
      <c r="F106" s="216" t="s">
        <v>252</v>
      </c>
      <c r="G106" s="217" t="s">
        <v>205</v>
      </c>
      <c r="H106" s="218">
        <v>24</v>
      </c>
      <c r="I106" s="219"/>
      <c r="J106" s="220">
        <f>ROUND(I106*H106,2)</f>
        <v>0</v>
      </c>
      <c r="K106" s="216" t="s">
        <v>206</v>
      </c>
      <c r="L106" s="48"/>
      <c r="M106" s="221" t="s">
        <v>5</v>
      </c>
      <c r="N106" s="222" t="s">
        <v>44</v>
      </c>
      <c r="O106" s="49"/>
      <c r="P106" s="223">
        <f>O106*H106</f>
        <v>0</v>
      </c>
      <c r="Q106" s="223">
        <v>0</v>
      </c>
      <c r="R106" s="223">
        <f>Q106*H106</f>
        <v>0</v>
      </c>
      <c r="S106" s="223">
        <v>0</v>
      </c>
      <c r="T106" s="224">
        <f>S106*H106</f>
        <v>0</v>
      </c>
      <c r="AR106" s="26" t="s">
        <v>207</v>
      </c>
      <c r="AT106" s="26" t="s">
        <v>202</v>
      </c>
      <c r="AU106" s="26" t="s">
        <v>83</v>
      </c>
      <c r="AY106" s="26" t="s">
        <v>200</v>
      </c>
      <c r="BE106" s="225">
        <f>IF(N106="základní",J106,0)</f>
        <v>0</v>
      </c>
      <c r="BF106" s="225">
        <f>IF(N106="snížená",J106,0)</f>
        <v>0</v>
      </c>
      <c r="BG106" s="225">
        <f>IF(N106="zákl. přenesená",J106,0)</f>
        <v>0</v>
      </c>
      <c r="BH106" s="225">
        <f>IF(N106="sníž. přenesená",J106,0)</f>
        <v>0</v>
      </c>
      <c r="BI106" s="225">
        <f>IF(N106="nulová",J106,0)</f>
        <v>0</v>
      </c>
      <c r="BJ106" s="26" t="s">
        <v>81</v>
      </c>
      <c r="BK106" s="225">
        <f>ROUND(I106*H106,2)</f>
        <v>0</v>
      </c>
      <c r="BL106" s="26" t="s">
        <v>207</v>
      </c>
      <c r="BM106" s="26" t="s">
        <v>1206</v>
      </c>
    </row>
    <row r="107" s="1" customFormat="1">
      <c r="B107" s="48"/>
      <c r="D107" s="226" t="s">
        <v>209</v>
      </c>
      <c r="F107" s="227" t="s">
        <v>254</v>
      </c>
      <c r="I107" s="228"/>
      <c r="L107" s="48"/>
      <c r="M107" s="229"/>
      <c r="N107" s="49"/>
      <c r="O107" s="49"/>
      <c r="P107" s="49"/>
      <c r="Q107" s="49"/>
      <c r="R107" s="49"/>
      <c r="S107" s="49"/>
      <c r="T107" s="87"/>
      <c r="AT107" s="26" t="s">
        <v>209</v>
      </c>
      <c r="AU107" s="26" t="s">
        <v>83</v>
      </c>
    </row>
    <row r="108" s="12" customFormat="1">
      <c r="B108" s="230"/>
      <c r="D108" s="226" t="s">
        <v>211</v>
      </c>
      <c r="E108" s="231" t="s">
        <v>5</v>
      </c>
      <c r="F108" s="232" t="s">
        <v>1207</v>
      </c>
      <c r="H108" s="233">
        <v>24</v>
      </c>
      <c r="I108" s="234"/>
      <c r="L108" s="230"/>
      <c r="M108" s="235"/>
      <c r="N108" s="236"/>
      <c r="O108" s="236"/>
      <c r="P108" s="236"/>
      <c r="Q108" s="236"/>
      <c r="R108" s="236"/>
      <c r="S108" s="236"/>
      <c r="T108" s="237"/>
      <c r="AT108" s="231" t="s">
        <v>211</v>
      </c>
      <c r="AU108" s="231" t="s">
        <v>83</v>
      </c>
      <c r="AV108" s="12" t="s">
        <v>83</v>
      </c>
      <c r="AW108" s="12" t="s">
        <v>37</v>
      </c>
      <c r="AX108" s="12" t="s">
        <v>81</v>
      </c>
      <c r="AY108" s="231" t="s">
        <v>200</v>
      </c>
    </row>
    <row r="109" s="1" customFormat="1" ht="16.5" customHeight="1">
      <c r="B109" s="213"/>
      <c r="C109" s="214" t="s">
        <v>250</v>
      </c>
      <c r="D109" s="214" t="s">
        <v>202</v>
      </c>
      <c r="E109" s="215" t="s">
        <v>259</v>
      </c>
      <c r="F109" s="216" t="s">
        <v>260</v>
      </c>
      <c r="G109" s="217" t="s">
        <v>205</v>
      </c>
      <c r="H109" s="218">
        <v>5.0999999999999996</v>
      </c>
      <c r="I109" s="219"/>
      <c r="J109" s="220">
        <f>ROUND(I109*H109,2)</f>
        <v>0</v>
      </c>
      <c r="K109" s="216" t="s">
        <v>206</v>
      </c>
      <c r="L109" s="48"/>
      <c r="M109" s="221" t="s">
        <v>5</v>
      </c>
      <c r="N109" s="222" t="s">
        <v>44</v>
      </c>
      <c r="O109" s="49"/>
      <c r="P109" s="223">
        <f>O109*H109</f>
        <v>0</v>
      </c>
      <c r="Q109" s="223">
        <v>0</v>
      </c>
      <c r="R109" s="223">
        <f>Q109*H109</f>
        <v>0</v>
      </c>
      <c r="S109" s="223">
        <v>0</v>
      </c>
      <c r="T109" s="224">
        <f>S109*H109</f>
        <v>0</v>
      </c>
      <c r="AR109" s="26" t="s">
        <v>207</v>
      </c>
      <c r="AT109" s="26" t="s">
        <v>202</v>
      </c>
      <c r="AU109" s="26" t="s">
        <v>83</v>
      </c>
      <c r="AY109" s="26" t="s">
        <v>200</v>
      </c>
      <c r="BE109" s="225">
        <f>IF(N109="základní",J109,0)</f>
        <v>0</v>
      </c>
      <c r="BF109" s="225">
        <f>IF(N109="snížená",J109,0)</f>
        <v>0</v>
      </c>
      <c r="BG109" s="225">
        <f>IF(N109="zákl. přenesená",J109,0)</f>
        <v>0</v>
      </c>
      <c r="BH109" s="225">
        <f>IF(N109="sníž. přenesená",J109,0)</f>
        <v>0</v>
      </c>
      <c r="BI109" s="225">
        <f>IF(N109="nulová",J109,0)</f>
        <v>0</v>
      </c>
      <c r="BJ109" s="26" t="s">
        <v>81</v>
      </c>
      <c r="BK109" s="225">
        <f>ROUND(I109*H109,2)</f>
        <v>0</v>
      </c>
      <c r="BL109" s="26" t="s">
        <v>207</v>
      </c>
      <c r="BM109" s="26" t="s">
        <v>1208</v>
      </c>
    </row>
    <row r="110" s="1" customFormat="1">
      <c r="B110" s="48"/>
      <c r="D110" s="226" t="s">
        <v>209</v>
      </c>
      <c r="F110" s="227" t="s">
        <v>262</v>
      </c>
      <c r="I110" s="228"/>
      <c r="L110" s="48"/>
      <c r="M110" s="229"/>
      <c r="N110" s="49"/>
      <c r="O110" s="49"/>
      <c r="P110" s="49"/>
      <c r="Q110" s="49"/>
      <c r="R110" s="49"/>
      <c r="S110" s="49"/>
      <c r="T110" s="87"/>
      <c r="AT110" s="26" t="s">
        <v>209</v>
      </c>
      <c r="AU110" s="26" t="s">
        <v>83</v>
      </c>
    </row>
    <row r="111" s="12" customFormat="1">
      <c r="B111" s="230"/>
      <c r="D111" s="226" t="s">
        <v>211</v>
      </c>
      <c r="E111" s="231" t="s">
        <v>5</v>
      </c>
      <c r="F111" s="232" t="s">
        <v>1209</v>
      </c>
      <c r="H111" s="233">
        <v>5.0999999999999996</v>
      </c>
      <c r="I111" s="234"/>
      <c r="L111" s="230"/>
      <c r="M111" s="235"/>
      <c r="N111" s="236"/>
      <c r="O111" s="236"/>
      <c r="P111" s="236"/>
      <c r="Q111" s="236"/>
      <c r="R111" s="236"/>
      <c r="S111" s="236"/>
      <c r="T111" s="237"/>
      <c r="AT111" s="231" t="s">
        <v>211</v>
      </c>
      <c r="AU111" s="231" t="s">
        <v>83</v>
      </c>
      <c r="AV111" s="12" t="s">
        <v>83</v>
      </c>
      <c r="AW111" s="12" t="s">
        <v>37</v>
      </c>
      <c r="AX111" s="12" t="s">
        <v>81</v>
      </c>
      <c r="AY111" s="231" t="s">
        <v>200</v>
      </c>
    </row>
    <row r="112" s="1" customFormat="1" ht="25.5" customHeight="1">
      <c r="B112" s="213"/>
      <c r="C112" s="214" t="s">
        <v>258</v>
      </c>
      <c r="D112" s="214" t="s">
        <v>202</v>
      </c>
      <c r="E112" s="215" t="s">
        <v>265</v>
      </c>
      <c r="F112" s="216" t="s">
        <v>266</v>
      </c>
      <c r="G112" s="217" t="s">
        <v>205</v>
      </c>
      <c r="H112" s="218">
        <v>10</v>
      </c>
      <c r="I112" s="219"/>
      <c r="J112" s="220">
        <f>ROUND(I112*H112,2)</f>
        <v>0</v>
      </c>
      <c r="K112" s="216" t="s">
        <v>206</v>
      </c>
      <c r="L112" s="48"/>
      <c r="M112" s="221" t="s">
        <v>5</v>
      </c>
      <c r="N112" s="222" t="s">
        <v>44</v>
      </c>
      <c r="O112" s="49"/>
      <c r="P112" s="223">
        <f>O112*H112</f>
        <v>0</v>
      </c>
      <c r="Q112" s="223">
        <v>0</v>
      </c>
      <c r="R112" s="223">
        <f>Q112*H112</f>
        <v>0</v>
      </c>
      <c r="S112" s="223">
        <v>0</v>
      </c>
      <c r="T112" s="224">
        <f>S112*H112</f>
        <v>0</v>
      </c>
      <c r="AR112" s="26" t="s">
        <v>207</v>
      </c>
      <c r="AT112" s="26" t="s">
        <v>202</v>
      </c>
      <c r="AU112" s="26" t="s">
        <v>83</v>
      </c>
      <c r="AY112" s="26" t="s">
        <v>200</v>
      </c>
      <c r="BE112" s="225">
        <f>IF(N112="základní",J112,0)</f>
        <v>0</v>
      </c>
      <c r="BF112" s="225">
        <f>IF(N112="snížená",J112,0)</f>
        <v>0</v>
      </c>
      <c r="BG112" s="225">
        <f>IF(N112="zákl. přenesená",J112,0)</f>
        <v>0</v>
      </c>
      <c r="BH112" s="225">
        <f>IF(N112="sníž. přenesená",J112,0)</f>
        <v>0</v>
      </c>
      <c r="BI112" s="225">
        <f>IF(N112="nulová",J112,0)</f>
        <v>0</v>
      </c>
      <c r="BJ112" s="26" t="s">
        <v>81</v>
      </c>
      <c r="BK112" s="225">
        <f>ROUND(I112*H112,2)</f>
        <v>0</v>
      </c>
      <c r="BL112" s="26" t="s">
        <v>207</v>
      </c>
      <c r="BM112" s="26" t="s">
        <v>1210</v>
      </c>
    </row>
    <row r="113" s="1" customFormat="1">
      <c r="B113" s="48"/>
      <c r="D113" s="226" t="s">
        <v>209</v>
      </c>
      <c r="F113" s="227" t="s">
        <v>268</v>
      </c>
      <c r="I113" s="228"/>
      <c r="L113" s="48"/>
      <c r="M113" s="229"/>
      <c r="N113" s="49"/>
      <c r="O113" s="49"/>
      <c r="P113" s="49"/>
      <c r="Q113" s="49"/>
      <c r="R113" s="49"/>
      <c r="S113" s="49"/>
      <c r="T113" s="87"/>
      <c r="AT113" s="26" t="s">
        <v>209</v>
      </c>
      <c r="AU113" s="26" t="s">
        <v>83</v>
      </c>
    </row>
    <row r="114" s="12" customFormat="1">
      <c r="B114" s="230"/>
      <c r="D114" s="226" t="s">
        <v>211</v>
      </c>
      <c r="E114" s="231" t="s">
        <v>5</v>
      </c>
      <c r="F114" s="232" t="s">
        <v>1211</v>
      </c>
      <c r="H114" s="233">
        <v>10</v>
      </c>
      <c r="I114" s="234"/>
      <c r="L114" s="230"/>
      <c r="M114" s="235"/>
      <c r="N114" s="236"/>
      <c r="O114" s="236"/>
      <c r="P114" s="236"/>
      <c r="Q114" s="236"/>
      <c r="R114" s="236"/>
      <c r="S114" s="236"/>
      <c r="T114" s="237"/>
      <c r="AT114" s="231" t="s">
        <v>211</v>
      </c>
      <c r="AU114" s="231" t="s">
        <v>83</v>
      </c>
      <c r="AV114" s="12" t="s">
        <v>83</v>
      </c>
      <c r="AW114" s="12" t="s">
        <v>37</v>
      </c>
      <c r="AX114" s="12" t="s">
        <v>81</v>
      </c>
      <c r="AY114" s="231" t="s">
        <v>200</v>
      </c>
    </row>
    <row r="115" s="1" customFormat="1" ht="16.5" customHeight="1">
      <c r="B115" s="213"/>
      <c r="C115" s="247" t="s">
        <v>264</v>
      </c>
      <c r="D115" s="247" t="s">
        <v>271</v>
      </c>
      <c r="E115" s="248" t="s">
        <v>272</v>
      </c>
      <c r="F115" s="249" t="s">
        <v>273</v>
      </c>
      <c r="G115" s="250" t="s">
        <v>274</v>
      </c>
      <c r="H115" s="251">
        <v>16</v>
      </c>
      <c r="I115" s="252"/>
      <c r="J115" s="253">
        <f>ROUND(I115*H115,2)</f>
        <v>0</v>
      </c>
      <c r="K115" s="249" t="s">
        <v>206</v>
      </c>
      <c r="L115" s="254"/>
      <c r="M115" s="255" t="s">
        <v>5</v>
      </c>
      <c r="N115" s="256" t="s">
        <v>44</v>
      </c>
      <c r="O115" s="49"/>
      <c r="P115" s="223">
        <f>O115*H115</f>
        <v>0</v>
      </c>
      <c r="Q115" s="223">
        <v>1</v>
      </c>
      <c r="R115" s="223">
        <f>Q115*H115</f>
        <v>16</v>
      </c>
      <c r="S115" s="223">
        <v>0</v>
      </c>
      <c r="T115" s="224">
        <f>S115*H115</f>
        <v>0</v>
      </c>
      <c r="AR115" s="26" t="s">
        <v>250</v>
      </c>
      <c r="AT115" s="26" t="s">
        <v>271</v>
      </c>
      <c r="AU115" s="26" t="s">
        <v>83</v>
      </c>
      <c r="AY115" s="26" t="s">
        <v>200</v>
      </c>
      <c r="BE115" s="225">
        <f>IF(N115="základní",J115,0)</f>
        <v>0</v>
      </c>
      <c r="BF115" s="225">
        <f>IF(N115="snížená",J115,0)</f>
        <v>0</v>
      </c>
      <c r="BG115" s="225">
        <f>IF(N115="zákl. přenesená",J115,0)</f>
        <v>0</v>
      </c>
      <c r="BH115" s="225">
        <f>IF(N115="sníž. přenesená",J115,0)</f>
        <v>0</v>
      </c>
      <c r="BI115" s="225">
        <f>IF(N115="nulová",J115,0)</f>
        <v>0</v>
      </c>
      <c r="BJ115" s="26" t="s">
        <v>81</v>
      </c>
      <c r="BK115" s="225">
        <f>ROUND(I115*H115,2)</f>
        <v>0</v>
      </c>
      <c r="BL115" s="26" t="s">
        <v>207</v>
      </c>
      <c r="BM115" s="26" t="s">
        <v>1212</v>
      </c>
    </row>
    <row r="116" s="1" customFormat="1">
      <c r="B116" s="48"/>
      <c r="D116" s="226" t="s">
        <v>209</v>
      </c>
      <c r="F116" s="227" t="s">
        <v>273</v>
      </c>
      <c r="I116" s="228"/>
      <c r="L116" s="48"/>
      <c r="M116" s="229"/>
      <c r="N116" s="49"/>
      <c r="O116" s="49"/>
      <c r="P116" s="49"/>
      <c r="Q116" s="49"/>
      <c r="R116" s="49"/>
      <c r="S116" s="49"/>
      <c r="T116" s="87"/>
      <c r="AT116" s="26" t="s">
        <v>209</v>
      </c>
      <c r="AU116" s="26" t="s">
        <v>83</v>
      </c>
    </row>
    <row r="117" s="12" customFormat="1">
      <c r="B117" s="230"/>
      <c r="D117" s="226" t="s">
        <v>211</v>
      </c>
      <c r="F117" s="232" t="s">
        <v>1213</v>
      </c>
      <c r="H117" s="233">
        <v>16</v>
      </c>
      <c r="I117" s="234"/>
      <c r="L117" s="230"/>
      <c r="M117" s="235"/>
      <c r="N117" s="236"/>
      <c r="O117" s="236"/>
      <c r="P117" s="236"/>
      <c r="Q117" s="236"/>
      <c r="R117" s="236"/>
      <c r="S117" s="236"/>
      <c r="T117" s="237"/>
      <c r="AT117" s="231" t="s">
        <v>211</v>
      </c>
      <c r="AU117" s="231" t="s">
        <v>83</v>
      </c>
      <c r="AV117" s="12" t="s">
        <v>83</v>
      </c>
      <c r="AW117" s="12" t="s">
        <v>6</v>
      </c>
      <c r="AX117" s="12" t="s">
        <v>81</v>
      </c>
      <c r="AY117" s="231" t="s">
        <v>200</v>
      </c>
    </row>
    <row r="118" s="1" customFormat="1" ht="16.5" customHeight="1">
      <c r="B118" s="213"/>
      <c r="C118" s="214" t="s">
        <v>270</v>
      </c>
      <c r="D118" s="214" t="s">
        <v>202</v>
      </c>
      <c r="E118" s="215" t="s">
        <v>278</v>
      </c>
      <c r="F118" s="216" t="s">
        <v>279</v>
      </c>
      <c r="G118" s="217" t="s">
        <v>205</v>
      </c>
      <c r="H118" s="218">
        <v>24</v>
      </c>
      <c r="I118" s="219"/>
      <c r="J118" s="220">
        <f>ROUND(I118*H118,2)</f>
        <v>0</v>
      </c>
      <c r="K118" s="216" t="s">
        <v>206</v>
      </c>
      <c r="L118" s="48"/>
      <c r="M118" s="221" t="s">
        <v>5</v>
      </c>
      <c r="N118" s="222" t="s">
        <v>44</v>
      </c>
      <c r="O118" s="49"/>
      <c r="P118" s="223">
        <f>O118*H118</f>
        <v>0</v>
      </c>
      <c r="Q118" s="223">
        <v>0</v>
      </c>
      <c r="R118" s="223">
        <f>Q118*H118</f>
        <v>0</v>
      </c>
      <c r="S118" s="223">
        <v>0</v>
      </c>
      <c r="T118" s="224">
        <f>S118*H118</f>
        <v>0</v>
      </c>
      <c r="AR118" s="26" t="s">
        <v>207</v>
      </c>
      <c r="AT118" s="26" t="s">
        <v>202</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1214</v>
      </c>
    </row>
    <row r="119" s="1" customFormat="1">
      <c r="B119" s="48"/>
      <c r="D119" s="226" t="s">
        <v>209</v>
      </c>
      <c r="F119" s="227" t="s">
        <v>281</v>
      </c>
      <c r="I119" s="228"/>
      <c r="L119" s="48"/>
      <c r="M119" s="229"/>
      <c r="N119" s="49"/>
      <c r="O119" s="49"/>
      <c r="P119" s="49"/>
      <c r="Q119" s="49"/>
      <c r="R119" s="49"/>
      <c r="S119" s="49"/>
      <c r="T119" s="87"/>
      <c r="AT119" s="26" t="s">
        <v>209</v>
      </c>
      <c r="AU119" s="26" t="s">
        <v>83</v>
      </c>
    </row>
    <row r="120" s="12" customFormat="1">
      <c r="B120" s="230"/>
      <c r="D120" s="226" t="s">
        <v>211</v>
      </c>
      <c r="E120" s="231" t="s">
        <v>5</v>
      </c>
      <c r="F120" s="232" t="s">
        <v>1207</v>
      </c>
      <c r="H120" s="233">
        <v>24</v>
      </c>
      <c r="I120" s="234"/>
      <c r="L120" s="230"/>
      <c r="M120" s="235"/>
      <c r="N120" s="236"/>
      <c r="O120" s="236"/>
      <c r="P120" s="236"/>
      <c r="Q120" s="236"/>
      <c r="R120" s="236"/>
      <c r="S120" s="236"/>
      <c r="T120" s="237"/>
      <c r="AT120" s="231" t="s">
        <v>211</v>
      </c>
      <c r="AU120" s="231" t="s">
        <v>83</v>
      </c>
      <c r="AV120" s="12" t="s">
        <v>83</v>
      </c>
      <c r="AW120" s="12" t="s">
        <v>37</v>
      </c>
      <c r="AX120" s="12" t="s">
        <v>81</v>
      </c>
      <c r="AY120" s="231" t="s">
        <v>200</v>
      </c>
    </row>
    <row r="121" s="1" customFormat="1" ht="16.5" customHeight="1">
      <c r="B121" s="213"/>
      <c r="C121" s="214" t="s">
        <v>277</v>
      </c>
      <c r="D121" s="214" t="s">
        <v>202</v>
      </c>
      <c r="E121" s="215" t="s">
        <v>283</v>
      </c>
      <c r="F121" s="216" t="s">
        <v>284</v>
      </c>
      <c r="G121" s="217" t="s">
        <v>274</v>
      </c>
      <c r="H121" s="218">
        <v>45.600000000000001</v>
      </c>
      <c r="I121" s="219"/>
      <c r="J121" s="220">
        <f>ROUND(I121*H121,2)</f>
        <v>0</v>
      </c>
      <c r="K121" s="216" t="s">
        <v>206</v>
      </c>
      <c r="L121" s="48"/>
      <c r="M121" s="221" t="s">
        <v>5</v>
      </c>
      <c r="N121" s="222" t="s">
        <v>44</v>
      </c>
      <c r="O121" s="49"/>
      <c r="P121" s="223">
        <f>O121*H121</f>
        <v>0</v>
      </c>
      <c r="Q121" s="223">
        <v>0</v>
      </c>
      <c r="R121" s="223">
        <f>Q121*H121</f>
        <v>0</v>
      </c>
      <c r="S121" s="223">
        <v>0</v>
      </c>
      <c r="T121" s="224">
        <f>S121*H121</f>
        <v>0</v>
      </c>
      <c r="AR121" s="26" t="s">
        <v>207</v>
      </c>
      <c r="AT121" s="26" t="s">
        <v>202</v>
      </c>
      <c r="AU121" s="26" t="s">
        <v>83</v>
      </c>
      <c r="AY121" s="26" t="s">
        <v>200</v>
      </c>
      <c r="BE121" s="225">
        <f>IF(N121="základní",J121,0)</f>
        <v>0</v>
      </c>
      <c r="BF121" s="225">
        <f>IF(N121="snížená",J121,0)</f>
        <v>0</v>
      </c>
      <c r="BG121" s="225">
        <f>IF(N121="zákl. přenesená",J121,0)</f>
        <v>0</v>
      </c>
      <c r="BH121" s="225">
        <f>IF(N121="sníž. přenesená",J121,0)</f>
        <v>0</v>
      </c>
      <c r="BI121" s="225">
        <f>IF(N121="nulová",J121,0)</f>
        <v>0</v>
      </c>
      <c r="BJ121" s="26" t="s">
        <v>81</v>
      </c>
      <c r="BK121" s="225">
        <f>ROUND(I121*H121,2)</f>
        <v>0</v>
      </c>
      <c r="BL121" s="26" t="s">
        <v>207</v>
      </c>
      <c r="BM121" s="26" t="s">
        <v>1215</v>
      </c>
    </row>
    <row r="122" s="1" customFormat="1">
      <c r="B122" s="48"/>
      <c r="D122" s="226" t="s">
        <v>209</v>
      </c>
      <c r="F122" s="227" t="s">
        <v>286</v>
      </c>
      <c r="I122" s="228"/>
      <c r="L122" s="48"/>
      <c r="M122" s="229"/>
      <c r="N122" s="49"/>
      <c r="O122" s="49"/>
      <c r="P122" s="49"/>
      <c r="Q122" s="49"/>
      <c r="R122" s="49"/>
      <c r="S122" s="49"/>
      <c r="T122" s="87"/>
      <c r="AT122" s="26" t="s">
        <v>209</v>
      </c>
      <c r="AU122" s="26" t="s">
        <v>83</v>
      </c>
    </row>
    <row r="123" s="12" customFormat="1">
      <c r="B123" s="230"/>
      <c r="D123" s="226" t="s">
        <v>211</v>
      </c>
      <c r="E123" s="231" t="s">
        <v>5</v>
      </c>
      <c r="F123" s="232" t="s">
        <v>1216</v>
      </c>
      <c r="H123" s="233">
        <v>45.600000000000001</v>
      </c>
      <c r="I123" s="234"/>
      <c r="L123" s="230"/>
      <c r="M123" s="235"/>
      <c r="N123" s="236"/>
      <c r="O123" s="236"/>
      <c r="P123" s="236"/>
      <c r="Q123" s="236"/>
      <c r="R123" s="236"/>
      <c r="S123" s="236"/>
      <c r="T123" s="237"/>
      <c r="AT123" s="231" t="s">
        <v>211</v>
      </c>
      <c r="AU123" s="231" t="s">
        <v>83</v>
      </c>
      <c r="AV123" s="12" t="s">
        <v>83</v>
      </c>
      <c r="AW123" s="12" t="s">
        <v>37</v>
      </c>
      <c r="AX123" s="12" t="s">
        <v>81</v>
      </c>
      <c r="AY123" s="231" t="s">
        <v>200</v>
      </c>
    </row>
    <row r="124" s="1" customFormat="1" ht="25.5" customHeight="1">
      <c r="B124" s="213"/>
      <c r="C124" s="214" t="s">
        <v>282</v>
      </c>
      <c r="D124" s="214" t="s">
        <v>202</v>
      </c>
      <c r="E124" s="215" t="s">
        <v>639</v>
      </c>
      <c r="F124" s="216" t="s">
        <v>640</v>
      </c>
      <c r="G124" s="217" t="s">
        <v>291</v>
      </c>
      <c r="H124" s="218">
        <v>34</v>
      </c>
      <c r="I124" s="219"/>
      <c r="J124" s="220">
        <f>ROUND(I124*H124,2)</f>
        <v>0</v>
      </c>
      <c r="K124" s="216" t="s">
        <v>206</v>
      </c>
      <c r="L124" s="48"/>
      <c r="M124" s="221" t="s">
        <v>5</v>
      </c>
      <c r="N124" s="222" t="s">
        <v>44</v>
      </c>
      <c r="O124" s="49"/>
      <c r="P124" s="223">
        <f>O124*H124</f>
        <v>0</v>
      </c>
      <c r="Q124" s="223">
        <v>0</v>
      </c>
      <c r="R124" s="223">
        <f>Q124*H124</f>
        <v>0</v>
      </c>
      <c r="S124" s="223">
        <v>0</v>
      </c>
      <c r="T124" s="224">
        <f>S124*H124</f>
        <v>0</v>
      </c>
      <c r="AR124" s="26" t="s">
        <v>207</v>
      </c>
      <c r="AT124" s="26" t="s">
        <v>202</v>
      </c>
      <c r="AU124" s="26" t="s">
        <v>83</v>
      </c>
      <c r="AY124" s="26" t="s">
        <v>200</v>
      </c>
      <c r="BE124" s="225">
        <f>IF(N124="základní",J124,0)</f>
        <v>0</v>
      </c>
      <c r="BF124" s="225">
        <f>IF(N124="snížená",J124,0)</f>
        <v>0</v>
      </c>
      <c r="BG124" s="225">
        <f>IF(N124="zákl. přenesená",J124,0)</f>
        <v>0</v>
      </c>
      <c r="BH124" s="225">
        <f>IF(N124="sníž. přenesená",J124,0)</f>
        <v>0</v>
      </c>
      <c r="BI124" s="225">
        <f>IF(N124="nulová",J124,0)</f>
        <v>0</v>
      </c>
      <c r="BJ124" s="26" t="s">
        <v>81</v>
      </c>
      <c r="BK124" s="225">
        <f>ROUND(I124*H124,2)</f>
        <v>0</v>
      </c>
      <c r="BL124" s="26" t="s">
        <v>207</v>
      </c>
      <c r="BM124" s="26" t="s">
        <v>1217</v>
      </c>
    </row>
    <row r="125" s="1" customFormat="1">
      <c r="B125" s="48"/>
      <c r="D125" s="226" t="s">
        <v>209</v>
      </c>
      <c r="F125" s="227" t="s">
        <v>642</v>
      </c>
      <c r="I125" s="228"/>
      <c r="L125" s="48"/>
      <c r="M125" s="229"/>
      <c r="N125" s="49"/>
      <c r="O125" s="49"/>
      <c r="P125" s="49"/>
      <c r="Q125" s="49"/>
      <c r="R125" s="49"/>
      <c r="S125" s="49"/>
      <c r="T125" s="87"/>
      <c r="AT125" s="26" t="s">
        <v>209</v>
      </c>
      <c r="AU125" s="26" t="s">
        <v>83</v>
      </c>
    </row>
    <row r="126" s="12" customFormat="1">
      <c r="B126" s="230"/>
      <c r="D126" s="226" t="s">
        <v>211</v>
      </c>
      <c r="E126" s="231" t="s">
        <v>5</v>
      </c>
      <c r="F126" s="232" t="s">
        <v>1218</v>
      </c>
      <c r="H126" s="233">
        <v>34</v>
      </c>
      <c r="I126" s="234"/>
      <c r="L126" s="230"/>
      <c r="M126" s="235"/>
      <c r="N126" s="236"/>
      <c r="O126" s="236"/>
      <c r="P126" s="236"/>
      <c r="Q126" s="236"/>
      <c r="R126" s="236"/>
      <c r="S126" s="236"/>
      <c r="T126" s="237"/>
      <c r="AT126" s="231" t="s">
        <v>211</v>
      </c>
      <c r="AU126" s="231" t="s">
        <v>83</v>
      </c>
      <c r="AV126" s="12" t="s">
        <v>83</v>
      </c>
      <c r="AW126" s="12" t="s">
        <v>37</v>
      </c>
      <c r="AX126" s="12" t="s">
        <v>81</v>
      </c>
      <c r="AY126" s="231" t="s">
        <v>200</v>
      </c>
    </row>
    <row r="127" s="1" customFormat="1" ht="25.5" customHeight="1">
      <c r="B127" s="213"/>
      <c r="C127" s="214" t="s">
        <v>288</v>
      </c>
      <c r="D127" s="214" t="s">
        <v>202</v>
      </c>
      <c r="E127" s="215" t="s">
        <v>589</v>
      </c>
      <c r="F127" s="216" t="s">
        <v>590</v>
      </c>
      <c r="G127" s="217" t="s">
        <v>291</v>
      </c>
      <c r="H127" s="218">
        <v>81.152000000000001</v>
      </c>
      <c r="I127" s="219"/>
      <c r="J127" s="220">
        <f>ROUND(I127*H127,2)</f>
        <v>0</v>
      </c>
      <c r="K127" s="216" t="s">
        <v>206</v>
      </c>
      <c r="L127" s="48"/>
      <c r="M127" s="221" t="s">
        <v>5</v>
      </c>
      <c r="N127" s="222" t="s">
        <v>44</v>
      </c>
      <c r="O127" s="49"/>
      <c r="P127" s="223">
        <f>O127*H127</f>
        <v>0</v>
      </c>
      <c r="Q127" s="223">
        <v>0</v>
      </c>
      <c r="R127" s="223">
        <f>Q127*H127</f>
        <v>0</v>
      </c>
      <c r="S127" s="223">
        <v>0</v>
      </c>
      <c r="T127" s="224">
        <f>S127*H127</f>
        <v>0</v>
      </c>
      <c r="AR127" s="26" t="s">
        <v>207</v>
      </c>
      <c r="AT127" s="26" t="s">
        <v>202</v>
      </c>
      <c r="AU127" s="26" t="s">
        <v>83</v>
      </c>
      <c r="AY127" s="26" t="s">
        <v>200</v>
      </c>
      <c r="BE127" s="225">
        <f>IF(N127="základní",J127,0)</f>
        <v>0</v>
      </c>
      <c r="BF127" s="225">
        <f>IF(N127="snížená",J127,0)</f>
        <v>0</v>
      </c>
      <c r="BG127" s="225">
        <f>IF(N127="zákl. přenesená",J127,0)</f>
        <v>0</v>
      </c>
      <c r="BH127" s="225">
        <f>IF(N127="sníž. přenesená",J127,0)</f>
        <v>0</v>
      </c>
      <c r="BI127" s="225">
        <f>IF(N127="nulová",J127,0)</f>
        <v>0</v>
      </c>
      <c r="BJ127" s="26" t="s">
        <v>81</v>
      </c>
      <c r="BK127" s="225">
        <f>ROUND(I127*H127,2)</f>
        <v>0</v>
      </c>
      <c r="BL127" s="26" t="s">
        <v>207</v>
      </c>
      <c r="BM127" s="26" t="s">
        <v>1219</v>
      </c>
    </row>
    <row r="128" s="1" customFormat="1">
      <c r="B128" s="48"/>
      <c r="D128" s="226" t="s">
        <v>209</v>
      </c>
      <c r="F128" s="227" t="s">
        <v>592</v>
      </c>
      <c r="I128" s="228"/>
      <c r="L128" s="48"/>
      <c r="M128" s="229"/>
      <c r="N128" s="49"/>
      <c r="O128" s="49"/>
      <c r="P128" s="49"/>
      <c r="Q128" s="49"/>
      <c r="R128" s="49"/>
      <c r="S128" s="49"/>
      <c r="T128" s="87"/>
      <c r="AT128" s="26" t="s">
        <v>209</v>
      </c>
      <c r="AU128" s="26" t="s">
        <v>83</v>
      </c>
    </row>
    <row r="129" s="12" customFormat="1">
      <c r="B129" s="230"/>
      <c r="D129" s="226" t="s">
        <v>211</v>
      </c>
      <c r="E129" s="231" t="s">
        <v>5</v>
      </c>
      <c r="F129" s="232" t="s">
        <v>1220</v>
      </c>
      <c r="H129" s="233">
        <v>81.152000000000001</v>
      </c>
      <c r="I129" s="234"/>
      <c r="L129" s="230"/>
      <c r="M129" s="235"/>
      <c r="N129" s="236"/>
      <c r="O129" s="236"/>
      <c r="P129" s="236"/>
      <c r="Q129" s="236"/>
      <c r="R129" s="236"/>
      <c r="S129" s="236"/>
      <c r="T129" s="237"/>
      <c r="AT129" s="231" t="s">
        <v>211</v>
      </c>
      <c r="AU129" s="231" t="s">
        <v>83</v>
      </c>
      <c r="AV129" s="12" t="s">
        <v>83</v>
      </c>
      <c r="AW129" s="12" t="s">
        <v>37</v>
      </c>
      <c r="AX129" s="12" t="s">
        <v>81</v>
      </c>
      <c r="AY129" s="231" t="s">
        <v>200</v>
      </c>
    </row>
    <row r="130" s="1" customFormat="1" ht="25.5" customHeight="1">
      <c r="B130" s="213"/>
      <c r="C130" s="214" t="s">
        <v>11</v>
      </c>
      <c r="D130" s="214" t="s">
        <v>202</v>
      </c>
      <c r="E130" s="215" t="s">
        <v>302</v>
      </c>
      <c r="F130" s="216" t="s">
        <v>303</v>
      </c>
      <c r="G130" s="217" t="s">
        <v>291</v>
      </c>
      <c r="H130" s="218">
        <v>34</v>
      </c>
      <c r="I130" s="219"/>
      <c r="J130" s="220">
        <f>ROUND(I130*H130,2)</f>
        <v>0</v>
      </c>
      <c r="K130" s="216" t="s">
        <v>206</v>
      </c>
      <c r="L130" s="48"/>
      <c r="M130" s="221" t="s">
        <v>5</v>
      </c>
      <c r="N130" s="222" t="s">
        <v>44</v>
      </c>
      <c r="O130" s="49"/>
      <c r="P130" s="223">
        <f>O130*H130</f>
        <v>0</v>
      </c>
      <c r="Q130" s="223">
        <v>0</v>
      </c>
      <c r="R130" s="223">
        <f>Q130*H130</f>
        <v>0</v>
      </c>
      <c r="S130" s="223">
        <v>0</v>
      </c>
      <c r="T130" s="224">
        <f>S130*H130</f>
        <v>0</v>
      </c>
      <c r="AR130" s="26" t="s">
        <v>207</v>
      </c>
      <c r="AT130" s="26" t="s">
        <v>202</v>
      </c>
      <c r="AU130" s="26" t="s">
        <v>83</v>
      </c>
      <c r="AY130" s="26" t="s">
        <v>200</v>
      </c>
      <c r="BE130" s="225">
        <f>IF(N130="základní",J130,0)</f>
        <v>0</v>
      </c>
      <c r="BF130" s="225">
        <f>IF(N130="snížená",J130,0)</f>
        <v>0</v>
      </c>
      <c r="BG130" s="225">
        <f>IF(N130="zákl. přenesená",J130,0)</f>
        <v>0</v>
      </c>
      <c r="BH130" s="225">
        <f>IF(N130="sníž. přenesená",J130,0)</f>
        <v>0</v>
      </c>
      <c r="BI130" s="225">
        <f>IF(N130="nulová",J130,0)</f>
        <v>0</v>
      </c>
      <c r="BJ130" s="26" t="s">
        <v>81</v>
      </c>
      <c r="BK130" s="225">
        <f>ROUND(I130*H130,2)</f>
        <v>0</v>
      </c>
      <c r="BL130" s="26" t="s">
        <v>207</v>
      </c>
      <c r="BM130" s="26" t="s">
        <v>1221</v>
      </c>
    </row>
    <row r="131" s="1" customFormat="1">
      <c r="B131" s="48"/>
      <c r="D131" s="226" t="s">
        <v>209</v>
      </c>
      <c r="F131" s="227" t="s">
        <v>305</v>
      </c>
      <c r="I131" s="228"/>
      <c r="L131" s="48"/>
      <c r="M131" s="229"/>
      <c r="N131" s="49"/>
      <c r="O131" s="49"/>
      <c r="P131" s="49"/>
      <c r="Q131" s="49"/>
      <c r="R131" s="49"/>
      <c r="S131" s="49"/>
      <c r="T131" s="87"/>
      <c r="AT131" s="26" t="s">
        <v>209</v>
      </c>
      <c r="AU131" s="26" t="s">
        <v>83</v>
      </c>
    </row>
    <row r="132" s="12" customFormat="1">
      <c r="B132" s="230"/>
      <c r="D132" s="226" t="s">
        <v>211</v>
      </c>
      <c r="E132" s="231" t="s">
        <v>5</v>
      </c>
      <c r="F132" s="232" t="s">
        <v>407</v>
      </c>
      <c r="H132" s="233">
        <v>34</v>
      </c>
      <c r="I132" s="234"/>
      <c r="L132" s="230"/>
      <c r="M132" s="235"/>
      <c r="N132" s="236"/>
      <c r="O132" s="236"/>
      <c r="P132" s="236"/>
      <c r="Q132" s="236"/>
      <c r="R132" s="236"/>
      <c r="S132" s="236"/>
      <c r="T132" s="237"/>
      <c r="AT132" s="231" t="s">
        <v>211</v>
      </c>
      <c r="AU132" s="231" t="s">
        <v>83</v>
      </c>
      <c r="AV132" s="12" t="s">
        <v>83</v>
      </c>
      <c r="AW132" s="12" t="s">
        <v>37</v>
      </c>
      <c r="AX132" s="12" t="s">
        <v>81</v>
      </c>
      <c r="AY132" s="231" t="s">
        <v>200</v>
      </c>
    </row>
    <row r="133" s="1" customFormat="1" ht="16.5" customHeight="1">
      <c r="B133" s="213"/>
      <c r="C133" s="247" t="s">
        <v>301</v>
      </c>
      <c r="D133" s="247" t="s">
        <v>271</v>
      </c>
      <c r="E133" s="248" t="s">
        <v>308</v>
      </c>
      <c r="F133" s="249" t="s">
        <v>309</v>
      </c>
      <c r="G133" s="250" t="s">
        <v>310</v>
      </c>
      <c r="H133" s="251">
        <v>0.51000000000000001</v>
      </c>
      <c r="I133" s="252"/>
      <c r="J133" s="253">
        <f>ROUND(I133*H133,2)</f>
        <v>0</v>
      </c>
      <c r="K133" s="249" t="s">
        <v>206</v>
      </c>
      <c r="L133" s="254"/>
      <c r="M133" s="255" t="s">
        <v>5</v>
      </c>
      <c r="N133" s="256" t="s">
        <v>44</v>
      </c>
      <c r="O133" s="49"/>
      <c r="P133" s="223">
        <f>O133*H133</f>
        <v>0</v>
      </c>
      <c r="Q133" s="223">
        <v>0.001</v>
      </c>
      <c r="R133" s="223">
        <f>Q133*H133</f>
        <v>0.00051000000000000004</v>
      </c>
      <c r="S133" s="223">
        <v>0</v>
      </c>
      <c r="T133" s="224">
        <f>S133*H133</f>
        <v>0</v>
      </c>
      <c r="AR133" s="26" t="s">
        <v>250</v>
      </c>
      <c r="AT133" s="26" t="s">
        <v>271</v>
      </c>
      <c r="AU133" s="26" t="s">
        <v>83</v>
      </c>
      <c r="AY133" s="26" t="s">
        <v>200</v>
      </c>
      <c r="BE133" s="225">
        <f>IF(N133="základní",J133,0)</f>
        <v>0</v>
      </c>
      <c r="BF133" s="225">
        <f>IF(N133="snížená",J133,0)</f>
        <v>0</v>
      </c>
      <c r="BG133" s="225">
        <f>IF(N133="zákl. přenesená",J133,0)</f>
        <v>0</v>
      </c>
      <c r="BH133" s="225">
        <f>IF(N133="sníž. přenesená",J133,0)</f>
        <v>0</v>
      </c>
      <c r="BI133" s="225">
        <f>IF(N133="nulová",J133,0)</f>
        <v>0</v>
      </c>
      <c r="BJ133" s="26" t="s">
        <v>81</v>
      </c>
      <c r="BK133" s="225">
        <f>ROUND(I133*H133,2)</f>
        <v>0</v>
      </c>
      <c r="BL133" s="26" t="s">
        <v>207</v>
      </c>
      <c r="BM133" s="26" t="s">
        <v>1222</v>
      </c>
    </row>
    <row r="134" s="1" customFormat="1">
      <c r="B134" s="48"/>
      <c r="D134" s="226" t="s">
        <v>209</v>
      </c>
      <c r="F134" s="227" t="s">
        <v>309</v>
      </c>
      <c r="I134" s="228"/>
      <c r="L134" s="48"/>
      <c r="M134" s="229"/>
      <c r="N134" s="49"/>
      <c r="O134" s="49"/>
      <c r="P134" s="49"/>
      <c r="Q134" s="49"/>
      <c r="R134" s="49"/>
      <c r="S134" s="49"/>
      <c r="T134" s="87"/>
      <c r="AT134" s="26" t="s">
        <v>209</v>
      </c>
      <c r="AU134" s="26" t="s">
        <v>83</v>
      </c>
    </row>
    <row r="135" s="12" customFormat="1">
      <c r="B135" s="230"/>
      <c r="D135" s="226" t="s">
        <v>211</v>
      </c>
      <c r="F135" s="232" t="s">
        <v>1223</v>
      </c>
      <c r="H135" s="233">
        <v>0.51000000000000001</v>
      </c>
      <c r="I135" s="234"/>
      <c r="L135" s="230"/>
      <c r="M135" s="235"/>
      <c r="N135" s="236"/>
      <c r="O135" s="236"/>
      <c r="P135" s="236"/>
      <c r="Q135" s="236"/>
      <c r="R135" s="236"/>
      <c r="S135" s="236"/>
      <c r="T135" s="237"/>
      <c r="AT135" s="231" t="s">
        <v>211</v>
      </c>
      <c r="AU135" s="231" t="s">
        <v>83</v>
      </c>
      <c r="AV135" s="12" t="s">
        <v>83</v>
      </c>
      <c r="AW135" s="12" t="s">
        <v>6</v>
      </c>
      <c r="AX135" s="12" t="s">
        <v>81</v>
      </c>
      <c r="AY135" s="231" t="s">
        <v>200</v>
      </c>
    </row>
    <row r="136" s="1" customFormat="1" ht="16.5" customHeight="1">
      <c r="B136" s="213"/>
      <c r="C136" s="214" t="s">
        <v>307</v>
      </c>
      <c r="D136" s="214" t="s">
        <v>202</v>
      </c>
      <c r="E136" s="215" t="s">
        <v>314</v>
      </c>
      <c r="F136" s="216" t="s">
        <v>315</v>
      </c>
      <c r="G136" s="217" t="s">
        <v>291</v>
      </c>
      <c r="H136" s="218">
        <v>140.94999999999999</v>
      </c>
      <c r="I136" s="219"/>
      <c r="J136" s="220">
        <f>ROUND(I136*H136,2)</f>
        <v>0</v>
      </c>
      <c r="K136" s="216" t="s">
        <v>206</v>
      </c>
      <c r="L136" s="48"/>
      <c r="M136" s="221" t="s">
        <v>5</v>
      </c>
      <c r="N136" s="222" t="s">
        <v>44</v>
      </c>
      <c r="O136" s="49"/>
      <c r="P136" s="223">
        <f>O136*H136</f>
        <v>0</v>
      </c>
      <c r="Q136" s="223">
        <v>0</v>
      </c>
      <c r="R136" s="223">
        <f>Q136*H136</f>
        <v>0</v>
      </c>
      <c r="S136" s="223">
        <v>0</v>
      </c>
      <c r="T136" s="224">
        <f>S136*H136</f>
        <v>0</v>
      </c>
      <c r="AR136" s="26" t="s">
        <v>207</v>
      </c>
      <c r="AT136" s="26" t="s">
        <v>202</v>
      </c>
      <c r="AU136" s="26" t="s">
        <v>83</v>
      </c>
      <c r="AY136" s="26" t="s">
        <v>200</v>
      </c>
      <c r="BE136" s="225">
        <f>IF(N136="základní",J136,0)</f>
        <v>0</v>
      </c>
      <c r="BF136" s="225">
        <f>IF(N136="snížená",J136,0)</f>
        <v>0</v>
      </c>
      <c r="BG136" s="225">
        <f>IF(N136="zákl. přenesená",J136,0)</f>
        <v>0</v>
      </c>
      <c r="BH136" s="225">
        <f>IF(N136="sníž. přenesená",J136,0)</f>
        <v>0</v>
      </c>
      <c r="BI136" s="225">
        <f>IF(N136="nulová",J136,0)</f>
        <v>0</v>
      </c>
      <c r="BJ136" s="26" t="s">
        <v>81</v>
      </c>
      <c r="BK136" s="225">
        <f>ROUND(I136*H136,2)</f>
        <v>0</v>
      </c>
      <c r="BL136" s="26" t="s">
        <v>207</v>
      </c>
      <c r="BM136" s="26" t="s">
        <v>1224</v>
      </c>
    </row>
    <row r="137" s="1" customFormat="1">
      <c r="B137" s="48"/>
      <c r="D137" s="226" t="s">
        <v>209</v>
      </c>
      <c r="F137" s="227" t="s">
        <v>317</v>
      </c>
      <c r="I137" s="228"/>
      <c r="L137" s="48"/>
      <c r="M137" s="229"/>
      <c r="N137" s="49"/>
      <c r="O137" s="49"/>
      <c r="P137" s="49"/>
      <c r="Q137" s="49"/>
      <c r="R137" s="49"/>
      <c r="S137" s="49"/>
      <c r="T137" s="87"/>
      <c r="AT137" s="26" t="s">
        <v>209</v>
      </c>
      <c r="AU137" s="26" t="s">
        <v>83</v>
      </c>
    </row>
    <row r="138" s="12" customFormat="1">
      <c r="B138" s="230"/>
      <c r="D138" s="226" t="s">
        <v>211</v>
      </c>
      <c r="E138" s="231" t="s">
        <v>5</v>
      </c>
      <c r="F138" s="232" t="s">
        <v>1225</v>
      </c>
      <c r="H138" s="233">
        <v>1.6200000000000001</v>
      </c>
      <c r="I138" s="234"/>
      <c r="L138" s="230"/>
      <c r="M138" s="235"/>
      <c r="N138" s="236"/>
      <c r="O138" s="236"/>
      <c r="P138" s="236"/>
      <c r="Q138" s="236"/>
      <c r="R138" s="236"/>
      <c r="S138" s="236"/>
      <c r="T138" s="237"/>
      <c r="AT138" s="231" t="s">
        <v>211</v>
      </c>
      <c r="AU138" s="231" t="s">
        <v>83</v>
      </c>
      <c r="AV138" s="12" t="s">
        <v>83</v>
      </c>
      <c r="AW138" s="12" t="s">
        <v>37</v>
      </c>
      <c r="AX138" s="12" t="s">
        <v>73</v>
      </c>
      <c r="AY138" s="231" t="s">
        <v>200</v>
      </c>
    </row>
    <row r="139" s="12" customFormat="1">
      <c r="B139" s="230"/>
      <c r="D139" s="226" t="s">
        <v>211</v>
      </c>
      <c r="E139" s="231" t="s">
        <v>5</v>
      </c>
      <c r="F139" s="232" t="s">
        <v>1226</v>
      </c>
      <c r="H139" s="233">
        <v>139.33000000000001</v>
      </c>
      <c r="I139" s="234"/>
      <c r="L139" s="230"/>
      <c r="M139" s="235"/>
      <c r="N139" s="236"/>
      <c r="O139" s="236"/>
      <c r="P139" s="236"/>
      <c r="Q139" s="236"/>
      <c r="R139" s="236"/>
      <c r="S139" s="236"/>
      <c r="T139" s="237"/>
      <c r="AT139" s="231" t="s">
        <v>211</v>
      </c>
      <c r="AU139" s="231" t="s">
        <v>83</v>
      </c>
      <c r="AV139" s="12" t="s">
        <v>83</v>
      </c>
      <c r="AW139" s="12" t="s">
        <v>37</v>
      </c>
      <c r="AX139" s="12" t="s">
        <v>73</v>
      </c>
      <c r="AY139" s="231" t="s">
        <v>200</v>
      </c>
    </row>
    <row r="140" s="13" customFormat="1">
      <c r="B140" s="238"/>
      <c r="D140" s="226" t="s">
        <v>211</v>
      </c>
      <c r="E140" s="239" t="s">
        <v>5</v>
      </c>
      <c r="F140" s="240" t="s">
        <v>219</v>
      </c>
      <c r="H140" s="241">
        <v>140.94999999999999</v>
      </c>
      <c r="I140" s="242"/>
      <c r="L140" s="238"/>
      <c r="M140" s="243"/>
      <c r="N140" s="244"/>
      <c r="O140" s="244"/>
      <c r="P140" s="244"/>
      <c r="Q140" s="244"/>
      <c r="R140" s="244"/>
      <c r="S140" s="244"/>
      <c r="T140" s="245"/>
      <c r="AT140" s="239" t="s">
        <v>211</v>
      </c>
      <c r="AU140" s="239" t="s">
        <v>83</v>
      </c>
      <c r="AV140" s="13" t="s">
        <v>207</v>
      </c>
      <c r="AW140" s="13" t="s">
        <v>37</v>
      </c>
      <c r="AX140" s="13" t="s">
        <v>81</v>
      </c>
      <c r="AY140" s="239" t="s">
        <v>200</v>
      </c>
    </row>
    <row r="141" s="11" customFormat="1" ht="29.88" customHeight="1">
      <c r="B141" s="200"/>
      <c r="D141" s="201" t="s">
        <v>72</v>
      </c>
      <c r="E141" s="211" t="s">
        <v>83</v>
      </c>
      <c r="F141" s="211" t="s">
        <v>320</v>
      </c>
      <c r="I141" s="203"/>
      <c r="J141" s="212">
        <f>BK141</f>
        <v>0</v>
      </c>
      <c r="L141" s="200"/>
      <c r="M141" s="205"/>
      <c r="N141" s="206"/>
      <c r="O141" s="206"/>
      <c r="P141" s="207">
        <f>SUM(P142:P144)</f>
        <v>0</v>
      </c>
      <c r="Q141" s="206"/>
      <c r="R141" s="207">
        <f>SUM(R142:R144)</f>
        <v>33.364744000000002</v>
      </c>
      <c r="S141" s="206"/>
      <c r="T141" s="208">
        <f>SUM(T142:T144)</f>
        <v>0</v>
      </c>
      <c r="AR141" s="201" t="s">
        <v>81</v>
      </c>
      <c r="AT141" s="209" t="s">
        <v>72</v>
      </c>
      <c r="AU141" s="209" t="s">
        <v>81</v>
      </c>
      <c r="AY141" s="201" t="s">
        <v>200</v>
      </c>
      <c r="BK141" s="210">
        <f>SUM(BK142:BK144)</f>
        <v>0</v>
      </c>
    </row>
    <row r="142" s="1" customFormat="1" ht="16.5" customHeight="1">
      <c r="B142" s="213"/>
      <c r="C142" s="214" t="s">
        <v>313</v>
      </c>
      <c r="D142" s="214" t="s">
        <v>202</v>
      </c>
      <c r="E142" s="215" t="s">
        <v>1052</v>
      </c>
      <c r="F142" s="216" t="s">
        <v>1053</v>
      </c>
      <c r="G142" s="217" t="s">
        <v>205</v>
      </c>
      <c r="H142" s="218">
        <v>13.6</v>
      </c>
      <c r="I142" s="219"/>
      <c r="J142" s="220">
        <f>ROUND(I142*H142,2)</f>
        <v>0</v>
      </c>
      <c r="K142" s="216" t="s">
        <v>206</v>
      </c>
      <c r="L142" s="48"/>
      <c r="M142" s="221" t="s">
        <v>5</v>
      </c>
      <c r="N142" s="222" t="s">
        <v>44</v>
      </c>
      <c r="O142" s="49"/>
      <c r="P142" s="223">
        <f>O142*H142</f>
        <v>0</v>
      </c>
      <c r="Q142" s="223">
        <v>2.45329</v>
      </c>
      <c r="R142" s="223">
        <f>Q142*H142</f>
        <v>33.364744000000002</v>
      </c>
      <c r="S142" s="223">
        <v>0</v>
      </c>
      <c r="T142" s="224">
        <f>S142*H142</f>
        <v>0</v>
      </c>
      <c r="AR142" s="26" t="s">
        <v>207</v>
      </c>
      <c r="AT142" s="26" t="s">
        <v>202</v>
      </c>
      <c r="AU142" s="26" t="s">
        <v>83</v>
      </c>
      <c r="AY142" s="26" t="s">
        <v>200</v>
      </c>
      <c r="BE142" s="225">
        <f>IF(N142="základní",J142,0)</f>
        <v>0</v>
      </c>
      <c r="BF142" s="225">
        <f>IF(N142="snížená",J142,0)</f>
        <v>0</v>
      </c>
      <c r="BG142" s="225">
        <f>IF(N142="zákl. přenesená",J142,0)</f>
        <v>0</v>
      </c>
      <c r="BH142" s="225">
        <f>IF(N142="sníž. přenesená",J142,0)</f>
        <v>0</v>
      </c>
      <c r="BI142" s="225">
        <f>IF(N142="nulová",J142,0)</f>
        <v>0</v>
      </c>
      <c r="BJ142" s="26" t="s">
        <v>81</v>
      </c>
      <c r="BK142" s="225">
        <f>ROUND(I142*H142,2)</f>
        <v>0</v>
      </c>
      <c r="BL142" s="26" t="s">
        <v>207</v>
      </c>
      <c r="BM142" s="26" t="s">
        <v>1227</v>
      </c>
    </row>
    <row r="143" s="1" customFormat="1">
      <c r="B143" s="48"/>
      <c r="D143" s="226" t="s">
        <v>209</v>
      </c>
      <c r="F143" s="227" t="s">
        <v>1055</v>
      </c>
      <c r="I143" s="228"/>
      <c r="L143" s="48"/>
      <c r="M143" s="229"/>
      <c r="N143" s="49"/>
      <c r="O143" s="49"/>
      <c r="P143" s="49"/>
      <c r="Q143" s="49"/>
      <c r="R143" s="49"/>
      <c r="S143" s="49"/>
      <c r="T143" s="87"/>
      <c r="AT143" s="26" t="s">
        <v>209</v>
      </c>
      <c r="AU143" s="26" t="s">
        <v>83</v>
      </c>
    </row>
    <row r="144" s="12" customFormat="1">
      <c r="B144" s="230"/>
      <c r="D144" s="226" t="s">
        <v>211</v>
      </c>
      <c r="E144" s="231" t="s">
        <v>5</v>
      </c>
      <c r="F144" s="232" t="s">
        <v>1228</v>
      </c>
      <c r="H144" s="233">
        <v>13.6</v>
      </c>
      <c r="I144" s="234"/>
      <c r="L144" s="230"/>
      <c r="M144" s="235"/>
      <c r="N144" s="236"/>
      <c r="O144" s="236"/>
      <c r="P144" s="236"/>
      <c r="Q144" s="236"/>
      <c r="R144" s="236"/>
      <c r="S144" s="236"/>
      <c r="T144" s="237"/>
      <c r="AT144" s="231" t="s">
        <v>211</v>
      </c>
      <c r="AU144" s="231" t="s">
        <v>83</v>
      </c>
      <c r="AV144" s="12" t="s">
        <v>83</v>
      </c>
      <c r="AW144" s="12" t="s">
        <v>37</v>
      </c>
      <c r="AX144" s="12" t="s">
        <v>81</v>
      </c>
      <c r="AY144" s="231" t="s">
        <v>200</v>
      </c>
    </row>
    <row r="145" s="11" customFormat="1" ht="29.88" customHeight="1">
      <c r="B145" s="200"/>
      <c r="D145" s="201" t="s">
        <v>72</v>
      </c>
      <c r="E145" s="211" t="s">
        <v>110</v>
      </c>
      <c r="F145" s="211" t="s">
        <v>1057</v>
      </c>
      <c r="I145" s="203"/>
      <c r="J145" s="212">
        <f>BK145</f>
        <v>0</v>
      </c>
      <c r="L145" s="200"/>
      <c r="M145" s="205"/>
      <c r="N145" s="206"/>
      <c r="O145" s="206"/>
      <c r="P145" s="207">
        <f>SUM(P146:P159)</f>
        <v>0</v>
      </c>
      <c r="Q145" s="206"/>
      <c r="R145" s="207">
        <f>SUM(R146:R159)</f>
        <v>21.029595319999999</v>
      </c>
      <c r="S145" s="206"/>
      <c r="T145" s="208">
        <f>SUM(T146:T159)</f>
        <v>0</v>
      </c>
      <c r="AR145" s="201" t="s">
        <v>81</v>
      </c>
      <c r="AT145" s="209" t="s">
        <v>72</v>
      </c>
      <c r="AU145" s="209" t="s">
        <v>81</v>
      </c>
      <c r="AY145" s="201" t="s">
        <v>200</v>
      </c>
      <c r="BK145" s="210">
        <f>SUM(BK146:BK159)</f>
        <v>0</v>
      </c>
    </row>
    <row r="146" s="1" customFormat="1" ht="25.5" customHeight="1">
      <c r="B146" s="213"/>
      <c r="C146" s="214" t="s">
        <v>321</v>
      </c>
      <c r="D146" s="214" t="s">
        <v>202</v>
      </c>
      <c r="E146" s="215" t="s">
        <v>1229</v>
      </c>
      <c r="F146" s="216" t="s">
        <v>1230</v>
      </c>
      <c r="G146" s="217" t="s">
        <v>291</v>
      </c>
      <c r="H146" s="218">
        <v>40.799999999999997</v>
      </c>
      <c r="I146" s="219"/>
      <c r="J146" s="220">
        <f>ROUND(I146*H146,2)</f>
        <v>0</v>
      </c>
      <c r="K146" s="216" t="s">
        <v>206</v>
      </c>
      <c r="L146" s="48"/>
      <c r="M146" s="221" t="s">
        <v>5</v>
      </c>
      <c r="N146" s="222" t="s">
        <v>44</v>
      </c>
      <c r="O146" s="49"/>
      <c r="P146" s="223">
        <f>O146*H146</f>
        <v>0</v>
      </c>
      <c r="Q146" s="223">
        <v>0.45195000000000002</v>
      </c>
      <c r="R146" s="223">
        <f>Q146*H146</f>
        <v>18.43956</v>
      </c>
      <c r="S146" s="223">
        <v>0</v>
      </c>
      <c r="T146" s="224">
        <f>S146*H146</f>
        <v>0</v>
      </c>
      <c r="AR146" s="26" t="s">
        <v>207</v>
      </c>
      <c r="AT146" s="26" t="s">
        <v>202</v>
      </c>
      <c r="AU146" s="26" t="s">
        <v>83</v>
      </c>
      <c r="AY146" s="26" t="s">
        <v>200</v>
      </c>
      <c r="BE146" s="225">
        <f>IF(N146="základní",J146,0)</f>
        <v>0</v>
      </c>
      <c r="BF146" s="225">
        <f>IF(N146="snížená",J146,0)</f>
        <v>0</v>
      </c>
      <c r="BG146" s="225">
        <f>IF(N146="zákl. přenesená",J146,0)</f>
        <v>0</v>
      </c>
      <c r="BH146" s="225">
        <f>IF(N146="sníž. přenesená",J146,0)</f>
        <v>0</v>
      </c>
      <c r="BI146" s="225">
        <f>IF(N146="nulová",J146,0)</f>
        <v>0</v>
      </c>
      <c r="BJ146" s="26" t="s">
        <v>81</v>
      </c>
      <c r="BK146" s="225">
        <f>ROUND(I146*H146,2)</f>
        <v>0</v>
      </c>
      <c r="BL146" s="26" t="s">
        <v>207</v>
      </c>
      <c r="BM146" s="26" t="s">
        <v>1231</v>
      </c>
    </row>
    <row r="147" s="1" customFormat="1">
      <c r="B147" s="48"/>
      <c r="D147" s="226" t="s">
        <v>209</v>
      </c>
      <c r="F147" s="227" t="s">
        <v>1232</v>
      </c>
      <c r="I147" s="228"/>
      <c r="L147" s="48"/>
      <c r="M147" s="229"/>
      <c r="N147" s="49"/>
      <c r="O147" s="49"/>
      <c r="P147" s="49"/>
      <c r="Q147" s="49"/>
      <c r="R147" s="49"/>
      <c r="S147" s="49"/>
      <c r="T147" s="87"/>
      <c r="AT147" s="26" t="s">
        <v>209</v>
      </c>
      <c r="AU147" s="26" t="s">
        <v>83</v>
      </c>
    </row>
    <row r="148" s="12" customFormat="1">
      <c r="B148" s="230"/>
      <c r="D148" s="226" t="s">
        <v>211</v>
      </c>
      <c r="E148" s="231" t="s">
        <v>5</v>
      </c>
      <c r="F148" s="232" t="s">
        <v>1233</v>
      </c>
      <c r="H148" s="233">
        <v>40.799999999999997</v>
      </c>
      <c r="I148" s="234"/>
      <c r="L148" s="230"/>
      <c r="M148" s="235"/>
      <c r="N148" s="236"/>
      <c r="O148" s="236"/>
      <c r="P148" s="236"/>
      <c r="Q148" s="236"/>
      <c r="R148" s="236"/>
      <c r="S148" s="236"/>
      <c r="T148" s="237"/>
      <c r="AT148" s="231" t="s">
        <v>211</v>
      </c>
      <c r="AU148" s="231" t="s">
        <v>83</v>
      </c>
      <c r="AV148" s="12" t="s">
        <v>83</v>
      </c>
      <c r="AW148" s="12" t="s">
        <v>37</v>
      </c>
      <c r="AX148" s="12" t="s">
        <v>81</v>
      </c>
      <c r="AY148" s="231" t="s">
        <v>200</v>
      </c>
    </row>
    <row r="149" s="1" customFormat="1" ht="16.5" customHeight="1">
      <c r="B149" s="213"/>
      <c r="C149" s="214" t="s">
        <v>326</v>
      </c>
      <c r="D149" s="214" t="s">
        <v>202</v>
      </c>
      <c r="E149" s="215" t="s">
        <v>1063</v>
      </c>
      <c r="F149" s="216" t="s">
        <v>1064</v>
      </c>
      <c r="G149" s="217" t="s">
        <v>274</v>
      </c>
      <c r="H149" s="218">
        <v>0.17199999999999999</v>
      </c>
      <c r="I149" s="219"/>
      <c r="J149" s="220">
        <f>ROUND(I149*H149,2)</f>
        <v>0</v>
      </c>
      <c r="K149" s="216" t="s">
        <v>206</v>
      </c>
      <c r="L149" s="48"/>
      <c r="M149" s="221" t="s">
        <v>5</v>
      </c>
      <c r="N149" s="222" t="s">
        <v>44</v>
      </c>
      <c r="O149" s="49"/>
      <c r="P149" s="223">
        <f>O149*H149</f>
        <v>0</v>
      </c>
      <c r="Q149" s="223">
        <v>1.04881</v>
      </c>
      <c r="R149" s="223">
        <f>Q149*H149</f>
        <v>0.18039532</v>
      </c>
      <c r="S149" s="223">
        <v>0</v>
      </c>
      <c r="T149" s="224">
        <f>S149*H149</f>
        <v>0</v>
      </c>
      <c r="AR149" s="26" t="s">
        <v>207</v>
      </c>
      <c r="AT149" s="26" t="s">
        <v>202</v>
      </c>
      <c r="AU149" s="26" t="s">
        <v>83</v>
      </c>
      <c r="AY149" s="26" t="s">
        <v>200</v>
      </c>
      <c r="BE149" s="225">
        <f>IF(N149="základní",J149,0)</f>
        <v>0</v>
      </c>
      <c r="BF149" s="225">
        <f>IF(N149="snížená",J149,0)</f>
        <v>0</v>
      </c>
      <c r="BG149" s="225">
        <f>IF(N149="zákl. přenesená",J149,0)</f>
        <v>0</v>
      </c>
      <c r="BH149" s="225">
        <f>IF(N149="sníž. přenesená",J149,0)</f>
        <v>0</v>
      </c>
      <c r="BI149" s="225">
        <f>IF(N149="nulová",J149,0)</f>
        <v>0</v>
      </c>
      <c r="BJ149" s="26" t="s">
        <v>81</v>
      </c>
      <c r="BK149" s="225">
        <f>ROUND(I149*H149,2)</f>
        <v>0</v>
      </c>
      <c r="BL149" s="26" t="s">
        <v>207</v>
      </c>
      <c r="BM149" s="26" t="s">
        <v>1234</v>
      </c>
    </row>
    <row r="150" s="1" customFormat="1">
      <c r="B150" s="48"/>
      <c r="D150" s="226" t="s">
        <v>209</v>
      </c>
      <c r="F150" s="227" t="s">
        <v>1066</v>
      </c>
      <c r="I150" s="228"/>
      <c r="L150" s="48"/>
      <c r="M150" s="229"/>
      <c r="N150" s="49"/>
      <c r="O150" s="49"/>
      <c r="P150" s="49"/>
      <c r="Q150" s="49"/>
      <c r="R150" s="49"/>
      <c r="S150" s="49"/>
      <c r="T150" s="87"/>
      <c r="AT150" s="26" t="s">
        <v>209</v>
      </c>
      <c r="AU150" s="26" t="s">
        <v>83</v>
      </c>
    </row>
    <row r="151" s="12" customFormat="1">
      <c r="B151" s="230"/>
      <c r="D151" s="226" t="s">
        <v>211</v>
      </c>
      <c r="E151" s="231" t="s">
        <v>5</v>
      </c>
      <c r="F151" s="232" t="s">
        <v>1235</v>
      </c>
      <c r="H151" s="233">
        <v>0.17199999999999999</v>
      </c>
      <c r="I151" s="234"/>
      <c r="L151" s="230"/>
      <c r="M151" s="235"/>
      <c r="N151" s="236"/>
      <c r="O151" s="236"/>
      <c r="P151" s="236"/>
      <c r="Q151" s="236"/>
      <c r="R151" s="236"/>
      <c r="S151" s="236"/>
      <c r="T151" s="237"/>
      <c r="AT151" s="231" t="s">
        <v>211</v>
      </c>
      <c r="AU151" s="231" t="s">
        <v>83</v>
      </c>
      <c r="AV151" s="12" t="s">
        <v>83</v>
      </c>
      <c r="AW151" s="12" t="s">
        <v>37</v>
      </c>
      <c r="AX151" s="12" t="s">
        <v>81</v>
      </c>
      <c r="AY151" s="231" t="s">
        <v>200</v>
      </c>
    </row>
    <row r="152" s="1" customFormat="1" ht="25.5" customHeight="1">
      <c r="B152" s="213"/>
      <c r="C152" s="214" t="s">
        <v>10</v>
      </c>
      <c r="D152" s="214" t="s">
        <v>202</v>
      </c>
      <c r="E152" s="215" t="s">
        <v>1236</v>
      </c>
      <c r="F152" s="216" t="s">
        <v>1237</v>
      </c>
      <c r="G152" s="217" t="s">
        <v>333</v>
      </c>
      <c r="H152" s="218">
        <v>68</v>
      </c>
      <c r="I152" s="219"/>
      <c r="J152" s="220">
        <f>ROUND(I152*H152,2)</f>
        <v>0</v>
      </c>
      <c r="K152" s="216" t="s">
        <v>206</v>
      </c>
      <c r="L152" s="48"/>
      <c r="M152" s="221" t="s">
        <v>5</v>
      </c>
      <c r="N152" s="222" t="s">
        <v>44</v>
      </c>
      <c r="O152" s="49"/>
      <c r="P152" s="223">
        <f>O152*H152</f>
        <v>0</v>
      </c>
      <c r="Q152" s="223">
        <v>0</v>
      </c>
      <c r="R152" s="223">
        <f>Q152*H152</f>
        <v>0</v>
      </c>
      <c r="S152" s="223">
        <v>0</v>
      </c>
      <c r="T152" s="224">
        <f>S152*H152</f>
        <v>0</v>
      </c>
      <c r="AR152" s="26" t="s">
        <v>207</v>
      </c>
      <c r="AT152" s="26" t="s">
        <v>202</v>
      </c>
      <c r="AU152" s="26" t="s">
        <v>83</v>
      </c>
      <c r="AY152" s="26" t="s">
        <v>200</v>
      </c>
      <c r="BE152" s="225">
        <f>IF(N152="základní",J152,0)</f>
        <v>0</v>
      </c>
      <c r="BF152" s="225">
        <f>IF(N152="snížená",J152,0)</f>
        <v>0</v>
      </c>
      <c r="BG152" s="225">
        <f>IF(N152="zákl. přenesená",J152,0)</f>
        <v>0</v>
      </c>
      <c r="BH152" s="225">
        <f>IF(N152="sníž. přenesená",J152,0)</f>
        <v>0</v>
      </c>
      <c r="BI152" s="225">
        <f>IF(N152="nulová",J152,0)</f>
        <v>0</v>
      </c>
      <c r="BJ152" s="26" t="s">
        <v>81</v>
      </c>
      <c r="BK152" s="225">
        <f>ROUND(I152*H152,2)</f>
        <v>0</v>
      </c>
      <c r="BL152" s="26" t="s">
        <v>207</v>
      </c>
      <c r="BM152" s="26" t="s">
        <v>1238</v>
      </c>
    </row>
    <row r="153" s="1" customFormat="1">
      <c r="B153" s="48"/>
      <c r="D153" s="226" t="s">
        <v>209</v>
      </c>
      <c r="F153" s="227" t="s">
        <v>1239</v>
      </c>
      <c r="I153" s="228"/>
      <c r="L153" s="48"/>
      <c r="M153" s="229"/>
      <c r="N153" s="49"/>
      <c r="O153" s="49"/>
      <c r="P153" s="49"/>
      <c r="Q153" s="49"/>
      <c r="R153" s="49"/>
      <c r="S153" s="49"/>
      <c r="T153" s="87"/>
      <c r="AT153" s="26" t="s">
        <v>209</v>
      </c>
      <c r="AU153" s="26" t="s">
        <v>83</v>
      </c>
    </row>
    <row r="154" s="12" customFormat="1">
      <c r="B154" s="230"/>
      <c r="D154" s="226" t="s">
        <v>211</v>
      </c>
      <c r="E154" s="231" t="s">
        <v>5</v>
      </c>
      <c r="F154" s="232" t="s">
        <v>1155</v>
      </c>
      <c r="H154" s="233">
        <v>68</v>
      </c>
      <c r="I154" s="234"/>
      <c r="L154" s="230"/>
      <c r="M154" s="235"/>
      <c r="N154" s="236"/>
      <c r="O154" s="236"/>
      <c r="P154" s="236"/>
      <c r="Q154" s="236"/>
      <c r="R154" s="236"/>
      <c r="S154" s="236"/>
      <c r="T154" s="237"/>
      <c r="AT154" s="231" t="s">
        <v>211</v>
      </c>
      <c r="AU154" s="231" t="s">
        <v>83</v>
      </c>
      <c r="AV154" s="12" t="s">
        <v>83</v>
      </c>
      <c r="AW154" s="12" t="s">
        <v>37</v>
      </c>
      <c r="AX154" s="12" t="s">
        <v>81</v>
      </c>
      <c r="AY154" s="231" t="s">
        <v>200</v>
      </c>
    </row>
    <row r="155" s="1" customFormat="1" ht="16.5" customHeight="1">
      <c r="B155" s="213"/>
      <c r="C155" s="247" t="s">
        <v>339</v>
      </c>
      <c r="D155" s="247" t="s">
        <v>271</v>
      </c>
      <c r="E155" s="248" t="s">
        <v>1240</v>
      </c>
      <c r="F155" s="249" t="s">
        <v>1241</v>
      </c>
      <c r="G155" s="250" t="s">
        <v>333</v>
      </c>
      <c r="H155" s="251">
        <v>68</v>
      </c>
      <c r="I155" s="252"/>
      <c r="J155" s="253">
        <f>ROUND(I155*H155,2)</f>
        <v>0</v>
      </c>
      <c r="K155" s="249" t="s">
        <v>206</v>
      </c>
      <c r="L155" s="254"/>
      <c r="M155" s="255" t="s">
        <v>5</v>
      </c>
      <c r="N155" s="256" t="s">
        <v>44</v>
      </c>
      <c r="O155" s="49"/>
      <c r="P155" s="223">
        <f>O155*H155</f>
        <v>0</v>
      </c>
      <c r="Q155" s="223">
        <v>0.00198</v>
      </c>
      <c r="R155" s="223">
        <f>Q155*H155</f>
        <v>0.13464000000000001</v>
      </c>
      <c r="S155" s="223">
        <v>0</v>
      </c>
      <c r="T155" s="224">
        <f>S155*H155</f>
        <v>0</v>
      </c>
      <c r="AR155" s="26" t="s">
        <v>250</v>
      </c>
      <c r="AT155" s="26" t="s">
        <v>271</v>
      </c>
      <c r="AU155" s="26" t="s">
        <v>83</v>
      </c>
      <c r="AY155" s="26" t="s">
        <v>200</v>
      </c>
      <c r="BE155" s="225">
        <f>IF(N155="základní",J155,0)</f>
        <v>0</v>
      </c>
      <c r="BF155" s="225">
        <f>IF(N155="snížená",J155,0)</f>
        <v>0</v>
      </c>
      <c r="BG155" s="225">
        <f>IF(N155="zákl. přenesená",J155,0)</f>
        <v>0</v>
      </c>
      <c r="BH155" s="225">
        <f>IF(N155="sníž. přenesená",J155,0)</f>
        <v>0</v>
      </c>
      <c r="BI155" s="225">
        <f>IF(N155="nulová",J155,0)</f>
        <v>0</v>
      </c>
      <c r="BJ155" s="26" t="s">
        <v>81</v>
      </c>
      <c r="BK155" s="225">
        <f>ROUND(I155*H155,2)</f>
        <v>0</v>
      </c>
      <c r="BL155" s="26" t="s">
        <v>207</v>
      </c>
      <c r="BM155" s="26" t="s">
        <v>1242</v>
      </c>
    </row>
    <row r="156" s="1" customFormat="1">
      <c r="B156" s="48"/>
      <c r="D156" s="226" t="s">
        <v>209</v>
      </c>
      <c r="F156" s="227" t="s">
        <v>1241</v>
      </c>
      <c r="I156" s="228"/>
      <c r="L156" s="48"/>
      <c r="M156" s="229"/>
      <c r="N156" s="49"/>
      <c r="O156" s="49"/>
      <c r="P156" s="49"/>
      <c r="Q156" s="49"/>
      <c r="R156" s="49"/>
      <c r="S156" s="49"/>
      <c r="T156" s="87"/>
      <c r="AT156" s="26" t="s">
        <v>209</v>
      </c>
      <c r="AU156" s="26" t="s">
        <v>83</v>
      </c>
    </row>
    <row r="157" s="1" customFormat="1" ht="16.5" customHeight="1">
      <c r="B157" s="213"/>
      <c r="C157" s="247" t="s">
        <v>345</v>
      </c>
      <c r="D157" s="247" t="s">
        <v>271</v>
      </c>
      <c r="E157" s="248" t="s">
        <v>1243</v>
      </c>
      <c r="F157" s="249" t="s">
        <v>1244</v>
      </c>
      <c r="G157" s="250" t="s">
        <v>403</v>
      </c>
      <c r="H157" s="251">
        <v>35</v>
      </c>
      <c r="I157" s="252"/>
      <c r="J157" s="253">
        <f>ROUND(I157*H157,2)</f>
        <v>0</v>
      </c>
      <c r="K157" s="249" t="s">
        <v>206</v>
      </c>
      <c r="L157" s="254"/>
      <c r="M157" s="255" t="s">
        <v>5</v>
      </c>
      <c r="N157" s="256" t="s">
        <v>44</v>
      </c>
      <c r="O157" s="49"/>
      <c r="P157" s="223">
        <f>O157*H157</f>
        <v>0</v>
      </c>
      <c r="Q157" s="223">
        <v>0.065000000000000002</v>
      </c>
      <c r="R157" s="223">
        <f>Q157*H157</f>
        <v>2.2749999999999999</v>
      </c>
      <c r="S157" s="223">
        <v>0</v>
      </c>
      <c r="T157" s="224">
        <f>S157*H157</f>
        <v>0</v>
      </c>
      <c r="AR157" s="26" t="s">
        <v>250</v>
      </c>
      <c r="AT157" s="26" t="s">
        <v>271</v>
      </c>
      <c r="AU157" s="26" t="s">
        <v>83</v>
      </c>
      <c r="AY157" s="26" t="s">
        <v>200</v>
      </c>
      <c r="BE157" s="225">
        <f>IF(N157="základní",J157,0)</f>
        <v>0</v>
      </c>
      <c r="BF157" s="225">
        <f>IF(N157="snížená",J157,0)</f>
        <v>0</v>
      </c>
      <c r="BG157" s="225">
        <f>IF(N157="zákl. přenesená",J157,0)</f>
        <v>0</v>
      </c>
      <c r="BH157" s="225">
        <f>IF(N157="sníž. přenesená",J157,0)</f>
        <v>0</v>
      </c>
      <c r="BI157" s="225">
        <f>IF(N157="nulová",J157,0)</f>
        <v>0</v>
      </c>
      <c r="BJ157" s="26" t="s">
        <v>81</v>
      </c>
      <c r="BK157" s="225">
        <f>ROUND(I157*H157,2)</f>
        <v>0</v>
      </c>
      <c r="BL157" s="26" t="s">
        <v>207</v>
      </c>
      <c r="BM157" s="26" t="s">
        <v>1245</v>
      </c>
    </row>
    <row r="158" s="1" customFormat="1">
      <c r="B158" s="48"/>
      <c r="D158" s="226" t="s">
        <v>209</v>
      </c>
      <c r="F158" s="227" t="s">
        <v>1244</v>
      </c>
      <c r="I158" s="228"/>
      <c r="L158" s="48"/>
      <c r="M158" s="229"/>
      <c r="N158" s="49"/>
      <c r="O158" s="49"/>
      <c r="P158" s="49"/>
      <c r="Q158" s="49"/>
      <c r="R158" s="49"/>
      <c r="S158" s="49"/>
      <c r="T158" s="87"/>
      <c r="AT158" s="26" t="s">
        <v>209</v>
      </c>
      <c r="AU158" s="26" t="s">
        <v>83</v>
      </c>
    </row>
    <row r="159" s="12" customFormat="1">
      <c r="B159" s="230"/>
      <c r="D159" s="226" t="s">
        <v>211</v>
      </c>
      <c r="E159" s="231" t="s">
        <v>5</v>
      </c>
      <c r="F159" s="232" t="s">
        <v>413</v>
      </c>
      <c r="H159" s="233">
        <v>35</v>
      </c>
      <c r="I159" s="234"/>
      <c r="L159" s="230"/>
      <c r="M159" s="235"/>
      <c r="N159" s="236"/>
      <c r="O159" s="236"/>
      <c r="P159" s="236"/>
      <c r="Q159" s="236"/>
      <c r="R159" s="236"/>
      <c r="S159" s="236"/>
      <c r="T159" s="237"/>
      <c r="AT159" s="231" t="s">
        <v>211</v>
      </c>
      <c r="AU159" s="231" t="s">
        <v>83</v>
      </c>
      <c r="AV159" s="12" t="s">
        <v>83</v>
      </c>
      <c r="AW159" s="12" t="s">
        <v>37</v>
      </c>
      <c r="AX159" s="12" t="s">
        <v>81</v>
      </c>
      <c r="AY159" s="231" t="s">
        <v>200</v>
      </c>
    </row>
    <row r="160" s="11" customFormat="1" ht="29.88" customHeight="1">
      <c r="B160" s="200"/>
      <c r="D160" s="201" t="s">
        <v>72</v>
      </c>
      <c r="E160" s="211" t="s">
        <v>230</v>
      </c>
      <c r="F160" s="211" t="s">
        <v>338</v>
      </c>
      <c r="I160" s="203"/>
      <c r="J160" s="212">
        <f>BK160</f>
        <v>0</v>
      </c>
      <c r="L160" s="200"/>
      <c r="M160" s="205"/>
      <c r="N160" s="206"/>
      <c r="O160" s="206"/>
      <c r="P160" s="207">
        <f>SUM(P161:P207)</f>
        <v>0</v>
      </c>
      <c r="Q160" s="206"/>
      <c r="R160" s="207">
        <f>SUM(R161:R207)</f>
        <v>72.97043330000001</v>
      </c>
      <c r="S160" s="206"/>
      <c r="T160" s="208">
        <f>SUM(T161:T207)</f>
        <v>0</v>
      </c>
      <c r="AR160" s="201" t="s">
        <v>81</v>
      </c>
      <c r="AT160" s="209" t="s">
        <v>72</v>
      </c>
      <c r="AU160" s="209" t="s">
        <v>81</v>
      </c>
      <c r="AY160" s="201" t="s">
        <v>200</v>
      </c>
      <c r="BK160" s="210">
        <f>SUM(BK161:BK207)</f>
        <v>0</v>
      </c>
    </row>
    <row r="161" s="1" customFormat="1" ht="16.5" customHeight="1">
      <c r="B161" s="213"/>
      <c r="C161" s="214" t="s">
        <v>350</v>
      </c>
      <c r="D161" s="214" t="s">
        <v>202</v>
      </c>
      <c r="E161" s="215" t="s">
        <v>351</v>
      </c>
      <c r="F161" s="216" t="s">
        <v>352</v>
      </c>
      <c r="G161" s="217" t="s">
        <v>291</v>
      </c>
      <c r="H161" s="218">
        <v>129.02000000000001</v>
      </c>
      <c r="I161" s="219"/>
      <c r="J161" s="220">
        <f>ROUND(I161*H161,2)</f>
        <v>0</v>
      </c>
      <c r="K161" s="216" t="s">
        <v>206</v>
      </c>
      <c r="L161" s="48"/>
      <c r="M161" s="221" t="s">
        <v>5</v>
      </c>
      <c r="N161" s="222" t="s">
        <v>44</v>
      </c>
      <c r="O161" s="49"/>
      <c r="P161" s="223">
        <f>O161*H161</f>
        <v>0</v>
      </c>
      <c r="Q161" s="223">
        <v>0.27994000000000002</v>
      </c>
      <c r="R161" s="223">
        <f>Q161*H161</f>
        <v>36.117858800000008</v>
      </c>
      <c r="S161" s="223">
        <v>0</v>
      </c>
      <c r="T161" s="224">
        <f>S161*H161</f>
        <v>0</v>
      </c>
      <c r="AR161" s="26" t="s">
        <v>207</v>
      </c>
      <c r="AT161" s="26" t="s">
        <v>202</v>
      </c>
      <c r="AU161" s="26" t="s">
        <v>83</v>
      </c>
      <c r="AY161" s="26" t="s">
        <v>200</v>
      </c>
      <c r="BE161" s="225">
        <f>IF(N161="základní",J161,0)</f>
        <v>0</v>
      </c>
      <c r="BF161" s="225">
        <f>IF(N161="snížená",J161,0)</f>
        <v>0</v>
      </c>
      <c r="BG161" s="225">
        <f>IF(N161="zákl. přenesená",J161,0)</f>
        <v>0</v>
      </c>
      <c r="BH161" s="225">
        <f>IF(N161="sníž. přenesená",J161,0)</f>
        <v>0</v>
      </c>
      <c r="BI161" s="225">
        <f>IF(N161="nulová",J161,0)</f>
        <v>0</v>
      </c>
      <c r="BJ161" s="26" t="s">
        <v>81</v>
      </c>
      <c r="BK161" s="225">
        <f>ROUND(I161*H161,2)</f>
        <v>0</v>
      </c>
      <c r="BL161" s="26" t="s">
        <v>207</v>
      </c>
      <c r="BM161" s="26" t="s">
        <v>1246</v>
      </c>
    </row>
    <row r="162" s="1" customFormat="1">
      <c r="B162" s="48"/>
      <c r="D162" s="226" t="s">
        <v>209</v>
      </c>
      <c r="F162" s="227" t="s">
        <v>354</v>
      </c>
      <c r="I162" s="228"/>
      <c r="L162" s="48"/>
      <c r="M162" s="229"/>
      <c r="N162" s="49"/>
      <c r="O162" s="49"/>
      <c r="P162" s="49"/>
      <c r="Q162" s="49"/>
      <c r="R162" s="49"/>
      <c r="S162" s="49"/>
      <c r="T162" s="87"/>
      <c r="AT162" s="26" t="s">
        <v>209</v>
      </c>
      <c r="AU162" s="26" t="s">
        <v>83</v>
      </c>
    </row>
    <row r="163" s="12" customFormat="1">
      <c r="B163" s="230"/>
      <c r="D163" s="226" t="s">
        <v>211</v>
      </c>
      <c r="E163" s="231" t="s">
        <v>5</v>
      </c>
      <c r="F163" s="232" t="s">
        <v>1247</v>
      </c>
      <c r="H163" s="233">
        <v>1.6200000000000001</v>
      </c>
      <c r="I163" s="234"/>
      <c r="L163" s="230"/>
      <c r="M163" s="235"/>
      <c r="N163" s="236"/>
      <c r="O163" s="236"/>
      <c r="P163" s="236"/>
      <c r="Q163" s="236"/>
      <c r="R163" s="236"/>
      <c r="S163" s="236"/>
      <c r="T163" s="237"/>
      <c r="AT163" s="231" t="s">
        <v>211</v>
      </c>
      <c r="AU163" s="231" t="s">
        <v>83</v>
      </c>
      <c r="AV163" s="12" t="s">
        <v>83</v>
      </c>
      <c r="AW163" s="12" t="s">
        <v>37</v>
      </c>
      <c r="AX163" s="12" t="s">
        <v>73</v>
      </c>
      <c r="AY163" s="231" t="s">
        <v>200</v>
      </c>
    </row>
    <row r="164" s="12" customFormat="1">
      <c r="B164" s="230"/>
      <c r="D164" s="226" t="s">
        <v>211</v>
      </c>
      <c r="E164" s="231" t="s">
        <v>5</v>
      </c>
      <c r="F164" s="232" t="s">
        <v>1248</v>
      </c>
      <c r="H164" s="233">
        <v>127.40000000000001</v>
      </c>
      <c r="I164" s="234"/>
      <c r="L164" s="230"/>
      <c r="M164" s="235"/>
      <c r="N164" s="236"/>
      <c r="O164" s="236"/>
      <c r="P164" s="236"/>
      <c r="Q164" s="236"/>
      <c r="R164" s="236"/>
      <c r="S164" s="236"/>
      <c r="T164" s="237"/>
      <c r="AT164" s="231" t="s">
        <v>211</v>
      </c>
      <c r="AU164" s="231" t="s">
        <v>83</v>
      </c>
      <c r="AV164" s="12" t="s">
        <v>83</v>
      </c>
      <c r="AW164" s="12" t="s">
        <v>37</v>
      </c>
      <c r="AX164" s="12" t="s">
        <v>73</v>
      </c>
      <c r="AY164" s="231" t="s">
        <v>200</v>
      </c>
    </row>
    <row r="165" s="13" customFormat="1">
      <c r="B165" s="238"/>
      <c r="D165" s="226" t="s">
        <v>211</v>
      </c>
      <c r="E165" s="239" t="s">
        <v>5</v>
      </c>
      <c r="F165" s="240" t="s">
        <v>219</v>
      </c>
      <c r="H165" s="241">
        <v>129.02000000000001</v>
      </c>
      <c r="I165" s="242"/>
      <c r="L165" s="238"/>
      <c r="M165" s="243"/>
      <c r="N165" s="244"/>
      <c r="O165" s="244"/>
      <c r="P165" s="244"/>
      <c r="Q165" s="244"/>
      <c r="R165" s="244"/>
      <c r="S165" s="244"/>
      <c r="T165" s="245"/>
      <c r="AT165" s="239" t="s">
        <v>211</v>
      </c>
      <c r="AU165" s="239" t="s">
        <v>83</v>
      </c>
      <c r="AV165" s="13" t="s">
        <v>207</v>
      </c>
      <c r="AW165" s="13" t="s">
        <v>37</v>
      </c>
      <c r="AX165" s="13" t="s">
        <v>81</v>
      </c>
      <c r="AY165" s="239" t="s">
        <v>200</v>
      </c>
    </row>
    <row r="166" s="1" customFormat="1" ht="16.5" customHeight="1">
      <c r="B166" s="213"/>
      <c r="C166" s="214" t="s">
        <v>356</v>
      </c>
      <c r="D166" s="214" t="s">
        <v>202</v>
      </c>
      <c r="E166" s="215" t="s">
        <v>357</v>
      </c>
      <c r="F166" s="216" t="s">
        <v>358</v>
      </c>
      <c r="G166" s="217" t="s">
        <v>291</v>
      </c>
      <c r="H166" s="218">
        <v>1.6200000000000001</v>
      </c>
      <c r="I166" s="219"/>
      <c r="J166" s="220">
        <f>ROUND(I166*H166,2)</f>
        <v>0</v>
      </c>
      <c r="K166" s="216" t="s">
        <v>206</v>
      </c>
      <c r="L166" s="48"/>
      <c r="M166" s="221" t="s">
        <v>5</v>
      </c>
      <c r="N166" s="222" t="s">
        <v>44</v>
      </c>
      <c r="O166" s="49"/>
      <c r="P166" s="223">
        <f>O166*H166</f>
        <v>0</v>
      </c>
      <c r="Q166" s="223">
        <v>0.378</v>
      </c>
      <c r="R166" s="223">
        <f>Q166*H166</f>
        <v>0.61236000000000002</v>
      </c>
      <c r="S166" s="223">
        <v>0</v>
      </c>
      <c r="T166" s="224">
        <f>S166*H166</f>
        <v>0</v>
      </c>
      <c r="AR166" s="26" t="s">
        <v>207</v>
      </c>
      <c r="AT166" s="26" t="s">
        <v>202</v>
      </c>
      <c r="AU166" s="26" t="s">
        <v>83</v>
      </c>
      <c r="AY166" s="26" t="s">
        <v>200</v>
      </c>
      <c r="BE166" s="225">
        <f>IF(N166="základní",J166,0)</f>
        <v>0</v>
      </c>
      <c r="BF166" s="225">
        <f>IF(N166="snížená",J166,0)</f>
        <v>0</v>
      </c>
      <c r="BG166" s="225">
        <f>IF(N166="zákl. přenesená",J166,0)</f>
        <v>0</v>
      </c>
      <c r="BH166" s="225">
        <f>IF(N166="sníž. přenesená",J166,0)</f>
        <v>0</v>
      </c>
      <c r="BI166" s="225">
        <f>IF(N166="nulová",J166,0)</f>
        <v>0</v>
      </c>
      <c r="BJ166" s="26" t="s">
        <v>81</v>
      </c>
      <c r="BK166" s="225">
        <f>ROUND(I166*H166,2)</f>
        <v>0</v>
      </c>
      <c r="BL166" s="26" t="s">
        <v>207</v>
      </c>
      <c r="BM166" s="26" t="s">
        <v>1249</v>
      </c>
    </row>
    <row r="167" s="1" customFormat="1">
      <c r="B167" s="48"/>
      <c r="D167" s="226" t="s">
        <v>209</v>
      </c>
      <c r="F167" s="227" t="s">
        <v>360</v>
      </c>
      <c r="I167" s="228"/>
      <c r="L167" s="48"/>
      <c r="M167" s="229"/>
      <c r="N167" s="49"/>
      <c r="O167" s="49"/>
      <c r="P167" s="49"/>
      <c r="Q167" s="49"/>
      <c r="R167" s="49"/>
      <c r="S167" s="49"/>
      <c r="T167" s="87"/>
      <c r="AT167" s="26" t="s">
        <v>209</v>
      </c>
      <c r="AU167" s="26" t="s">
        <v>83</v>
      </c>
    </row>
    <row r="168" s="12" customFormat="1">
      <c r="B168" s="230"/>
      <c r="D168" s="226" t="s">
        <v>211</v>
      </c>
      <c r="E168" s="231" t="s">
        <v>5</v>
      </c>
      <c r="F168" s="232" t="s">
        <v>1247</v>
      </c>
      <c r="H168" s="233">
        <v>1.6200000000000001</v>
      </c>
      <c r="I168" s="234"/>
      <c r="L168" s="230"/>
      <c r="M168" s="235"/>
      <c r="N168" s="236"/>
      <c r="O168" s="236"/>
      <c r="P168" s="236"/>
      <c r="Q168" s="236"/>
      <c r="R168" s="236"/>
      <c r="S168" s="236"/>
      <c r="T168" s="237"/>
      <c r="AT168" s="231" t="s">
        <v>211</v>
      </c>
      <c r="AU168" s="231" t="s">
        <v>83</v>
      </c>
      <c r="AV168" s="12" t="s">
        <v>83</v>
      </c>
      <c r="AW168" s="12" t="s">
        <v>37</v>
      </c>
      <c r="AX168" s="12" t="s">
        <v>81</v>
      </c>
      <c r="AY168" s="231" t="s">
        <v>200</v>
      </c>
    </row>
    <row r="169" s="1" customFormat="1" ht="16.5" customHeight="1">
      <c r="B169" s="213"/>
      <c r="C169" s="214" t="s">
        <v>362</v>
      </c>
      <c r="D169" s="214" t="s">
        <v>202</v>
      </c>
      <c r="E169" s="215" t="s">
        <v>363</v>
      </c>
      <c r="F169" s="216" t="s">
        <v>364</v>
      </c>
      <c r="G169" s="217" t="s">
        <v>291</v>
      </c>
      <c r="H169" s="218">
        <v>11.93</v>
      </c>
      <c r="I169" s="219"/>
      <c r="J169" s="220">
        <f>ROUND(I169*H169,2)</f>
        <v>0</v>
      </c>
      <c r="K169" s="216" t="s">
        <v>206</v>
      </c>
      <c r="L169" s="48"/>
      <c r="M169" s="221" t="s">
        <v>5</v>
      </c>
      <c r="N169" s="222" t="s">
        <v>44</v>
      </c>
      <c r="O169" s="49"/>
      <c r="P169" s="223">
        <f>O169*H169</f>
        <v>0</v>
      </c>
      <c r="Q169" s="223">
        <v>0.47260000000000002</v>
      </c>
      <c r="R169" s="223">
        <f>Q169*H169</f>
        <v>5.6381180000000004</v>
      </c>
      <c r="S169" s="223">
        <v>0</v>
      </c>
      <c r="T169" s="224">
        <f>S169*H169</f>
        <v>0</v>
      </c>
      <c r="AR169" s="26" t="s">
        <v>207</v>
      </c>
      <c r="AT169" s="26" t="s">
        <v>202</v>
      </c>
      <c r="AU169" s="26" t="s">
        <v>83</v>
      </c>
      <c r="AY169" s="26" t="s">
        <v>200</v>
      </c>
      <c r="BE169" s="225">
        <f>IF(N169="základní",J169,0)</f>
        <v>0</v>
      </c>
      <c r="BF169" s="225">
        <f>IF(N169="snížená",J169,0)</f>
        <v>0</v>
      </c>
      <c r="BG169" s="225">
        <f>IF(N169="zákl. přenesená",J169,0)</f>
        <v>0</v>
      </c>
      <c r="BH169" s="225">
        <f>IF(N169="sníž. přenesená",J169,0)</f>
        <v>0</v>
      </c>
      <c r="BI169" s="225">
        <f>IF(N169="nulová",J169,0)</f>
        <v>0</v>
      </c>
      <c r="BJ169" s="26" t="s">
        <v>81</v>
      </c>
      <c r="BK169" s="225">
        <f>ROUND(I169*H169,2)</f>
        <v>0</v>
      </c>
      <c r="BL169" s="26" t="s">
        <v>207</v>
      </c>
      <c r="BM169" s="26" t="s">
        <v>1250</v>
      </c>
    </row>
    <row r="170" s="1" customFormat="1">
      <c r="B170" s="48"/>
      <c r="D170" s="226" t="s">
        <v>209</v>
      </c>
      <c r="F170" s="227" t="s">
        <v>366</v>
      </c>
      <c r="I170" s="228"/>
      <c r="L170" s="48"/>
      <c r="M170" s="229"/>
      <c r="N170" s="49"/>
      <c r="O170" s="49"/>
      <c r="P170" s="49"/>
      <c r="Q170" s="49"/>
      <c r="R170" s="49"/>
      <c r="S170" s="49"/>
      <c r="T170" s="87"/>
      <c r="AT170" s="26" t="s">
        <v>209</v>
      </c>
      <c r="AU170" s="26" t="s">
        <v>83</v>
      </c>
    </row>
    <row r="171" s="12" customFormat="1">
      <c r="B171" s="230"/>
      <c r="D171" s="226" t="s">
        <v>211</v>
      </c>
      <c r="E171" s="231" t="s">
        <v>5</v>
      </c>
      <c r="F171" s="232" t="s">
        <v>1251</v>
      </c>
      <c r="H171" s="233">
        <v>11.93</v>
      </c>
      <c r="I171" s="234"/>
      <c r="L171" s="230"/>
      <c r="M171" s="235"/>
      <c r="N171" s="236"/>
      <c r="O171" s="236"/>
      <c r="P171" s="236"/>
      <c r="Q171" s="236"/>
      <c r="R171" s="236"/>
      <c r="S171" s="236"/>
      <c r="T171" s="237"/>
      <c r="AT171" s="231" t="s">
        <v>211</v>
      </c>
      <c r="AU171" s="231" t="s">
        <v>83</v>
      </c>
      <c r="AV171" s="12" t="s">
        <v>83</v>
      </c>
      <c r="AW171" s="12" t="s">
        <v>37</v>
      </c>
      <c r="AX171" s="12" t="s">
        <v>81</v>
      </c>
      <c r="AY171" s="231" t="s">
        <v>200</v>
      </c>
    </row>
    <row r="172" s="1" customFormat="1" ht="25.5" customHeight="1">
      <c r="B172" s="213"/>
      <c r="C172" s="214" t="s">
        <v>368</v>
      </c>
      <c r="D172" s="214" t="s">
        <v>202</v>
      </c>
      <c r="E172" s="215" t="s">
        <v>369</v>
      </c>
      <c r="F172" s="216" t="s">
        <v>370</v>
      </c>
      <c r="G172" s="217" t="s">
        <v>291</v>
      </c>
      <c r="H172" s="218">
        <v>37.25</v>
      </c>
      <c r="I172" s="219"/>
      <c r="J172" s="220">
        <f>ROUND(I172*H172,2)</f>
        <v>0</v>
      </c>
      <c r="K172" s="216" t="s">
        <v>206</v>
      </c>
      <c r="L172" s="48"/>
      <c r="M172" s="221" t="s">
        <v>5</v>
      </c>
      <c r="N172" s="222" t="s">
        <v>44</v>
      </c>
      <c r="O172" s="49"/>
      <c r="P172" s="223">
        <f>O172*H172</f>
        <v>0</v>
      </c>
      <c r="Q172" s="223">
        <v>0</v>
      </c>
      <c r="R172" s="223">
        <f>Q172*H172</f>
        <v>0</v>
      </c>
      <c r="S172" s="223">
        <v>0</v>
      </c>
      <c r="T172" s="224">
        <f>S172*H172</f>
        <v>0</v>
      </c>
      <c r="AR172" s="26" t="s">
        <v>207</v>
      </c>
      <c r="AT172" s="26" t="s">
        <v>202</v>
      </c>
      <c r="AU172" s="26" t="s">
        <v>83</v>
      </c>
      <c r="AY172" s="26" t="s">
        <v>200</v>
      </c>
      <c r="BE172" s="225">
        <f>IF(N172="základní",J172,0)</f>
        <v>0</v>
      </c>
      <c r="BF172" s="225">
        <f>IF(N172="snížená",J172,0)</f>
        <v>0</v>
      </c>
      <c r="BG172" s="225">
        <f>IF(N172="zákl. přenesená",J172,0)</f>
        <v>0</v>
      </c>
      <c r="BH172" s="225">
        <f>IF(N172="sníž. přenesená",J172,0)</f>
        <v>0</v>
      </c>
      <c r="BI172" s="225">
        <f>IF(N172="nulová",J172,0)</f>
        <v>0</v>
      </c>
      <c r="BJ172" s="26" t="s">
        <v>81</v>
      </c>
      <c r="BK172" s="225">
        <f>ROUND(I172*H172,2)</f>
        <v>0</v>
      </c>
      <c r="BL172" s="26" t="s">
        <v>207</v>
      </c>
      <c r="BM172" s="26" t="s">
        <v>1252</v>
      </c>
    </row>
    <row r="173" s="1" customFormat="1">
      <c r="B173" s="48"/>
      <c r="D173" s="226" t="s">
        <v>209</v>
      </c>
      <c r="F173" s="227" t="s">
        <v>372</v>
      </c>
      <c r="I173" s="228"/>
      <c r="L173" s="48"/>
      <c r="M173" s="229"/>
      <c r="N173" s="49"/>
      <c r="O173" s="49"/>
      <c r="P173" s="49"/>
      <c r="Q173" s="49"/>
      <c r="R173" s="49"/>
      <c r="S173" s="49"/>
      <c r="T173" s="87"/>
      <c r="AT173" s="26" t="s">
        <v>209</v>
      </c>
      <c r="AU173" s="26" t="s">
        <v>83</v>
      </c>
    </row>
    <row r="174" s="12" customFormat="1">
      <c r="B174" s="230"/>
      <c r="D174" s="226" t="s">
        <v>211</v>
      </c>
      <c r="E174" s="231" t="s">
        <v>5</v>
      </c>
      <c r="F174" s="232" t="s">
        <v>1196</v>
      </c>
      <c r="H174" s="233">
        <v>37.25</v>
      </c>
      <c r="I174" s="234"/>
      <c r="L174" s="230"/>
      <c r="M174" s="235"/>
      <c r="N174" s="236"/>
      <c r="O174" s="236"/>
      <c r="P174" s="236"/>
      <c r="Q174" s="236"/>
      <c r="R174" s="236"/>
      <c r="S174" s="236"/>
      <c r="T174" s="237"/>
      <c r="AT174" s="231" t="s">
        <v>211</v>
      </c>
      <c r="AU174" s="231" t="s">
        <v>83</v>
      </c>
      <c r="AV174" s="12" t="s">
        <v>83</v>
      </c>
      <c r="AW174" s="12" t="s">
        <v>37</v>
      </c>
      <c r="AX174" s="12" t="s">
        <v>81</v>
      </c>
      <c r="AY174" s="231" t="s">
        <v>200</v>
      </c>
    </row>
    <row r="175" s="1" customFormat="1" ht="16.5" customHeight="1">
      <c r="B175" s="213"/>
      <c r="C175" s="214" t="s">
        <v>373</v>
      </c>
      <c r="D175" s="214" t="s">
        <v>202</v>
      </c>
      <c r="E175" s="215" t="s">
        <v>379</v>
      </c>
      <c r="F175" s="216" t="s">
        <v>380</v>
      </c>
      <c r="G175" s="217" t="s">
        <v>291</v>
      </c>
      <c r="H175" s="218">
        <v>37.25</v>
      </c>
      <c r="I175" s="219"/>
      <c r="J175" s="220">
        <f>ROUND(I175*H175,2)</f>
        <v>0</v>
      </c>
      <c r="K175" s="216" t="s">
        <v>206</v>
      </c>
      <c r="L175" s="48"/>
      <c r="M175" s="221" t="s">
        <v>5</v>
      </c>
      <c r="N175" s="222" t="s">
        <v>44</v>
      </c>
      <c r="O175" s="49"/>
      <c r="P175" s="223">
        <f>O175*H175</f>
        <v>0</v>
      </c>
      <c r="Q175" s="223">
        <v>0</v>
      </c>
      <c r="R175" s="223">
        <f>Q175*H175</f>
        <v>0</v>
      </c>
      <c r="S175" s="223">
        <v>0</v>
      </c>
      <c r="T175" s="224">
        <f>S175*H175</f>
        <v>0</v>
      </c>
      <c r="AR175" s="26" t="s">
        <v>207</v>
      </c>
      <c r="AT175" s="26" t="s">
        <v>202</v>
      </c>
      <c r="AU175" s="26" t="s">
        <v>83</v>
      </c>
      <c r="AY175" s="26" t="s">
        <v>200</v>
      </c>
      <c r="BE175" s="225">
        <f>IF(N175="základní",J175,0)</f>
        <v>0</v>
      </c>
      <c r="BF175" s="225">
        <f>IF(N175="snížená",J175,0)</f>
        <v>0</v>
      </c>
      <c r="BG175" s="225">
        <f>IF(N175="zákl. přenesená",J175,0)</f>
        <v>0</v>
      </c>
      <c r="BH175" s="225">
        <f>IF(N175="sníž. přenesená",J175,0)</f>
        <v>0</v>
      </c>
      <c r="BI175" s="225">
        <f>IF(N175="nulová",J175,0)</f>
        <v>0</v>
      </c>
      <c r="BJ175" s="26" t="s">
        <v>81</v>
      </c>
      <c r="BK175" s="225">
        <f>ROUND(I175*H175,2)</f>
        <v>0</v>
      </c>
      <c r="BL175" s="26" t="s">
        <v>207</v>
      </c>
      <c r="BM175" s="26" t="s">
        <v>1253</v>
      </c>
    </row>
    <row r="176" s="1" customFormat="1">
      <c r="B176" s="48"/>
      <c r="D176" s="226" t="s">
        <v>209</v>
      </c>
      <c r="F176" s="227" t="s">
        <v>382</v>
      </c>
      <c r="I176" s="228"/>
      <c r="L176" s="48"/>
      <c r="M176" s="229"/>
      <c r="N176" s="49"/>
      <c r="O176" s="49"/>
      <c r="P176" s="49"/>
      <c r="Q176" s="49"/>
      <c r="R176" s="49"/>
      <c r="S176" s="49"/>
      <c r="T176" s="87"/>
      <c r="AT176" s="26" t="s">
        <v>209</v>
      </c>
      <c r="AU176" s="26" t="s">
        <v>83</v>
      </c>
    </row>
    <row r="177" s="12" customFormat="1">
      <c r="B177" s="230"/>
      <c r="D177" s="226" t="s">
        <v>211</v>
      </c>
      <c r="E177" s="231" t="s">
        <v>5</v>
      </c>
      <c r="F177" s="232" t="s">
        <v>1196</v>
      </c>
      <c r="H177" s="233">
        <v>37.25</v>
      </c>
      <c r="I177" s="234"/>
      <c r="L177" s="230"/>
      <c r="M177" s="235"/>
      <c r="N177" s="236"/>
      <c r="O177" s="236"/>
      <c r="P177" s="236"/>
      <c r="Q177" s="236"/>
      <c r="R177" s="236"/>
      <c r="S177" s="236"/>
      <c r="T177" s="237"/>
      <c r="AT177" s="231" t="s">
        <v>211</v>
      </c>
      <c r="AU177" s="231" t="s">
        <v>83</v>
      </c>
      <c r="AV177" s="12" t="s">
        <v>83</v>
      </c>
      <c r="AW177" s="12" t="s">
        <v>37</v>
      </c>
      <c r="AX177" s="12" t="s">
        <v>81</v>
      </c>
      <c r="AY177" s="231" t="s">
        <v>200</v>
      </c>
    </row>
    <row r="178" s="1" customFormat="1" ht="16.5" customHeight="1">
      <c r="B178" s="213"/>
      <c r="C178" s="214" t="s">
        <v>378</v>
      </c>
      <c r="D178" s="214" t="s">
        <v>202</v>
      </c>
      <c r="E178" s="215" t="s">
        <v>384</v>
      </c>
      <c r="F178" s="216" t="s">
        <v>385</v>
      </c>
      <c r="G178" s="217" t="s">
        <v>291</v>
      </c>
      <c r="H178" s="218">
        <v>74.5</v>
      </c>
      <c r="I178" s="219"/>
      <c r="J178" s="220">
        <f>ROUND(I178*H178,2)</f>
        <v>0</v>
      </c>
      <c r="K178" s="216" t="s">
        <v>206</v>
      </c>
      <c r="L178" s="48"/>
      <c r="M178" s="221" t="s">
        <v>5</v>
      </c>
      <c r="N178" s="222" t="s">
        <v>44</v>
      </c>
      <c r="O178" s="49"/>
      <c r="P178" s="223">
        <f>O178*H178</f>
        <v>0</v>
      </c>
      <c r="Q178" s="223">
        <v>0</v>
      </c>
      <c r="R178" s="223">
        <f>Q178*H178</f>
        <v>0</v>
      </c>
      <c r="S178" s="223">
        <v>0</v>
      </c>
      <c r="T178" s="224">
        <f>S178*H178</f>
        <v>0</v>
      </c>
      <c r="AR178" s="26" t="s">
        <v>207</v>
      </c>
      <c r="AT178" s="26" t="s">
        <v>202</v>
      </c>
      <c r="AU178" s="26" t="s">
        <v>83</v>
      </c>
      <c r="AY178" s="26" t="s">
        <v>200</v>
      </c>
      <c r="BE178" s="225">
        <f>IF(N178="základní",J178,0)</f>
        <v>0</v>
      </c>
      <c r="BF178" s="225">
        <f>IF(N178="snížená",J178,0)</f>
        <v>0</v>
      </c>
      <c r="BG178" s="225">
        <f>IF(N178="zákl. přenesená",J178,0)</f>
        <v>0</v>
      </c>
      <c r="BH178" s="225">
        <f>IF(N178="sníž. přenesená",J178,0)</f>
        <v>0</v>
      </c>
      <c r="BI178" s="225">
        <f>IF(N178="nulová",J178,0)</f>
        <v>0</v>
      </c>
      <c r="BJ178" s="26" t="s">
        <v>81</v>
      </c>
      <c r="BK178" s="225">
        <f>ROUND(I178*H178,2)</f>
        <v>0</v>
      </c>
      <c r="BL178" s="26" t="s">
        <v>207</v>
      </c>
      <c r="BM178" s="26" t="s">
        <v>1254</v>
      </c>
    </row>
    <row r="179" s="1" customFormat="1">
      <c r="B179" s="48"/>
      <c r="D179" s="226" t="s">
        <v>209</v>
      </c>
      <c r="F179" s="227" t="s">
        <v>387</v>
      </c>
      <c r="I179" s="228"/>
      <c r="L179" s="48"/>
      <c r="M179" s="229"/>
      <c r="N179" s="49"/>
      <c r="O179" s="49"/>
      <c r="P179" s="49"/>
      <c r="Q179" s="49"/>
      <c r="R179" s="49"/>
      <c r="S179" s="49"/>
      <c r="T179" s="87"/>
      <c r="AT179" s="26" t="s">
        <v>209</v>
      </c>
      <c r="AU179" s="26" t="s">
        <v>83</v>
      </c>
    </row>
    <row r="180" s="12" customFormat="1">
      <c r="B180" s="230"/>
      <c r="D180" s="226" t="s">
        <v>211</v>
      </c>
      <c r="E180" s="231" t="s">
        <v>5</v>
      </c>
      <c r="F180" s="232" t="s">
        <v>1255</v>
      </c>
      <c r="H180" s="233">
        <v>74.5</v>
      </c>
      <c r="I180" s="234"/>
      <c r="L180" s="230"/>
      <c r="M180" s="235"/>
      <c r="N180" s="236"/>
      <c r="O180" s="236"/>
      <c r="P180" s="236"/>
      <c r="Q180" s="236"/>
      <c r="R180" s="236"/>
      <c r="S180" s="236"/>
      <c r="T180" s="237"/>
      <c r="AT180" s="231" t="s">
        <v>211</v>
      </c>
      <c r="AU180" s="231" t="s">
        <v>83</v>
      </c>
      <c r="AV180" s="12" t="s">
        <v>83</v>
      </c>
      <c r="AW180" s="12" t="s">
        <v>37</v>
      </c>
      <c r="AX180" s="12" t="s">
        <v>81</v>
      </c>
      <c r="AY180" s="231" t="s">
        <v>200</v>
      </c>
    </row>
    <row r="181" s="1" customFormat="1" ht="25.5" customHeight="1">
      <c r="B181" s="213"/>
      <c r="C181" s="214" t="s">
        <v>383</v>
      </c>
      <c r="D181" s="214" t="s">
        <v>202</v>
      </c>
      <c r="E181" s="215" t="s">
        <v>390</v>
      </c>
      <c r="F181" s="216" t="s">
        <v>391</v>
      </c>
      <c r="G181" s="217" t="s">
        <v>291</v>
      </c>
      <c r="H181" s="218">
        <v>37.25</v>
      </c>
      <c r="I181" s="219"/>
      <c r="J181" s="220">
        <f>ROUND(I181*H181,2)</f>
        <v>0</v>
      </c>
      <c r="K181" s="216" t="s">
        <v>206</v>
      </c>
      <c r="L181" s="48"/>
      <c r="M181" s="221" t="s">
        <v>5</v>
      </c>
      <c r="N181" s="222" t="s">
        <v>44</v>
      </c>
      <c r="O181" s="49"/>
      <c r="P181" s="223">
        <f>O181*H181</f>
        <v>0</v>
      </c>
      <c r="Q181" s="223">
        <v>0</v>
      </c>
      <c r="R181" s="223">
        <f>Q181*H181</f>
        <v>0</v>
      </c>
      <c r="S181" s="223">
        <v>0</v>
      </c>
      <c r="T181" s="224">
        <f>S181*H181</f>
        <v>0</v>
      </c>
      <c r="AR181" s="26" t="s">
        <v>207</v>
      </c>
      <c r="AT181" s="26" t="s">
        <v>202</v>
      </c>
      <c r="AU181" s="26" t="s">
        <v>83</v>
      </c>
      <c r="AY181" s="26" t="s">
        <v>200</v>
      </c>
      <c r="BE181" s="225">
        <f>IF(N181="základní",J181,0)</f>
        <v>0</v>
      </c>
      <c r="BF181" s="225">
        <f>IF(N181="snížená",J181,0)</f>
        <v>0</v>
      </c>
      <c r="BG181" s="225">
        <f>IF(N181="zákl. přenesená",J181,0)</f>
        <v>0</v>
      </c>
      <c r="BH181" s="225">
        <f>IF(N181="sníž. přenesená",J181,0)</f>
        <v>0</v>
      </c>
      <c r="BI181" s="225">
        <f>IF(N181="nulová",J181,0)</f>
        <v>0</v>
      </c>
      <c r="BJ181" s="26" t="s">
        <v>81</v>
      </c>
      <c r="BK181" s="225">
        <f>ROUND(I181*H181,2)</f>
        <v>0</v>
      </c>
      <c r="BL181" s="26" t="s">
        <v>207</v>
      </c>
      <c r="BM181" s="26" t="s">
        <v>1256</v>
      </c>
    </row>
    <row r="182" s="1" customFormat="1">
      <c r="B182" s="48"/>
      <c r="D182" s="226" t="s">
        <v>209</v>
      </c>
      <c r="F182" s="227" t="s">
        <v>393</v>
      </c>
      <c r="I182" s="228"/>
      <c r="L182" s="48"/>
      <c r="M182" s="229"/>
      <c r="N182" s="49"/>
      <c r="O182" s="49"/>
      <c r="P182" s="49"/>
      <c r="Q182" s="49"/>
      <c r="R182" s="49"/>
      <c r="S182" s="49"/>
      <c r="T182" s="87"/>
      <c r="AT182" s="26" t="s">
        <v>209</v>
      </c>
      <c r="AU182" s="26" t="s">
        <v>83</v>
      </c>
    </row>
    <row r="183" s="12" customFormat="1">
      <c r="B183" s="230"/>
      <c r="D183" s="226" t="s">
        <v>211</v>
      </c>
      <c r="E183" s="231" t="s">
        <v>5</v>
      </c>
      <c r="F183" s="232" t="s">
        <v>1196</v>
      </c>
      <c r="H183" s="233">
        <v>37.25</v>
      </c>
      <c r="I183" s="234"/>
      <c r="L183" s="230"/>
      <c r="M183" s="235"/>
      <c r="N183" s="236"/>
      <c r="O183" s="236"/>
      <c r="P183" s="236"/>
      <c r="Q183" s="236"/>
      <c r="R183" s="236"/>
      <c r="S183" s="236"/>
      <c r="T183" s="237"/>
      <c r="AT183" s="231" t="s">
        <v>211</v>
      </c>
      <c r="AU183" s="231" t="s">
        <v>83</v>
      </c>
      <c r="AV183" s="12" t="s">
        <v>83</v>
      </c>
      <c r="AW183" s="12" t="s">
        <v>37</v>
      </c>
      <c r="AX183" s="12" t="s">
        <v>81</v>
      </c>
      <c r="AY183" s="231" t="s">
        <v>200</v>
      </c>
    </row>
    <row r="184" s="1" customFormat="1" ht="25.5" customHeight="1">
      <c r="B184" s="213"/>
      <c r="C184" s="214" t="s">
        <v>389</v>
      </c>
      <c r="D184" s="214" t="s">
        <v>202</v>
      </c>
      <c r="E184" s="215" t="s">
        <v>1257</v>
      </c>
      <c r="F184" s="216" t="s">
        <v>1258</v>
      </c>
      <c r="G184" s="217" t="s">
        <v>291</v>
      </c>
      <c r="H184" s="218">
        <v>130.18000000000001</v>
      </c>
      <c r="I184" s="219"/>
      <c r="J184" s="220">
        <f>ROUND(I184*H184,2)</f>
        <v>0</v>
      </c>
      <c r="K184" s="216" t="s">
        <v>206</v>
      </c>
      <c r="L184" s="48"/>
      <c r="M184" s="221" t="s">
        <v>5</v>
      </c>
      <c r="N184" s="222" t="s">
        <v>44</v>
      </c>
      <c r="O184" s="49"/>
      <c r="P184" s="223">
        <f>O184*H184</f>
        <v>0</v>
      </c>
      <c r="Q184" s="223">
        <v>0.084250000000000005</v>
      </c>
      <c r="R184" s="223">
        <f>Q184*H184</f>
        <v>10.967665000000002</v>
      </c>
      <c r="S184" s="223">
        <v>0</v>
      </c>
      <c r="T184" s="224">
        <f>S184*H184</f>
        <v>0</v>
      </c>
      <c r="AR184" s="26" t="s">
        <v>207</v>
      </c>
      <c r="AT184" s="26" t="s">
        <v>202</v>
      </c>
      <c r="AU184" s="26" t="s">
        <v>83</v>
      </c>
      <c r="AY184" s="26" t="s">
        <v>200</v>
      </c>
      <c r="BE184" s="225">
        <f>IF(N184="základní",J184,0)</f>
        <v>0</v>
      </c>
      <c r="BF184" s="225">
        <f>IF(N184="snížená",J184,0)</f>
        <v>0</v>
      </c>
      <c r="BG184" s="225">
        <f>IF(N184="zákl. přenesená",J184,0)</f>
        <v>0</v>
      </c>
      <c r="BH184" s="225">
        <f>IF(N184="sníž. přenesená",J184,0)</f>
        <v>0</v>
      </c>
      <c r="BI184" s="225">
        <f>IF(N184="nulová",J184,0)</f>
        <v>0</v>
      </c>
      <c r="BJ184" s="26" t="s">
        <v>81</v>
      </c>
      <c r="BK184" s="225">
        <f>ROUND(I184*H184,2)</f>
        <v>0</v>
      </c>
      <c r="BL184" s="26" t="s">
        <v>207</v>
      </c>
      <c r="BM184" s="26" t="s">
        <v>1259</v>
      </c>
    </row>
    <row r="185" s="1" customFormat="1">
      <c r="B185" s="48"/>
      <c r="D185" s="226" t="s">
        <v>209</v>
      </c>
      <c r="F185" s="227" t="s">
        <v>1260</v>
      </c>
      <c r="I185" s="228"/>
      <c r="L185" s="48"/>
      <c r="M185" s="229"/>
      <c r="N185" s="49"/>
      <c r="O185" s="49"/>
      <c r="P185" s="49"/>
      <c r="Q185" s="49"/>
      <c r="R185" s="49"/>
      <c r="S185" s="49"/>
      <c r="T185" s="87"/>
      <c r="AT185" s="26" t="s">
        <v>209</v>
      </c>
      <c r="AU185" s="26" t="s">
        <v>83</v>
      </c>
    </row>
    <row r="186" s="12" customFormat="1">
      <c r="B186" s="230"/>
      <c r="D186" s="226" t="s">
        <v>211</v>
      </c>
      <c r="E186" s="231" t="s">
        <v>5</v>
      </c>
      <c r="F186" s="232" t="s">
        <v>1261</v>
      </c>
      <c r="H186" s="233">
        <v>130.18000000000001</v>
      </c>
      <c r="I186" s="234"/>
      <c r="L186" s="230"/>
      <c r="M186" s="235"/>
      <c r="N186" s="236"/>
      <c r="O186" s="236"/>
      <c r="P186" s="236"/>
      <c r="Q186" s="236"/>
      <c r="R186" s="236"/>
      <c r="S186" s="236"/>
      <c r="T186" s="237"/>
      <c r="AT186" s="231" t="s">
        <v>211</v>
      </c>
      <c r="AU186" s="231" t="s">
        <v>83</v>
      </c>
      <c r="AV186" s="12" t="s">
        <v>83</v>
      </c>
      <c r="AW186" s="12" t="s">
        <v>37</v>
      </c>
      <c r="AX186" s="12" t="s">
        <v>81</v>
      </c>
      <c r="AY186" s="231" t="s">
        <v>200</v>
      </c>
    </row>
    <row r="187" s="1" customFormat="1" ht="16.5" customHeight="1">
      <c r="B187" s="213"/>
      <c r="C187" s="247" t="s">
        <v>394</v>
      </c>
      <c r="D187" s="247" t="s">
        <v>271</v>
      </c>
      <c r="E187" s="248" t="s">
        <v>408</v>
      </c>
      <c r="F187" s="249" t="s">
        <v>409</v>
      </c>
      <c r="G187" s="250" t="s">
        <v>291</v>
      </c>
      <c r="H187" s="251">
        <v>128.67400000000001</v>
      </c>
      <c r="I187" s="252"/>
      <c r="J187" s="253">
        <f>ROUND(I187*H187,2)</f>
        <v>0</v>
      </c>
      <c r="K187" s="249" t="s">
        <v>206</v>
      </c>
      <c r="L187" s="254"/>
      <c r="M187" s="255" t="s">
        <v>5</v>
      </c>
      <c r="N187" s="256" t="s">
        <v>44</v>
      </c>
      <c r="O187" s="49"/>
      <c r="P187" s="223">
        <f>O187*H187</f>
        <v>0</v>
      </c>
      <c r="Q187" s="223">
        <v>0.13100000000000001</v>
      </c>
      <c r="R187" s="223">
        <f>Q187*H187</f>
        <v>16.856294000000002</v>
      </c>
      <c r="S187" s="223">
        <v>0</v>
      </c>
      <c r="T187" s="224">
        <f>S187*H187</f>
        <v>0</v>
      </c>
      <c r="AR187" s="26" t="s">
        <v>250</v>
      </c>
      <c r="AT187" s="26" t="s">
        <v>271</v>
      </c>
      <c r="AU187" s="26" t="s">
        <v>83</v>
      </c>
      <c r="AY187" s="26" t="s">
        <v>200</v>
      </c>
      <c r="BE187" s="225">
        <f>IF(N187="základní",J187,0)</f>
        <v>0</v>
      </c>
      <c r="BF187" s="225">
        <f>IF(N187="snížená",J187,0)</f>
        <v>0</v>
      </c>
      <c r="BG187" s="225">
        <f>IF(N187="zákl. přenesená",J187,0)</f>
        <v>0</v>
      </c>
      <c r="BH187" s="225">
        <f>IF(N187="sníž. přenesená",J187,0)</f>
        <v>0</v>
      </c>
      <c r="BI187" s="225">
        <f>IF(N187="nulová",J187,0)</f>
        <v>0</v>
      </c>
      <c r="BJ187" s="26" t="s">
        <v>81</v>
      </c>
      <c r="BK187" s="225">
        <f>ROUND(I187*H187,2)</f>
        <v>0</v>
      </c>
      <c r="BL187" s="26" t="s">
        <v>207</v>
      </c>
      <c r="BM187" s="26" t="s">
        <v>1262</v>
      </c>
    </row>
    <row r="188" s="1" customFormat="1">
      <c r="B188" s="48"/>
      <c r="D188" s="226" t="s">
        <v>209</v>
      </c>
      <c r="F188" s="227" t="s">
        <v>409</v>
      </c>
      <c r="I188" s="228"/>
      <c r="L188" s="48"/>
      <c r="M188" s="229"/>
      <c r="N188" s="49"/>
      <c r="O188" s="49"/>
      <c r="P188" s="49"/>
      <c r="Q188" s="49"/>
      <c r="R188" s="49"/>
      <c r="S188" s="49"/>
      <c r="T188" s="87"/>
      <c r="AT188" s="26" t="s">
        <v>209</v>
      </c>
      <c r="AU188" s="26" t="s">
        <v>83</v>
      </c>
    </row>
    <row r="189" s="12" customFormat="1">
      <c r="B189" s="230"/>
      <c r="D189" s="226" t="s">
        <v>211</v>
      </c>
      <c r="E189" s="231" t="s">
        <v>5</v>
      </c>
      <c r="F189" s="232" t="s">
        <v>1248</v>
      </c>
      <c r="H189" s="233">
        <v>127.40000000000001</v>
      </c>
      <c r="I189" s="234"/>
      <c r="L189" s="230"/>
      <c r="M189" s="235"/>
      <c r="N189" s="236"/>
      <c r="O189" s="236"/>
      <c r="P189" s="236"/>
      <c r="Q189" s="236"/>
      <c r="R189" s="236"/>
      <c r="S189" s="236"/>
      <c r="T189" s="237"/>
      <c r="AT189" s="231" t="s">
        <v>211</v>
      </c>
      <c r="AU189" s="231" t="s">
        <v>83</v>
      </c>
      <c r="AV189" s="12" t="s">
        <v>83</v>
      </c>
      <c r="AW189" s="12" t="s">
        <v>37</v>
      </c>
      <c r="AX189" s="12" t="s">
        <v>73</v>
      </c>
      <c r="AY189" s="231" t="s">
        <v>200</v>
      </c>
    </row>
    <row r="190" s="12" customFormat="1">
      <c r="B190" s="230"/>
      <c r="D190" s="226" t="s">
        <v>211</v>
      </c>
      <c r="E190" s="231" t="s">
        <v>5</v>
      </c>
      <c r="F190" s="232" t="s">
        <v>1263</v>
      </c>
      <c r="H190" s="233">
        <v>1.274</v>
      </c>
      <c r="I190" s="234"/>
      <c r="L190" s="230"/>
      <c r="M190" s="235"/>
      <c r="N190" s="236"/>
      <c r="O190" s="236"/>
      <c r="P190" s="236"/>
      <c r="Q190" s="236"/>
      <c r="R190" s="236"/>
      <c r="S190" s="236"/>
      <c r="T190" s="237"/>
      <c r="AT190" s="231" t="s">
        <v>211</v>
      </c>
      <c r="AU190" s="231" t="s">
        <v>83</v>
      </c>
      <c r="AV190" s="12" t="s">
        <v>83</v>
      </c>
      <c r="AW190" s="12" t="s">
        <v>37</v>
      </c>
      <c r="AX190" s="12" t="s">
        <v>73</v>
      </c>
      <c r="AY190" s="231" t="s">
        <v>200</v>
      </c>
    </row>
    <row r="191" s="13" customFormat="1">
      <c r="B191" s="238"/>
      <c r="D191" s="226" t="s">
        <v>211</v>
      </c>
      <c r="E191" s="239" t="s">
        <v>5</v>
      </c>
      <c r="F191" s="240" t="s">
        <v>219</v>
      </c>
      <c r="H191" s="241">
        <v>128.67400000000001</v>
      </c>
      <c r="I191" s="242"/>
      <c r="L191" s="238"/>
      <c r="M191" s="243"/>
      <c r="N191" s="244"/>
      <c r="O191" s="244"/>
      <c r="P191" s="244"/>
      <c r="Q191" s="244"/>
      <c r="R191" s="244"/>
      <c r="S191" s="244"/>
      <c r="T191" s="245"/>
      <c r="AT191" s="239" t="s">
        <v>211</v>
      </c>
      <c r="AU191" s="239" t="s">
        <v>83</v>
      </c>
      <c r="AV191" s="13" t="s">
        <v>207</v>
      </c>
      <c r="AW191" s="13" t="s">
        <v>37</v>
      </c>
      <c r="AX191" s="13" t="s">
        <v>81</v>
      </c>
      <c r="AY191" s="239" t="s">
        <v>200</v>
      </c>
    </row>
    <row r="192" s="1" customFormat="1" ht="16.5" customHeight="1">
      <c r="B192" s="213"/>
      <c r="C192" s="247" t="s">
        <v>400</v>
      </c>
      <c r="D192" s="247" t="s">
        <v>271</v>
      </c>
      <c r="E192" s="248" t="s">
        <v>414</v>
      </c>
      <c r="F192" s="249" t="s">
        <v>415</v>
      </c>
      <c r="G192" s="250" t="s">
        <v>291</v>
      </c>
      <c r="H192" s="251">
        <v>2.8079999999999998</v>
      </c>
      <c r="I192" s="252"/>
      <c r="J192" s="253">
        <f>ROUND(I192*H192,2)</f>
        <v>0</v>
      </c>
      <c r="K192" s="249" t="s">
        <v>206</v>
      </c>
      <c r="L192" s="254"/>
      <c r="M192" s="255" t="s">
        <v>5</v>
      </c>
      <c r="N192" s="256" t="s">
        <v>44</v>
      </c>
      <c r="O192" s="49"/>
      <c r="P192" s="223">
        <f>O192*H192</f>
        <v>0</v>
      </c>
      <c r="Q192" s="223">
        <v>0.13100000000000001</v>
      </c>
      <c r="R192" s="223">
        <f>Q192*H192</f>
        <v>0.36784800000000001</v>
      </c>
      <c r="S192" s="223">
        <v>0</v>
      </c>
      <c r="T192" s="224">
        <f>S192*H192</f>
        <v>0</v>
      </c>
      <c r="AR192" s="26" t="s">
        <v>250</v>
      </c>
      <c r="AT192" s="26" t="s">
        <v>271</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1264</v>
      </c>
    </row>
    <row r="193" s="1" customFormat="1">
      <c r="B193" s="48"/>
      <c r="D193" s="226" t="s">
        <v>209</v>
      </c>
      <c r="F193" s="227" t="s">
        <v>415</v>
      </c>
      <c r="I193" s="228"/>
      <c r="L193" s="48"/>
      <c r="M193" s="229"/>
      <c r="N193" s="49"/>
      <c r="O193" s="49"/>
      <c r="P193" s="49"/>
      <c r="Q193" s="49"/>
      <c r="R193" s="49"/>
      <c r="S193" s="49"/>
      <c r="T193" s="87"/>
      <c r="AT193" s="26" t="s">
        <v>209</v>
      </c>
      <c r="AU193" s="26" t="s">
        <v>83</v>
      </c>
    </row>
    <row r="194" s="12" customFormat="1">
      <c r="B194" s="230"/>
      <c r="D194" s="226" t="s">
        <v>211</v>
      </c>
      <c r="E194" s="231" t="s">
        <v>5</v>
      </c>
      <c r="F194" s="232" t="s">
        <v>1265</v>
      </c>
      <c r="H194" s="233">
        <v>2.7799999999999998</v>
      </c>
      <c r="I194" s="234"/>
      <c r="L194" s="230"/>
      <c r="M194" s="235"/>
      <c r="N194" s="236"/>
      <c r="O194" s="236"/>
      <c r="P194" s="236"/>
      <c r="Q194" s="236"/>
      <c r="R194" s="236"/>
      <c r="S194" s="236"/>
      <c r="T194" s="237"/>
      <c r="AT194" s="231" t="s">
        <v>211</v>
      </c>
      <c r="AU194" s="231" t="s">
        <v>83</v>
      </c>
      <c r="AV194" s="12" t="s">
        <v>83</v>
      </c>
      <c r="AW194" s="12" t="s">
        <v>37</v>
      </c>
      <c r="AX194" s="12" t="s">
        <v>73</v>
      </c>
      <c r="AY194" s="231" t="s">
        <v>200</v>
      </c>
    </row>
    <row r="195" s="12" customFormat="1">
      <c r="B195" s="230"/>
      <c r="D195" s="226" t="s">
        <v>211</v>
      </c>
      <c r="E195" s="231" t="s">
        <v>5</v>
      </c>
      <c r="F195" s="232" t="s">
        <v>1266</v>
      </c>
      <c r="H195" s="233">
        <v>0.028000000000000001</v>
      </c>
      <c r="I195" s="234"/>
      <c r="L195" s="230"/>
      <c r="M195" s="235"/>
      <c r="N195" s="236"/>
      <c r="O195" s="236"/>
      <c r="P195" s="236"/>
      <c r="Q195" s="236"/>
      <c r="R195" s="236"/>
      <c r="S195" s="236"/>
      <c r="T195" s="237"/>
      <c r="AT195" s="231" t="s">
        <v>211</v>
      </c>
      <c r="AU195" s="231" t="s">
        <v>83</v>
      </c>
      <c r="AV195" s="12" t="s">
        <v>83</v>
      </c>
      <c r="AW195" s="12" t="s">
        <v>37</v>
      </c>
      <c r="AX195" s="12" t="s">
        <v>73</v>
      </c>
      <c r="AY195" s="231" t="s">
        <v>200</v>
      </c>
    </row>
    <row r="196" s="13" customFormat="1">
      <c r="B196" s="238"/>
      <c r="D196" s="226" t="s">
        <v>211</v>
      </c>
      <c r="E196" s="239" t="s">
        <v>5</v>
      </c>
      <c r="F196" s="240" t="s">
        <v>219</v>
      </c>
      <c r="H196" s="241">
        <v>2.8079999999999998</v>
      </c>
      <c r="I196" s="242"/>
      <c r="L196" s="238"/>
      <c r="M196" s="243"/>
      <c r="N196" s="244"/>
      <c r="O196" s="244"/>
      <c r="P196" s="244"/>
      <c r="Q196" s="244"/>
      <c r="R196" s="244"/>
      <c r="S196" s="244"/>
      <c r="T196" s="245"/>
      <c r="AT196" s="239" t="s">
        <v>211</v>
      </c>
      <c r="AU196" s="239" t="s">
        <v>83</v>
      </c>
      <c r="AV196" s="13" t="s">
        <v>207</v>
      </c>
      <c r="AW196" s="13" t="s">
        <v>37</v>
      </c>
      <c r="AX196" s="13" t="s">
        <v>81</v>
      </c>
      <c r="AY196" s="239" t="s">
        <v>200</v>
      </c>
    </row>
    <row r="197" s="1" customFormat="1" ht="25.5" customHeight="1">
      <c r="B197" s="213"/>
      <c r="C197" s="214" t="s">
        <v>407</v>
      </c>
      <c r="D197" s="214" t="s">
        <v>202</v>
      </c>
      <c r="E197" s="215" t="s">
        <v>420</v>
      </c>
      <c r="F197" s="216" t="s">
        <v>421</v>
      </c>
      <c r="G197" s="217" t="s">
        <v>291</v>
      </c>
      <c r="H197" s="218">
        <v>9.1500000000000004</v>
      </c>
      <c r="I197" s="219"/>
      <c r="J197" s="220">
        <f>ROUND(I197*H197,2)</f>
        <v>0</v>
      </c>
      <c r="K197" s="216" t="s">
        <v>206</v>
      </c>
      <c r="L197" s="48"/>
      <c r="M197" s="221" t="s">
        <v>5</v>
      </c>
      <c r="N197" s="222" t="s">
        <v>44</v>
      </c>
      <c r="O197" s="49"/>
      <c r="P197" s="223">
        <f>O197*H197</f>
        <v>0</v>
      </c>
      <c r="Q197" s="223">
        <v>0.085650000000000004</v>
      </c>
      <c r="R197" s="223">
        <f>Q197*H197</f>
        <v>0.78369750000000005</v>
      </c>
      <c r="S197" s="223">
        <v>0</v>
      </c>
      <c r="T197" s="224">
        <f>S197*H197</f>
        <v>0</v>
      </c>
      <c r="AR197" s="26" t="s">
        <v>207</v>
      </c>
      <c r="AT197" s="26" t="s">
        <v>202</v>
      </c>
      <c r="AU197" s="26" t="s">
        <v>83</v>
      </c>
      <c r="AY197" s="26" t="s">
        <v>200</v>
      </c>
      <c r="BE197" s="225">
        <f>IF(N197="základní",J197,0)</f>
        <v>0</v>
      </c>
      <c r="BF197" s="225">
        <f>IF(N197="snížená",J197,0)</f>
        <v>0</v>
      </c>
      <c r="BG197" s="225">
        <f>IF(N197="zákl. přenesená",J197,0)</f>
        <v>0</v>
      </c>
      <c r="BH197" s="225">
        <f>IF(N197="sníž. přenesená",J197,0)</f>
        <v>0</v>
      </c>
      <c r="BI197" s="225">
        <f>IF(N197="nulová",J197,0)</f>
        <v>0</v>
      </c>
      <c r="BJ197" s="26" t="s">
        <v>81</v>
      </c>
      <c r="BK197" s="225">
        <f>ROUND(I197*H197,2)</f>
        <v>0</v>
      </c>
      <c r="BL197" s="26" t="s">
        <v>207</v>
      </c>
      <c r="BM197" s="26" t="s">
        <v>1267</v>
      </c>
    </row>
    <row r="198" s="1" customFormat="1">
      <c r="B198" s="48"/>
      <c r="D198" s="226" t="s">
        <v>209</v>
      </c>
      <c r="F198" s="227" t="s">
        <v>423</v>
      </c>
      <c r="I198" s="228"/>
      <c r="L198" s="48"/>
      <c r="M198" s="229"/>
      <c r="N198" s="49"/>
      <c r="O198" s="49"/>
      <c r="P198" s="49"/>
      <c r="Q198" s="49"/>
      <c r="R198" s="49"/>
      <c r="S198" s="49"/>
      <c r="T198" s="87"/>
      <c r="AT198" s="26" t="s">
        <v>209</v>
      </c>
      <c r="AU198" s="26" t="s">
        <v>83</v>
      </c>
    </row>
    <row r="199" s="12" customFormat="1">
      <c r="B199" s="230"/>
      <c r="D199" s="226" t="s">
        <v>211</v>
      </c>
      <c r="E199" s="231" t="s">
        <v>5</v>
      </c>
      <c r="F199" s="232" t="s">
        <v>1268</v>
      </c>
      <c r="H199" s="233">
        <v>9.1500000000000004</v>
      </c>
      <c r="I199" s="234"/>
      <c r="L199" s="230"/>
      <c r="M199" s="235"/>
      <c r="N199" s="236"/>
      <c r="O199" s="236"/>
      <c r="P199" s="236"/>
      <c r="Q199" s="236"/>
      <c r="R199" s="236"/>
      <c r="S199" s="236"/>
      <c r="T199" s="237"/>
      <c r="AT199" s="231" t="s">
        <v>211</v>
      </c>
      <c r="AU199" s="231" t="s">
        <v>83</v>
      </c>
      <c r="AV199" s="12" t="s">
        <v>83</v>
      </c>
      <c r="AW199" s="12" t="s">
        <v>37</v>
      </c>
      <c r="AX199" s="12" t="s">
        <v>81</v>
      </c>
      <c r="AY199" s="231" t="s">
        <v>200</v>
      </c>
    </row>
    <row r="200" s="1" customFormat="1" ht="16.5" customHeight="1">
      <c r="B200" s="213"/>
      <c r="C200" s="247" t="s">
        <v>413</v>
      </c>
      <c r="D200" s="247" t="s">
        <v>271</v>
      </c>
      <c r="E200" s="248" t="s">
        <v>426</v>
      </c>
      <c r="F200" s="249" t="s">
        <v>427</v>
      </c>
      <c r="G200" s="250" t="s">
        <v>291</v>
      </c>
      <c r="H200" s="251">
        <v>9.2420000000000009</v>
      </c>
      <c r="I200" s="252"/>
      <c r="J200" s="253">
        <f>ROUND(I200*H200,2)</f>
        <v>0</v>
      </c>
      <c r="K200" s="249" t="s">
        <v>206</v>
      </c>
      <c r="L200" s="254"/>
      <c r="M200" s="255" t="s">
        <v>5</v>
      </c>
      <c r="N200" s="256" t="s">
        <v>44</v>
      </c>
      <c r="O200" s="49"/>
      <c r="P200" s="223">
        <f>O200*H200</f>
        <v>0</v>
      </c>
      <c r="Q200" s="223">
        <v>0.17599999999999999</v>
      </c>
      <c r="R200" s="223">
        <f>Q200*H200</f>
        <v>1.626592</v>
      </c>
      <c r="S200" s="223">
        <v>0</v>
      </c>
      <c r="T200" s="224">
        <f>S200*H200</f>
        <v>0</v>
      </c>
      <c r="AR200" s="26" t="s">
        <v>250</v>
      </c>
      <c r="AT200" s="26" t="s">
        <v>271</v>
      </c>
      <c r="AU200" s="26" t="s">
        <v>83</v>
      </c>
      <c r="AY200" s="26" t="s">
        <v>200</v>
      </c>
      <c r="BE200" s="225">
        <f>IF(N200="základní",J200,0)</f>
        <v>0</v>
      </c>
      <c r="BF200" s="225">
        <f>IF(N200="snížená",J200,0)</f>
        <v>0</v>
      </c>
      <c r="BG200" s="225">
        <f>IF(N200="zákl. přenesená",J200,0)</f>
        <v>0</v>
      </c>
      <c r="BH200" s="225">
        <f>IF(N200="sníž. přenesená",J200,0)</f>
        <v>0</v>
      </c>
      <c r="BI200" s="225">
        <f>IF(N200="nulová",J200,0)</f>
        <v>0</v>
      </c>
      <c r="BJ200" s="26" t="s">
        <v>81</v>
      </c>
      <c r="BK200" s="225">
        <f>ROUND(I200*H200,2)</f>
        <v>0</v>
      </c>
      <c r="BL200" s="26" t="s">
        <v>207</v>
      </c>
      <c r="BM200" s="26" t="s">
        <v>1269</v>
      </c>
    </row>
    <row r="201" s="1" customFormat="1">
      <c r="B201" s="48"/>
      <c r="D201" s="226" t="s">
        <v>209</v>
      </c>
      <c r="F201" s="227" t="s">
        <v>427</v>
      </c>
      <c r="I201" s="228"/>
      <c r="L201" s="48"/>
      <c r="M201" s="229"/>
      <c r="N201" s="49"/>
      <c r="O201" s="49"/>
      <c r="P201" s="49"/>
      <c r="Q201" s="49"/>
      <c r="R201" s="49"/>
      <c r="S201" s="49"/>
      <c r="T201" s="87"/>
      <c r="AT201" s="26" t="s">
        <v>209</v>
      </c>
      <c r="AU201" s="26" t="s">
        <v>83</v>
      </c>
    </row>
    <row r="202" s="12" customFormat="1">
      <c r="B202" s="230"/>
      <c r="D202" s="226" t="s">
        <v>211</v>
      </c>
      <c r="E202" s="231" t="s">
        <v>5</v>
      </c>
      <c r="F202" s="232" t="s">
        <v>1270</v>
      </c>
      <c r="H202" s="233">
        <v>9.1500000000000004</v>
      </c>
      <c r="I202" s="234"/>
      <c r="L202" s="230"/>
      <c r="M202" s="235"/>
      <c r="N202" s="236"/>
      <c r="O202" s="236"/>
      <c r="P202" s="236"/>
      <c r="Q202" s="236"/>
      <c r="R202" s="236"/>
      <c r="S202" s="236"/>
      <c r="T202" s="237"/>
      <c r="AT202" s="231" t="s">
        <v>211</v>
      </c>
      <c r="AU202" s="231" t="s">
        <v>83</v>
      </c>
      <c r="AV202" s="12" t="s">
        <v>83</v>
      </c>
      <c r="AW202" s="12" t="s">
        <v>37</v>
      </c>
      <c r="AX202" s="12" t="s">
        <v>73</v>
      </c>
      <c r="AY202" s="231" t="s">
        <v>200</v>
      </c>
    </row>
    <row r="203" s="12" customFormat="1">
      <c r="B203" s="230"/>
      <c r="D203" s="226" t="s">
        <v>211</v>
      </c>
      <c r="E203" s="231" t="s">
        <v>5</v>
      </c>
      <c r="F203" s="232" t="s">
        <v>1271</v>
      </c>
      <c r="H203" s="233">
        <v>0.091999999999999998</v>
      </c>
      <c r="I203" s="234"/>
      <c r="L203" s="230"/>
      <c r="M203" s="235"/>
      <c r="N203" s="236"/>
      <c r="O203" s="236"/>
      <c r="P203" s="236"/>
      <c r="Q203" s="236"/>
      <c r="R203" s="236"/>
      <c r="S203" s="236"/>
      <c r="T203" s="237"/>
      <c r="AT203" s="231" t="s">
        <v>211</v>
      </c>
      <c r="AU203" s="231" t="s">
        <v>83</v>
      </c>
      <c r="AV203" s="12" t="s">
        <v>83</v>
      </c>
      <c r="AW203" s="12" t="s">
        <v>37</v>
      </c>
      <c r="AX203" s="12" t="s">
        <v>73</v>
      </c>
      <c r="AY203" s="231" t="s">
        <v>200</v>
      </c>
    </row>
    <row r="204" s="13" customFormat="1">
      <c r="B204" s="238"/>
      <c r="D204" s="226" t="s">
        <v>211</v>
      </c>
      <c r="E204" s="239" t="s">
        <v>5</v>
      </c>
      <c r="F204" s="240" t="s">
        <v>219</v>
      </c>
      <c r="H204" s="241">
        <v>9.2420000000000009</v>
      </c>
      <c r="I204" s="242"/>
      <c r="L204" s="238"/>
      <c r="M204" s="243"/>
      <c r="N204" s="244"/>
      <c r="O204" s="244"/>
      <c r="P204" s="244"/>
      <c r="Q204" s="244"/>
      <c r="R204" s="244"/>
      <c r="S204" s="244"/>
      <c r="T204" s="245"/>
      <c r="AT204" s="239" t="s">
        <v>211</v>
      </c>
      <c r="AU204" s="239" t="s">
        <v>83</v>
      </c>
      <c r="AV204" s="13" t="s">
        <v>207</v>
      </c>
      <c r="AW204" s="13" t="s">
        <v>37</v>
      </c>
      <c r="AX204" s="13" t="s">
        <v>81</v>
      </c>
      <c r="AY204" s="239" t="s">
        <v>200</v>
      </c>
    </row>
    <row r="205" s="1" customFormat="1" ht="16.5" customHeight="1">
      <c r="B205" s="213"/>
      <c r="C205" s="214" t="s">
        <v>419</v>
      </c>
      <c r="D205" s="214" t="s">
        <v>202</v>
      </c>
      <c r="E205" s="215" t="s">
        <v>432</v>
      </c>
      <c r="F205" s="216" t="s">
        <v>433</v>
      </c>
      <c r="G205" s="217" t="s">
        <v>333</v>
      </c>
      <c r="H205" s="218">
        <v>5</v>
      </c>
      <c r="I205" s="219"/>
      <c r="J205" s="220">
        <f>ROUND(I205*H205,2)</f>
        <v>0</v>
      </c>
      <c r="K205" s="216" t="s">
        <v>5</v>
      </c>
      <c r="L205" s="48"/>
      <c r="M205" s="221" t="s">
        <v>5</v>
      </c>
      <c r="N205" s="222" t="s">
        <v>44</v>
      </c>
      <c r="O205" s="49"/>
      <c r="P205" s="223">
        <f>O205*H205</f>
        <v>0</v>
      </c>
      <c r="Q205" s="223">
        <v>0</v>
      </c>
      <c r="R205" s="223">
        <f>Q205*H205</f>
        <v>0</v>
      </c>
      <c r="S205" s="223">
        <v>0</v>
      </c>
      <c r="T205" s="224">
        <f>S205*H205</f>
        <v>0</v>
      </c>
      <c r="AR205" s="26" t="s">
        <v>207</v>
      </c>
      <c r="AT205" s="26" t="s">
        <v>202</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1272</v>
      </c>
    </row>
    <row r="206" s="1" customFormat="1">
      <c r="B206" s="48"/>
      <c r="D206" s="226" t="s">
        <v>209</v>
      </c>
      <c r="F206" s="227" t="s">
        <v>435</v>
      </c>
      <c r="I206" s="228"/>
      <c r="L206" s="48"/>
      <c r="M206" s="229"/>
      <c r="N206" s="49"/>
      <c r="O206" s="49"/>
      <c r="P206" s="49"/>
      <c r="Q206" s="49"/>
      <c r="R206" s="49"/>
      <c r="S206" s="49"/>
      <c r="T206" s="87"/>
      <c r="AT206" s="26" t="s">
        <v>209</v>
      </c>
      <c r="AU206" s="26" t="s">
        <v>83</v>
      </c>
    </row>
    <row r="207" s="12" customFormat="1">
      <c r="B207" s="230"/>
      <c r="D207" s="226" t="s">
        <v>211</v>
      </c>
      <c r="E207" s="231" t="s">
        <v>5</v>
      </c>
      <c r="F207" s="232" t="s">
        <v>230</v>
      </c>
      <c r="H207" s="233">
        <v>5</v>
      </c>
      <c r="I207" s="234"/>
      <c r="L207" s="230"/>
      <c r="M207" s="235"/>
      <c r="N207" s="236"/>
      <c r="O207" s="236"/>
      <c r="P207" s="236"/>
      <c r="Q207" s="236"/>
      <c r="R207" s="236"/>
      <c r="S207" s="236"/>
      <c r="T207" s="237"/>
      <c r="AT207" s="231" t="s">
        <v>211</v>
      </c>
      <c r="AU207" s="231" t="s">
        <v>83</v>
      </c>
      <c r="AV207" s="12" t="s">
        <v>83</v>
      </c>
      <c r="AW207" s="12" t="s">
        <v>37</v>
      </c>
      <c r="AX207" s="12" t="s">
        <v>81</v>
      </c>
      <c r="AY207" s="231" t="s">
        <v>200</v>
      </c>
    </row>
    <row r="208" s="11" customFormat="1" ht="29.88" customHeight="1">
      <c r="B208" s="200"/>
      <c r="D208" s="201" t="s">
        <v>72</v>
      </c>
      <c r="E208" s="211" t="s">
        <v>250</v>
      </c>
      <c r="F208" s="211" t="s">
        <v>437</v>
      </c>
      <c r="I208" s="203"/>
      <c r="J208" s="212">
        <f>BK208</f>
        <v>0</v>
      </c>
      <c r="L208" s="200"/>
      <c r="M208" s="205"/>
      <c r="N208" s="206"/>
      <c r="O208" s="206"/>
      <c r="P208" s="207">
        <f>SUM(P209:P226)</f>
        <v>0</v>
      </c>
      <c r="Q208" s="206"/>
      <c r="R208" s="207">
        <f>SUM(R209:R226)</f>
        <v>2.72052</v>
      </c>
      <c r="S208" s="206"/>
      <c r="T208" s="208">
        <f>SUM(T209:T226)</f>
        <v>0</v>
      </c>
      <c r="AR208" s="201" t="s">
        <v>81</v>
      </c>
      <c r="AT208" s="209" t="s">
        <v>72</v>
      </c>
      <c r="AU208" s="209" t="s">
        <v>81</v>
      </c>
      <c r="AY208" s="201" t="s">
        <v>200</v>
      </c>
      <c r="BK208" s="210">
        <f>SUM(BK209:BK226)</f>
        <v>0</v>
      </c>
    </row>
    <row r="209" s="1" customFormat="1" ht="16.5" customHeight="1">
      <c r="B209" s="213"/>
      <c r="C209" s="214" t="s">
        <v>425</v>
      </c>
      <c r="D209" s="214" t="s">
        <v>202</v>
      </c>
      <c r="E209" s="215" t="s">
        <v>439</v>
      </c>
      <c r="F209" s="216" t="s">
        <v>440</v>
      </c>
      <c r="G209" s="217" t="s">
        <v>403</v>
      </c>
      <c r="H209" s="218">
        <v>3</v>
      </c>
      <c r="I209" s="219"/>
      <c r="J209" s="220">
        <f>ROUND(I209*H209,2)</f>
        <v>0</v>
      </c>
      <c r="K209" s="216" t="s">
        <v>206</v>
      </c>
      <c r="L209" s="48"/>
      <c r="M209" s="221" t="s">
        <v>5</v>
      </c>
      <c r="N209" s="222" t="s">
        <v>44</v>
      </c>
      <c r="O209" s="49"/>
      <c r="P209" s="223">
        <f>O209*H209</f>
        <v>0</v>
      </c>
      <c r="Q209" s="223">
        <v>0.34089999999999998</v>
      </c>
      <c r="R209" s="223">
        <f>Q209*H209</f>
        <v>1.0226999999999999</v>
      </c>
      <c r="S209" s="223">
        <v>0</v>
      </c>
      <c r="T209" s="224">
        <f>S209*H209</f>
        <v>0</v>
      </c>
      <c r="AR209" s="26" t="s">
        <v>207</v>
      </c>
      <c r="AT209" s="26" t="s">
        <v>202</v>
      </c>
      <c r="AU209" s="26" t="s">
        <v>83</v>
      </c>
      <c r="AY209" s="26" t="s">
        <v>200</v>
      </c>
      <c r="BE209" s="225">
        <f>IF(N209="základní",J209,0)</f>
        <v>0</v>
      </c>
      <c r="BF209" s="225">
        <f>IF(N209="snížená",J209,0)</f>
        <v>0</v>
      </c>
      <c r="BG209" s="225">
        <f>IF(N209="zákl. přenesená",J209,0)</f>
        <v>0</v>
      </c>
      <c r="BH209" s="225">
        <f>IF(N209="sníž. přenesená",J209,0)</f>
        <v>0</v>
      </c>
      <c r="BI209" s="225">
        <f>IF(N209="nulová",J209,0)</f>
        <v>0</v>
      </c>
      <c r="BJ209" s="26" t="s">
        <v>81</v>
      </c>
      <c r="BK209" s="225">
        <f>ROUND(I209*H209,2)</f>
        <v>0</v>
      </c>
      <c r="BL209" s="26" t="s">
        <v>207</v>
      </c>
      <c r="BM209" s="26" t="s">
        <v>1273</v>
      </c>
    </row>
    <row r="210" s="1" customFormat="1">
      <c r="B210" s="48"/>
      <c r="D210" s="226" t="s">
        <v>209</v>
      </c>
      <c r="F210" s="227" t="s">
        <v>442</v>
      </c>
      <c r="I210" s="228"/>
      <c r="L210" s="48"/>
      <c r="M210" s="229"/>
      <c r="N210" s="49"/>
      <c r="O210" s="49"/>
      <c r="P210" s="49"/>
      <c r="Q210" s="49"/>
      <c r="R210" s="49"/>
      <c r="S210" s="49"/>
      <c r="T210" s="87"/>
      <c r="AT210" s="26" t="s">
        <v>209</v>
      </c>
      <c r="AU210" s="26" t="s">
        <v>83</v>
      </c>
    </row>
    <row r="211" s="1" customFormat="1" ht="16.5" customHeight="1">
      <c r="B211" s="213"/>
      <c r="C211" s="247" t="s">
        <v>431</v>
      </c>
      <c r="D211" s="247" t="s">
        <v>271</v>
      </c>
      <c r="E211" s="248" t="s">
        <v>444</v>
      </c>
      <c r="F211" s="249" t="s">
        <v>445</v>
      </c>
      <c r="G211" s="250" t="s">
        <v>403</v>
      </c>
      <c r="H211" s="251">
        <v>3</v>
      </c>
      <c r="I211" s="252"/>
      <c r="J211" s="253">
        <f>ROUND(I211*H211,2)</f>
        <v>0</v>
      </c>
      <c r="K211" s="249" t="s">
        <v>206</v>
      </c>
      <c r="L211" s="254"/>
      <c r="M211" s="255" t="s">
        <v>5</v>
      </c>
      <c r="N211" s="256" t="s">
        <v>44</v>
      </c>
      <c r="O211" s="49"/>
      <c r="P211" s="223">
        <f>O211*H211</f>
        <v>0</v>
      </c>
      <c r="Q211" s="223">
        <v>0.058000000000000003</v>
      </c>
      <c r="R211" s="223">
        <f>Q211*H211</f>
        <v>0.17400000000000002</v>
      </c>
      <c r="S211" s="223">
        <v>0</v>
      </c>
      <c r="T211" s="224">
        <f>S211*H211</f>
        <v>0</v>
      </c>
      <c r="AR211" s="26" t="s">
        <v>250</v>
      </c>
      <c r="AT211" s="26" t="s">
        <v>271</v>
      </c>
      <c r="AU211" s="26" t="s">
        <v>83</v>
      </c>
      <c r="AY211" s="26" t="s">
        <v>200</v>
      </c>
      <c r="BE211" s="225">
        <f>IF(N211="základní",J211,0)</f>
        <v>0</v>
      </c>
      <c r="BF211" s="225">
        <f>IF(N211="snížená",J211,0)</f>
        <v>0</v>
      </c>
      <c r="BG211" s="225">
        <f>IF(N211="zákl. přenesená",J211,0)</f>
        <v>0</v>
      </c>
      <c r="BH211" s="225">
        <f>IF(N211="sníž. přenesená",J211,0)</f>
        <v>0</v>
      </c>
      <c r="BI211" s="225">
        <f>IF(N211="nulová",J211,0)</f>
        <v>0</v>
      </c>
      <c r="BJ211" s="26" t="s">
        <v>81</v>
      </c>
      <c r="BK211" s="225">
        <f>ROUND(I211*H211,2)</f>
        <v>0</v>
      </c>
      <c r="BL211" s="26" t="s">
        <v>207</v>
      </c>
      <c r="BM211" s="26" t="s">
        <v>1274</v>
      </c>
    </row>
    <row r="212" s="1" customFormat="1">
      <c r="B212" s="48"/>
      <c r="D212" s="226" t="s">
        <v>209</v>
      </c>
      <c r="F212" s="227" t="s">
        <v>445</v>
      </c>
      <c r="I212" s="228"/>
      <c r="L212" s="48"/>
      <c r="M212" s="229"/>
      <c r="N212" s="49"/>
      <c r="O212" s="49"/>
      <c r="P212" s="49"/>
      <c r="Q212" s="49"/>
      <c r="R212" s="49"/>
      <c r="S212" s="49"/>
      <c r="T212" s="87"/>
      <c r="AT212" s="26" t="s">
        <v>209</v>
      </c>
      <c r="AU212" s="26" t="s">
        <v>83</v>
      </c>
    </row>
    <row r="213" s="1" customFormat="1" ht="16.5" customHeight="1">
      <c r="B213" s="213"/>
      <c r="C213" s="247" t="s">
        <v>438</v>
      </c>
      <c r="D213" s="247" t="s">
        <v>271</v>
      </c>
      <c r="E213" s="248" t="s">
        <v>448</v>
      </c>
      <c r="F213" s="249" t="s">
        <v>449</v>
      </c>
      <c r="G213" s="250" t="s">
        <v>403</v>
      </c>
      <c r="H213" s="251">
        <v>3</v>
      </c>
      <c r="I213" s="252"/>
      <c r="J213" s="253">
        <f>ROUND(I213*H213,2)</f>
        <v>0</v>
      </c>
      <c r="K213" s="249" t="s">
        <v>206</v>
      </c>
      <c r="L213" s="254"/>
      <c r="M213" s="255" t="s">
        <v>5</v>
      </c>
      <c r="N213" s="256" t="s">
        <v>44</v>
      </c>
      <c r="O213" s="49"/>
      <c r="P213" s="223">
        <f>O213*H213</f>
        <v>0</v>
      </c>
      <c r="Q213" s="223">
        <v>0.057000000000000002</v>
      </c>
      <c r="R213" s="223">
        <f>Q213*H213</f>
        <v>0.17100000000000001</v>
      </c>
      <c r="S213" s="223">
        <v>0</v>
      </c>
      <c r="T213" s="224">
        <f>S213*H213</f>
        <v>0</v>
      </c>
      <c r="AR213" s="26" t="s">
        <v>250</v>
      </c>
      <c r="AT213" s="26" t="s">
        <v>271</v>
      </c>
      <c r="AU213" s="26" t="s">
        <v>83</v>
      </c>
      <c r="AY213" s="26" t="s">
        <v>200</v>
      </c>
      <c r="BE213" s="225">
        <f>IF(N213="základní",J213,0)</f>
        <v>0</v>
      </c>
      <c r="BF213" s="225">
        <f>IF(N213="snížená",J213,0)</f>
        <v>0</v>
      </c>
      <c r="BG213" s="225">
        <f>IF(N213="zákl. přenesená",J213,0)</f>
        <v>0</v>
      </c>
      <c r="BH213" s="225">
        <f>IF(N213="sníž. přenesená",J213,0)</f>
        <v>0</v>
      </c>
      <c r="BI213" s="225">
        <f>IF(N213="nulová",J213,0)</f>
        <v>0</v>
      </c>
      <c r="BJ213" s="26" t="s">
        <v>81</v>
      </c>
      <c r="BK213" s="225">
        <f>ROUND(I213*H213,2)</f>
        <v>0</v>
      </c>
      <c r="BL213" s="26" t="s">
        <v>207</v>
      </c>
      <c r="BM213" s="26" t="s">
        <v>1275</v>
      </c>
    </row>
    <row r="214" s="1" customFormat="1">
      <c r="B214" s="48"/>
      <c r="D214" s="226" t="s">
        <v>209</v>
      </c>
      <c r="F214" s="227" t="s">
        <v>449</v>
      </c>
      <c r="I214" s="228"/>
      <c r="L214" s="48"/>
      <c r="M214" s="229"/>
      <c r="N214" s="49"/>
      <c r="O214" s="49"/>
      <c r="P214" s="49"/>
      <c r="Q214" s="49"/>
      <c r="R214" s="49"/>
      <c r="S214" s="49"/>
      <c r="T214" s="87"/>
      <c r="AT214" s="26" t="s">
        <v>209</v>
      </c>
      <c r="AU214" s="26" t="s">
        <v>83</v>
      </c>
    </row>
    <row r="215" s="1" customFormat="1" ht="16.5" customHeight="1">
      <c r="B215" s="213"/>
      <c r="C215" s="247" t="s">
        <v>443</v>
      </c>
      <c r="D215" s="247" t="s">
        <v>271</v>
      </c>
      <c r="E215" s="248" t="s">
        <v>452</v>
      </c>
      <c r="F215" s="249" t="s">
        <v>453</v>
      </c>
      <c r="G215" s="250" t="s">
        <v>403</v>
      </c>
      <c r="H215" s="251">
        <v>3</v>
      </c>
      <c r="I215" s="252"/>
      <c r="J215" s="253">
        <f>ROUND(I215*H215,2)</f>
        <v>0</v>
      </c>
      <c r="K215" s="249" t="s">
        <v>206</v>
      </c>
      <c r="L215" s="254"/>
      <c r="M215" s="255" t="s">
        <v>5</v>
      </c>
      <c r="N215" s="256" t="s">
        <v>44</v>
      </c>
      <c r="O215" s="49"/>
      <c r="P215" s="223">
        <f>O215*H215</f>
        <v>0</v>
      </c>
      <c r="Q215" s="223">
        <v>0.080000000000000002</v>
      </c>
      <c r="R215" s="223">
        <f>Q215*H215</f>
        <v>0.23999999999999999</v>
      </c>
      <c r="S215" s="223">
        <v>0</v>
      </c>
      <c r="T215" s="224">
        <f>S215*H215</f>
        <v>0</v>
      </c>
      <c r="AR215" s="26" t="s">
        <v>250</v>
      </c>
      <c r="AT215" s="26" t="s">
        <v>271</v>
      </c>
      <c r="AU215" s="26" t="s">
        <v>83</v>
      </c>
      <c r="AY215" s="26" t="s">
        <v>200</v>
      </c>
      <c r="BE215" s="225">
        <f>IF(N215="základní",J215,0)</f>
        <v>0</v>
      </c>
      <c r="BF215" s="225">
        <f>IF(N215="snížená",J215,0)</f>
        <v>0</v>
      </c>
      <c r="BG215" s="225">
        <f>IF(N215="zákl. přenesená",J215,0)</f>
        <v>0</v>
      </c>
      <c r="BH215" s="225">
        <f>IF(N215="sníž. přenesená",J215,0)</f>
        <v>0</v>
      </c>
      <c r="BI215" s="225">
        <f>IF(N215="nulová",J215,0)</f>
        <v>0</v>
      </c>
      <c r="BJ215" s="26" t="s">
        <v>81</v>
      </c>
      <c r="BK215" s="225">
        <f>ROUND(I215*H215,2)</f>
        <v>0</v>
      </c>
      <c r="BL215" s="26" t="s">
        <v>207</v>
      </c>
      <c r="BM215" s="26" t="s">
        <v>1276</v>
      </c>
    </row>
    <row r="216" s="1" customFormat="1">
      <c r="B216" s="48"/>
      <c r="D216" s="226" t="s">
        <v>209</v>
      </c>
      <c r="F216" s="227" t="s">
        <v>453</v>
      </c>
      <c r="I216" s="228"/>
      <c r="L216" s="48"/>
      <c r="M216" s="229"/>
      <c r="N216" s="49"/>
      <c r="O216" s="49"/>
      <c r="P216" s="49"/>
      <c r="Q216" s="49"/>
      <c r="R216" s="49"/>
      <c r="S216" s="49"/>
      <c r="T216" s="87"/>
      <c r="AT216" s="26" t="s">
        <v>209</v>
      </c>
      <c r="AU216" s="26" t="s">
        <v>83</v>
      </c>
    </row>
    <row r="217" s="1" customFormat="1" ht="16.5" customHeight="1">
      <c r="B217" s="213"/>
      <c r="C217" s="247" t="s">
        <v>447</v>
      </c>
      <c r="D217" s="247" t="s">
        <v>271</v>
      </c>
      <c r="E217" s="248" t="s">
        <v>456</v>
      </c>
      <c r="F217" s="249" t="s">
        <v>457</v>
      </c>
      <c r="G217" s="250" t="s">
        <v>403</v>
      </c>
      <c r="H217" s="251">
        <v>3</v>
      </c>
      <c r="I217" s="252"/>
      <c r="J217" s="253">
        <f>ROUND(I217*H217,2)</f>
        <v>0</v>
      </c>
      <c r="K217" s="249" t="s">
        <v>206</v>
      </c>
      <c r="L217" s="254"/>
      <c r="M217" s="255" t="s">
        <v>5</v>
      </c>
      <c r="N217" s="256" t="s">
        <v>44</v>
      </c>
      <c r="O217" s="49"/>
      <c r="P217" s="223">
        <f>O217*H217</f>
        <v>0</v>
      </c>
      <c r="Q217" s="223">
        <v>0.071999999999999995</v>
      </c>
      <c r="R217" s="223">
        <f>Q217*H217</f>
        <v>0.21599999999999997</v>
      </c>
      <c r="S217" s="223">
        <v>0</v>
      </c>
      <c r="T217" s="224">
        <f>S217*H217</f>
        <v>0</v>
      </c>
      <c r="AR217" s="26" t="s">
        <v>250</v>
      </c>
      <c r="AT217" s="26" t="s">
        <v>271</v>
      </c>
      <c r="AU217" s="26" t="s">
        <v>83</v>
      </c>
      <c r="AY217" s="26" t="s">
        <v>200</v>
      </c>
      <c r="BE217" s="225">
        <f>IF(N217="základní",J217,0)</f>
        <v>0</v>
      </c>
      <c r="BF217" s="225">
        <f>IF(N217="snížená",J217,0)</f>
        <v>0</v>
      </c>
      <c r="BG217" s="225">
        <f>IF(N217="zákl. přenesená",J217,0)</f>
        <v>0</v>
      </c>
      <c r="BH217" s="225">
        <f>IF(N217="sníž. přenesená",J217,0)</f>
        <v>0</v>
      </c>
      <c r="BI217" s="225">
        <f>IF(N217="nulová",J217,0)</f>
        <v>0</v>
      </c>
      <c r="BJ217" s="26" t="s">
        <v>81</v>
      </c>
      <c r="BK217" s="225">
        <f>ROUND(I217*H217,2)</f>
        <v>0</v>
      </c>
      <c r="BL217" s="26" t="s">
        <v>207</v>
      </c>
      <c r="BM217" s="26" t="s">
        <v>1277</v>
      </c>
    </row>
    <row r="218" s="1" customFormat="1">
      <c r="B218" s="48"/>
      <c r="D218" s="226" t="s">
        <v>209</v>
      </c>
      <c r="F218" s="227" t="s">
        <v>457</v>
      </c>
      <c r="I218" s="228"/>
      <c r="L218" s="48"/>
      <c r="M218" s="229"/>
      <c r="N218" s="49"/>
      <c r="O218" s="49"/>
      <c r="P218" s="49"/>
      <c r="Q218" s="49"/>
      <c r="R218" s="49"/>
      <c r="S218" s="49"/>
      <c r="T218" s="87"/>
      <c r="AT218" s="26" t="s">
        <v>209</v>
      </c>
      <c r="AU218" s="26" t="s">
        <v>83</v>
      </c>
    </row>
    <row r="219" s="1" customFormat="1" ht="16.5" customHeight="1">
      <c r="B219" s="213"/>
      <c r="C219" s="247" t="s">
        <v>451</v>
      </c>
      <c r="D219" s="247" t="s">
        <v>271</v>
      </c>
      <c r="E219" s="248" t="s">
        <v>460</v>
      </c>
      <c r="F219" s="249" t="s">
        <v>461</v>
      </c>
      <c r="G219" s="250" t="s">
        <v>403</v>
      </c>
      <c r="H219" s="251">
        <v>3</v>
      </c>
      <c r="I219" s="252"/>
      <c r="J219" s="253">
        <f>ROUND(I219*H219,2)</f>
        <v>0</v>
      </c>
      <c r="K219" s="249" t="s">
        <v>206</v>
      </c>
      <c r="L219" s="254"/>
      <c r="M219" s="255" t="s">
        <v>5</v>
      </c>
      <c r="N219" s="256" t="s">
        <v>44</v>
      </c>
      <c r="O219" s="49"/>
      <c r="P219" s="223">
        <f>O219*H219</f>
        <v>0</v>
      </c>
      <c r="Q219" s="223">
        <v>0.027</v>
      </c>
      <c r="R219" s="223">
        <f>Q219*H219</f>
        <v>0.081000000000000003</v>
      </c>
      <c r="S219" s="223">
        <v>0</v>
      </c>
      <c r="T219" s="224">
        <f>S219*H219</f>
        <v>0</v>
      </c>
      <c r="AR219" s="26" t="s">
        <v>250</v>
      </c>
      <c r="AT219" s="26" t="s">
        <v>271</v>
      </c>
      <c r="AU219" s="26" t="s">
        <v>83</v>
      </c>
      <c r="AY219" s="26" t="s">
        <v>200</v>
      </c>
      <c r="BE219" s="225">
        <f>IF(N219="základní",J219,0)</f>
        <v>0</v>
      </c>
      <c r="BF219" s="225">
        <f>IF(N219="snížená",J219,0)</f>
        <v>0</v>
      </c>
      <c r="BG219" s="225">
        <f>IF(N219="zákl. přenesená",J219,0)</f>
        <v>0</v>
      </c>
      <c r="BH219" s="225">
        <f>IF(N219="sníž. přenesená",J219,0)</f>
        <v>0</v>
      </c>
      <c r="BI219" s="225">
        <f>IF(N219="nulová",J219,0)</f>
        <v>0</v>
      </c>
      <c r="BJ219" s="26" t="s">
        <v>81</v>
      </c>
      <c r="BK219" s="225">
        <f>ROUND(I219*H219,2)</f>
        <v>0</v>
      </c>
      <c r="BL219" s="26" t="s">
        <v>207</v>
      </c>
      <c r="BM219" s="26" t="s">
        <v>1278</v>
      </c>
    </row>
    <row r="220" s="1" customFormat="1">
      <c r="B220" s="48"/>
      <c r="D220" s="226" t="s">
        <v>209</v>
      </c>
      <c r="F220" s="227" t="s">
        <v>461</v>
      </c>
      <c r="I220" s="228"/>
      <c r="L220" s="48"/>
      <c r="M220" s="229"/>
      <c r="N220" s="49"/>
      <c r="O220" s="49"/>
      <c r="P220" s="49"/>
      <c r="Q220" s="49"/>
      <c r="R220" s="49"/>
      <c r="S220" s="49"/>
      <c r="T220" s="87"/>
      <c r="AT220" s="26" t="s">
        <v>209</v>
      </c>
      <c r="AU220" s="26" t="s">
        <v>83</v>
      </c>
    </row>
    <row r="221" s="1" customFormat="1" ht="25.5" customHeight="1">
      <c r="B221" s="213"/>
      <c r="C221" s="214" t="s">
        <v>455</v>
      </c>
      <c r="D221" s="214" t="s">
        <v>202</v>
      </c>
      <c r="E221" s="215" t="s">
        <v>463</v>
      </c>
      <c r="F221" s="216" t="s">
        <v>464</v>
      </c>
      <c r="G221" s="217" t="s">
        <v>403</v>
      </c>
      <c r="H221" s="218">
        <v>3</v>
      </c>
      <c r="I221" s="219"/>
      <c r="J221" s="220">
        <f>ROUND(I221*H221,2)</f>
        <v>0</v>
      </c>
      <c r="K221" s="216" t="s">
        <v>206</v>
      </c>
      <c r="L221" s="48"/>
      <c r="M221" s="221" t="s">
        <v>5</v>
      </c>
      <c r="N221" s="222" t="s">
        <v>44</v>
      </c>
      <c r="O221" s="49"/>
      <c r="P221" s="223">
        <f>O221*H221</f>
        <v>0</v>
      </c>
      <c r="Q221" s="223">
        <v>0.21734000000000001</v>
      </c>
      <c r="R221" s="223">
        <f>Q221*H221</f>
        <v>0.65202000000000004</v>
      </c>
      <c r="S221" s="223">
        <v>0</v>
      </c>
      <c r="T221" s="224">
        <f>S221*H221</f>
        <v>0</v>
      </c>
      <c r="AR221" s="26" t="s">
        <v>207</v>
      </c>
      <c r="AT221" s="26" t="s">
        <v>202</v>
      </c>
      <c r="AU221" s="26" t="s">
        <v>83</v>
      </c>
      <c r="AY221" s="26" t="s">
        <v>200</v>
      </c>
      <c r="BE221" s="225">
        <f>IF(N221="základní",J221,0)</f>
        <v>0</v>
      </c>
      <c r="BF221" s="225">
        <f>IF(N221="snížená",J221,0)</f>
        <v>0</v>
      </c>
      <c r="BG221" s="225">
        <f>IF(N221="zákl. přenesená",J221,0)</f>
        <v>0</v>
      </c>
      <c r="BH221" s="225">
        <f>IF(N221="sníž. přenesená",J221,0)</f>
        <v>0</v>
      </c>
      <c r="BI221" s="225">
        <f>IF(N221="nulová",J221,0)</f>
        <v>0</v>
      </c>
      <c r="BJ221" s="26" t="s">
        <v>81</v>
      </c>
      <c r="BK221" s="225">
        <f>ROUND(I221*H221,2)</f>
        <v>0</v>
      </c>
      <c r="BL221" s="26" t="s">
        <v>207</v>
      </c>
      <c r="BM221" s="26" t="s">
        <v>1279</v>
      </c>
    </row>
    <row r="222" s="1" customFormat="1">
      <c r="B222" s="48"/>
      <c r="D222" s="226" t="s">
        <v>209</v>
      </c>
      <c r="F222" s="227" t="s">
        <v>464</v>
      </c>
      <c r="I222" s="228"/>
      <c r="L222" s="48"/>
      <c r="M222" s="229"/>
      <c r="N222" s="49"/>
      <c r="O222" s="49"/>
      <c r="P222" s="49"/>
      <c r="Q222" s="49"/>
      <c r="R222" s="49"/>
      <c r="S222" s="49"/>
      <c r="T222" s="87"/>
      <c r="AT222" s="26" t="s">
        <v>209</v>
      </c>
      <c r="AU222" s="26" t="s">
        <v>83</v>
      </c>
    </row>
    <row r="223" s="1" customFormat="1" ht="16.5" customHeight="1">
      <c r="B223" s="213"/>
      <c r="C223" s="247" t="s">
        <v>459</v>
      </c>
      <c r="D223" s="247" t="s">
        <v>271</v>
      </c>
      <c r="E223" s="248" t="s">
        <v>467</v>
      </c>
      <c r="F223" s="249" t="s">
        <v>468</v>
      </c>
      <c r="G223" s="250" t="s">
        <v>403</v>
      </c>
      <c r="H223" s="251">
        <v>3</v>
      </c>
      <c r="I223" s="252"/>
      <c r="J223" s="253">
        <f>ROUND(I223*H223,2)</f>
        <v>0</v>
      </c>
      <c r="K223" s="249" t="s">
        <v>206</v>
      </c>
      <c r="L223" s="254"/>
      <c r="M223" s="255" t="s">
        <v>5</v>
      </c>
      <c r="N223" s="256" t="s">
        <v>44</v>
      </c>
      <c r="O223" s="49"/>
      <c r="P223" s="223">
        <f>O223*H223</f>
        <v>0</v>
      </c>
      <c r="Q223" s="223">
        <v>0.0040000000000000001</v>
      </c>
      <c r="R223" s="223">
        <f>Q223*H223</f>
        <v>0.012</v>
      </c>
      <c r="S223" s="223">
        <v>0</v>
      </c>
      <c r="T223" s="224">
        <f>S223*H223</f>
        <v>0</v>
      </c>
      <c r="AR223" s="26" t="s">
        <v>250</v>
      </c>
      <c r="AT223" s="26" t="s">
        <v>271</v>
      </c>
      <c r="AU223" s="26" t="s">
        <v>83</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1280</v>
      </c>
    </row>
    <row r="224" s="1" customFormat="1">
      <c r="B224" s="48"/>
      <c r="D224" s="226" t="s">
        <v>209</v>
      </c>
      <c r="F224" s="227" t="s">
        <v>468</v>
      </c>
      <c r="I224" s="228"/>
      <c r="L224" s="48"/>
      <c r="M224" s="229"/>
      <c r="N224" s="49"/>
      <c r="O224" s="49"/>
      <c r="P224" s="49"/>
      <c r="Q224" s="49"/>
      <c r="R224" s="49"/>
      <c r="S224" s="49"/>
      <c r="T224" s="87"/>
      <c r="AT224" s="26" t="s">
        <v>209</v>
      </c>
      <c r="AU224" s="26" t="s">
        <v>83</v>
      </c>
    </row>
    <row r="225" s="1" customFormat="1" ht="16.5" customHeight="1">
      <c r="B225" s="213"/>
      <c r="C225" s="247" t="s">
        <v>436</v>
      </c>
      <c r="D225" s="247" t="s">
        <v>271</v>
      </c>
      <c r="E225" s="248" t="s">
        <v>471</v>
      </c>
      <c r="F225" s="249" t="s">
        <v>472</v>
      </c>
      <c r="G225" s="250" t="s">
        <v>403</v>
      </c>
      <c r="H225" s="251">
        <v>3</v>
      </c>
      <c r="I225" s="252"/>
      <c r="J225" s="253">
        <f>ROUND(I225*H225,2)</f>
        <v>0</v>
      </c>
      <c r="K225" s="249" t="s">
        <v>206</v>
      </c>
      <c r="L225" s="254"/>
      <c r="M225" s="255" t="s">
        <v>5</v>
      </c>
      <c r="N225" s="256" t="s">
        <v>44</v>
      </c>
      <c r="O225" s="49"/>
      <c r="P225" s="223">
        <f>O225*H225</f>
        <v>0</v>
      </c>
      <c r="Q225" s="223">
        <v>0.050599999999999999</v>
      </c>
      <c r="R225" s="223">
        <f>Q225*H225</f>
        <v>0.15179999999999999</v>
      </c>
      <c r="S225" s="223">
        <v>0</v>
      </c>
      <c r="T225" s="224">
        <f>S225*H225</f>
        <v>0</v>
      </c>
      <c r="AR225" s="26" t="s">
        <v>250</v>
      </c>
      <c r="AT225" s="26" t="s">
        <v>271</v>
      </c>
      <c r="AU225" s="26" t="s">
        <v>83</v>
      </c>
      <c r="AY225" s="26" t="s">
        <v>200</v>
      </c>
      <c r="BE225" s="225">
        <f>IF(N225="základní",J225,0)</f>
        <v>0</v>
      </c>
      <c r="BF225" s="225">
        <f>IF(N225="snížená",J225,0)</f>
        <v>0</v>
      </c>
      <c r="BG225" s="225">
        <f>IF(N225="zákl. přenesená",J225,0)</f>
        <v>0</v>
      </c>
      <c r="BH225" s="225">
        <f>IF(N225="sníž. přenesená",J225,0)</f>
        <v>0</v>
      </c>
      <c r="BI225" s="225">
        <f>IF(N225="nulová",J225,0)</f>
        <v>0</v>
      </c>
      <c r="BJ225" s="26" t="s">
        <v>81</v>
      </c>
      <c r="BK225" s="225">
        <f>ROUND(I225*H225,2)</f>
        <v>0</v>
      </c>
      <c r="BL225" s="26" t="s">
        <v>207</v>
      </c>
      <c r="BM225" s="26" t="s">
        <v>1281</v>
      </c>
    </row>
    <row r="226" s="1" customFormat="1">
      <c r="B226" s="48"/>
      <c r="D226" s="226" t="s">
        <v>209</v>
      </c>
      <c r="F226" s="227" t="s">
        <v>472</v>
      </c>
      <c r="I226" s="228"/>
      <c r="L226" s="48"/>
      <c r="M226" s="229"/>
      <c r="N226" s="49"/>
      <c r="O226" s="49"/>
      <c r="P226" s="49"/>
      <c r="Q226" s="49"/>
      <c r="R226" s="49"/>
      <c r="S226" s="49"/>
      <c r="T226" s="87"/>
      <c r="AT226" s="26" t="s">
        <v>209</v>
      </c>
      <c r="AU226" s="26" t="s">
        <v>83</v>
      </c>
    </row>
    <row r="227" s="11" customFormat="1" ht="29.88" customHeight="1">
      <c r="B227" s="200"/>
      <c r="D227" s="201" t="s">
        <v>72</v>
      </c>
      <c r="E227" s="211" t="s">
        <v>258</v>
      </c>
      <c r="F227" s="211" t="s">
        <v>474</v>
      </c>
      <c r="I227" s="203"/>
      <c r="J227" s="212">
        <f>BK227</f>
        <v>0</v>
      </c>
      <c r="L227" s="200"/>
      <c r="M227" s="205"/>
      <c r="N227" s="206"/>
      <c r="O227" s="206"/>
      <c r="P227" s="207">
        <f>SUM(P228:P269)</f>
        <v>0</v>
      </c>
      <c r="Q227" s="206"/>
      <c r="R227" s="207">
        <f>SUM(R228:R269)</f>
        <v>17.749080000000003</v>
      </c>
      <c r="S227" s="206"/>
      <c r="T227" s="208">
        <f>SUM(T228:T269)</f>
        <v>0.086000000000000007</v>
      </c>
      <c r="AR227" s="201" t="s">
        <v>81</v>
      </c>
      <c r="AT227" s="209" t="s">
        <v>72</v>
      </c>
      <c r="AU227" s="209" t="s">
        <v>81</v>
      </c>
      <c r="AY227" s="201" t="s">
        <v>200</v>
      </c>
      <c r="BK227" s="210">
        <f>SUM(BK228:BK269)</f>
        <v>0</v>
      </c>
    </row>
    <row r="228" s="1" customFormat="1" ht="25.5" customHeight="1">
      <c r="B228" s="213"/>
      <c r="C228" s="214" t="s">
        <v>466</v>
      </c>
      <c r="D228" s="214" t="s">
        <v>202</v>
      </c>
      <c r="E228" s="215" t="s">
        <v>476</v>
      </c>
      <c r="F228" s="216" t="s">
        <v>477</v>
      </c>
      <c r="G228" s="217" t="s">
        <v>403</v>
      </c>
      <c r="H228" s="218">
        <v>1</v>
      </c>
      <c r="I228" s="219"/>
      <c r="J228" s="220">
        <f>ROUND(I228*H228,2)</f>
        <v>0</v>
      </c>
      <c r="K228" s="216" t="s">
        <v>206</v>
      </c>
      <c r="L228" s="48"/>
      <c r="M228" s="221" t="s">
        <v>5</v>
      </c>
      <c r="N228" s="222" t="s">
        <v>44</v>
      </c>
      <c r="O228" s="49"/>
      <c r="P228" s="223">
        <f>O228*H228</f>
        <v>0</v>
      </c>
      <c r="Q228" s="223">
        <v>0.00069999999999999999</v>
      </c>
      <c r="R228" s="223">
        <f>Q228*H228</f>
        <v>0.00069999999999999999</v>
      </c>
      <c r="S228" s="223">
        <v>0</v>
      </c>
      <c r="T228" s="224">
        <f>S228*H228</f>
        <v>0</v>
      </c>
      <c r="AR228" s="26" t="s">
        <v>207</v>
      </c>
      <c r="AT228" s="26" t="s">
        <v>202</v>
      </c>
      <c r="AU228" s="26" t="s">
        <v>83</v>
      </c>
      <c r="AY228" s="26" t="s">
        <v>200</v>
      </c>
      <c r="BE228" s="225">
        <f>IF(N228="základní",J228,0)</f>
        <v>0</v>
      </c>
      <c r="BF228" s="225">
        <f>IF(N228="snížená",J228,0)</f>
        <v>0</v>
      </c>
      <c r="BG228" s="225">
        <f>IF(N228="zákl. přenesená",J228,0)</f>
        <v>0</v>
      </c>
      <c r="BH228" s="225">
        <f>IF(N228="sníž. přenesená",J228,0)</f>
        <v>0</v>
      </c>
      <c r="BI228" s="225">
        <f>IF(N228="nulová",J228,0)</f>
        <v>0</v>
      </c>
      <c r="BJ228" s="26" t="s">
        <v>81</v>
      </c>
      <c r="BK228" s="225">
        <f>ROUND(I228*H228,2)</f>
        <v>0</v>
      </c>
      <c r="BL228" s="26" t="s">
        <v>207</v>
      </c>
      <c r="BM228" s="26" t="s">
        <v>1282</v>
      </c>
    </row>
    <row r="229" s="1" customFormat="1">
      <c r="B229" s="48"/>
      <c r="D229" s="226" t="s">
        <v>209</v>
      </c>
      <c r="F229" s="227" t="s">
        <v>479</v>
      </c>
      <c r="I229" s="228"/>
      <c r="L229" s="48"/>
      <c r="M229" s="229"/>
      <c r="N229" s="49"/>
      <c r="O229" s="49"/>
      <c r="P229" s="49"/>
      <c r="Q229" s="49"/>
      <c r="R229" s="49"/>
      <c r="S229" s="49"/>
      <c r="T229" s="87"/>
      <c r="AT229" s="26" t="s">
        <v>209</v>
      </c>
      <c r="AU229" s="26" t="s">
        <v>83</v>
      </c>
    </row>
    <row r="230" s="1" customFormat="1">
      <c r="B230" s="48"/>
      <c r="D230" s="226" t="s">
        <v>235</v>
      </c>
      <c r="F230" s="246" t="s">
        <v>1283</v>
      </c>
      <c r="I230" s="228"/>
      <c r="L230" s="48"/>
      <c r="M230" s="229"/>
      <c r="N230" s="49"/>
      <c r="O230" s="49"/>
      <c r="P230" s="49"/>
      <c r="Q230" s="49"/>
      <c r="R230" s="49"/>
      <c r="S230" s="49"/>
      <c r="T230" s="87"/>
      <c r="AT230" s="26" t="s">
        <v>235</v>
      </c>
      <c r="AU230" s="26" t="s">
        <v>83</v>
      </c>
    </row>
    <row r="231" s="12" customFormat="1">
      <c r="B231" s="230"/>
      <c r="D231" s="226" t="s">
        <v>211</v>
      </c>
      <c r="E231" s="231" t="s">
        <v>5</v>
      </c>
      <c r="F231" s="232" t="s">
        <v>81</v>
      </c>
      <c r="H231" s="233">
        <v>1</v>
      </c>
      <c r="I231" s="234"/>
      <c r="L231" s="230"/>
      <c r="M231" s="235"/>
      <c r="N231" s="236"/>
      <c r="O231" s="236"/>
      <c r="P231" s="236"/>
      <c r="Q231" s="236"/>
      <c r="R231" s="236"/>
      <c r="S231" s="236"/>
      <c r="T231" s="237"/>
      <c r="AT231" s="231" t="s">
        <v>211</v>
      </c>
      <c r="AU231" s="231" t="s">
        <v>83</v>
      </c>
      <c r="AV231" s="12" t="s">
        <v>83</v>
      </c>
      <c r="AW231" s="12" t="s">
        <v>37</v>
      </c>
      <c r="AX231" s="12" t="s">
        <v>81</v>
      </c>
      <c r="AY231" s="231" t="s">
        <v>200</v>
      </c>
    </row>
    <row r="232" s="1" customFormat="1" ht="25.5" customHeight="1">
      <c r="B232" s="213"/>
      <c r="C232" s="214" t="s">
        <v>470</v>
      </c>
      <c r="D232" s="214" t="s">
        <v>202</v>
      </c>
      <c r="E232" s="215" t="s">
        <v>485</v>
      </c>
      <c r="F232" s="216" t="s">
        <v>486</v>
      </c>
      <c r="G232" s="217" t="s">
        <v>403</v>
      </c>
      <c r="H232" s="218">
        <v>1</v>
      </c>
      <c r="I232" s="219"/>
      <c r="J232" s="220">
        <f>ROUND(I232*H232,2)</f>
        <v>0</v>
      </c>
      <c r="K232" s="216" t="s">
        <v>206</v>
      </c>
      <c r="L232" s="48"/>
      <c r="M232" s="221" t="s">
        <v>5</v>
      </c>
      <c r="N232" s="222" t="s">
        <v>44</v>
      </c>
      <c r="O232" s="49"/>
      <c r="P232" s="223">
        <f>O232*H232</f>
        <v>0</v>
      </c>
      <c r="Q232" s="223">
        <v>0.11241</v>
      </c>
      <c r="R232" s="223">
        <f>Q232*H232</f>
        <v>0.11241</v>
      </c>
      <c r="S232" s="223">
        <v>0</v>
      </c>
      <c r="T232" s="224">
        <f>S232*H232</f>
        <v>0</v>
      </c>
      <c r="AR232" s="26" t="s">
        <v>207</v>
      </c>
      <c r="AT232" s="26" t="s">
        <v>202</v>
      </c>
      <c r="AU232" s="26" t="s">
        <v>83</v>
      </c>
      <c r="AY232" s="26" t="s">
        <v>200</v>
      </c>
      <c r="BE232" s="225">
        <f>IF(N232="základní",J232,0)</f>
        <v>0</v>
      </c>
      <c r="BF232" s="225">
        <f>IF(N232="snížená",J232,0)</f>
        <v>0</v>
      </c>
      <c r="BG232" s="225">
        <f>IF(N232="zákl. přenesená",J232,0)</f>
        <v>0</v>
      </c>
      <c r="BH232" s="225">
        <f>IF(N232="sníž. přenesená",J232,0)</f>
        <v>0</v>
      </c>
      <c r="BI232" s="225">
        <f>IF(N232="nulová",J232,0)</f>
        <v>0</v>
      </c>
      <c r="BJ232" s="26" t="s">
        <v>81</v>
      </c>
      <c r="BK232" s="225">
        <f>ROUND(I232*H232,2)</f>
        <v>0</v>
      </c>
      <c r="BL232" s="26" t="s">
        <v>207</v>
      </c>
      <c r="BM232" s="26" t="s">
        <v>1284</v>
      </c>
    </row>
    <row r="233" s="1" customFormat="1">
      <c r="B233" s="48"/>
      <c r="D233" s="226" t="s">
        <v>209</v>
      </c>
      <c r="F233" s="227" t="s">
        <v>488</v>
      </c>
      <c r="I233" s="228"/>
      <c r="L233" s="48"/>
      <c r="M233" s="229"/>
      <c r="N233" s="49"/>
      <c r="O233" s="49"/>
      <c r="P233" s="49"/>
      <c r="Q233" s="49"/>
      <c r="R233" s="49"/>
      <c r="S233" s="49"/>
      <c r="T233" s="87"/>
      <c r="AT233" s="26" t="s">
        <v>209</v>
      </c>
      <c r="AU233" s="26" t="s">
        <v>83</v>
      </c>
    </row>
    <row r="234" s="1" customFormat="1">
      <c r="B234" s="48"/>
      <c r="D234" s="226" t="s">
        <v>235</v>
      </c>
      <c r="F234" s="246" t="s">
        <v>1285</v>
      </c>
      <c r="I234" s="228"/>
      <c r="L234" s="48"/>
      <c r="M234" s="229"/>
      <c r="N234" s="49"/>
      <c r="O234" s="49"/>
      <c r="P234" s="49"/>
      <c r="Q234" s="49"/>
      <c r="R234" s="49"/>
      <c r="S234" s="49"/>
      <c r="T234" s="87"/>
      <c r="AT234" s="26" t="s">
        <v>235</v>
      </c>
      <c r="AU234" s="26" t="s">
        <v>83</v>
      </c>
    </row>
    <row r="235" s="12" customFormat="1">
      <c r="B235" s="230"/>
      <c r="D235" s="226" t="s">
        <v>211</v>
      </c>
      <c r="E235" s="231" t="s">
        <v>5</v>
      </c>
      <c r="F235" s="232" t="s">
        <v>81</v>
      </c>
      <c r="H235" s="233">
        <v>1</v>
      </c>
      <c r="I235" s="234"/>
      <c r="L235" s="230"/>
      <c r="M235" s="235"/>
      <c r="N235" s="236"/>
      <c r="O235" s="236"/>
      <c r="P235" s="236"/>
      <c r="Q235" s="236"/>
      <c r="R235" s="236"/>
      <c r="S235" s="236"/>
      <c r="T235" s="237"/>
      <c r="AT235" s="231" t="s">
        <v>211</v>
      </c>
      <c r="AU235" s="231" t="s">
        <v>83</v>
      </c>
      <c r="AV235" s="12" t="s">
        <v>83</v>
      </c>
      <c r="AW235" s="12" t="s">
        <v>37</v>
      </c>
      <c r="AX235" s="12" t="s">
        <v>81</v>
      </c>
      <c r="AY235" s="231" t="s">
        <v>200</v>
      </c>
    </row>
    <row r="236" s="1" customFormat="1" ht="25.5" customHeight="1">
      <c r="B236" s="213"/>
      <c r="C236" s="214" t="s">
        <v>475</v>
      </c>
      <c r="D236" s="214" t="s">
        <v>202</v>
      </c>
      <c r="E236" s="215" t="s">
        <v>503</v>
      </c>
      <c r="F236" s="216" t="s">
        <v>504</v>
      </c>
      <c r="G236" s="217" t="s">
        <v>403</v>
      </c>
      <c r="H236" s="218">
        <v>1</v>
      </c>
      <c r="I236" s="219"/>
      <c r="J236" s="220">
        <f>ROUND(I236*H236,2)</f>
        <v>0</v>
      </c>
      <c r="K236" s="216" t="s">
        <v>206</v>
      </c>
      <c r="L236" s="48"/>
      <c r="M236" s="221" t="s">
        <v>5</v>
      </c>
      <c r="N236" s="222" t="s">
        <v>44</v>
      </c>
      <c r="O236" s="49"/>
      <c r="P236" s="223">
        <f>O236*H236</f>
        <v>0</v>
      </c>
      <c r="Q236" s="223">
        <v>0</v>
      </c>
      <c r="R236" s="223">
        <f>Q236*H236</f>
        <v>0</v>
      </c>
      <c r="S236" s="223">
        <v>0</v>
      </c>
      <c r="T236" s="224">
        <f>S236*H236</f>
        <v>0</v>
      </c>
      <c r="AR236" s="26" t="s">
        <v>207</v>
      </c>
      <c r="AT236" s="26" t="s">
        <v>202</v>
      </c>
      <c r="AU236" s="26" t="s">
        <v>83</v>
      </c>
      <c r="AY236" s="26" t="s">
        <v>200</v>
      </c>
      <c r="BE236" s="225">
        <f>IF(N236="základní",J236,0)</f>
        <v>0</v>
      </c>
      <c r="BF236" s="225">
        <f>IF(N236="snížená",J236,0)</f>
        <v>0</v>
      </c>
      <c r="BG236" s="225">
        <f>IF(N236="zákl. přenesená",J236,0)</f>
        <v>0</v>
      </c>
      <c r="BH236" s="225">
        <f>IF(N236="sníž. přenesená",J236,0)</f>
        <v>0</v>
      </c>
      <c r="BI236" s="225">
        <f>IF(N236="nulová",J236,0)</f>
        <v>0</v>
      </c>
      <c r="BJ236" s="26" t="s">
        <v>81</v>
      </c>
      <c r="BK236" s="225">
        <f>ROUND(I236*H236,2)</f>
        <v>0</v>
      </c>
      <c r="BL236" s="26" t="s">
        <v>207</v>
      </c>
      <c r="BM236" s="26" t="s">
        <v>1286</v>
      </c>
    </row>
    <row r="237" s="1" customFormat="1">
      <c r="B237" s="48"/>
      <c r="D237" s="226" t="s">
        <v>209</v>
      </c>
      <c r="F237" s="227" t="s">
        <v>506</v>
      </c>
      <c r="I237" s="228"/>
      <c r="L237" s="48"/>
      <c r="M237" s="229"/>
      <c r="N237" s="49"/>
      <c r="O237" s="49"/>
      <c r="P237" s="49"/>
      <c r="Q237" s="49"/>
      <c r="R237" s="49"/>
      <c r="S237" s="49"/>
      <c r="T237" s="87"/>
      <c r="AT237" s="26" t="s">
        <v>209</v>
      </c>
      <c r="AU237" s="26" t="s">
        <v>83</v>
      </c>
    </row>
    <row r="238" s="1" customFormat="1">
      <c r="B238" s="48"/>
      <c r="D238" s="226" t="s">
        <v>235</v>
      </c>
      <c r="F238" s="246" t="s">
        <v>1283</v>
      </c>
      <c r="I238" s="228"/>
      <c r="L238" s="48"/>
      <c r="M238" s="229"/>
      <c r="N238" s="49"/>
      <c r="O238" s="49"/>
      <c r="P238" s="49"/>
      <c r="Q238" s="49"/>
      <c r="R238" s="49"/>
      <c r="S238" s="49"/>
      <c r="T238" s="87"/>
      <c r="AT238" s="26" t="s">
        <v>235</v>
      </c>
      <c r="AU238" s="26" t="s">
        <v>83</v>
      </c>
    </row>
    <row r="239" s="12" customFormat="1">
      <c r="B239" s="230"/>
      <c r="D239" s="226" t="s">
        <v>211</v>
      </c>
      <c r="E239" s="231" t="s">
        <v>5</v>
      </c>
      <c r="F239" s="232" t="s">
        <v>81</v>
      </c>
      <c r="H239" s="233">
        <v>1</v>
      </c>
      <c r="I239" s="234"/>
      <c r="L239" s="230"/>
      <c r="M239" s="235"/>
      <c r="N239" s="236"/>
      <c r="O239" s="236"/>
      <c r="P239" s="236"/>
      <c r="Q239" s="236"/>
      <c r="R239" s="236"/>
      <c r="S239" s="236"/>
      <c r="T239" s="237"/>
      <c r="AT239" s="231" t="s">
        <v>211</v>
      </c>
      <c r="AU239" s="231" t="s">
        <v>83</v>
      </c>
      <c r="AV239" s="12" t="s">
        <v>83</v>
      </c>
      <c r="AW239" s="12" t="s">
        <v>37</v>
      </c>
      <c r="AX239" s="12" t="s">
        <v>81</v>
      </c>
      <c r="AY239" s="231" t="s">
        <v>200</v>
      </c>
    </row>
    <row r="240" s="1" customFormat="1" ht="25.5" customHeight="1">
      <c r="B240" s="213"/>
      <c r="C240" s="214" t="s">
        <v>480</v>
      </c>
      <c r="D240" s="214" t="s">
        <v>202</v>
      </c>
      <c r="E240" s="215" t="s">
        <v>524</v>
      </c>
      <c r="F240" s="216" t="s">
        <v>525</v>
      </c>
      <c r="G240" s="217" t="s">
        <v>333</v>
      </c>
      <c r="H240" s="218">
        <v>74.5</v>
      </c>
      <c r="I240" s="219"/>
      <c r="J240" s="220">
        <f>ROUND(I240*H240,2)</f>
        <v>0</v>
      </c>
      <c r="K240" s="216" t="s">
        <v>206</v>
      </c>
      <c r="L240" s="48"/>
      <c r="M240" s="221" t="s">
        <v>5</v>
      </c>
      <c r="N240" s="222" t="s">
        <v>44</v>
      </c>
      <c r="O240" s="49"/>
      <c r="P240" s="223">
        <f>O240*H240</f>
        <v>0</v>
      </c>
      <c r="Q240" s="223">
        <v>0.15540000000000001</v>
      </c>
      <c r="R240" s="223">
        <f>Q240*H240</f>
        <v>11.577300000000001</v>
      </c>
      <c r="S240" s="223">
        <v>0</v>
      </c>
      <c r="T240" s="224">
        <f>S240*H240</f>
        <v>0</v>
      </c>
      <c r="AR240" s="26" t="s">
        <v>207</v>
      </c>
      <c r="AT240" s="26" t="s">
        <v>202</v>
      </c>
      <c r="AU240" s="26" t="s">
        <v>83</v>
      </c>
      <c r="AY240" s="26" t="s">
        <v>200</v>
      </c>
      <c r="BE240" s="225">
        <f>IF(N240="základní",J240,0)</f>
        <v>0</v>
      </c>
      <c r="BF240" s="225">
        <f>IF(N240="snížená",J240,0)</f>
        <v>0</v>
      </c>
      <c r="BG240" s="225">
        <f>IF(N240="zákl. přenesená",J240,0)</f>
        <v>0</v>
      </c>
      <c r="BH240" s="225">
        <f>IF(N240="sníž. přenesená",J240,0)</f>
        <v>0</v>
      </c>
      <c r="BI240" s="225">
        <f>IF(N240="nulová",J240,0)</f>
        <v>0</v>
      </c>
      <c r="BJ240" s="26" t="s">
        <v>81</v>
      </c>
      <c r="BK240" s="225">
        <f>ROUND(I240*H240,2)</f>
        <v>0</v>
      </c>
      <c r="BL240" s="26" t="s">
        <v>207</v>
      </c>
      <c r="BM240" s="26" t="s">
        <v>1287</v>
      </c>
    </row>
    <row r="241" s="1" customFormat="1">
      <c r="B241" s="48"/>
      <c r="D241" s="226" t="s">
        <v>209</v>
      </c>
      <c r="F241" s="227" t="s">
        <v>527</v>
      </c>
      <c r="I241" s="228"/>
      <c r="L241" s="48"/>
      <c r="M241" s="229"/>
      <c r="N241" s="49"/>
      <c r="O241" s="49"/>
      <c r="P241" s="49"/>
      <c r="Q241" s="49"/>
      <c r="R241" s="49"/>
      <c r="S241" s="49"/>
      <c r="T241" s="87"/>
      <c r="AT241" s="26" t="s">
        <v>209</v>
      </c>
      <c r="AU241" s="26" t="s">
        <v>83</v>
      </c>
    </row>
    <row r="242" s="1" customFormat="1" ht="16.5" customHeight="1">
      <c r="B242" s="213"/>
      <c r="C242" s="247" t="s">
        <v>484</v>
      </c>
      <c r="D242" s="247" t="s">
        <v>271</v>
      </c>
      <c r="E242" s="248" t="s">
        <v>529</v>
      </c>
      <c r="F242" s="249" t="s">
        <v>530</v>
      </c>
      <c r="G242" s="250" t="s">
        <v>333</v>
      </c>
      <c r="H242" s="251">
        <v>5.4000000000000004</v>
      </c>
      <c r="I242" s="252"/>
      <c r="J242" s="253">
        <f>ROUND(I242*H242,2)</f>
        <v>0</v>
      </c>
      <c r="K242" s="249" t="s">
        <v>206</v>
      </c>
      <c r="L242" s="254"/>
      <c r="M242" s="255" t="s">
        <v>5</v>
      </c>
      <c r="N242" s="256" t="s">
        <v>44</v>
      </c>
      <c r="O242" s="49"/>
      <c r="P242" s="223">
        <f>O242*H242</f>
        <v>0</v>
      </c>
      <c r="Q242" s="223">
        <v>0.048300000000000003</v>
      </c>
      <c r="R242" s="223">
        <f>Q242*H242</f>
        <v>0.26082000000000005</v>
      </c>
      <c r="S242" s="223">
        <v>0</v>
      </c>
      <c r="T242" s="224">
        <f>S242*H242</f>
        <v>0</v>
      </c>
      <c r="AR242" s="26" t="s">
        <v>250</v>
      </c>
      <c r="AT242" s="26" t="s">
        <v>271</v>
      </c>
      <c r="AU242" s="26" t="s">
        <v>83</v>
      </c>
      <c r="AY242" s="26" t="s">
        <v>200</v>
      </c>
      <c r="BE242" s="225">
        <f>IF(N242="základní",J242,0)</f>
        <v>0</v>
      </c>
      <c r="BF242" s="225">
        <f>IF(N242="snížená",J242,0)</f>
        <v>0</v>
      </c>
      <c r="BG242" s="225">
        <f>IF(N242="zákl. přenesená",J242,0)</f>
        <v>0</v>
      </c>
      <c r="BH242" s="225">
        <f>IF(N242="sníž. přenesená",J242,0)</f>
        <v>0</v>
      </c>
      <c r="BI242" s="225">
        <f>IF(N242="nulová",J242,0)</f>
        <v>0</v>
      </c>
      <c r="BJ242" s="26" t="s">
        <v>81</v>
      </c>
      <c r="BK242" s="225">
        <f>ROUND(I242*H242,2)</f>
        <v>0</v>
      </c>
      <c r="BL242" s="26" t="s">
        <v>207</v>
      </c>
      <c r="BM242" s="26" t="s">
        <v>1288</v>
      </c>
    </row>
    <row r="243" s="1" customFormat="1">
      <c r="B243" s="48"/>
      <c r="D243" s="226" t="s">
        <v>209</v>
      </c>
      <c r="F243" s="227" t="s">
        <v>530</v>
      </c>
      <c r="I243" s="228"/>
      <c r="L243" s="48"/>
      <c r="M243" s="229"/>
      <c r="N243" s="49"/>
      <c r="O243" s="49"/>
      <c r="P243" s="49"/>
      <c r="Q243" s="49"/>
      <c r="R243" s="49"/>
      <c r="S243" s="49"/>
      <c r="T243" s="87"/>
      <c r="AT243" s="26" t="s">
        <v>209</v>
      </c>
      <c r="AU243" s="26" t="s">
        <v>83</v>
      </c>
    </row>
    <row r="244" s="12" customFormat="1">
      <c r="B244" s="230"/>
      <c r="D244" s="226" t="s">
        <v>211</v>
      </c>
      <c r="E244" s="231" t="s">
        <v>5</v>
      </c>
      <c r="F244" s="232" t="s">
        <v>1289</v>
      </c>
      <c r="H244" s="233">
        <v>5.4000000000000004</v>
      </c>
      <c r="I244" s="234"/>
      <c r="L244" s="230"/>
      <c r="M244" s="235"/>
      <c r="N244" s="236"/>
      <c r="O244" s="236"/>
      <c r="P244" s="236"/>
      <c r="Q244" s="236"/>
      <c r="R244" s="236"/>
      <c r="S244" s="236"/>
      <c r="T244" s="237"/>
      <c r="AT244" s="231" t="s">
        <v>211</v>
      </c>
      <c r="AU244" s="231" t="s">
        <v>83</v>
      </c>
      <c r="AV244" s="12" t="s">
        <v>83</v>
      </c>
      <c r="AW244" s="12" t="s">
        <v>37</v>
      </c>
      <c r="AX244" s="12" t="s">
        <v>81</v>
      </c>
      <c r="AY244" s="231" t="s">
        <v>200</v>
      </c>
    </row>
    <row r="245" s="1" customFormat="1" ht="16.5" customHeight="1">
      <c r="B245" s="213"/>
      <c r="C245" s="247" t="s">
        <v>490</v>
      </c>
      <c r="D245" s="247" t="s">
        <v>271</v>
      </c>
      <c r="E245" s="248" t="s">
        <v>535</v>
      </c>
      <c r="F245" s="249" t="s">
        <v>536</v>
      </c>
      <c r="G245" s="250" t="s">
        <v>333</v>
      </c>
      <c r="H245" s="251">
        <v>2</v>
      </c>
      <c r="I245" s="252"/>
      <c r="J245" s="253">
        <f>ROUND(I245*H245,2)</f>
        <v>0</v>
      </c>
      <c r="K245" s="249" t="s">
        <v>206</v>
      </c>
      <c r="L245" s="254"/>
      <c r="M245" s="255" t="s">
        <v>5</v>
      </c>
      <c r="N245" s="256" t="s">
        <v>44</v>
      </c>
      <c r="O245" s="49"/>
      <c r="P245" s="223">
        <f>O245*H245</f>
        <v>0</v>
      </c>
      <c r="Q245" s="223">
        <v>0.064000000000000001</v>
      </c>
      <c r="R245" s="223">
        <f>Q245*H245</f>
        <v>0.128</v>
      </c>
      <c r="S245" s="223">
        <v>0</v>
      </c>
      <c r="T245" s="224">
        <f>S245*H245</f>
        <v>0</v>
      </c>
      <c r="AR245" s="26" t="s">
        <v>250</v>
      </c>
      <c r="AT245" s="26" t="s">
        <v>271</v>
      </c>
      <c r="AU245" s="26" t="s">
        <v>83</v>
      </c>
      <c r="AY245" s="26" t="s">
        <v>200</v>
      </c>
      <c r="BE245" s="225">
        <f>IF(N245="základní",J245,0)</f>
        <v>0</v>
      </c>
      <c r="BF245" s="225">
        <f>IF(N245="snížená",J245,0)</f>
        <v>0</v>
      </c>
      <c r="BG245" s="225">
        <f>IF(N245="zákl. přenesená",J245,0)</f>
        <v>0</v>
      </c>
      <c r="BH245" s="225">
        <f>IF(N245="sníž. přenesená",J245,0)</f>
        <v>0</v>
      </c>
      <c r="BI245" s="225">
        <f>IF(N245="nulová",J245,0)</f>
        <v>0</v>
      </c>
      <c r="BJ245" s="26" t="s">
        <v>81</v>
      </c>
      <c r="BK245" s="225">
        <f>ROUND(I245*H245,2)</f>
        <v>0</v>
      </c>
      <c r="BL245" s="26" t="s">
        <v>207</v>
      </c>
      <c r="BM245" s="26" t="s">
        <v>1290</v>
      </c>
    </row>
    <row r="246" s="1" customFormat="1">
      <c r="B246" s="48"/>
      <c r="D246" s="226" t="s">
        <v>209</v>
      </c>
      <c r="F246" s="227" t="s">
        <v>536</v>
      </c>
      <c r="I246" s="228"/>
      <c r="L246" s="48"/>
      <c r="M246" s="229"/>
      <c r="N246" s="49"/>
      <c r="O246" s="49"/>
      <c r="P246" s="49"/>
      <c r="Q246" s="49"/>
      <c r="R246" s="49"/>
      <c r="S246" s="49"/>
      <c r="T246" s="87"/>
      <c r="AT246" s="26" t="s">
        <v>209</v>
      </c>
      <c r="AU246" s="26" t="s">
        <v>83</v>
      </c>
    </row>
    <row r="247" s="12" customFormat="1">
      <c r="B247" s="230"/>
      <c r="D247" s="226" t="s">
        <v>211</v>
      </c>
      <c r="E247" s="231" t="s">
        <v>5</v>
      </c>
      <c r="F247" s="232" t="s">
        <v>83</v>
      </c>
      <c r="H247" s="233">
        <v>2</v>
      </c>
      <c r="I247" s="234"/>
      <c r="L247" s="230"/>
      <c r="M247" s="235"/>
      <c r="N247" s="236"/>
      <c r="O247" s="236"/>
      <c r="P247" s="236"/>
      <c r="Q247" s="236"/>
      <c r="R247" s="236"/>
      <c r="S247" s="236"/>
      <c r="T247" s="237"/>
      <c r="AT247" s="231" t="s">
        <v>211</v>
      </c>
      <c r="AU247" s="231" t="s">
        <v>83</v>
      </c>
      <c r="AV247" s="12" t="s">
        <v>83</v>
      </c>
      <c r="AW247" s="12" t="s">
        <v>37</v>
      </c>
      <c r="AX247" s="12" t="s">
        <v>81</v>
      </c>
      <c r="AY247" s="231" t="s">
        <v>200</v>
      </c>
    </row>
    <row r="248" s="1" customFormat="1" ht="16.5" customHeight="1">
      <c r="B248" s="213"/>
      <c r="C248" s="247" t="s">
        <v>494</v>
      </c>
      <c r="D248" s="247" t="s">
        <v>271</v>
      </c>
      <c r="E248" s="248" t="s">
        <v>541</v>
      </c>
      <c r="F248" s="249" t="s">
        <v>542</v>
      </c>
      <c r="G248" s="250" t="s">
        <v>333</v>
      </c>
      <c r="H248" s="251">
        <v>67.099999999999994</v>
      </c>
      <c r="I248" s="252"/>
      <c r="J248" s="253">
        <f>ROUND(I248*H248,2)</f>
        <v>0</v>
      </c>
      <c r="K248" s="249" t="s">
        <v>206</v>
      </c>
      <c r="L248" s="254"/>
      <c r="M248" s="255" t="s">
        <v>5</v>
      </c>
      <c r="N248" s="256" t="s">
        <v>44</v>
      </c>
      <c r="O248" s="49"/>
      <c r="P248" s="223">
        <f>O248*H248</f>
        <v>0</v>
      </c>
      <c r="Q248" s="223">
        <v>0.081000000000000003</v>
      </c>
      <c r="R248" s="223">
        <f>Q248*H248</f>
        <v>5.4350999999999994</v>
      </c>
      <c r="S248" s="223">
        <v>0</v>
      </c>
      <c r="T248" s="224">
        <f>S248*H248</f>
        <v>0</v>
      </c>
      <c r="AR248" s="26" t="s">
        <v>250</v>
      </c>
      <c r="AT248" s="26" t="s">
        <v>271</v>
      </c>
      <c r="AU248" s="26" t="s">
        <v>83</v>
      </c>
      <c r="AY248" s="26" t="s">
        <v>200</v>
      </c>
      <c r="BE248" s="225">
        <f>IF(N248="základní",J248,0)</f>
        <v>0</v>
      </c>
      <c r="BF248" s="225">
        <f>IF(N248="snížená",J248,0)</f>
        <v>0</v>
      </c>
      <c r="BG248" s="225">
        <f>IF(N248="zákl. přenesená",J248,0)</f>
        <v>0</v>
      </c>
      <c r="BH248" s="225">
        <f>IF(N248="sníž. přenesená",J248,0)</f>
        <v>0</v>
      </c>
      <c r="BI248" s="225">
        <f>IF(N248="nulová",J248,0)</f>
        <v>0</v>
      </c>
      <c r="BJ248" s="26" t="s">
        <v>81</v>
      </c>
      <c r="BK248" s="225">
        <f>ROUND(I248*H248,2)</f>
        <v>0</v>
      </c>
      <c r="BL248" s="26" t="s">
        <v>207</v>
      </c>
      <c r="BM248" s="26" t="s">
        <v>1291</v>
      </c>
    </row>
    <row r="249" s="1" customFormat="1">
      <c r="B249" s="48"/>
      <c r="D249" s="226" t="s">
        <v>209</v>
      </c>
      <c r="F249" s="227" t="s">
        <v>542</v>
      </c>
      <c r="I249" s="228"/>
      <c r="L249" s="48"/>
      <c r="M249" s="229"/>
      <c r="N249" s="49"/>
      <c r="O249" s="49"/>
      <c r="P249" s="49"/>
      <c r="Q249" s="49"/>
      <c r="R249" s="49"/>
      <c r="S249" s="49"/>
      <c r="T249" s="87"/>
      <c r="AT249" s="26" t="s">
        <v>209</v>
      </c>
      <c r="AU249" s="26" t="s">
        <v>83</v>
      </c>
    </row>
    <row r="250" s="12" customFormat="1">
      <c r="B250" s="230"/>
      <c r="D250" s="226" t="s">
        <v>211</v>
      </c>
      <c r="E250" s="231" t="s">
        <v>5</v>
      </c>
      <c r="F250" s="232" t="s">
        <v>1292</v>
      </c>
      <c r="H250" s="233">
        <v>67.099999999999994</v>
      </c>
      <c r="I250" s="234"/>
      <c r="L250" s="230"/>
      <c r="M250" s="235"/>
      <c r="N250" s="236"/>
      <c r="O250" s="236"/>
      <c r="P250" s="236"/>
      <c r="Q250" s="236"/>
      <c r="R250" s="236"/>
      <c r="S250" s="236"/>
      <c r="T250" s="237"/>
      <c r="AT250" s="231" t="s">
        <v>211</v>
      </c>
      <c r="AU250" s="231" t="s">
        <v>83</v>
      </c>
      <c r="AV250" s="12" t="s">
        <v>83</v>
      </c>
      <c r="AW250" s="12" t="s">
        <v>37</v>
      </c>
      <c r="AX250" s="12" t="s">
        <v>81</v>
      </c>
      <c r="AY250" s="231" t="s">
        <v>200</v>
      </c>
    </row>
    <row r="251" s="1" customFormat="1" ht="25.5" customHeight="1">
      <c r="B251" s="213"/>
      <c r="C251" s="214" t="s">
        <v>498</v>
      </c>
      <c r="D251" s="214" t="s">
        <v>202</v>
      </c>
      <c r="E251" s="215" t="s">
        <v>547</v>
      </c>
      <c r="F251" s="216" t="s">
        <v>548</v>
      </c>
      <c r="G251" s="217" t="s">
        <v>333</v>
      </c>
      <c r="H251" s="218">
        <v>1.2</v>
      </c>
      <c r="I251" s="219"/>
      <c r="J251" s="220">
        <f>ROUND(I251*H251,2)</f>
        <v>0</v>
      </c>
      <c r="K251" s="216" t="s">
        <v>206</v>
      </c>
      <c r="L251" s="48"/>
      <c r="M251" s="221" t="s">
        <v>5</v>
      </c>
      <c r="N251" s="222" t="s">
        <v>44</v>
      </c>
      <c r="O251" s="49"/>
      <c r="P251" s="223">
        <f>O251*H251</f>
        <v>0</v>
      </c>
      <c r="Q251" s="223">
        <v>0.1295</v>
      </c>
      <c r="R251" s="223">
        <f>Q251*H251</f>
        <v>0.15540000000000001</v>
      </c>
      <c r="S251" s="223">
        <v>0</v>
      </c>
      <c r="T251" s="224">
        <f>S251*H251</f>
        <v>0</v>
      </c>
      <c r="AR251" s="26" t="s">
        <v>207</v>
      </c>
      <c r="AT251" s="26" t="s">
        <v>202</v>
      </c>
      <c r="AU251" s="26" t="s">
        <v>83</v>
      </c>
      <c r="AY251" s="26" t="s">
        <v>200</v>
      </c>
      <c r="BE251" s="225">
        <f>IF(N251="základní",J251,0)</f>
        <v>0</v>
      </c>
      <c r="BF251" s="225">
        <f>IF(N251="snížená",J251,0)</f>
        <v>0</v>
      </c>
      <c r="BG251" s="225">
        <f>IF(N251="zákl. přenesená",J251,0)</f>
        <v>0</v>
      </c>
      <c r="BH251" s="225">
        <f>IF(N251="sníž. přenesená",J251,0)</f>
        <v>0</v>
      </c>
      <c r="BI251" s="225">
        <f>IF(N251="nulová",J251,0)</f>
        <v>0</v>
      </c>
      <c r="BJ251" s="26" t="s">
        <v>81</v>
      </c>
      <c r="BK251" s="225">
        <f>ROUND(I251*H251,2)</f>
        <v>0</v>
      </c>
      <c r="BL251" s="26" t="s">
        <v>207</v>
      </c>
      <c r="BM251" s="26" t="s">
        <v>1293</v>
      </c>
    </row>
    <row r="252" s="1" customFormat="1">
      <c r="B252" s="48"/>
      <c r="D252" s="226" t="s">
        <v>209</v>
      </c>
      <c r="F252" s="227" t="s">
        <v>550</v>
      </c>
      <c r="I252" s="228"/>
      <c r="L252" s="48"/>
      <c r="M252" s="229"/>
      <c r="N252" s="49"/>
      <c r="O252" s="49"/>
      <c r="P252" s="49"/>
      <c r="Q252" s="49"/>
      <c r="R252" s="49"/>
      <c r="S252" s="49"/>
      <c r="T252" s="87"/>
      <c r="AT252" s="26" t="s">
        <v>209</v>
      </c>
      <c r="AU252" s="26" t="s">
        <v>83</v>
      </c>
    </row>
    <row r="253" s="1" customFormat="1" ht="16.5" customHeight="1">
      <c r="B253" s="213"/>
      <c r="C253" s="247" t="s">
        <v>502</v>
      </c>
      <c r="D253" s="247" t="s">
        <v>271</v>
      </c>
      <c r="E253" s="248" t="s">
        <v>552</v>
      </c>
      <c r="F253" s="249" t="s">
        <v>553</v>
      </c>
      <c r="G253" s="250" t="s">
        <v>333</v>
      </c>
      <c r="H253" s="251">
        <v>1.2</v>
      </c>
      <c r="I253" s="252"/>
      <c r="J253" s="253">
        <f>ROUND(I253*H253,2)</f>
        <v>0</v>
      </c>
      <c r="K253" s="249" t="s">
        <v>206</v>
      </c>
      <c r="L253" s="254"/>
      <c r="M253" s="255" t="s">
        <v>5</v>
      </c>
      <c r="N253" s="256" t="s">
        <v>44</v>
      </c>
      <c r="O253" s="49"/>
      <c r="P253" s="223">
        <f>O253*H253</f>
        <v>0</v>
      </c>
      <c r="Q253" s="223">
        <v>0.028000000000000001</v>
      </c>
      <c r="R253" s="223">
        <f>Q253*H253</f>
        <v>0.033599999999999998</v>
      </c>
      <c r="S253" s="223">
        <v>0</v>
      </c>
      <c r="T253" s="224">
        <f>S253*H253</f>
        <v>0</v>
      </c>
      <c r="AR253" s="26" t="s">
        <v>250</v>
      </c>
      <c r="AT253" s="26" t="s">
        <v>271</v>
      </c>
      <c r="AU253" s="26" t="s">
        <v>83</v>
      </c>
      <c r="AY253" s="26" t="s">
        <v>200</v>
      </c>
      <c r="BE253" s="225">
        <f>IF(N253="základní",J253,0)</f>
        <v>0</v>
      </c>
      <c r="BF253" s="225">
        <f>IF(N253="snížená",J253,0)</f>
        <v>0</v>
      </c>
      <c r="BG253" s="225">
        <f>IF(N253="zákl. přenesená",J253,0)</f>
        <v>0</v>
      </c>
      <c r="BH253" s="225">
        <f>IF(N253="sníž. přenesená",J253,0)</f>
        <v>0</v>
      </c>
      <c r="BI253" s="225">
        <f>IF(N253="nulová",J253,0)</f>
        <v>0</v>
      </c>
      <c r="BJ253" s="26" t="s">
        <v>81</v>
      </c>
      <c r="BK253" s="225">
        <f>ROUND(I253*H253,2)</f>
        <v>0</v>
      </c>
      <c r="BL253" s="26" t="s">
        <v>207</v>
      </c>
      <c r="BM253" s="26" t="s">
        <v>1294</v>
      </c>
    </row>
    <row r="254" s="1" customFormat="1">
      <c r="B254" s="48"/>
      <c r="D254" s="226" t="s">
        <v>209</v>
      </c>
      <c r="F254" s="227" t="s">
        <v>553</v>
      </c>
      <c r="I254" s="228"/>
      <c r="L254" s="48"/>
      <c r="M254" s="229"/>
      <c r="N254" s="49"/>
      <c r="O254" s="49"/>
      <c r="P254" s="49"/>
      <c r="Q254" s="49"/>
      <c r="R254" s="49"/>
      <c r="S254" s="49"/>
      <c r="T254" s="87"/>
      <c r="AT254" s="26" t="s">
        <v>209</v>
      </c>
      <c r="AU254" s="26" t="s">
        <v>83</v>
      </c>
    </row>
    <row r="255" s="12" customFormat="1">
      <c r="B255" s="230"/>
      <c r="D255" s="226" t="s">
        <v>211</v>
      </c>
      <c r="E255" s="231" t="s">
        <v>5</v>
      </c>
      <c r="F255" s="232" t="s">
        <v>1295</v>
      </c>
      <c r="H255" s="233">
        <v>1.2</v>
      </c>
      <c r="I255" s="234"/>
      <c r="L255" s="230"/>
      <c r="M255" s="235"/>
      <c r="N255" s="236"/>
      <c r="O255" s="236"/>
      <c r="P255" s="236"/>
      <c r="Q255" s="236"/>
      <c r="R255" s="236"/>
      <c r="S255" s="236"/>
      <c r="T255" s="237"/>
      <c r="AT255" s="231" t="s">
        <v>211</v>
      </c>
      <c r="AU255" s="231" t="s">
        <v>83</v>
      </c>
      <c r="AV255" s="12" t="s">
        <v>83</v>
      </c>
      <c r="AW255" s="12" t="s">
        <v>37</v>
      </c>
      <c r="AX255" s="12" t="s">
        <v>81</v>
      </c>
      <c r="AY255" s="231" t="s">
        <v>200</v>
      </c>
    </row>
    <row r="256" s="1" customFormat="1" ht="25.5" customHeight="1">
      <c r="B256" s="213"/>
      <c r="C256" s="214" t="s">
        <v>507</v>
      </c>
      <c r="D256" s="214" t="s">
        <v>202</v>
      </c>
      <c r="E256" s="215" t="s">
        <v>563</v>
      </c>
      <c r="F256" s="216" t="s">
        <v>564</v>
      </c>
      <c r="G256" s="217" t="s">
        <v>333</v>
      </c>
      <c r="H256" s="218">
        <v>75</v>
      </c>
      <c r="I256" s="219"/>
      <c r="J256" s="220">
        <f>ROUND(I256*H256,2)</f>
        <v>0</v>
      </c>
      <c r="K256" s="216" t="s">
        <v>206</v>
      </c>
      <c r="L256" s="48"/>
      <c r="M256" s="221" t="s">
        <v>5</v>
      </c>
      <c r="N256" s="222" t="s">
        <v>44</v>
      </c>
      <c r="O256" s="49"/>
      <c r="P256" s="223">
        <f>O256*H256</f>
        <v>0</v>
      </c>
      <c r="Q256" s="223">
        <v>0.00060999999999999997</v>
      </c>
      <c r="R256" s="223">
        <f>Q256*H256</f>
        <v>0.045749999999999999</v>
      </c>
      <c r="S256" s="223">
        <v>0</v>
      </c>
      <c r="T256" s="224">
        <f>S256*H256</f>
        <v>0</v>
      </c>
      <c r="AR256" s="26" t="s">
        <v>207</v>
      </c>
      <c r="AT256" s="26" t="s">
        <v>202</v>
      </c>
      <c r="AU256" s="26" t="s">
        <v>83</v>
      </c>
      <c r="AY256" s="26" t="s">
        <v>200</v>
      </c>
      <c r="BE256" s="225">
        <f>IF(N256="základní",J256,0)</f>
        <v>0</v>
      </c>
      <c r="BF256" s="225">
        <f>IF(N256="snížená",J256,0)</f>
        <v>0</v>
      </c>
      <c r="BG256" s="225">
        <f>IF(N256="zákl. přenesená",J256,0)</f>
        <v>0</v>
      </c>
      <c r="BH256" s="225">
        <f>IF(N256="sníž. přenesená",J256,0)</f>
        <v>0</v>
      </c>
      <c r="BI256" s="225">
        <f>IF(N256="nulová",J256,0)</f>
        <v>0</v>
      </c>
      <c r="BJ256" s="26" t="s">
        <v>81</v>
      </c>
      <c r="BK256" s="225">
        <f>ROUND(I256*H256,2)</f>
        <v>0</v>
      </c>
      <c r="BL256" s="26" t="s">
        <v>207</v>
      </c>
      <c r="BM256" s="26" t="s">
        <v>1296</v>
      </c>
    </row>
    <row r="257" s="1" customFormat="1">
      <c r="B257" s="48"/>
      <c r="D257" s="226" t="s">
        <v>209</v>
      </c>
      <c r="F257" s="227" t="s">
        <v>566</v>
      </c>
      <c r="I257" s="228"/>
      <c r="L257" s="48"/>
      <c r="M257" s="229"/>
      <c r="N257" s="49"/>
      <c r="O257" s="49"/>
      <c r="P257" s="49"/>
      <c r="Q257" s="49"/>
      <c r="R257" s="49"/>
      <c r="S257" s="49"/>
      <c r="T257" s="87"/>
      <c r="AT257" s="26" t="s">
        <v>209</v>
      </c>
      <c r="AU257" s="26" t="s">
        <v>83</v>
      </c>
    </row>
    <row r="258" s="12" customFormat="1">
      <c r="B258" s="230"/>
      <c r="D258" s="226" t="s">
        <v>211</v>
      </c>
      <c r="E258" s="231" t="s">
        <v>5</v>
      </c>
      <c r="F258" s="232" t="s">
        <v>1297</v>
      </c>
      <c r="H258" s="233">
        <v>75</v>
      </c>
      <c r="I258" s="234"/>
      <c r="L258" s="230"/>
      <c r="M258" s="235"/>
      <c r="N258" s="236"/>
      <c r="O258" s="236"/>
      <c r="P258" s="236"/>
      <c r="Q258" s="236"/>
      <c r="R258" s="236"/>
      <c r="S258" s="236"/>
      <c r="T258" s="237"/>
      <c r="AT258" s="231" t="s">
        <v>211</v>
      </c>
      <c r="AU258" s="231" t="s">
        <v>83</v>
      </c>
      <c r="AV258" s="12" t="s">
        <v>83</v>
      </c>
      <c r="AW258" s="12" t="s">
        <v>37</v>
      </c>
      <c r="AX258" s="12" t="s">
        <v>81</v>
      </c>
      <c r="AY258" s="231" t="s">
        <v>200</v>
      </c>
    </row>
    <row r="259" s="1" customFormat="1" ht="16.5" customHeight="1">
      <c r="B259" s="213"/>
      <c r="C259" s="214" t="s">
        <v>511</v>
      </c>
      <c r="D259" s="214" t="s">
        <v>202</v>
      </c>
      <c r="E259" s="215" t="s">
        <v>873</v>
      </c>
      <c r="F259" s="216" t="s">
        <v>874</v>
      </c>
      <c r="G259" s="217" t="s">
        <v>333</v>
      </c>
      <c r="H259" s="218">
        <v>75</v>
      </c>
      <c r="I259" s="219"/>
      <c r="J259" s="220">
        <f>ROUND(I259*H259,2)</f>
        <v>0</v>
      </c>
      <c r="K259" s="216" t="s">
        <v>206</v>
      </c>
      <c r="L259" s="48"/>
      <c r="M259" s="221" t="s">
        <v>5</v>
      </c>
      <c r="N259" s="222" t="s">
        <v>44</v>
      </c>
      <c r="O259" s="49"/>
      <c r="P259" s="223">
        <f>O259*H259</f>
        <v>0</v>
      </c>
      <c r="Q259" s="223">
        <v>0</v>
      </c>
      <c r="R259" s="223">
        <f>Q259*H259</f>
        <v>0</v>
      </c>
      <c r="S259" s="223">
        <v>0</v>
      </c>
      <c r="T259" s="224">
        <f>S259*H259</f>
        <v>0</v>
      </c>
      <c r="AR259" s="26" t="s">
        <v>207</v>
      </c>
      <c r="AT259" s="26" t="s">
        <v>202</v>
      </c>
      <c r="AU259" s="26" t="s">
        <v>83</v>
      </c>
      <c r="AY259" s="26" t="s">
        <v>200</v>
      </c>
      <c r="BE259" s="225">
        <f>IF(N259="základní",J259,0)</f>
        <v>0</v>
      </c>
      <c r="BF259" s="225">
        <f>IF(N259="snížená",J259,0)</f>
        <v>0</v>
      </c>
      <c r="BG259" s="225">
        <f>IF(N259="zákl. přenesená",J259,0)</f>
        <v>0</v>
      </c>
      <c r="BH259" s="225">
        <f>IF(N259="sníž. přenesená",J259,0)</f>
        <v>0</v>
      </c>
      <c r="BI259" s="225">
        <f>IF(N259="nulová",J259,0)</f>
        <v>0</v>
      </c>
      <c r="BJ259" s="26" t="s">
        <v>81</v>
      </c>
      <c r="BK259" s="225">
        <f>ROUND(I259*H259,2)</f>
        <v>0</v>
      </c>
      <c r="BL259" s="26" t="s">
        <v>207</v>
      </c>
      <c r="BM259" s="26" t="s">
        <v>1298</v>
      </c>
    </row>
    <row r="260" s="1" customFormat="1">
      <c r="B260" s="48"/>
      <c r="D260" s="226" t="s">
        <v>209</v>
      </c>
      <c r="F260" s="227" t="s">
        <v>876</v>
      </c>
      <c r="I260" s="228"/>
      <c r="L260" s="48"/>
      <c r="M260" s="229"/>
      <c r="N260" s="49"/>
      <c r="O260" s="49"/>
      <c r="P260" s="49"/>
      <c r="Q260" s="49"/>
      <c r="R260" s="49"/>
      <c r="S260" s="49"/>
      <c r="T260" s="87"/>
      <c r="AT260" s="26" t="s">
        <v>209</v>
      </c>
      <c r="AU260" s="26" t="s">
        <v>83</v>
      </c>
    </row>
    <row r="261" s="12" customFormat="1">
      <c r="B261" s="230"/>
      <c r="D261" s="226" t="s">
        <v>211</v>
      </c>
      <c r="E261" s="231" t="s">
        <v>5</v>
      </c>
      <c r="F261" s="232" t="s">
        <v>1297</v>
      </c>
      <c r="H261" s="233">
        <v>75</v>
      </c>
      <c r="I261" s="234"/>
      <c r="L261" s="230"/>
      <c r="M261" s="235"/>
      <c r="N261" s="236"/>
      <c r="O261" s="236"/>
      <c r="P261" s="236"/>
      <c r="Q261" s="236"/>
      <c r="R261" s="236"/>
      <c r="S261" s="236"/>
      <c r="T261" s="237"/>
      <c r="AT261" s="231" t="s">
        <v>211</v>
      </c>
      <c r="AU261" s="231" t="s">
        <v>83</v>
      </c>
      <c r="AV261" s="12" t="s">
        <v>83</v>
      </c>
      <c r="AW261" s="12" t="s">
        <v>37</v>
      </c>
      <c r="AX261" s="12" t="s">
        <v>81</v>
      </c>
      <c r="AY261" s="231" t="s">
        <v>200</v>
      </c>
    </row>
    <row r="262" s="1" customFormat="1" ht="25.5" customHeight="1">
      <c r="B262" s="213"/>
      <c r="C262" s="214" t="s">
        <v>516</v>
      </c>
      <c r="D262" s="214" t="s">
        <v>202</v>
      </c>
      <c r="E262" s="215" t="s">
        <v>1299</v>
      </c>
      <c r="F262" s="216" t="s">
        <v>1300</v>
      </c>
      <c r="G262" s="217" t="s">
        <v>403</v>
      </c>
      <c r="H262" s="218">
        <v>1</v>
      </c>
      <c r="I262" s="219"/>
      <c r="J262" s="220">
        <f>ROUND(I262*H262,2)</f>
        <v>0</v>
      </c>
      <c r="K262" s="216" t="s">
        <v>206</v>
      </c>
      <c r="L262" s="48"/>
      <c r="M262" s="221" t="s">
        <v>5</v>
      </c>
      <c r="N262" s="222" t="s">
        <v>44</v>
      </c>
      <c r="O262" s="49"/>
      <c r="P262" s="223">
        <f>O262*H262</f>
        <v>0</v>
      </c>
      <c r="Q262" s="223">
        <v>0</v>
      </c>
      <c r="R262" s="223">
        <f>Q262*H262</f>
        <v>0</v>
      </c>
      <c r="S262" s="223">
        <v>0.082000000000000003</v>
      </c>
      <c r="T262" s="224">
        <f>S262*H262</f>
        <v>0.082000000000000003</v>
      </c>
      <c r="AR262" s="26" t="s">
        <v>207</v>
      </c>
      <c r="AT262" s="26" t="s">
        <v>202</v>
      </c>
      <c r="AU262" s="26" t="s">
        <v>83</v>
      </c>
      <c r="AY262" s="26" t="s">
        <v>200</v>
      </c>
      <c r="BE262" s="225">
        <f>IF(N262="základní",J262,0)</f>
        <v>0</v>
      </c>
      <c r="BF262" s="225">
        <f>IF(N262="snížená",J262,0)</f>
        <v>0</v>
      </c>
      <c r="BG262" s="225">
        <f>IF(N262="zákl. přenesená",J262,0)</f>
        <v>0</v>
      </c>
      <c r="BH262" s="225">
        <f>IF(N262="sníž. přenesená",J262,0)</f>
        <v>0</v>
      </c>
      <c r="BI262" s="225">
        <f>IF(N262="nulová",J262,0)</f>
        <v>0</v>
      </c>
      <c r="BJ262" s="26" t="s">
        <v>81</v>
      </c>
      <c r="BK262" s="225">
        <f>ROUND(I262*H262,2)</f>
        <v>0</v>
      </c>
      <c r="BL262" s="26" t="s">
        <v>207</v>
      </c>
      <c r="BM262" s="26" t="s">
        <v>1301</v>
      </c>
    </row>
    <row r="263" s="1" customFormat="1">
      <c r="B263" s="48"/>
      <c r="D263" s="226" t="s">
        <v>209</v>
      </c>
      <c r="F263" s="227" t="s">
        <v>1302</v>
      </c>
      <c r="I263" s="228"/>
      <c r="L263" s="48"/>
      <c r="M263" s="229"/>
      <c r="N263" s="49"/>
      <c r="O263" s="49"/>
      <c r="P263" s="49"/>
      <c r="Q263" s="49"/>
      <c r="R263" s="49"/>
      <c r="S263" s="49"/>
      <c r="T263" s="87"/>
      <c r="AT263" s="26" t="s">
        <v>209</v>
      </c>
      <c r="AU263" s="26" t="s">
        <v>83</v>
      </c>
    </row>
    <row r="264" s="1" customFormat="1">
      <c r="B264" s="48"/>
      <c r="D264" s="226" t="s">
        <v>235</v>
      </c>
      <c r="F264" s="246" t="s">
        <v>1303</v>
      </c>
      <c r="I264" s="228"/>
      <c r="L264" s="48"/>
      <c r="M264" s="229"/>
      <c r="N264" s="49"/>
      <c r="O264" s="49"/>
      <c r="P264" s="49"/>
      <c r="Q264" s="49"/>
      <c r="R264" s="49"/>
      <c r="S264" s="49"/>
      <c r="T264" s="87"/>
      <c r="AT264" s="26" t="s">
        <v>235</v>
      </c>
      <c r="AU264" s="26" t="s">
        <v>83</v>
      </c>
    </row>
    <row r="265" s="12" customFormat="1">
      <c r="B265" s="230"/>
      <c r="D265" s="226" t="s">
        <v>211</v>
      </c>
      <c r="E265" s="231" t="s">
        <v>5</v>
      </c>
      <c r="F265" s="232" t="s">
        <v>81</v>
      </c>
      <c r="H265" s="233">
        <v>1</v>
      </c>
      <c r="I265" s="234"/>
      <c r="L265" s="230"/>
      <c r="M265" s="235"/>
      <c r="N265" s="236"/>
      <c r="O265" s="236"/>
      <c r="P265" s="236"/>
      <c r="Q265" s="236"/>
      <c r="R265" s="236"/>
      <c r="S265" s="236"/>
      <c r="T265" s="237"/>
      <c r="AT265" s="231" t="s">
        <v>211</v>
      </c>
      <c r="AU265" s="231" t="s">
        <v>83</v>
      </c>
      <c r="AV265" s="12" t="s">
        <v>83</v>
      </c>
      <c r="AW265" s="12" t="s">
        <v>37</v>
      </c>
      <c r="AX265" s="12" t="s">
        <v>81</v>
      </c>
      <c r="AY265" s="231" t="s">
        <v>200</v>
      </c>
    </row>
    <row r="266" s="1" customFormat="1" ht="16.5" customHeight="1">
      <c r="B266" s="213"/>
      <c r="C266" s="214" t="s">
        <v>523</v>
      </c>
      <c r="D266" s="214" t="s">
        <v>202</v>
      </c>
      <c r="E266" s="215" t="s">
        <v>1304</v>
      </c>
      <c r="F266" s="216" t="s">
        <v>1305</v>
      </c>
      <c r="G266" s="217" t="s">
        <v>403</v>
      </c>
      <c r="H266" s="218">
        <v>1</v>
      </c>
      <c r="I266" s="219"/>
      <c r="J266" s="220">
        <f>ROUND(I266*H266,2)</f>
        <v>0</v>
      </c>
      <c r="K266" s="216" t="s">
        <v>206</v>
      </c>
      <c r="L266" s="48"/>
      <c r="M266" s="221" t="s">
        <v>5</v>
      </c>
      <c r="N266" s="222" t="s">
        <v>44</v>
      </c>
      <c r="O266" s="49"/>
      <c r="P266" s="223">
        <f>O266*H266</f>
        <v>0</v>
      </c>
      <c r="Q266" s="223">
        <v>0</v>
      </c>
      <c r="R266" s="223">
        <f>Q266*H266</f>
        <v>0</v>
      </c>
      <c r="S266" s="223">
        <v>0.0040000000000000001</v>
      </c>
      <c r="T266" s="224">
        <f>S266*H266</f>
        <v>0.0040000000000000001</v>
      </c>
      <c r="AR266" s="26" t="s">
        <v>207</v>
      </c>
      <c r="AT266" s="26" t="s">
        <v>202</v>
      </c>
      <c r="AU266" s="26" t="s">
        <v>83</v>
      </c>
      <c r="AY266" s="26" t="s">
        <v>200</v>
      </c>
      <c r="BE266" s="225">
        <f>IF(N266="základní",J266,0)</f>
        <v>0</v>
      </c>
      <c r="BF266" s="225">
        <f>IF(N266="snížená",J266,0)</f>
        <v>0</v>
      </c>
      <c r="BG266" s="225">
        <f>IF(N266="zákl. přenesená",J266,0)</f>
        <v>0</v>
      </c>
      <c r="BH266" s="225">
        <f>IF(N266="sníž. přenesená",J266,0)</f>
        <v>0</v>
      </c>
      <c r="BI266" s="225">
        <f>IF(N266="nulová",J266,0)</f>
        <v>0</v>
      </c>
      <c r="BJ266" s="26" t="s">
        <v>81</v>
      </c>
      <c r="BK266" s="225">
        <f>ROUND(I266*H266,2)</f>
        <v>0</v>
      </c>
      <c r="BL266" s="26" t="s">
        <v>207</v>
      </c>
      <c r="BM266" s="26" t="s">
        <v>1306</v>
      </c>
    </row>
    <row r="267" s="1" customFormat="1">
      <c r="B267" s="48"/>
      <c r="D267" s="226" t="s">
        <v>209</v>
      </c>
      <c r="F267" s="227" t="s">
        <v>1307</v>
      </c>
      <c r="I267" s="228"/>
      <c r="L267" s="48"/>
      <c r="M267" s="229"/>
      <c r="N267" s="49"/>
      <c r="O267" s="49"/>
      <c r="P267" s="49"/>
      <c r="Q267" s="49"/>
      <c r="R267" s="49"/>
      <c r="S267" s="49"/>
      <c r="T267" s="87"/>
      <c r="AT267" s="26" t="s">
        <v>209</v>
      </c>
      <c r="AU267" s="26" t="s">
        <v>83</v>
      </c>
    </row>
    <row r="268" s="1" customFormat="1">
      <c r="B268" s="48"/>
      <c r="D268" s="226" t="s">
        <v>235</v>
      </c>
      <c r="F268" s="246" t="s">
        <v>1303</v>
      </c>
      <c r="I268" s="228"/>
      <c r="L268" s="48"/>
      <c r="M268" s="229"/>
      <c r="N268" s="49"/>
      <c r="O268" s="49"/>
      <c r="P268" s="49"/>
      <c r="Q268" s="49"/>
      <c r="R268" s="49"/>
      <c r="S268" s="49"/>
      <c r="T268" s="87"/>
      <c r="AT268" s="26" t="s">
        <v>235</v>
      </c>
      <c r="AU268" s="26" t="s">
        <v>83</v>
      </c>
    </row>
    <row r="269" s="12" customFormat="1">
      <c r="B269" s="230"/>
      <c r="D269" s="226" t="s">
        <v>211</v>
      </c>
      <c r="E269" s="231" t="s">
        <v>5</v>
      </c>
      <c r="F269" s="232" t="s">
        <v>81</v>
      </c>
      <c r="H269" s="233">
        <v>1</v>
      </c>
      <c r="I269" s="234"/>
      <c r="L269" s="230"/>
      <c r="M269" s="235"/>
      <c r="N269" s="236"/>
      <c r="O269" s="236"/>
      <c r="P269" s="236"/>
      <c r="Q269" s="236"/>
      <c r="R269" s="236"/>
      <c r="S269" s="236"/>
      <c r="T269" s="237"/>
      <c r="AT269" s="231" t="s">
        <v>211</v>
      </c>
      <c r="AU269" s="231" t="s">
        <v>83</v>
      </c>
      <c r="AV269" s="12" t="s">
        <v>83</v>
      </c>
      <c r="AW269" s="12" t="s">
        <v>37</v>
      </c>
      <c r="AX269" s="12" t="s">
        <v>81</v>
      </c>
      <c r="AY269" s="231" t="s">
        <v>200</v>
      </c>
    </row>
    <row r="270" s="11" customFormat="1" ht="29.88" customHeight="1">
      <c r="B270" s="200"/>
      <c r="D270" s="201" t="s">
        <v>72</v>
      </c>
      <c r="E270" s="211" t="s">
        <v>877</v>
      </c>
      <c r="F270" s="211" t="s">
        <v>878</v>
      </c>
      <c r="I270" s="203"/>
      <c r="J270" s="212">
        <f>BK270</f>
        <v>0</v>
      </c>
      <c r="L270" s="200"/>
      <c r="M270" s="205"/>
      <c r="N270" s="206"/>
      <c r="O270" s="206"/>
      <c r="P270" s="207">
        <f>SUM(P271:P281)</f>
        <v>0</v>
      </c>
      <c r="Q270" s="206"/>
      <c r="R270" s="207">
        <f>SUM(R271:R281)</f>
        <v>0</v>
      </c>
      <c r="S270" s="206"/>
      <c r="T270" s="208">
        <f>SUM(T271:T281)</f>
        <v>0</v>
      </c>
      <c r="AR270" s="201" t="s">
        <v>81</v>
      </c>
      <c r="AT270" s="209" t="s">
        <v>72</v>
      </c>
      <c r="AU270" s="209" t="s">
        <v>81</v>
      </c>
      <c r="AY270" s="201" t="s">
        <v>200</v>
      </c>
      <c r="BK270" s="210">
        <f>SUM(BK271:BK281)</f>
        <v>0</v>
      </c>
    </row>
    <row r="271" s="1" customFormat="1" ht="25.5" customHeight="1">
      <c r="B271" s="213"/>
      <c r="C271" s="214" t="s">
        <v>528</v>
      </c>
      <c r="D271" s="214" t="s">
        <v>202</v>
      </c>
      <c r="E271" s="215" t="s">
        <v>879</v>
      </c>
      <c r="F271" s="216" t="s">
        <v>880</v>
      </c>
      <c r="G271" s="217" t="s">
        <v>274</v>
      </c>
      <c r="H271" s="218">
        <v>9.5359999999999996</v>
      </c>
      <c r="I271" s="219"/>
      <c r="J271" s="220">
        <f>ROUND(I271*H271,2)</f>
        <v>0</v>
      </c>
      <c r="K271" s="216" t="s">
        <v>206</v>
      </c>
      <c r="L271" s="48"/>
      <c r="M271" s="221" t="s">
        <v>5</v>
      </c>
      <c r="N271" s="222" t="s">
        <v>44</v>
      </c>
      <c r="O271" s="49"/>
      <c r="P271" s="223">
        <f>O271*H271</f>
        <v>0</v>
      </c>
      <c r="Q271" s="223">
        <v>0</v>
      </c>
      <c r="R271" s="223">
        <f>Q271*H271</f>
        <v>0</v>
      </c>
      <c r="S271" s="223">
        <v>0</v>
      </c>
      <c r="T271" s="224">
        <f>S271*H271</f>
        <v>0</v>
      </c>
      <c r="AR271" s="26" t="s">
        <v>207</v>
      </c>
      <c r="AT271" s="26" t="s">
        <v>202</v>
      </c>
      <c r="AU271" s="26" t="s">
        <v>83</v>
      </c>
      <c r="AY271" s="26" t="s">
        <v>200</v>
      </c>
      <c r="BE271" s="225">
        <f>IF(N271="základní",J271,0)</f>
        <v>0</v>
      </c>
      <c r="BF271" s="225">
        <f>IF(N271="snížená",J271,0)</f>
        <v>0</v>
      </c>
      <c r="BG271" s="225">
        <f>IF(N271="zákl. přenesená",J271,0)</f>
        <v>0</v>
      </c>
      <c r="BH271" s="225">
        <f>IF(N271="sníž. přenesená",J271,0)</f>
        <v>0</v>
      </c>
      <c r="BI271" s="225">
        <f>IF(N271="nulová",J271,0)</f>
        <v>0</v>
      </c>
      <c r="BJ271" s="26" t="s">
        <v>81</v>
      </c>
      <c r="BK271" s="225">
        <f>ROUND(I271*H271,2)</f>
        <v>0</v>
      </c>
      <c r="BL271" s="26" t="s">
        <v>207</v>
      </c>
      <c r="BM271" s="26" t="s">
        <v>1308</v>
      </c>
    </row>
    <row r="272" s="1" customFormat="1">
      <c r="B272" s="48"/>
      <c r="D272" s="226" t="s">
        <v>209</v>
      </c>
      <c r="F272" s="227" t="s">
        <v>882</v>
      </c>
      <c r="I272" s="228"/>
      <c r="L272" s="48"/>
      <c r="M272" s="229"/>
      <c r="N272" s="49"/>
      <c r="O272" s="49"/>
      <c r="P272" s="49"/>
      <c r="Q272" s="49"/>
      <c r="R272" s="49"/>
      <c r="S272" s="49"/>
      <c r="T272" s="87"/>
      <c r="AT272" s="26" t="s">
        <v>209</v>
      </c>
      <c r="AU272" s="26" t="s">
        <v>83</v>
      </c>
    </row>
    <row r="273" s="1" customFormat="1">
      <c r="B273" s="48"/>
      <c r="D273" s="226" t="s">
        <v>235</v>
      </c>
      <c r="F273" s="246" t="s">
        <v>1309</v>
      </c>
      <c r="I273" s="228"/>
      <c r="L273" s="48"/>
      <c r="M273" s="229"/>
      <c r="N273" s="49"/>
      <c r="O273" s="49"/>
      <c r="P273" s="49"/>
      <c r="Q273" s="49"/>
      <c r="R273" s="49"/>
      <c r="S273" s="49"/>
      <c r="T273" s="87"/>
      <c r="AT273" s="26" t="s">
        <v>235</v>
      </c>
      <c r="AU273" s="26" t="s">
        <v>83</v>
      </c>
    </row>
    <row r="274" s="12" customFormat="1">
      <c r="B274" s="230"/>
      <c r="D274" s="226" t="s">
        <v>211</v>
      </c>
      <c r="E274" s="231" t="s">
        <v>5</v>
      </c>
      <c r="F274" s="232" t="s">
        <v>1310</v>
      </c>
      <c r="H274" s="233">
        <v>9.5359999999999996</v>
      </c>
      <c r="I274" s="234"/>
      <c r="L274" s="230"/>
      <c r="M274" s="235"/>
      <c r="N274" s="236"/>
      <c r="O274" s="236"/>
      <c r="P274" s="236"/>
      <c r="Q274" s="236"/>
      <c r="R274" s="236"/>
      <c r="S274" s="236"/>
      <c r="T274" s="237"/>
      <c r="AT274" s="231" t="s">
        <v>211</v>
      </c>
      <c r="AU274" s="231" t="s">
        <v>83</v>
      </c>
      <c r="AV274" s="12" t="s">
        <v>83</v>
      </c>
      <c r="AW274" s="12" t="s">
        <v>37</v>
      </c>
      <c r="AX274" s="12" t="s">
        <v>81</v>
      </c>
      <c r="AY274" s="231" t="s">
        <v>200</v>
      </c>
    </row>
    <row r="275" s="1" customFormat="1" ht="16.5" customHeight="1">
      <c r="B275" s="213"/>
      <c r="C275" s="214" t="s">
        <v>534</v>
      </c>
      <c r="D275" s="214" t="s">
        <v>202</v>
      </c>
      <c r="E275" s="215" t="s">
        <v>884</v>
      </c>
      <c r="F275" s="216" t="s">
        <v>885</v>
      </c>
      <c r="G275" s="217" t="s">
        <v>274</v>
      </c>
      <c r="H275" s="218">
        <v>19.071999999999999</v>
      </c>
      <c r="I275" s="219"/>
      <c r="J275" s="220">
        <f>ROUND(I275*H275,2)</f>
        <v>0</v>
      </c>
      <c r="K275" s="216" t="s">
        <v>206</v>
      </c>
      <c r="L275" s="48"/>
      <c r="M275" s="221" t="s">
        <v>5</v>
      </c>
      <c r="N275" s="222" t="s">
        <v>44</v>
      </c>
      <c r="O275" s="49"/>
      <c r="P275" s="223">
        <f>O275*H275</f>
        <v>0</v>
      </c>
      <c r="Q275" s="223">
        <v>0</v>
      </c>
      <c r="R275" s="223">
        <f>Q275*H275</f>
        <v>0</v>
      </c>
      <c r="S275" s="223">
        <v>0</v>
      </c>
      <c r="T275" s="224">
        <f>S275*H275</f>
        <v>0</v>
      </c>
      <c r="AR275" s="26" t="s">
        <v>207</v>
      </c>
      <c r="AT275" s="26" t="s">
        <v>202</v>
      </c>
      <c r="AU275" s="26" t="s">
        <v>83</v>
      </c>
      <c r="AY275" s="26" t="s">
        <v>200</v>
      </c>
      <c r="BE275" s="225">
        <f>IF(N275="základní",J275,0)</f>
        <v>0</v>
      </c>
      <c r="BF275" s="225">
        <f>IF(N275="snížená",J275,0)</f>
        <v>0</v>
      </c>
      <c r="BG275" s="225">
        <f>IF(N275="zákl. přenesená",J275,0)</f>
        <v>0</v>
      </c>
      <c r="BH275" s="225">
        <f>IF(N275="sníž. přenesená",J275,0)</f>
        <v>0</v>
      </c>
      <c r="BI275" s="225">
        <f>IF(N275="nulová",J275,0)</f>
        <v>0</v>
      </c>
      <c r="BJ275" s="26" t="s">
        <v>81</v>
      </c>
      <c r="BK275" s="225">
        <f>ROUND(I275*H275,2)</f>
        <v>0</v>
      </c>
      <c r="BL275" s="26" t="s">
        <v>207</v>
      </c>
      <c r="BM275" s="26" t="s">
        <v>1311</v>
      </c>
    </row>
    <row r="276" s="1" customFormat="1">
      <c r="B276" s="48"/>
      <c r="D276" s="226" t="s">
        <v>209</v>
      </c>
      <c r="F276" s="227" t="s">
        <v>887</v>
      </c>
      <c r="I276" s="228"/>
      <c r="L276" s="48"/>
      <c r="M276" s="229"/>
      <c r="N276" s="49"/>
      <c r="O276" s="49"/>
      <c r="P276" s="49"/>
      <c r="Q276" s="49"/>
      <c r="R276" s="49"/>
      <c r="S276" s="49"/>
      <c r="T276" s="87"/>
      <c r="AT276" s="26" t="s">
        <v>209</v>
      </c>
      <c r="AU276" s="26" t="s">
        <v>83</v>
      </c>
    </row>
    <row r="277" s="1" customFormat="1">
      <c r="B277" s="48"/>
      <c r="D277" s="226" t="s">
        <v>235</v>
      </c>
      <c r="F277" s="246" t="s">
        <v>1309</v>
      </c>
      <c r="I277" s="228"/>
      <c r="L277" s="48"/>
      <c r="M277" s="229"/>
      <c r="N277" s="49"/>
      <c r="O277" s="49"/>
      <c r="P277" s="49"/>
      <c r="Q277" s="49"/>
      <c r="R277" s="49"/>
      <c r="S277" s="49"/>
      <c r="T277" s="87"/>
      <c r="AT277" s="26" t="s">
        <v>235</v>
      </c>
      <c r="AU277" s="26" t="s">
        <v>83</v>
      </c>
    </row>
    <row r="278" s="12" customFormat="1">
      <c r="B278" s="230"/>
      <c r="D278" s="226" t="s">
        <v>211</v>
      </c>
      <c r="E278" s="231" t="s">
        <v>5</v>
      </c>
      <c r="F278" s="232" t="s">
        <v>1312</v>
      </c>
      <c r="H278" s="233">
        <v>19.071999999999999</v>
      </c>
      <c r="I278" s="234"/>
      <c r="L278" s="230"/>
      <c r="M278" s="235"/>
      <c r="N278" s="236"/>
      <c r="O278" s="236"/>
      <c r="P278" s="236"/>
      <c r="Q278" s="236"/>
      <c r="R278" s="236"/>
      <c r="S278" s="236"/>
      <c r="T278" s="237"/>
      <c r="AT278" s="231" t="s">
        <v>211</v>
      </c>
      <c r="AU278" s="231" t="s">
        <v>83</v>
      </c>
      <c r="AV278" s="12" t="s">
        <v>83</v>
      </c>
      <c r="AW278" s="12" t="s">
        <v>37</v>
      </c>
      <c r="AX278" s="12" t="s">
        <v>81</v>
      </c>
      <c r="AY278" s="231" t="s">
        <v>200</v>
      </c>
    </row>
    <row r="279" s="1" customFormat="1" ht="16.5" customHeight="1">
      <c r="B279" s="213"/>
      <c r="C279" s="214" t="s">
        <v>540</v>
      </c>
      <c r="D279" s="214" t="s">
        <v>202</v>
      </c>
      <c r="E279" s="215" t="s">
        <v>888</v>
      </c>
      <c r="F279" s="216" t="s">
        <v>889</v>
      </c>
      <c r="G279" s="217" t="s">
        <v>274</v>
      </c>
      <c r="H279" s="218">
        <v>9.5359999999999996</v>
      </c>
      <c r="I279" s="219"/>
      <c r="J279" s="220">
        <f>ROUND(I279*H279,2)</f>
        <v>0</v>
      </c>
      <c r="K279" s="216" t="s">
        <v>206</v>
      </c>
      <c r="L279" s="48"/>
      <c r="M279" s="221" t="s">
        <v>5</v>
      </c>
      <c r="N279" s="222" t="s">
        <v>44</v>
      </c>
      <c r="O279" s="49"/>
      <c r="P279" s="223">
        <f>O279*H279</f>
        <v>0</v>
      </c>
      <c r="Q279" s="223">
        <v>0</v>
      </c>
      <c r="R279" s="223">
        <f>Q279*H279</f>
        <v>0</v>
      </c>
      <c r="S279" s="223">
        <v>0</v>
      </c>
      <c r="T279" s="224">
        <f>S279*H279</f>
        <v>0</v>
      </c>
      <c r="AR279" s="26" t="s">
        <v>207</v>
      </c>
      <c r="AT279" s="26" t="s">
        <v>202</v>
      </c>
      <c r="AU279" s="26" t="s">
        <v>83</v>
      </c>
      <c r="AY279" s="26" t="s">
        <v>200</v>
      </c>
      <c r="BE279" s="225">
        <f>IF(N279="základní",J279,0)</f>
        <v>0</v>
      </c>
      <c r="BF279" s="225">
        <f>IF(N279="snížená",J279,0)</f>
        <v>0</v>
      </c>
      <c r="BG279" s="225">
        <f>IF(N279="zákl. přenesená",J279,0)</f>
        <v>0</v>
      </c>
      <c r="BH279" s="225">
        <f>IF(N279="sníž. přenesená",J279,0)</f>
        <v>0</v>
      </c>
      <c r="BI279" s="225">
        <f>IF(N279="nulová",J279,0)</f>
        <v>0</v>
      </c>
      <c r="BJ279" s="26" t="s">
        <v>81</v>
      </c>
      <c r="BK279" s="225">
        <f>ROUND(I279*H279,2)</f>
        <v>0</v>
      </c>
      <c r="BL279" s="26" t="s">
        <v>207</v>
      </c>
      <c r="BM279" s="26" t="s">
        <v>1313</v>
      </c>
    </row>
    <row r="280" s="1" customFormat="1">
      <c r="B280" s="48"/>
      <c r="D280" s="226" t="s">
        <v>209</v>
      </c>
      <c r="F280" s="227" t="s">
        <v>891</v>
      </c>
      <c r="I280" s="228"/>
      <c r="L280" s="48"/>
      <c r="M280" s="229"/>
      <c r="N280" s="49"/>
      <c r="O280" s="49"/>
      <c r="P280" s="49"/>
      <c r="Q280" s="49"/>
      <c r="R280" s="49"/>
      <c r="S280" s="49"/>
      <c r="T280" s="87"/>
      <c r="AT280" s="26" t="s">
        <v>209</v>
      </c>
      <c r="AU280" s="26" t="s">
        <v>83</v>
      </c>
    </row>
    <row r="281" s="12" customFormat="1">
      <c r="B281" s="230"/>
      <c r="D281" s="226" t="s">
        <v>211</v>
      </c>
      <c r="E281" s="231" t="s">
        <v>5</v>
      </c>
      <c r="F281" s="232" t="s">
        <v>1310</v>
      </c>
      <c r="H281" s="233">
        <v>9.5359999999999996</v>
      </c>
      <c r="I281" s="234"/>
      <c r="L281" s="230"/>
      <c r="M281" s="235"/>
      <c r="N281" s="236"/>
      <c r="O281" s="236"/>
      <c r="P281" s="236"/>
      <c r="Q281" s="236"/>
      <c r="R281" s="236"/>
      <c r="S281" s="236"/>
      <c r="T281" s="237"/>
      <c r="AT281" s="231" t="s">
        <v>211</v>
      </c>
      <c r="AU281" s="231" t="s">
        <v>83</v>
      </c>
      <c r="AV281" s="12" t="s">
        <v>83</v>
      </c>
      <c r="AW281" s="12" t="s">
        <v>37</v>
      </c>
      <c r="AX281" s="12" t="s">
        <v>81</v>
      </c>
      <c r="AY281" s="231" t="s">
        <v>200</v>
      </c>
    </row>
    <row r="282" s="11" customFormat="1" ht="29.88" customHeight="1">
      <c r="B282" s="200"/>
      <c r="D282" s="201" t="s">
        <v>72</v>
      </c>
      <c r="E282" s="211" t="s">
        <v>574</v>
      </c>
      <c r="F282" s="211" t="s">
        <v>575</v>
      </c>
      <c r="I282" s="203"/>
      <c r="J282" s="212">
        <f>BK282</f>
        <v>0</v>
      </c>
      <c r="L282" s="200"/>
      <c r="M282" s="205"/>
      <c r="N282" s="206"/>
      <c r="O282" s="206"/>
      <c r="P282" s="207">
        <f>SUM(P283:P284)</f>
        <v>0</v>
      </c>
      <c r="Q282" s="206"/>
      <c r="R282" s="207">
        <f>SUM(R283:R284)</f>
        <v>0</v>
      </c>
      <c r="S282" s="206"/>
      <c r="T282" s="208">
        <f>SUM(T283:T284)</f>
        <v>0</v>
      </c>
      <c r="AR282" s="201" t="s">
        <v>81</v>
      </c>
      <c r="AT282" s="209" t="s">
        <v>72</v>
      </c>
      <c r="AU282" s="209" t="s">
        <v>81</v>
      </c>
      <c r="AY282" s="201" t="s">
        <v>200</v>
      </c>
      <c r="BK282" s="210">
        <f>SUM(BK283:BK284)</f>
        <v>0</v>
      </c>
    </row>
    <row r="283" s="1" customFormat="1" ht="16.5" customHeight="1">
      <c r="B283" s="213"/>
      <c r="C283" s="214" t="s">
        <v>546</v>
      </c>
      <c r="D283" s="214" t="s">
        <v>202</v>
      </c>
      <c r="E283" s="215" t="s">
        <v>577</v>
      </c>
      <c r="F283" s="216" t="s">
        <v>578</v>
      </c>
      <c r="G283" s="217" t="s">
        <v>274</v>
      </c>
      <c r="H283" s="218">
        <v>163.83799999999999</v>
      </c>
      <c r="I283" s="219"/>
      <c r="J283" s="220">
        <f>ROUND(I283*H283,2)</f>
        <v>0</v>
      </c>
      <c r="K283" s="216" t="s">
        <v>206</v>
      </c>
      <c r="L283" s="48"/>
      <c r="M283" s="221" t="s">
        <v>5</v>
      </c>
      <c r="N283" s="222" t="s">
        <v>44</v>
      </c>
      <c r="O283" s="49"/>
      <c r="P283" s="223">
        <f>O283*H283</f>
        <v>0</v>
      </c>
      <c r="Q283" s="223">
        <v>0</v>
      </c>
      <c r="R283" s="223">
        <f>Q283*H283</f>
        <v>0</v>
      </c>
      <c r="S283" s="223">
        <v>0</v>
      </c>
      <c r="T283" s="224">
        <f>S283*H283</f>
        <v>0</v>
      </c>
      <c r="AR283" s="26" t="s">
        <v>207</v>
      </c>
      <c r="AT283" s="26" t="s">
        <v>202</v>
      </c>
      <c r="AU283" s="26" t="s">
        <v>83</v>
      </c>
      <c r="AY283" s="26" t="s">
        <v>200</v>
      </c>
      <c r="BE283" s="225">
        <f>IF(N283="základní",J283,0)</f>
        <v>0</v>
      </c>
      <c r="BF283" s="225">
        <f>IF(N283="snížená",J283,0)</f>
        <v>0</v>
      </c>
      <c r="BG283" s="225">
        <f>IF(N283="zákl. přenesená",J283,0)</f>
        <v>0</v>
      </c>
      <c r="BH283" s="225">
        <f>IF(N283="sníž. přenesená",J283,0)</f>
        <v>0</v>
      </c>
      <c r="BI283" s="225">
        <f>IF(N283="nulová",J283,0)</f>
        <v>0</v>
      </c>
      <c r="BJ283" s="26" t="s">
        <v>81</v>
      </c>
      <c r="BK283" s="225">
        <f>ROUND(I283*H283,2)</f>
        <v>0</v>
      </c>
      <c r="BL283" s="26" t="s">
        <v>207</v>
      </c>
      <c r="BM283" s="26" t="s">
        <v>1314</v>
      </c>
    </row>
    <row r="284" s="1" customFormat="1">
      <c r="B284" s="48"/>
      <c r="D284" s="226" t="s">
        <v>209</v>
      </c>
      <c r="F284" s="227" t="s">
        <v>580</v>
      </c>
      <c r="I284" s="228"/>
      <c r="L284" s="48"/>
      <c r="M284" s="257"/>
      <c r="N284" s="258"/>
      <c r="O284" s="258"/>
      <c r="P284" s="258"/>
      <c r="Q284" s="258"/>
      <c r="R284" s="258"/>
      <c r="S284" s="258"/>
      <c r="T284" s="259"/>
      <c r="AT284" s="26" t="s">
        <v>209</v>
      </c>
      <c r="AU284" s="26" t="s">
        <v>83</v>
      </c>
    </row>
    <row r="285" s="1" customFormat="1" ht="6.96" customHeight="1">
      <c r="B285" s="69"/>
      <c r="C285" s="70"/>
      <c r="D285" s="70"/>
      <c r="E285" s="70"/>
      <c r="F285" s="70"/>
      <c r="G285" s="70"/>
      <c r="H285" s="70"/>
      <c r="I285" s="165"/>
      <c r="J285" s="70"/>
      <c r="K285" s="70"/>
      <c r="L285" s="48"/>
    </row>
  </sheetData>
  <autoFilter ref="C84:K284"/>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2"/>
      <c r="B1" s="136"/>
      <c r="C1" s="136"/>
      <c r="D1" s="137" t="s">
        <v>1</v>
      </c>
      <c r="E1" s="136"/>
      <c r="F1" s="138" t="s">
        <v>163</v>
      </c>
      <c r="G1" s="138" t="s">
        <v>164</v>
      </c>
      <c r="H1" s="138"/>
      <c r="I1" s="139"/>
      <c r="J1" s="138" t="s">
        <v>165</v>
      </c>
      <c r="K1" s="137" t="s">
        <v>166</v>
      </c>
      <c r="L1" s="138" t="s">
        <v>167</v>
      </c>
      <c r="M1" s="138"/>
      <c r="N1" s="138"/>
      <c r="O1" s="138"/>
      <c r="P1" s="138"/>
      <c r="Q1" s="138"/>
      <c r="R1" s="138"/>
      <c r="S1" s="138"/>
      <c r="T1" s="138"/>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ht="36.96" customHeight="1">
      <c r="L2"/>
      <c r="AT2" s="26" t="s">
        <v>111</v>
      </c>
      <c r="AZ2" s="267" t="s">
        <v>1315</v>
      </c>
      <c r="BA2" s="267" t="s">
        <v>1316</v>
      </c>
      <c r="BB2" s="267" t="s">
        <v>5</v>
      </c>
      <c r="BC2" s="267" t="s">
        <v>419</v>
      </c>
      <c r="BD2" s="267" t="s">
        <v>83</v>
      </c>
    </row>
    <row r="3" ht="6.96" customHeight="1">
      <c r="B3" s="27"/>
      <c r="C3" s="28"/>
      <c r="D3" s="28"/>
      <c r="E3" s="28"/>
      <c r="F3" s="28"/>
      <c r="G3" s="28"/>
      <c r="H3" s="28"/>
      <c r="I3" s="140"/>
      <c r="J3" s="28"/>
      <c r="K3" s="29"/>
      <c r="AT3" s="26" t="s">
        <v>83</v>
      </c>
      <c r="AZ3" s="267" t="s">
        <v>1317</v>
      </c>
      <c r="BA3" s="267" t="s">
        <v>1318</v>
      </c>
      <c r="BB3" s="267" t="s">
        <v>205</v>
      </c>
      <c r="BC3" s="267" t="s">
        <v>1319</v>
      </c>
      <c r="BD3" s="267" t="s">
        <v>83</v>
      </c>
    </row>
    <row r="4" ht="36.96" customHeight="1">
      <c r="B4" s="30"/>
      <c r="C4" s="31"/>
      <c r="D4" s="32" t="s">
        <v>168</v>
      </c>
      <c r="E4" s="31"/>
      <c r="F4" s="31"/>
      <c r="G4" s="31"/>
      <c r="H4" s="31"/>
      <c r="I4" s="141"/>
      <c r="J4" s="31"/>
      <c r="K4" s="33"/>
      <c r="M4" s="34" t="s">
        <v>13</v>
      </c>
      <c r="AT4" s="26" t="s">
        <v>6</v>
      </c>
      <c r="AZ4" s="267" t="s">
        <v>1320</v>
      </c>
      <c r="BA4" s="267" t="s">
        <v>1321</v>
      </c>
      <c r="BB4" s="267" t="s">
        <v>333</v>
      </c>
      <c r="BC4" s="267" t="s">
        <v>1322</v>
      </c>
      <c r="BD4" s="267" t="s">
        <v>110</v>
      </c>
    </row>
    <row r="5" ht="6.96" customHeight="1">
      <c r="B5" s="30"/>
      <c r="C5" s="31"/>
      <c r="D5" s="31"/>
      <c r="E5" s="31"/>
      <c r="F5" s="31"/>
      <c r="G5" s="31"/>
      <c r="H5" s="31"/>
      <c r="I5" s="141"/>
      <c r="J5" s="31"/>
      <c r="K5" s="33"/>
      <c r="AZ5" s="267" t="s">
        <v>1323</v>
      </c>
      <c r="BA5" s="267" t="s">
        <v>1324</v>
      </c>
      <c r="BB5" s="267" t="s">
        <v>333</v>
      </c>
      <c r="BC5" s="267" t="s">
        <v>1322</v>
      </c>
      <c r="BD5" s="267" t="s">
        <v>83</v>
      </c>
    </row>
    <row r="6">
      <c r="B6" s="30"/>
      <c r="C6" s="31"/>
      <c r="D6" s="42" t="s">
        <v>19</v>
      </c>
      <c r="E6" s="31"/>
      <c r="F6" s="31"/>
      <c r="G6" s="31"/>
      <c r="H6" s="31"/>
      <c r="I6" s="141"/>
      <c r="J6" s="31"/>
      <c r="K6" s="33"/>
      <c r="AZ6" s="267" t="s">
        <v>1325</v>
      </c>
      <c r="BA6" s="267" t="s">
        <v>1325</v>
      </c>
      <c r="BB6" s="267" t="s">
        <v>5</v>
      </c>
      <c r="BC6" s="267" t="s">
        <v>1326</v>
      </c>
      <c r="BD6" s="267" t="s">
        <v>83</v>
      </c>
    </row>
    <row r="7" ht="16.5" customHeight="1">
      <c r="B7" s="30"/>
      <c r="C7" s="31"/>
      <c r="D7" s="31"/>
      <c r="E7" s="142" t="str">
        <f>'Rekapitulace stavby'!K6</f>
        <v>Vostelčice 2017</v>
      </c>
      <c r="F7" s="42"/>
      <c r="G7" s="42"/>
      <c r="H7" s="42"/>
      <c r="I7" s="141"/>
      <c r="J7" s="31"/>
      <c r="K7" s="33"/>
      <c r="AZ7" s="267" t="s">
        <v>1327</v>
      </c>
      <c r="BA7" s="267" t="s">
        <v>1328</v>
      </c>
      <c r="BB7" s="267" t="s">
        <v>333</v>
      </c>
      <c r="BC7" s="267" t="s">
        <v>1329</v>
      </c>
      <c r="BD7" s="267" t="s">
        <v>83</v>
      </c>
    </row>
    <row r="8">
      <c r="B8" s="30"/>
      <c r="C8" s="31"/>
      <c r="D8" s="42" t="s">
        <v>169</v>
      </c>
      <c r="E8" s="31"/>
      <c r="F8" s="31"/>
      <c r="G8" s="31"/>
      <c r="H8" s="31"/>
      <c r="I8" s="141"/>
      <c r="J8" s="31"/>
      <c r="K8" s="33"/>
      <c r="AZ8" s="267" t="s">
        <v>1330</v>
      </c>
      <c r="BA8" s="267" t="s">
        <v>1331</v>
      </c>
      <c r="BB8" s="267" t="s">
        <v>205</v>
      </c>
      <c r="BC8" s="267" t="s">
        <v>1332</v>
      </c>
      <c r="BD8" s="267" t="s">
        <v>83</v>
      </c>
    </row>
    <row r="9" ht="16.5" customHeight="1">
      <c r="B9" s="30"/>
      <c r="C9" s="31"/>
      <c r="D9" s="31"/>
      <c r="E9" s="142" t="s">
        <v>1333</v>
      </c>
      <c r="F9" s="31"/>
      <c r="G9" s="31"/>
      <c r="H9" s="31"/>
      <c r="I9" s="141"/>
      <c r="J9" s="31"/>
      <c r="K9" s="33"/>
      <c r="AZ9" s="267" t="s">
        <v>1334</v>
      </c>
      <c r="BA9" s="267" t="s">
        <v>1335</v>
      </c>
      <c r="BB9" s="267" t="s">
        <v>205</v>
      </c>
      <c r="BC9" s="267" t="s">
        <v>1336</v>
      </c>
      <c r="BD9" s="267" t="s">
        <v>83</v>
      </c>
    </row>
    <row r="10">
      <c r="B10" s="30"/>
      <c r="C10" s="31"/>
      <c r="D10" s="42" t="s">
        <v>1337</v>
      </c>
      <c r="E10" s="31"/>
      <c r="F10" s="31"/>
      <c r="G10" s="31"/>
      <c r="H10" s="31"/>
      <c r="I10" s="141"/>
      <c r="J10" s="31"/>
      <c r="K10" s="33"/>
    </row>
    <row r="11" s="1" customFormat="1" ht="16.5" customHeight="1">
      <c r="B11" s="48"/>
      <c r="C11" s="49"/>
      <c r="D11" s="49"/>
      <c r="E11" s="57" t="s">
        <v>1338</v>
      </c>
      <c r="F11" s="49"/>
      <c r="G11" s="49"/>
      <c r="H11" s="49"/>
      <c r="I11" s="143"/>
      <c r="J11" s="49"/>
      <c r="K11" s="53"/>
    </row>
    <row r="12" s="1" customFormat="1">
      <c r="B12" s="48"/>
      <c r="C12" s="49"/>
      <c r="D12" s="42" t="s">
        <v>1339</v>
      </c>
      <c r="E12" s="49"/>
      <c r="F12" s="49"/>
      <c r="G12" s="49"/>
      <c r="H12" s="49"/>
      <c r="I12" s="143"/>
      <c r="J12" s="49"/>
      <c r="K12" s="53"/>
    </row>
    <row r="13" s="1" customFormat="1" ht="36.96" customHeight="1">
      <c r="B13" s="48"/>
      <c r="C13" s="49"/>
      <c r="D13" s="49"/>
      <c r="E13" s="144" t="s">
        <v>1340</v>
      </c>
      <c r="F13" s="49"/>
      <c r="G13" s="49"/>
      <c r="H13" s="49"/>
      <c r="I13" s="143"/>
      <c r="J13" s="49"/>
      <c r="K13" s="53"/>
    </row>
    <row r="14" s="1" customFormat="1">
      <c r="B14" s="48"/>
      <c r="C14" s="49"/>
      <c r="D14" s="49"/>
      <c r="E14" s="49"/>
      <c r="F14" s="49"/>
      <c r="G14" s="49"/>
      <c r="H14" s="49"/>
      <c r="I14" s="143"/>
      <c r="J14" s="49"/>
      <c r="K14" s="53"/>
    </row>
    <row r="15" s="1" customFormat="1" ht="14.4" customHeight="1">
      <c r="B15" s="48"/>
      <c r="C15" s="49"/>
      <c r="D15" s="42" t="s">
        <v>21</v>
      </c>
      <c r="E15" s="49"/>
      <c r="F15" s="37" t="s">
        <v>5</v>
      </c>
      <c r="G15" s="49"/>
      <c r="H15" s="49"/>
      <c r="I15" s="145" t="s">
        <v>22</v>
      </c>
      <c r="J15" s="37" t="s">
        <v>5</v>
      </c>
      <c r="K15" s="53"/>
    </row>
    <row r="16" s="1" customFormat="1" ht="14.4" customHeight="1">
      <c r="B16" s="48"/>
      <c r="C16" s="49"/>
      <c r="D16" s="42" t="s">
        <v>23</v>
      </c>
      <c r="E16" s="49"/>
      <c r="F16" s="37" t="s">
        <v>24</v>
      </c>
      <c r="G16" s="49"/>
      <c r="H16" s="49"/>
      <c r="I16" s="145" t="s">
        <v>25</v>
      </c>
      <c r="J16" s="146" t="str">
        <f>'Rekapitulace stavby'!AN8</f>
        <v>8. 1. 2019</v>
      </c>
      <c r="K16" s="53"/>
    </row>
    <row r="17" s="1" customFormat="1" ht="10.8" customHeight="1">
      <c r="B17" s="48"/>
      <c r="C17" s="49"/>
      <c r="D17" s="49"/>
      <c r="E17" s="49"/>
      <c r="F17" s="49"/>
      <c r="G17" s="49"/>
      <c r="H17" s="49"/>
      <c r="I17" s="143"/>
      <c r="J17" s="49"/>
      <c r="K17" s="53"/>
    </row>
    <row r="18" s="1" customFormat="1" ht="14.4" customHeight="1">
      <c r="B18" s="48"/>
      <c r="C18" s="49"/>
      <c r="D18" s="42" t="s">
        <v>27</v>
      </c>
      <c r="E18" s="49"/>
      <c r="F18" s="49"/>
      <c r="G18" s="49"/>
      <c r="H18" s="49"/>
      <c r="I18" s="145" t="s">
        <v>28</v>
      </c>
      <c r="J18" s="37" t="s">
        <v>29</v>
      </c>
      <c r="K18" s="53"/>
    </row>
    <row r="19" s="1" customFormat="1" ht="18" customHeight="1">
      <c r="B19" s="48"/>
      <c r="C19" s="49"/>
      <c r="D19" s="49"/>
      <c r="E19" s="37" t="s">
        <v>30</v>
      </c>
      <c r="F19" s="49"/>
      <c r="G19" s="49"/>
      <c r="H19" s="49"/>
      <c r="I19" s="145" t="s">
        <v>31</v>
      </c>
      <c r="J19" s="37" t="s">
        <v>171</v>
      </c>
      <c r="K19" s="53"/>
    </row>
    <row r="20" s="1" customFormat="1" ht="6.96" customHeight="1">
      <c r="B20" s="48"/>
      <c r="C20" s="49"/>
      <c r="D20" s="49"/>
      <c r="E20" s="49"/>
      <c r="F20" s="49"/>
      <c r="G20" s="49"/>
      <c r="H20" s="49"/>
      <c r="I20" s="143"/>
      <c r="J20" s="49"/>
      <c r="K20" s="53"/>
    </row>
    <row r="21" s="1" customFormat="1" ht="14.4" customHeight="1">
      <c r="B21" s="48"/>
      <c r="C21" s="49"/>
      <c r="D21" s="42" t="s">
        <v>32</v>
      </c>
      <c r="E21" s="49"/>
      <c r="F21" s="49"/>
      <c r="G21" s="49"/>
      <c r="H21" s="49"/>
      <c r="I21" s="145" t="s">
        <v>28</v>
      </c>
      <c r="J21" s="37" t="str">
        <f>IF('Rekapitulace stavby'!AN13="Vyplň údaj","",IF('Rekapitulace stavby'!AN13="","",'Rekapitulace stavby'!AN13))</f>
        <v/>
      </c>
      <c r="K21" s="53"/>
    </row>
    <row r="22" s="1" customFormat="1" ht="18" customHeight="1">
      <c r="B22" s="48"/>
      <c r="C22" s="49"/>
      <c r="D22" s="49"/>
      <c r="E22" s="37" t="str">
        <f>IF('Rekapitulace stavby'!E14="Vyplň údaj","",IF('Rekapitulace stavby'!E14="","",'Rekapitulace stavby'!E14))</f>
        <v/>
      </c>
      <c r="F22" s="49"/>
      <c r="G22" s="49"/>
      <c r="H22" s="49"/>
      <c r="I22" s="145" t="s">
        <v>31</v>
      </c>
      <c r="J22" s="37" t="str">
        <f>IF('Rekapitulace stavby'!AN14="Vyplň údaj","",IF('Rekapitulace stavby'!AN14="","",'Rekapitulace stavby'!AN14))</f>
        <v/>
      </c>
      <c r="K22" s="53"/>
    </row>
    <row r="23" s="1" customFormat="1" ht="6.96" customHeight="1">
      <c r="B23" s="48"/>
      <c r="C23" s="49"/>
      <c r="D23" s="49"/>
      <c r="E23" s="49"/>
      <c r="F23" s="49"/>
      <c r="G23" s="49"/>
      <c r="H23" s="49"/>
      <c r="I23" s="143"/>
      <c r="J23" s="49"/>
      <c r="K23" s="53"/>
    </row>
    <row r="24" s="1" customFormat="1" ht="14.4" customHeight="1">
      <c r="B24" s="48"/>
      <c r="C24" s="49"/>
      <c r="D24" s="42" t="s">
        <v>34</v>
      </c>
      <c r="E24" s="49"/>
      <c r="F24" s="49"/>
      <c r="G24" s="49"/>
      <c r="H24" s="49"/>
      <c r="I24" s="145" t="s">
        <v>28</v>
      </c>
      <c r="J24" s="37" t="s">
        <v>1341</v>
      </c>
      <c r="K24" s="53"/>
    </row>
    <row r="25" s="1" customFormat="1" ht="18" customHeight="1">
      <c r="B25" s="48"/>
      <c r="C25" s="49"/>
      <c r="D25" s="49"/>
      <c r="E25" s="37" t="s">
        <v>1342</v>
      </c>
      <c r="F25" s="49"/>
      <c r="G25" s="49"/>
      <c r="H25" s="49"/>
      <c r="I25" s="145" t="s">
        <v>31</v>
      </c>
      <c r="J25" s="37" t="s">
        <v>5</v>
      </c>
      <c r="K25" s="53"/>
    </row>
    <row r="26" s="1" customFormat="1" ht="6.96" customHeight="1">
      <c r="B26" s="48"/>
      <c r="C26" s="49"/>
      <c r="D26" s="49"/>
      <c r="E26" s="49"/>
      <c r="F26" s="49"/>
      <c r="G26" s="49"/>
      <c r="H26" s="49"/>
      <c r="I26" s="143"/>
      <c r="J26" s="49"/>
      <c r="K26" s="53"/>
    </row>
    <row r="27" s="1" customFormat="1" ht="14.4" customHeight="1">
      <c r="B27" s="48"/>
      <c r="C27" s="49"/>
      <c r="D27" s="42" t="s">
        <v>38</v>
      </c>
      <c r="E27" s="49"/>
      <c r="F27" s="49"/>
      <c r="G27" s="49"/>
      <c r="H27" s="49"/>
      <c r="I27" s="143"/>
      <c r="J27" s="49"/>
      <c r="K27" s="53"/>
    </row>
    <row r="28" s="7" customFormat="1" ht="16.5" customHeight="1">
      <c r="B28" s="147"/>
      <c r="C28" s="148"/>
      <c r="D28" s="148"/>
      <c r="E28" s="46" t="s">
        <v>5</v>
      </c>
      <c r="F28" s="46"/>
      <c r="G28" s="46"/>
      <c r="H28" s="46"/>
      <c r="I28" s="149"/>
      <c r="J28" s="148"/>
      <c r="K28" s="150"/>
    </row>
    <row r="29" s="1" customFormat="1" ht="6.96" customHeight="1">
      <c r="B29" s="48"/>
      <c r="C29" s="49"/>
      <c r="D29" s="49"/>
      <c r="E29" s="49"/>
      <c r="F29" s="49"/>
      <c r="G29" s="49"/>
      <c r="H29" s="49"/>
      <c r="I29" s="143"/>
      <c r="J29" s="49"/>
      <c r="K29" s="53"/>
    </row>
    <row r="30" s="1" customFormat="1" ht="6.96" customHeight="1">
      <c r="B30" s="48"/>
      <c r="C30" s="49"/>
      <c r="D30" s="84"/>
      <c r="E30" s="84"/>
      <c r="F30" s="84"/>
      <c r="G30" s="84"/>
      <c r="H30" s="84"/>
      <c r="I30" s="151"/>
      <c r="J30" s="84"/>
      <c r="K30" s="152"/>
    </row>
    <row r="31" s="1" customFormat="1" ht="25.44" customHeight="1">
      <c r="B31" s="48"/>
      <c r="C31" s="49"/>
      <c r="D31" s="153" t="s">
        <v>39</v>
      </c>
      <c r="E31" s="49"/>
      <c r="F31" s="49"/>
      <c r="G31" s="49"/>
      <c r="H31" s="49"/>
      <c r="I31" s="143"/>
      <c r="J31" s="154">
        <f>ROUND(J95,2)</f>
        <v>0</v>
      </c>
      <c r="K31" s="53"/>
    </row>
    <row r="32" s="1" customFormat="1" ht="6.96" customHeight="1">
      <c r="B32" s="48"/>
      <c r="C32" s="49"/>
      <c r="D32" s="84"/>
      <c r="E32" s="84"/>
      <c r="F32" s="84"/>
      <c r="G32" s="84"/>
      <c r="H32" s="84"/>
      <c r="I32" s="151"/>
      <c r="J32" s="84"/>
      <c r="K32" s="152"/>
    </row>
    <row r="33" s="1" customFormat="1" ht="14.4" customHeight="1">
      <c r="B33" s="48"/>
      <c r="C33" s="49"/>
      <c r="D33" s="49"/>
      <c r="E33" s="49"/>
      <c r="F33" s="54" t="s">
        <v>41</v>
      </c>
      <c r="G33" s="49"/>
      <c r="H33" s="49"/>
      <c r="I33" s="155" t="s">
        <v>40</v>
      </c>
      <c r="J33" s="54" t="s">
        <v>42</v>
      </c>
      <c r="K33" s="53"/>
    </row>
    <row r="34" s="1" customFormat="1" ht="14.4" customHeight="1">
      <c r="B34" s="48"/>
      <c r="C34" s="49"/>
      <c r="D34" s="57" t="s">
        <v>43</v>
      </c>
      <c r="E34" s="57" t="s">
        <v>44</v>
      </c>
      <c r="F34" s="156">
        <f>ROUND(SUM(BE95:BE300), 2)</f>
        <v>0</v>
      </c>
      <c r="G34" s="49"/>
      <c r="H34" s="49"/>
      <c r="I34" s="157">
        <v>0.20999999999999999</v>
      </c>
      <c r="J34" s="156">
        <f>ROUND(ROUND((SUM(BE95:BE300)), 2)*I34, 2)</f>
        <v>0</v>
      </c>
      <c r="K34" s="53"/>
    </row>
    <row r="35" s="1" customFormat="1" ht="14.4" customHeight="1">
      <c r="B35" s="48"/>
      <c r="C35" s="49"/>
      <c r="D35" s="49"/>
      <c r="E35" s="57" t="s">
        <v>45</v>
      </c>
      <c r="F35" s="156">
        <f>ROUND(SUM(BF95:BF300), 2)</f>
        <v>0</v>
      </c>
      <c r="G35" s="49"/>
      <c r="H35" s="49"/>
      <c r="I35" s="157">
        <v>0.14999999999999999</v>
      </c>
      <c r="J35" s="156">
        <f>ROUND(ROUND((SUM(BF95:BF300)), 2)*I35, 2)</f>
        <v>0</v>
      </c>
      <c r="K35" s="53"/>
    </row>
    <row r="36" hidden="1" s="1" customFormat="1" ht="14.4" customHeight="1">
      <c r="B36" s="48"/>
      <c r="C36" s="49"/>
      <c r="D36" s="49"/>
      <c r="E36" s="57" t="s">
        <v>46</v>
      </c>
      <c r="F36" s="156">
        <f>ROUND(SUM(BG95:BG300), 2)</f>
        <v>0</v>
      </c>
      <c r="G36" s="49"/>
      <c r="H36" s="49"/>
      <c r="I36" s="157">
        <v>0.20999999999999999</v>
      </c>
      <c r="J36" s="156">
        <v>0</v>
      </c>
      <c r="K36" s="53"/>
    </row>
    <row r="37" hidden="1" s="1" customFormat="1" ht="14.4" customHeight="1">
      <c r="B37" s="48"/>
      <c r="C37" s="49"/>
      <c r="D37" s="49"/>
      <c r="E37" s="57" t="s">
        <v>47</v>
      </c>
      <c r="F37" s="156">
        <f>ROUND(SUM(BH95:BH300), 2)</f>
        <v>0</v>
      </c>
      <c r="G37" s="49"/>
      <c r="H37" s="49"/>
      <c r="I37" s="157">
        <v>0.14999999999999999</v>
      </c>
      <c r="J37" s="156">
        <v>0</v>
      </c>
      <c r="K37" s="53"/>
    </row>
    <row r="38" hidden="1" s="1" customFormat="1" ht="14.4" customHeight="1">
      <c r="B38" s="48"/>
      <c r="C38" s="49"/>
      <c r="D38" s="49"/>
      <c r="E38" s="57" t="s">
        <v>48</v>
      </c>
      <c r="F38" s="156">
        <f>ROUND(SUM(BI95:BI300), 2)</f>
        <v>0</v>
      </c>
      <c r="G38" s="49"/>
      <c r="H38" s="49"/>
      <c r="I38" s="157">
        <v>0</v>
      </c>
      <c r="J38" s="156">
        <v>0</v>
      </c>
      <c r="K38" s="53"/>
    </row>
    <row r="39" s="1" customFormat="1" ht="6.96" customHeight="1">
      <c r="B39" s="48"/>
      <c r="C39" s="49"/>
      <c r="D39" s="49"/>
      <c r="E39" s="49"/>
      <c r="F39" s="49"/>
      <c r="G39" s="49"/>
      <c r="H39" s="49"/>
      <c r="I39" s="143"/>
      <c r="J39" s="49"/>
      <c r="K39" s="53"/>
    </row>
    <row r="40" s="1" customFormat="1" ht="25.44" customHeight="1">
      <c r="B40" s="48"/>
      <c r="C40" s="158"/>
      <c r="D40" s="159" t="s">
        <v>49</v>
      </c>
      <c r="E40" s="90"/>
      <c r="F40" s="90"/>
      <c r="G40" s="160" t="s">
        <v>50</v>
      </c>
      <c r="H40" s="161" t="s">
        <v>51</v>
      </c>
      <c r="I40" s="162"/>
      <c r="J40" s="163">
        <f>SUM(J31:J38)</f>
        <v>0</v>
      </c>
      <c r="K40" s="164"/>
    </row>
    <row r="41" s="1" customFormat="1" ht="14.4" customHeight="1">
      <c r="B41" s="69"/>
      <c r="C41" s="70"/>
      <c r="D41" s="70"/>
      <c r="E41" s="70"/>
      <c r="F41" s="70"/>
      <c r="G41" s="70"/>
      <c r="H41" s="70"/>
      <c r="I41" s="165"/>
      <c r="J41" s="70"/>
      <c r="K41" s="71"/>
    </row>
    <row r="45" s="1" customFormat="1" ht="6.96" customHeight="1">
      <c r="B45" s="72"/>
      <c r="C45" s="73"/>
      <c r="D45" s="73"/>
      <c r="E45" s="73"/>
      <c r="F45" s="73"/>
      <c r="G45" s="73"/>
      <c r="H45" s="73"/>
      <c r="I45" s="166"/>
      <c r="J45" s="73"/>
      <c r="K45" s="167"/>
    </row>
    <row r="46" s="1" customFormat="1" ht="36.96" customHeight="1">
      <c r="B46" s="48"/>
      <c r="C46" s="32" t="s">
        <v>172</v>
      </c>
      <c r="D46" s="49"/>
      <c r="E46" s="49"/>
      <c r="F46" s="49"/>
      <c r="G46" s="49"/>
      <c r="H46" s="49"/>
      <c r="I46" s="143"/>
      <c r="J46" s="49"/>
      <c r="K46" s="53"/>
    </row>
    <row r="47" s="1" customFormat="1" ht="6.96" customHeight="1">
      <c r="B47" s="48"/>
      <c r="C47" s="49"/>
      <c r="D47" s="49"/>
      <c r="E47" s="49"/>
      <c r="F47" s="49"/>
      <c r="G47" s="49"/>
      <c r="H47" s="49"/>
      <c r="I47" s="143"/>
      <c r="J47" s="49"/>
      <c r="K47" s="53"/>
    </row>
    <row r="48" s="1" customFormat="1" ht="14.4" customHeight="1">
      <c r="B48" s="48"/>
      <c r="C48" s="42" t="s">
        <v>19</v>
      </c>
      <c r="D48" s="49"/>
      <c r="E48" s="49"/>
      <c r="F48" s="49"/>
      <c r="G48" s="49"/>
      <c r="H48" s="49"/>
      <c r="I48" s="143"/>
      <c r="J48" s="49"/>
      <c r="K48" s="53"/>
    </row>
    <row r="49" s="1" customFormat="1" ht="16.5" customHeight="1">
      <c r="B49" s="48"/>
      <c r="C49" s="49"/>
      <c r="D49" s="49"/>
      <c r="E49" s="142" t="str">
        <f>E7</f>
        <v>Vostelčice 2017</v>
      </c>
      <c r="F49" s="42"/>
      <c r="G49" s="42"/>
      <c r="H49" s="42"/>
      <c r="I49" s="143"/>
      <c r="J49" s="49"/>
      <c r="K49" s="53"/>
    </row>
    <row r="50">
      <c r="B50" s="30"/>
      <c r="C50" s="42" t="s">
        <v>169</v>
      </c>
      <c r="D50" s="31"/>
      <c r="E50" s="31"/>
      <c r="F50" s="31"/>
      <c r="G50" s="31"/>
      <c r="H50" s="31"/>
      <c r="I50" s="141"/>
      <c r="J50" s="31"/>
      <c r="K50" s="33"/>
    </row>
    <row r="51" ht="16.5" customHeight="1">
      <c r="B51" s="30"/>
      <c r="C51" s="31"/>
      <c r="D51" s="31"/>
      <c r="E51" s="142" t="s">
        <v>1333</v>
      </c>
      <c r="F51" s="31"/>
      <c r="G51" s="31"/>
      <c r="H51" s="31"/>
      <c r="I51" s="141"/>
      <c r="J51" s="31"/>
      <c r="K51" s="33"/>
    </row>
    <row r="52">
      <c r="B52" s="30"/>
      <c r="C52" s="42" t="s">
        <v>1337</v>
      </c>
      <c r="D52" s="31"/>
      <c r="E52" s="31"/>
      <c r="F52" s="31"/>
      <c r="G52" s="31"/>
      <c r="H52" s="31"/>
      <c r="I52" s="141"/>
      <c r="J52" s="31"/>
      <c r="K52" s="33"/>
    </row>
    <row r="53" s="1" customFormat="1" ht="16.5" customHeight="1">
      <c r="B53" s="48"/>
      <c r="C53" s="49"/>
      <c r="D53" s="49"/>
      <c r="E53" s="57" t="s">
        <v>1338</v>
      </c>
      <c r="F53" s="49"/>
      <c r="G53" s="49"/>
      <c r="H53" s="49"/>
      <c r="I53" s="143"/>
      <c r="J53" s="49"/>
      <c r="K53" s="53"/>
    </row>
    <row r="54" s="1" customFormat="1" ht="14.4" customHeight="1">
      <c r="B54" s="48"/>
      <c r="C54" s="42" t="s">
        <v>1339</v>
      </c>
      <c r="D54" s="49"/>
      <c r="E54" s="49"/>
      <c r="F54" s="49"/>
      <c r="G54" s="49"/>
      <c r="H54" s="49"/>
      <c r="I54" s="143"/>
      <c r="J54" s="49"/>
      <c r="K54" s="53"/>
    </row>
    <row r="55" s="1" customFormat="1" ht="17.25" customHeight="1">
      <c r="B55" s="48"/>
      <c r="C55" s="49"/>
      <c r="D55" s="49"/>
      <c r="E55" s="144" t="str">
        <f>E13</f>
        <v>SO301 - I.etapa - 1 - Vodovodní řady</v>
      </c>
      <c r="F55" s="49"/>
      <c r="G55" s="49"/>
      <c r="H55" s="49"/>
      <c r="I55" s="143"/>
      <c r="J55" s="49"/>
      <c r="K55" s="53"/>
    </row>
    <row r="56" s="1" customFormat="1" ht="6.96" customHeight="1">
      <c r="B56" s="48"/>
      <c r="C56" s="49"/>
      <c r="D56" s="49"/>
      <c r="E56" s="49"/>
      <c r="F56" s="49"/>
      <c r="G56" s="49"/>
      <c r="H56" s="49"/>
      <c r="I56" s="143"/>
      <c r="J56" s="49"/>
      <c r="K56" s="53"/>
    </row>
    <row r="57" s="1" customFormat="1" ht="18" customHeight="1">
      <c r="B57" s="48"/>
      <c r="C57" s="42" t="s">
        <v>23</v>
      </c>
      <c r="D57" s="49"/>
      <c r="E57" s="49"/>
      <c r="F57" s="37" t="str">
        <f>F16</f>
        <v>Choceň</v>
      </c>
      <c r="G57" s="49"/>
      <c r="H57" s="49"/>
      <c r="I57" s="145" t="s">
        <v>25</v>
      </c>
      <c r="J57" s="146" t="str">
        <f>IF(J16="","",J16)</f>
        <v>8. 1. 2019</v>
      </c>
      <c r="K57" s="53"/>
    </row>
    <row r="58" s="1" customFormat="1" ht="6.96" customHeight="1">
      <c r="B58" s="48"/>
      <c r="C58" s="49"/>
      <c r="D58" s="49"/>
      <c r="E58" s="49"/>
      <c r="F58" s="49"/>
      <c r="G58" s="49"/>
      <c r="H58" s="49"/>
      <c r="I58" s="143"/>
      <c r="J58" s="49"/>
      <c r="K58" s="53"/>
    </row>
    <row r="59" s="1" customFormat="1">
      <c r="B59" s="48"/>
      <c r="C59" s="42" t="s">
        <v>27</v>
      </c>
      <c r="D59" s="49"/>
      <c r="E59" s="49"/>
      <c r="F59" s="37" t="str">
        <f>E19</f>
        <v>Město Choceň</v>
      </c>
      <c r="G59" s="49"/>
      <c r="H59" s="49"/>
      <c r="I59" s="145" t="s">
        <v>34</v>
      </c>
      <c r="J59" s="46" t="str">
        <f>E25</f>
        <v>Ing. Josef Veselý - Projekční Kancelář</v>
      </c>
      <c r="K59" s="53"/>
    </row>
    <row r="60" s="1" customFormat="1" ht="14.4" customHeight="1">
      <c r="B60" s="48"/>
      <c r="C60" s="42" t="s">
        <v>32</v>
      </c>
      <c r="D60" s="49"/>
      <c r="E60" s="49"/>
      <c r="F60" s="37" t="str">
        <f>IF(E22="","",E22)</f>
        <v/>
      </c>
      <c r="G60" s="49"/>
      <c r="H60" s="49"/>
      <c r="I60" s="143"/>
      <c r="J60" s="168"/>
      <c r="K60" s="53"/>
    </row>
    <row r="61" s="1" customFormat="1" ht="10.32" customHeight="1">
      <c r="B61" s="48"/>
      <c r="C61" s="49"/>
      <c r="D61" s="49"/>
      <c r="E61" s="49"/>
      <c r="F61" s="49"/>
      <c r="G61" s="49"/>
      <c r="H61" s="49"/>
      <c r="I61" s="143"/>
      <c r="J61" s="49"/>
      <c r="K61" s="53"/>
    </row>
    <row r="62" s="1" customFormat="1" ht="29.28" customHeight="1">
      <c r="B62" s="48"/>
      <c r="C62" s="169" t="s">
        <v>173</v>
      </c>
      <c r="D62" s="158"/>
      <c r="E62" s="158"/>
      <c r="F62" s="158"/>
      <c r="G62" s="158"/>
      <c r="H62" s="158"/>
      <c r="I62" s="170"/>
      <c r="J62" s="171" t="s">
        <v>174</v>
      </c>
      <c r="K62" s="172"/>
    </row>
    <row r="63" s="1" customFormat="1" ht="10.32" customHeight="1">
      <c r="B63" s="48"/>
      <c r="C63" s="49"/>
      <c r="D63" s="49"/>
      <c r="E63" s="49"/>
      <c r="F63" s="49"/>
      <c r="G63" s="49"/>
      <c r="H63" s="49"/>
      <c r="I63" s="143"/>
      <c r="J63" s="49"/>
      <c r="K63" s="53"/>
    </row>
    <row r="64" s="1" customFormat="1" ht="29.28" customHeight="1">
      <c r="B64" s="48"/>
      <c r="C64" s="173" t="s">
        <v>175</v>
      </c>
      <c r="D64" s="49"/>
      <c r="E64" s="49"/>
      <c r="F64" s="49"/>
      <c r="G64" s="49"/>
      <c r="H64" s="49"/>
      <c r="I64" s="143"/>
      <c r="J64" s="154">
        <f>J95</f>
        <v>0</v>
      </c>
      <c r="K64" s="53"/>
      <c r="AU64" s="26" t="s">
        <v>176</v>
      </c>
    </row>
    <row r="65" s="8" customFormat="1" ht="24.96" customHeight="1">
      <c r="B65" s="174"/>
      <c r="C65" s="175"/>
      <c r="D65" s="176" t="s">
        <v>177</v>
      </c>
      <c r="E65" s="177"/>
      <c r="F65" s="177"/>
      <c r="G65" s="177"/>
      <c r="H65" s="177"/>
      <c r="I65" s="178"/>
      <c r="J65" s="179">
        <f>J96</f>
        <v>0</v>
      </c>
      <c r="K65" s="180"/>
    </row>
    <row r="66" s="9" customFormat="1" ht="19.92" customHeight="1">
      <c r="B66" s="181"/>
      <c r="C66" s="182"/>
      <c r="D66" s="183" t="s">
        <v>178</v>
      </c>
      <c r="E66" s="184"/>
      <c r="F66" s="184"/>
      <c r="G66" s="184"/>
      <c r="H66" s="184"/>
      <c r="I66" s="185"/>
      <c r="J66" s="186">
        <f>J97</f>
        <v>0</v>
      </c>
      <c r="K66" s="187"/>
    </row>
    <row r="67" s="9" customFormat="1" ht="19.92" customHeight="1">
      <c r="B67" s="181"/>
      <c r="C67" s="182"/>
      <c r="D67" s="183" t="s">
        <v>1343</v>
      </c>
      <c r="E67" s="184"/>
      <c r="F67" s="184"/>
      <c r="G67" s="184"/>
      <c r="H67" s="184"/>
      <c r="I67" s="185"/>
      <c r="J67" s="186">
        <f>J179</f>
        <v>0</v>
      </c>
      <c r="K67" s="187"/>
    </row>
    <row r="68" s="9" customFormat="1" ht="19.92" customHeight="1">
      <c r="B68" s="181"/>
      <c r="C68" s="182"/>
      <c r="D68" s="183" t="s">
        <v>180</v>
      </c>
      <c r="E68" s="184"/>
      <c r="F68" s="184"/>
      <c r="G68" s="184"/>
      <c r="H68" s="184"/>
      <c r="I68" s="185"/>
      <c r="J68" s="186">
        <f>J191</f>
        <v>0</v>
      </c>
      <c r="K68" s="187"/>
    </row>
    <row r="69" s="9" customFormat="1" ht="19.92" customHeight="1">
      <c r="B69" s="181"/>
      <c r="C69" s="182"/>
      <c r="D69" s="183" t="s">
        <v>181</v>
      </c>
      <c r="E69" s="184"/>
      <c r="F69" s="184"/>
      <c r="G69" s="184"/>
      <c r="H69" s="184"/>
      <c r="I69" s="185"/>
      <c r="J69" s="186">
        <f>J198</f>
        <v>0</v>
      </c>
      <c r="K69" s="187"/>
    </row>
    <row r="70" s="9" customFormat="1" ht="19.92" customHeight="1">
      <c r="B70" s="181"/>
      <c r="C70" s="182"/>
      <c r="D70" s="183" t="s">
        <v>182</v>
      </c>
      <c r="E70" s="184"/>
      <c r="F70" s="184"/>
      <c r="G70" s="184"/>
      <c r="H70" s="184"/>
      <c r="I70" s="185"/>
      <c r="J70" s="186">
        <f>J296</f>
        <v>0</v>
      </c>
      <c r="K70" s="187"/>
    </row>
    <row r="71" s="9" customFormat="1" ht="14.88" customHeight="1">
      <c r="B71" s="181"/>
      <c r="C71" s="182"/>
      <c r="D71" s="183" t="s">
        <v>1344</v>
      </c>
      <c r="E71" s="184"/>
      <c r="F71" s="184"/>
      <c r="G71" s="184"/>
      <c r="H71" s="184"/>
      <c r="I71" s="185"/>
      <c r="J71" s="186">
        <f>J297</f>
        <v>0</v>
      </c>
      <c r="K71" s="187"/>
    </row>
    <row r="72" s="1" customFormat="1" ht="21.84" customHeight="1">
      <c r="B72" s="48"/>
      <c r="C72" s="49"/>
      <c r="D72" s="49"/>
      <c r="E72" s="49"/>
      <c r="F72" s="49"/>
      <c r="G72" s="49"/>
      <c r="H72" s="49"/>
      <c r="I72" s="143"/>
      <c r="J72" s="49"/>
      <c r="K72" s="53"/>
    </row>
    <row r="73" s="1" customFormat="1" ht="6.96" customHeight="1">
      <c r="B73" s="69"/>
      <c r="C73" s="70"/>
      <c r="D73" s="70"/>
      <c r="E73" s="70"/>
      <c r="F73" s="70"/>
      <c r="G73" s="70"/>
      <c r="H73" s="70"/>
      <c r="I73" s="165"/>
      <c r="J73" s="70"/>
      <c r="K73" s="71"/>
    </row>
    <row r="77" s="1" customFormat="1" ht="6.96" customHeight="1">
      <c r="B77" s="72"/>
      <c r="C77" s="73"/>
      <c r="D77" s="73"/>
      <c r="E77" s="73"/>
      <c r="F77" s="73"/>
      <c r="G77" s="73"/>
      <c r="H77" s="73"/>
      <c r="I77" s="166"/>
      <c r="J77" s="73"/>
      <c r="K77" s="73"/>
      <c r="L77" s="48"/>
    </row>
    <row r="78" s="1" customFormat="1" ht="36.96" customHeight="1">
      <c r="B78" s="48"/>
      <c r="C78" s="74" t="s">
        <v>184</v>
      </c>
      <c r="L78" s="48"/>
    </row>
    <row r="79" s="1" customFormat="1" ht="6.96" customHeight="1">
      <c r="B79" s="48"/>
      <c r="L79" s="48"/>
    </row>
    <row r="80" s="1" customFormat="1" ht="14.4" customHeight="1">
      <c r="B80" s="48"/>
      <c r="C80" s="76" t="s">
        <v>19</v>
      </c>
      <c r="L80" s="48"/>
    </row>
    <row r="81" s="1" customFormat="1" ht="16.5" customHeight="1">
      <c r="B81" s="48"/>
      <c r="E81" s="188" t="str">
        <f>E7</f>
        <v>Vostelčice 2017</v>
      </c>
      <c r="F81" s="76"/>
      <c r="G81" s="76"/>
      <c r="H81" s="76"/>
      <c r="L81" s="48"/>
    </row>
    <row r="82">
      <c r="B82" s="30"/>
      <c r="C82" s="76" t="s">
        <v>169</v>
      </c>
      <c r="L82" s="30"/>
    </row>
    <row r="83" ht="16.5" customHeight="1">
      <c r="B83" s="30"/>
      <c r="E83" s="188" t="s">
        <v>1333</v>
      </c>
      <c r="L83" s="30"/>
    </row>
    <row r="84">
      <c r="B84" s="30"/>
      <c r="C84" s="76" t="s">
        <v>1337</v>
      </c>
      <c r="L84" s="30"/>
    </row>
    <row r="85" s="1" customFormat="1" ht="16.5" customHeight="1">
      <c r="B85" s="48"/>
      <c r="E85" s="268" t="s">
        <v>1338</v>
      </c>
      <c r="F85" s="1"/>
      <c r="G85" s="1"/>
      <c r="H85" s="1"/>
      <c r="L85" s="48"/>
    </row>
    <row r="86" s="1" customFormat="1" ht="14.4" customHeight="1">
      <c r="B86" s="48"/>
      <c r="C86" s="76" t="s">
        <v>1339</v>
      </c>
      <c r="L86" s="48"/>
    </row>
    <row r="87" s="1" customFormat="1" ht="17.25" customHeight="1">
      <c r="B87" s="48"/>
      <c r="E87" s="79" t="str">
        <f>E13</f>
        <v>SO301 - I.etapa - 1 - Vodovodní řady</v>
      </c>
      <c r="F87" s="1"/>
      <c r="G87" s="1"/>
      <c r="H87" s="1"/>
      <c r="L87" s="48"/>
    </row>
    <row r="88" s="1" customFormat="1" ht="6.96" customHeight="1">
      <c r="B88" s="48"/>
      <c r="L88" s="48"/>
    </row>
    <row r="89" s="1" customFormat="1" ht="18" customHeight="1">
      <c r="B89" s="48"/>
      <c r="C89" s="76" t="s">
        <v>23</v>
      </c>
      <c r="F89" s="189" t="str">
        <f>F16</f>
        <v>Choceň</v>
      </c>
      <c r="I89" s="190" t="s">
        <v>25</v>
      </c>
      <c r="J89" s="81" t="str">
        <f>IF(J16="","",J16)</f>
        <v>8. 1. 2019</v>
      </c>
      <c r="L89" s="48"/>
    </row>
    <row r="90" s="1" customFormat="1" ht="6.96" customHeight="1">
      <c r="B90" s="48"/>
      <c r="L90" s="48"/>
    </row>
    <row r="91" s="1" customFormat="1">
      <c r="B91" s="48"/>
      <c r="C91" s="76" t="s">
        <v>27</v>
      </c>
      <c r="F91" s="189" t="str">
        <f>E19</f>
        <v>Město Choceň</v>
      </c>
      <c r="I91" s="190" t="s">
        <v>34</v>
      </c>
      <c r="J91" s="189" t="str">
        <f>E25</f>
        <v>Ing. Josef Veselý - Projekční Kancelář</v>
      </c>
      <c r="L91" s="48"/>
    </row>
    <row r="92" s="1" customFormat="1" ht="14.4" customHeight="1">
      <c r="B92" s="48"/>
      <c r="C92" s="76" t="s">
        <v>32</v>
      </c>
      <c r="F92" s="189" t="str">
        <f>IF(E22="","",E22)</f>
        <v/>
      </c>
      <c r="L92" s="48"/>
    </row>
    <row r="93" s="1" customFormat="1" ht="10.32" customHeight="1">
      <c r="B93" s="48"/>
      <c r="L93" s="48"/>
    </row>
    <row r="94" s="10" customFormat="1" ht="29.28" customHeight="1">
      <c r="B94" s="191"/>
      <c r="C94" s="192" t="s">
        <v>185</v>
      </c>
      <c r="D94" s="193" t="s">
        <v>58</v>
      </c>
      <c r="E94" s="193" t="s">
        <v>54</v>
      </c>
      <c r="F94" s="193" t="s">
        <v>186</v>
      </c>
      <c r="G94" s="193" t="s">
        <v>187</v>
      </c>
      <c r="H94" s="193" t="s">
        <v>188</v>
      </c>
      <c r="I94" s="194" t="s">
        <v>189</v>
      </c>
      <c r="J94" s="193" t="s">
        <v>174</v>
      </c>
      <c r="K94" s="195" t="s">
        <v>190</v>
      </c>
      <c r="L94" s="191"/>
      <c r="M94" s="94" t="s">
        <v>191</v>
      </c>
      <c r="N94" s="95" t="s">
        <v>43</v>
      </c>
      <c r="O94" s="95" t="s">
        <v>192</v>
      </c>
      <c r="P94" s="95" t="s">
        <v>193</v>
      </c>
      <c r="Q94" s="95" t="s">
        <v>194</v>
      </c>
      <c r="R94" s="95" t="s">
        <v>195</v>
      </c>
      <c r="S94" s="95" t="s">
        <v>196</v>
      </c>
      <c r="T94" s="96" t="s">
        <v>197</v>
      </c>
    </row>
    <row r="95" s="1" customFormat="1" ht="29.28" customHeight="1">
      <c r="B95" s="48"/>
      <c r="C95" s="98" t="s">
        <v>175</v>
      </c>
      <c r="J95" s="196">
        <f>BK95</f>
        <v>0</v>
      </c>
      <c r="L95" s="48"/>
      <c r="M95" s="97"/>
      <c r="N95" s="84"/>
      <c r="O95" s="84"/>
      <c r="P95" s="197">
        <f>P96</f>
        <v>0</v>
      </c>
      <c r="Q95" s="84"/>
      <c r="R95" s="197">
        <f>R96</f>
        <v>593.53625814999998</v>
      </c>
      <c r="S95" s="84"/>
      <c r="T95" s="198">
        <f>T96</f>
        <v>13.968</v>
      </c>
      <c r="AT95" s="26" t="s">
        <v>72</v>
      </c>
      <c r="AU95" s="26" t="s">
        <v>176</v>
      </c>
      <c r="BK95" s="199">
        <f>BK96</f>
        <v>0</v>
      </c>
    </row>
    <row r="96" s="11" customFormat="1" ht="37.44" customHeight="1">
      <c r="B96" s="200"/>
      <c r="D96" s="201" t="s">
        <v>72</v>
      </c>
      <c r="E96" s="202" t="s">
        <v>198</v>
      </c>
      <c r="F96" s="202" t="s">
        <v>199</v>
      </c>
      <c r="I96" s="203"/>
      <c r="J96" s="204">
        <f>BK96</f>
        <v>0</v>
      </c>
      <c r="L96" s="200"/>
      <c r="M96" s="205"/>
      <c r="N96" s="206"/>
      <c r="O96" s="206"/>
      <c r="P96" s="207">
        <f>P97+P179+P191+P198+P296</f>
        <v>0</v>
      </c>
      <c r="Q96" s="206"/>
      <c r="R96" s="207">
        <f>R97+R179+R191+R198+R296</f>
        <v>593.53625814999998</v>
      </c>
      <c r="S96" s="206"/>
      <c r="T96" s="208">
        <f>T97+T179+T191+T198+T296</f>
        <v>13.968</v>
      </c>
      <c r="AR96" s="201" t="s">
        <v>81</v>
      </c>
      <c r="AT96" s="209" t="s">
        <v>72</v>
      </c>
      <c r="AU96" s="209" t="s">
        <v>73</v>
      </c>
      <c r="AY96" s="201" t="s">
        <v>200</v>
      </c>
      <c r="BK96" s="210">
        <f>BK97+BK179+BK191+BK198+BK296</f>
        <v>0</v>
      </c>
    </row>
    <row r="97" s="11" customFormat="1" ht="19.92" customHeight="1">
      <c r="B97" s="200"/>
      <c r="D97" s="201" t="s">
        <v>72</v>
      </c>
      <c r="E97" s="211" t="s">
        <v>81</v>
      </c>
      <c r="F97" s="211" t="s">
        <v>201</v>
      </c>
      <c r="I97" s="203"/>
      <c r="J97" s="212">
        <f>BK97</f>
        <v>0</v>
      </c>
      <c r="L97" s="200"/>
      <c r="M97" s="205"/>
      <c r="N97" s="206"/>
      <c r="O97" s="206"/>
      <c r="P97" s="207">
        <f>SUM(P98:P178)</f>
        <v>0</v>
      </c>
      <c r="Q97" s="206"/>
      <c r="R97" s="207">
        <f>SUM(R98:R178)</f>
        <v>438.80286167999998</v>
      </c>
      <c r="S97" s="206"/>
      <c r="T97" s="208">
        <f>SUM(T98:T178)</f>
        <v>13.968</v>
      </c>
      <c r="AR97" s="201" t="s">
        <v>81</v>
      </c>
      <c r="AT97" s="209" t="s">
        <v>72</v>
      </c>
      <c r="AU97" s="209" t="s">
        <v>81</v>
      </c>
      <c r="AY97" s="201" t="s">
        <v>200</v>
      </c>
      <c r="BK97" s="210">
        <f>SUM(BK98:BK178)</f>
        <v>0</v>
      </c>
    </row>
    <row r="98" s="1" customFormat="1" ht="16.5" customHeight="1">
      <c r="B98" s="213"/>
      <c r="C98" s="214" t="s">
        <v>81</v>
      </c>
      <c r="D98" s="214" t="s">
        <v>202</v>
      </c>
      <c r="E98" s="215" t="s">
        <v>1345</v>
      </c>
      <c r="F98" s="216" t="s">
        <v>1346</v>
      </c>
      <c r="G98" s="217" t="s">
        <v>291</v>
      </c>
      <c r="H98" s="218">
        <v>36</v>
      </c>
      <c r="I98" s="219"/>
      <c r="J98" s="220">
        <f>ROUND(I98*H98,2)</f>
        <v>0</v>
      </c>
      <c r="K98" s="216" t="s">
        <v>206</v>
      </c>
      <c r="L98" s="48"/>
      <c r="M98" s="221" t="s">
        <v>5</v>
      </c>
      <c r="N98" s="222" t="s">
        <v>44</v>
      </c>
      <c r="O98" s="49"/>
      <c r="P98" s="223">
        <f>O98*H98</f>
        <v>0</v>
      </c>
      <c r="Q98" s="223">
        <v>0</v>
      </c>
      <c r="R98" s="223">
        <f>Q98*H98</f>
        <v>0</v>
      </c>
      <c r="S98" s="223">
        <v>0.28999999999999998</v>
      </c>
      <c r="T98" s="224">
        <f>S98*H98</f>
        <v>10.44</v>
      </c>
      <c r="AR98" s="26" t="s">
        <v>207</v>
      </c>
      <c r="AT98" s="26" t="s">
        <v>202</v>
      </c>
      <c r="AU98" s="26" t="s">
        <v>83</v>
      </c>
      <c r="AY98" s="26" t="s">
        <v>200</v>
      </c>
      <c r="BE98" s="225">
        <f>IF(N98="základní",J98,0)</f>
        <v>0</v>
      </c>
      <c r="BF98" s="225">
        <f>IF(N98="snížená",J98,0)</f>
        <v>0</v>
      </c>
      <c r="BG98" s="225">
        <f>IF(N98="zákl. přenesená",J98,0)</f>
        <v>0</v>
      </c>
      <c r="BH98" s="225">
        <f>IF(N98="sníž. přenesená",J98,0)</f>
        <v>0</v>
      </c>
      <c r="BI98" s="225">
        <f>IF(N98="nulová",J98,0)</f>
        <v>0</v>
      </c>
      <c r="BJ98" s="26" t="s">
        <v>81</v>
      </c>
      <c r="BK98" s="225">
        <f>ROUND(I98*H98,2)</f>
        <v>0</v>
      </c>
      <c r="BL98" s="26" t="s">
        <v>207</v>
      </c>
      <c r="BM98" s="26" t="s">
        <v>1347</v>
      </c>
    </row>
    <row r="99" s="1" customFormat="1">
      <c r="B99" s="48"/>
      <c r="D99" s="226" t="s">
        <v>209</v>
      </c>
      <c r="F99" s="227" t="s">
        <v>1348</v>
      </c>
      <c r="I99" s="228"/>
      <c r="L99" s="48"/>
      <c r="M99" s="229"/>
      <c r="N99" s="49"/>
      <c r="O99" s="49"/>
      <c r="P99" s="49"/>
      <c r="Q99" s="49"/>
      <c r="R99" s="49"/>
      <c r="S99" s="49"/>
      <c r="T99" s="87"/>
      <c r="AT99" s="26" t="s">
        <v>209</v>
      </c>
      <c r="AU99" s="26" t="s">
        <v>83</v>
      </c>
    </row>
    <row r="100" s="1" customFormat="1">
      <c r="B100" s="48"/>
      <c r="D100" s="226" t="s">
        <v>1349</v>
      </c>
      <c r="F100" s="246" t="s">
        <v>1350</v>
      </c>
      <c r="I100" s="228"/>
      <c r="L100" s="48"/>
      <c r="M100" s="229"/>
      <c r="N100" s="49"/>
      <c r="O100" s="49"/>
      <c r="P100" s="49"/>
      <c r="Q100" s="49"/>
      <c r="R100" s="49"/>
      <c r="S100" s="49"/>
      <c r="T100" s="87"/>
      <c r="AT100" s="26" t="s">
        <v>1349</v>
      </c>
      <c r="AU100" s="26" t="s">
        <v>83</v>
      </c>
    </row>
    <row r="101" s="14" customFormat="1">
      <c r="B101" s="260"/>
      <c r="D101" s="226" t="s">
        <v>211</v>
      </c>
      <c r="E101" s="261" t="s">
        <v>5</v>
      </c>
      <c r="F101" s="262" t="s">
        <v>1351</v>
      </c>
      <c r="H101" s="261" t="s">
        <v>5</v>
      </c>
      <c r="I101" s="263"/>
      <c r="L101" s="260"/>
      <c r="M101" s="264"/>
      <c r="N101" s="265"/>
      <c r="O101" s="265"/>
      <c r="P101" s="265"/>
      <c r="Q101" s="265"/>
      <c r="R101" s="265"/>
      <c r="S101" s="265"/>
      <c r="T101" s="266"/>
      <c r="AT101" s="261" t="s">
        <v>211</v>
      </c>
      <c r="AU101" s="261" t="s">
        <v>83</v>
      </c>
      <c r="AV101" s="14" t="s">
        <v>81</v>
      </c>
      <c r="AW101" s="14" t="s">
        <v>37</v>
      </c>
      <c r="AX101" s="14" t="s">
        <v>73</v>
      </c>
      <c r="AY101" s="261" t="s">
        <v>200</v>
      </c>
    </row>
    <row r="102" s="12" customFormat="1">
      <c r="B102" s="230"/>
      <c r="D102" s="226" t="s">
        <v>211</v>
      </c>
      <c r="E102" s="231" t="s">
        <v>1315</v>
      </c>
      <c r="F102" s="232" t="s">
        <v>1352</v>
      </c>
      <c r="H102" s="233">
        <v>36</v>
      </c>
      <c r="I102" s="234"/>
      <c r="L102" s="230"/>
      <c r="M102" s="235"/>
      <c r="N102" s="236"/>
      <c r="O102" s="236"/>
      <c r="P102" s="236"/>
      <c r="Q102" s="236"/>
      <c r="R102" s="236"/>
      <c r="S102" s="236"/>
      <c r="T102" s="237"/>
      <c r="AT102" s="231" t="s">
        <v>211</v>
      </c>
      <c r="AU102" s="231" t="s">
        <v>83</v>
      </c>
      <c r="AV102" s="12" t="s">
        <v>83</v>
      </c>
      <c r="AW102" s="12" t="s">
        <v>37</v>
      </c>
      <c r="AX102" s="12" t="s">
        <v>81</v>
      </c>
      <c r="AY102" s="231" t="s">
        <v>200</v>
      </c>
    </row>
    <row r="103" s="1" customFormat="1" ht="16.5" customHeight="1">
      <c r="B103" s="213"/>
      <c r="C103" s="214" t="s">
        <v>83</v>
      </c>
      <c r="D103" s="214" t="s">
        <v>202</v>
      </c>
      <c r="E103" s="215" t="s">
        <v>1353</v>
      </c>
      <c r="F103" s="216" t="s">
        <v>1354</v>
      </c>
      <c r="G103" s="217" t="s">
        <v>291</v>
      </c>
      <c r="H103" s="218">
        <v>36</v>
      </c>
      <c r="I103" s="219"/>
      <c r="J103" s="220">
        <f>ROUND(I103*H103,2)</f>
        <v>0</v>
      </c>
      <c r="K103" s="216" t="s">
        <v>206</v>
      </c>
      <c r="L103" s="48"/>
      <c r="M103" s="221" t="s">
        <v>5</v>
      </c>
      <c r="N103" s="222" t="s">
        <v>44</v>
      </c>
      <c r="O103" s="49"/>
      <c r="P103" s="223">
        <f>O103*H103</f>
        <v>0</v>
      </c>
      <c r="Q103" s="223">
        <v>0</v>
      </c>
      <c r="R103" s="223">
        <f>Q103*H103</f>
        <v>0</v>
      </c>
      <c r="S103" s="223">
        <v>0.098000000000000004</v>
      </c>
      <c r="T103" s="224">
        <f>S103*H103</f>
        <v>3.528</v>
      </c>
      <c r="AR103" s="26" t="s">
        <v>207</v>
      </c>
      <c r="AT103" s="26" t="s">
        <v>202</v>
      </c>
      <c r="AU103" s="26" t="s">
        <v>83</v>
      </c>
      <c r="AY103" s="26" t="s">
        <v>200</v>
      </c>
      <c r="BE103" s="225">
        <f>IF(N103="základní",J103,0)</f>
        <v>0</v>
      </c>
      <c r="BF103" s="225">
        <f>IF(N103="snížená",J103,0)</f>
        <v>0</v>
      </c>
      <c r="BG103" s="225">
        <f>IF(N103="zákl. přenesená",J103,0)</f>
        <v>0</v>
      </c>
      <c r="BH103" s="225">
        <f>IF(N103="sníž. přenesená",J103,0)</f>
        <v>0</v>
      </c>
      <c r="BI103" s="225">
        <f>IF(N103="nulová",J103,0)</f>
        <v>0</v>
      </c>
      <c r="BJ103" s="26" t="s">
        <v>81</v>
      </c>
      <c r="BK103" s="225">
        <f>ROUND(I103*H103,2)</f>
        <v>0</v>
      </c>
      <c r="BL103" s="26" t="s">
        <v>207</v>
      </c>
      <c r="BM103" s="26" t="s">
        <v>1355</v>
      </c>
    </row>
    <row r="104" s="1" customFormat="1">
      <c r="B104" s="48"/>
      <c r="D104" s="226" t="s">
        <v>209</v>
      </c>
      <c r="F104" s="227" t="s">
        <v>1356</v>
      </c>
      <c r="I104" s="228"/>
      <c r="L104" s="48"/>
      <c r="M104" s="229"/>
      <c r="N104" s="49"/>
      <c r="O104" s="49"/>
      <c r="P104" s="49"/>
      <c r="Q104" s="49"/>
      <c r="R104" s="49"/>
      <c r="S104" s="49"/>
      <c r="T104" s="87"/>
      <c r="AT104" s="26" t="s">
        <v>209</v>
      </c>
      <c r="AU104" s="26" t="s">
        <v>83</v>
      </c>
    </row>
    <row r="105" s="1" customFormat="1">
      <c r="B105" s="48"/>
      <c r="D105" s="226" t="s">
        <v>1349</v>
      </c>
      <c r="F105" s="246" t="s">
        <v>1350</v>
      </c>
      <c r="I105" s="228"/>
      <c r="L105" s="48"/>
      <c r="M105" s="229"/>
      <c r="N105" s="49"/>
      <c r="O105" s="49"/>
      <c r="P105" s="49"/>
      <c r="Q105" s="49"/>
      <c r="R105" s="49"/>
      <c r="S105" s="49"/>
      <c r="T105" s="87"/>
      <c r="AT105" s="26" t="s">
        <v>1349</v>
      </c>
      <c r="AU105" s="26" t="s">
        <v>83</v>
      </c>
    </row>
    <row r="106" s="12" customFormat="1">
      <c r="B106" s="230"/>
      <c r="D106" s="226" t="s">
        <v>211</v>
      </c>
      <c r="E106" s="231" t="s">
        <v>5</v>
      </c>
      <c r="F106" s="232" t="s">
        <v>1315</v>
      </c>
      <c r="H106" s="233">
        <v>36</v>
      </c>
      <c r="I106" s="234"/>
      <c r="L106" s="230"/>
      <c r="M106" s="235"/>
      <c r="N106" s="236"/>
      <c r="O106" s="236"/>
      <c r="P106" s="236"/>
      <c r="Q106" s="236"/>
      <c r="R106" s="236"/>
      <c r="S106" s="236"/>
      <c r="T106" s="237"/>
      <c r="AT106" s="231" t="s">
        <v>211</v>
      </c>
      <c r="AU106" s="231" t="s">
        <v>83</v>
      </c>
      <c r="AV106" s="12" t="s">
        <v>83</v>
      </c>
      <c r="AW106" s="12" t="s">
        <v>37</v>
      </c>
      <c r="AX106" s="12" t="s">
        <v>81</v>
      </c>
      <c r="AY106" s="231" t="s">
        <v>200</v>
      </c>
    </row>
    <row r="107" s="1" customFormat="1" ht="16.5" customHeight="1">
      <c r="B107" s="213"/>
      <c r="C107" s="214" t="s">
        <v>110</v>
      </c>
      <c r="D107" s="214" t="s">
        <v>202</v>
      </c>
      <c r="E107" s="215" t="s">
        <v>1357</v>
      </c>
      <c r="F107" s="216" t="s">
        <v>1358</v>
      </c>
      <c r="G107" s="217" t="s">
        <v>1359</v>
      </c>
      <c r="H107" s="218">
        <v>30</v>
      </c>
      <c r="I107" s="219"/>
      <c r="J107" s="220">
        <f>ROUND(I107*H107,2)</f>
        <v>0</v>
      </c>
      <c r="K107" s="216" t="s">
        <v>206</v>
      </c>
      <c r="L107" s="48"/>
      <c r="M107" s="221" t="s">
        <v>5</v>
      </c>
      <c r="N107" s="222" t="s">
        <v>44</v>
      </c>
      <c r="O107" s="49"/>
      <c r="P107" s="223">
        <f>O107*H107</f>
        <v>0</v>
      </c>
      <c r="Q107" s="223">
        <v>0</v>
      </c>
      <c r="R107" s="223">
        <f>Q107*H107</f>
        <v>0</v>
      </c>
      <c r="S107" s="223">
        <v>0</v>
      </c>
      <c r="T107" s="224">
        <f>S107*H107</f>
        <v>0</v>
      </c>
      <c r="AR107" s="26" t="s">
        <v>207</v>
      </c>
      <c r="AT107" s="26" t="s">
        <v>202</v>
      </c>
      <c r="AU107" s="26" t="s">
        <v>83</v>
      </c>
      <c r="AY107" s="26" t="s">
        <v>200</v>
      </c>
      <c r="BE107" s="225">
        <f>IF(N107="základní",J107,0)</f>
        <v>0</v>
      </c>
      <c r="BF107" s="225">
        <f>IF(N107="snížená",J107,0)</f>
        <v>0</v>
      </c>
      <c r="BG107" s="225">
        <f>IF(N107="zákl. přenesená",J107,0)</f>
        <v>0</v>
      </c>
      <c r="BH107" s="225">
        <f>IF(N107="sníž. přenesená",J107,0)</f>
        <v>0</v>
      </c>
      <c r="BI107" s="225">
        <f>IF(N107="nulová",J107,0)</f>
        <v>0</v>
      </c>
      <c r="BJ107" s="26" t="s">
        <v>81</v>
      </c>
      <c r="BK107" s="225">
        <f>ROUND(I107*H107,2)</f>
        <v>0</v>
      </c>
      <c r="BL107" s="26" t="s">
        <v>207</v>
      </c>
      <c r="BM107" s="26" t="s">
        <v>1360</v>
      </c>
    </row>
    <row r="108" s="1" customFormat="1">
      <c r="B108" s="48"/>
      <c r="D108" s="226" t="s">
        <v>209</v>
      </c>
      <c r="F108" s="227" t="s">
        <v>1361</v>
      </c>
      <c r="I108" s="228"/>
      <c r="L108" s="48"/>
      <c r="M108" s="229"/>
      <c r="N108" s="49"/>
      <c r="O108" s="49"/>
      <c r="P108" s="49"/>
      <c r="Q108" s="49"/>
      <c r="R108" s="49"/>
      <c r="S108" s="49"/>
      <c r="T108" s="87"/>
      <c r="AT108" s="26" t="s">
        <v>209</v>
      </c>
      <c r="AU108" s="26" t="s">
        <v>83</v>
      </c>
    </row>
    <row r="109" s="1" customFormat="1">
      <c r="B109" s="48"/>
      <c r="D109" s="226" t="s">
        <v>1349</v>
      </c>
      <c r="F109" s="246" t="s">
        <v>1362</v>
      </c>
      <c r="I109" s="228"/>
      <c r="L109" s="48"/>
      <c r="M109" s="229"/>
      <c r="N109" s="49"/>
      <c r="O109" s="49"/>
      <c r="P109" s="49"/>
      <c r="Q109" s="49"/>
      <c r="R109" s="49"/>
      <c r="S109" s="49"/>
      <c r="T109" s="87"/>
      <c r="AT109" s="26" t="s">
        <v>1349</v>
      </c>
      <c r="AU109" s="26" t="s">
        <v>83</v>
      </c>
    </row>
    <row r="110" s="1" customFormat="1" ht="25.5" customHeight="1">
      <c r="B110" s="213"/>
      <c r="C110" s="214" t="s">
        <v>207</v>
      </c>
      <c r="D110" s="214" t="s">
        <v>202</v>
      </c>
      <c r="E110" s="215" t="s">
        <v>1363</v>
      </c>
      <c r="F110" s="216" t="s">
        <v>1364</v>
      </c>
      <c r="G110" s="217" t="s">
        <v>1365</v>
      </c>
      <c r="H110" s="218">
        <v>10</v>
      </c>
      <c r="I110" s="219"/>
      <c r="J110" s="220">
        <f>ROUND(I110*H110,2)</f>
        <v>0</v>
      </c>
      <c r="K110" s="216" t="s">
        <v>206</v>
      </c>
      <c r="L110" s="48"/>
      <c r="M110" s="221" t="s">
        <v>5</v>
      </c>
      <c r="N110" s="222" t="s">
        <v>44</v>
      </c>
      <c r="O110" s="49"/>
      <c r="P110" s="223">
        <f>O110*H110</f>
        <v>0</v>
      </c>
      <c r="Q110" s="223">
        <v>0</v>
      </c>
      <c r="R110" s="223">
        <f>Q110*H110</f>
        <v>0</v>
      </c>
      <c r="S110" s="223">
        <v>0</v>
      </c>
      <c r="T110" s="224">
        <f>S110*H110</f>
        <v>0</v>
      </c>
      <c r="AR110" s="26" t="s">
        <v>207</v>
      </c>
      <c r="AT110" s="26" t="s">
        <v>202</v>
      </c>
      <c r="AU110" s="26" t="s">
        <v>83</v>
      </c>
      <c r="AY110" s="26" t="s">
        <v>200</v>
      </c>
      <c r="BE110" s="225">
        <f>IF(N110="základní",J110,0)</f>
        <v>0</v>
      </c>
      <c r="BF110" s="225">
        <f>IF(N110="snížená",J110,0)</f>
        <v>0</v>
      </c>
      <c r="BG110" s="225">
        <f>IF(N110="zákl. přenesená",J110,0)</f>
        <v>0</v>
      </c>
      <c r="BH110" s="225">
        <f>IF(N110="sníž. přenesená",J110,0)</f>
        <v>0</v>
      </c>
      <c r="BI110" s="225">
        <f>IF(N110="nulová",J110,0)</f>
        <v>0</v>
      </c>
      <c r="BJ110" s="26" t="s">
        <v>81</v>
      </c>
      <c r="BK110" s="225">
        <f>ROUND(I110*H110,2)</f>
        <v>0</v>
      </c>
      <c r="BL110" s="26" t="s">
        <v>207</v>
      </c>
      <c r="BM110" s="26" t="s">
        <v>1366</v>
      </c>
    </row>
    <row r="111" s="1" customFormat="1">
      <c r="B111" s="48"/>
      <c r="D111" s="226" t="s">
        <v>209</v>
      </c>
      <c r="F111" s="227" t="s">
        <v>1367</v>
      </c>
      <c r="I111" s="228"/>
      <c r="L111" s="48"/>
      <c r="M111" s="229"/>
      <c r="N111" s="49"/>
      <c r="O111" s="49"/>
      <c r="P111" s="49"/>
      <c r="Q111" s="49"/>
      <c r="R111" s="49"/>
      <c r="S111" s="49"/>
      <c r="T111" s="87"/>
      <c r="AT111" s="26" t="s">
        <v>209</v>
      </c>
      <c r="AU111" s="26" t="s">
        <v>83</v>
      </c>
    </row>
    <row r="112" s="1" customFormat="1">
      <c r="B112" s="48"/>
      <c r="D112" s="226" t="s">
        <v>1349</v>
      </c>
      <c r="F112" s="246" t="s">
        <v>1368</v>
      </c>
      <c r="I112" s="228"/>
      <c r="L112" s="48"/>
      <c r="M112" s="229"/>
      <c r="N112" s="49"/>
      <c r="O112" s="49"/>
      <c r="P112" s="49"/>
      <c r="Q112" s="49"/>
      <c r="R112" s="49"/>
      <c r="S112" s="49"/>
      <c r="T112" s="87"/>
      <c r="AT112" s="26" t="s">
        <v>1349</v>
      </c>
      <c r="AU112" s="26" t="s">
        <v>83</v>
      </c>
    </row>
    <row r="113" s="1" customFormat="1" ht="25.5" customHeight="1">
      <c r="B113" s="213"/>
      <c r="C113" s="214" t="s">
        <v>230</v>
      </c>
      <c r="D113" s="214" t="s">
        <v>202</v>
      </c>
      <c r="E113" s="215" t="s">
        <v>1369</v>
      </c>
      <c r="F113" s="216" t="s">
        <v>1370</v>
      </c>
      <c r="G113" s="217" t="s">
        <v>205</v>
      </c>
      <c r="H113" s="218">
        <v>12.779999999999999</v>
      </c>
      <c r="I113" s="219"/>
      <c r="J113" s="220">
        <f>ROUND(I113*H113,2)</f>
        <v>0</v>
      </c>
      <c r="K113" s="216" t="s">
        <v>206</v>
      </c>
      <c r="L113" s="48"/>
      <c r="M113" s="221" t="s">
        <v>5</v>
      </c>
      <c r="N113" s="222" t="s">
        <v>44</v>
      </c>
      <c r="O113" s="49"/>
      <c r="P113" s="223">
        <f>O113*H113</f>
        <v>0</v>
      </c>
      <c r="Q113" s="223">
        <v>0</v>
      </c>
      <c r="R113" s="223">
        <f>Q113*H113</f>
        <v>0</v>
      </c>
      <c r="S113" s="223">
        <v>0</v>
      </c>
      <c r="T113" s="224">
        <f>S113*H113</f>
        <v>0</v>
      </c>
      <c r="AR113" s="26" t="s">
        <v>207</v>
      </c>
      <c r="AT113" s="26" t="s">
        <v>202</v>
      </c>
      <c r="AU113" s="26" t="s">
        <v>83</v>
      </c>
      <c r="AY113" s="26" t="s">
        <v>200</v>
      </c>
      <c r="BE113" s="225">
        <f>IF(N113="základní",J113,0)</f>
        <v>0</v>
      </c>
      <c r="BF113" s="225">
        <f>IF(N113="snížená",J113,0)</f>
        <v>0</v>
      </c>
      <c r="BG113" s="225">
        <f>IF(N113="zákl. přenesená",J113,0)</f>
        <v>0</v>
      </c>
      <c r="BH113" s="225">
        <f>IF(N113="sníž. přenesená",J113,0)</f>
        <v>0</v>
      </c>
      <c r="BI113" s="225">
        <f>IF(N113="nulová",J113,0)</f>
        <v>0</v>
      </c>
      <c r="BJ113" s="26" t="s">
        <v>81</v>
      </c>
      <c r="BK113" s="225">
        <f>ROUND(I113*H113,2)</f>
        <v>0</v>
      </c>
      <c r="BL113" s="26" t="s">
        <v>207</v>
      </c>
      <c r="BM113" s="26" t="s">
        <v>1371</v>
      </c>
    </row>
    <row r="114" s="1" customFormat="1">
      <c r="B114" s="48"/>
      <c r="D114" s="226" t="s">
        <v>209</v>
      </c>
      <c r="F114" s="227" t="s">
        <v>1372</v>
      </c>
      <c r="I114" s="228"/>
      <c r="L114" s="48"/>
      <c r="M114" s="229"/>
      <c r="N114" s="49"/>
      <c r="O114" s="49"/>
      <c r="P114" s="49"/>
      <c r="Q114" s="49"/>
      <c r="R114" s="49"/>
      <c r="S114" s="49"/>
      <c r="T114" s="87"/>
      <c r="AT114" s="26" t="s">
        <v>209</v>
      </c>
      <c r="AU114" s="26" t="s">
        <v>83</v>
      </c>
    </row>
    <row r="115" s="1" customFormat="1">
      <c r="B115" s="48"/>
      <c r="D115" s="226" t="s">
        <v>1349</v>
      </c>
      <c r="F115" s="246" t="s">
        <v>1373</v>
      </c>
      <c r="I115" s="228"/>
      <c r="L115" s="48"/>
      <c r="M115" s="229"/>
      <c r="N115" s="49"/>
      <c r="O115" s="49"/>
      <c r="P115" s="49"/>
      <c r="Q115" s="49"/>
      <c r="R115" s="49"/>
      <c r="S115" s="49"/>
      <c r="T115" s="87"/>
      <c r="AT115" s="26" t="s">
        <v>1349</v>
      </c>
      <c r="AU115" s="26" t="s">
        <v>83</v>
      </c>
    </row>
    <row r="116" s="14" customFormat="1">
      <c r="B116" s="260"/>
      <c r="D116" s="226" t="s">
        <v>211</v>
      </c>
      <c r="E116" s="261" t="s">
        <v>5</v>
      </c>
      <c r="F116" s="262" t="s">
        <v>1374</v>
      </c>
      <c r="H116" s="261" t="s">
        <v>5</v>
      </c>
      <c r="I116" s="263"/>
      <c r="L116" s="260"/>
      <c r="M116" s="264"/>
      <c r="N116" s="265"/>
      <c r="O116" s="265"/>
      <c r="P116" s="265"/>
      <c r="Q116" s="265"/>
      <c r="R116" s="265"/>
      <c r="S116" s="265"/>
      <c r="T116" s="266"/>
      <c r="AT116" s="261" t="s">
        <v>211</v>
      </c>
      <c r="AU116" s="261" t="s">
        <v>83</v>
      </c>
      <c r="AV116" s="14" t="s">
        <v>81</v>
      </c>
      <c r="AW116" s="14" t="s">
        <v>37</v>
      </c>
      <c r="AX116" s="14" t="s">
        <v>73</v>
      </c>
      <c r="AY116" s="261" t="s">
        <v>200</v>
      </c>
    </row>
    <row r="117" s="12" customFormat="1">
      <c r="B117" s="230"/>
      <c r="D117" s="226" t="s">
        <v>211</v>
      </c>
      <c r="E117" s="231" t="s">
        <v>5</v>
      </c>
      <c r="F117" s="232" t="s">
        <v>1375</v>
      </c>
      <c r="H117" s="233">
        <v>12.779999999999999</v>
      </c>
      <c r="I117" s="234"/>
      <c r="L117" s="230"/>
      <c r="M117" s="235"/>
      <c r="N117" s="236"/>
      <c r="O117" s="236"/>
      <c r="P117" s="236"/>
      <c r="Q117" s="236"/>
      <c r="R117" s="236"/>
      <c r="S117" s="236"/>
      <c r="T117" s="237"/>
      <c r="AT117" s="231" t="s">
        <v>211</v>
      </c>
      <c r="AU117" s="231" t="s">
        <v>83</v>
      </c>
      <c r="AV117" s="12" t="s">
        <v>83</v>
      </c>
      <c r="AW117" s="12" t="s">
        <v>37</v>
      </c>
      <c r="AX117" s="12" t="s">
        <v>81</v>
      </c>
      <c r="AY117" s="231" t="s">
        <v>200</v>
      </c>
    </row>
    <row r="118" s="1" customFormat="1" ht="16.5" customHeight="1">
      <c r="B118" s="213"/>
      <c r="C118" s="214" t="s">
        <v>238</v>
      </c>
      <c r="D118" s="214" t="s">
        <v>202</v>
      </c>
      <c r="E118" s="215" t="s">
        <v>1376</v>
      </c>
      <c r="F118" s="216" t="s">
        <v>1377</v>
      </c>
      <c r="G118" s="217" t="s">
        <v>205</v>
      </c>
      <c r="H118" s="218">
        <v>1135.23</v>
      </c>
      <c r="I118" s="219"/>
      <c r="J118" s="220">
        <f>ROUND(I118*H118,2)</f>
        <v>0</v>
      </c>
      <c r="K118" s="216" t="s">
        <v>206</v>
      </c>
      <c r="L118" s="48"/>
      <c r="M118" s="221" t="s">
        <v>5</v>
      </c>
      <c r="N118" s="222" t="s">
        <v>44</v>
      </c>
      <c r="O118" s="49"/>
      <c r="P118" s="223">
        <f>O118*H118</f>
        <v>0</v>
      </c>
      <c r="Q118" s="223">
        <v>0</v>
      </c>
      <c r="R118" s="223">
        <f>Q118*H118</f>
        <v>0</v>
      </c>
      <c r="S118" s="223">
        <v>0</v>
      </c>
      <c r="T118" s="224">
        <f>S118*H118</f>
        <v>0</v>
      </c>
      <c r="AR118" s="26" t="s">
        <v>207</v>
      </c>
      <c r="AT118" s="26" t="s">
        <v>202</v>
      </c>
      <c r="AU118" s="26" t="s">
        <v>83</v>
      </c>
      <c r="AY118" s="26" t="s">
        <v>200</v>
      </c>
      <c r="BE118" s="225">
        <f>IF(N118="základní",J118,0)</f>
        <v>0</v>
      </c>
      <c r="BF118" s="225">
        <f>IF(N118="snížená",J118,0)</f>
        <v>0</v>
      </c>
      <c r="BG118" s="225">
        <f>IF(N118="zákl. přenesená",J118,0)</f>
        <v>0</v>
      </c>
      <c r="BH118" s="225">
        <f>IF(N118="sníž. přenesená",J118,0)</f>
        <v>0</v>
      </c>
      <c r="BI118" s="225">
        <f>IF(N118="nulová",J118,0)</f>
        <v>0</v>
      </c>
      <c r="BJ118" s="26" t="s">
        <v>81</v>
      </c>
      <c r="BK118" s="225">
        <f>ROUND(I118*H118,2)</f>
        <v>0</v>
      </c>
      <c r="BL118" s="26" t="s">
        <v>207</v>
      </c>
      <c r="BM118" s="26" t="s">
        <v>1378</v>
      </c>
    </row>
    <row r="119" s="1" customFormat="1">
      <c r="B119" s="48"/>
      <c r="D119" s="226" t="s">
        <v>209</v>
      </c>
      <c r="F119" s="227" t="s">
        <v>1379</v>
      </c>
      <c r="I119" s="228"/>
      <c r="L119" s="48"/>
      <c r="M119" s="229"/>
      <c r="N119" s="49"/>
      <c r="O119" s="49"/>
      <c r="P119" s="49"/>
      <c r="Q119" s="49"/>
      <c r="R119" s="49"/>
      <c r="S119" s="49"/>
      <c r="T119" s="87"/>
      <c r="AT119" s="26" t="s">
        <v>209</v>
      </c>
      <c r="AU119" s="26" t="s">
        <v>83</v>
      </c>
    </row>
    <row r="120" s="1" customFormat="1">
      <c r="B120" s="48"/>
      <c r="D120" s="226" t="s">
        <v>1349</v>
      </c>
      <c r="F120" s="246" t="s">
        <v>1380</v>
      </c>
      <c r="I120" s="228"/>
      <c r="L120" s="48"/>
      <c r="M120" s="229"/>
      <c r="N120" s="49"/>
      <c r="O120" s="49"/>
      <c r="P120" s="49"/>
      <c r="Q120" s="49"/>
      <c r="R120" s="49"/>
      <c r="S120" s="49"/>
      <c r="T120" s="87"/>
      <c r="AT120" s="26" t="s">
        <v>1349</v>
      </c>
      <c r="AU120" s="26" t="s">
        <v>83</v>
      </c>
    </row>
    <row r="121" s="14" customFormat="1">
      <c r="B121" s="260"/>
      <c r="D121" s="226" t="s">
        <v>211</v>
      </c>
      <c r="E121" s="261" t="s">
        <v>5</v>
      </c>
      <c r="F121" s="262" t="s">
        <v>1381</v>
      </c>
      <c r="H121" s="261" t="s">
        <v>5</v>
      </c>
      <c r="I121" s="263"/>
      <c r="L121" s="260"/>
      <c r="M121" s="264"/>
      <c r="N121" s="265"/>
      <c r="O121" s="265"/>
      <c r="P121" s="265"/>
      <c r="Q121" s="265"/>
      <c r="R121" s="265"/>
      <c r="S121" s="265"/>
      <c r="T121" s="266"/>
      <c r="AT121" s="261" t="s">
        <v>211</v>
      </c>
      <c r="AU121" s="261" t="s">
        <v>83</v>
      </c>
      <c r="AV121" s="14" t="s">
        <v>81</v>
      </c>
      <c r="AW121" s="14" t="s">
        <v>37</v>
      </c>
      <c r="AX121" s="14" t="s">
        <v>73</v>
      </c>
      <c r="AY121" s="261" t="s">
        <v>200</v>
      </c>
    </row>
    <row r="122" s="12" customFormat="1">
      <c r="B122" s="230"/>
      <c r="D122" s="226" t="s">
        <v>211</v>
      </c>
      <c r="E122" s="231" t="s">
        <v>5</v>
      </c>
      <c r="F122" s="232" t="s">
        <v>1382</v>
      </c>
      <c r="H122" s="233">
        <v>188.59999999999999</v>
      </c>
      <c r="I122" s="234"/>
      <c r="L122" s="230"/>
      <c r="M122" s="235"/>
      <c r="N122" s="236"/>
      <c r="O122" s="236"/>
      <c r="P122" s="236"/>
      <c r="Q122" s="236"/>
      <c r="R122" s="236"/>
      <c r="S122" s="236"/>
      <c r="T122" s="237"/>
      <c r="AT122" s="231" t="s">
        <v>211</v>
      </c>
      <c r="AU122" s="231" t="s">
        <v>83</v>
      </c>
      <c r="AV122" s="12" t="s">
        <v>83</v>
      </c>
      <c r="AW122" s="12" t="s">
        <v>37</v>
      </c>
      <c r="AX122" s="12" t="s">
        <v>73</v>
      </c>
      <c r="AY122" s="231" t="s">
        <v>200</v>
      </c>
    </row>
    <row r="123" s="14" customFormat="1">
      <c r="B123" s="260"/>
      <c r="D123" s="226" t="s">
        <v>211</v>
      </c>
      <c r="E123" s="261" t="s">
        <v>5</v>
      </c>
      <c r="F123" s="262" t="s">
        <v>1383</v>
      </c>
      <c r="H123" s="261" t="s">
        <v>5</v>
      </c>
      <c r="I123" s="263"/>
      <c r="L123" s="260"/>
      <c r="M123" s="264"/>
      <c r="N123" s="265"/>
      <c r="O123" s="265"/>
      <c r="P123" s="265"/>
      <c r="Q123" s="265"/>
      <c r="R123" s="265"/>
      <c r="S123" s="265"/>
      <c r="T123" s="266"/>
      <c r="AT123" s="261" t="s">
        <v>211</v>
      </c>
      <c r="AU123" s="261" t="s">
        <v>83</v>
      </c>
      <c r="AV123" s="14" t="s">
        <v>81</v>
      </c>
      <c r="AW123" s="14" t="s">
        <v>37</v>
      </c>
      <c r="AX123" s="14" t="s">
        <v>73</v>
      </c>
      <c r="AY123" s="261" t="s">
        <v>200</v>
      </c>
    </row>
    <row r="124" s="12" customFormat="1">
      <c r="B124" s="230"/>
      <c r="D124" s="226" t="s">
        <v>211</v>
      </c>
      <c r="E124" s="231" t="s">
        <v>5</v>
      </c>
      <c r="F124" s="232" t="s">
        <v>1384</v>
      </c>
      <c r="H124" s="233">
        <v>525.75999999999999</v>
      </c>
      <c r="I124" s="234"/>
      <c r="L124" s="230"/>
      <c r="M124" s="235"/>
      <c r="N124" s="236"/>
      <c r="O124" s="236"/>
      <c r="P124" s="236"/>
      <c r="Q124" s="236"/>
      <c r="R124" s="236"/>
      <c r="S124" s="236"/>
      <c r="T124" s="237"/>
      <c r="AT124" s="231" t="s">
        <v>211</v>
      </c>
      <c r="AU124" s="231" t="s">
        <v>83</v>
      </c>
      <c r="AV124" s="12" t="s">
        <v>83</v>
      </c>
      <c r="AW124" s="12" t="s">
        <v>37</v>
      </c>
      <c r="AX124" s="12" t="s">
        <v>73</v>
      </c>
      <c r="AY124" s="231" t="s">
        <v>200</v>
      </c>
    </row>
    <row r="125" s="14" customFormat="1">
      <c r="B125" s="260"/>
      <c r="D125" s="226" t="s">
        <v>211</v>
      </c>
      <c r="E125" s="261" t="s">
        <v>5</v>
      </c>
      <c r="F125" s="262" t="s">
        <v>1385</v>
      </c>
      <c r="H125" s="261" t="s">
        <v>5</v>
      </c>
      <c r="I125" s="263"/>
      <c r="L125" s="260"/>
      <c r="M125" s="264"/>
      <c r="N125" s="265"/>
      <c r="O125" s="265"/>
      <c r="P125" s="265"/>
      <c r="Q125" s="265"/>
      <c r="R125" s="265"/>
      <c r="S125" s="265"/>
      <c r="T125" s="266"/>
      <c r="AT125" s="261" t="s">
        <v>211</v>
      </c>
      <c r="AU125" s="261" t="s">
        <v>83</v>
      </c>
      <c r="AV125" s="14" t="s">
        <v>81</v>
      </c>
      <c r="AW125" s="14" t="s">
        <v>37</v>
      </c>
      <c r="AX125" s="14" t="s">
        <v>73</v>
      </c>
      <c r="AY125" s="261" t="s">
        <v>200</v>
      </c>
    </row>
    <row r="126" s="12" customFormat="1">
      <c r="B126" s="230"/>
      <c r="D126" s="226" t="s">
        <v>211</v>
      </c>
      <c r="E126" s="231" t="s">
        <v>5</v>
      </c>
      <c r="F126" s="232" t="s">
        <v>1386</v>
      </c>
      <c r="H126" s="233">
        <v>209.33000000000001</v>
      </c>
      <c r="I126" s="234"/>
      <c r="L126" s="230"/>
      <c r="M126" s="235"/>
      <c r="N126" s="236"/>
      <c r="O126" s="236"/>
      <c r="P126" s="236"/>
      <c r="Q126" s="236"/>
      <c r="R126" s="236"/>
      <c r="S126" s="236"/>
      <c r="T126" s="237"/>
      <c r="AT126" s="231" t="s">
        <v>211</v>
      </c>
      <c r="AU126" s="231" t="s">
        <v>83</v>
      </c>
      <c r="AV126" s="12" t="s">
        <v>83</v>
      </c>
      <c r="AW126" s="12" t="s">
        <v>37</v>
      </c>
      <c r="AX126" s="12" t="s">
        <v>73</v>
      </c>
      <c r="AY126" s="231" t="s">
        <v>200</v>
      </c>
    </row>
    <row r="127" s="14" customFormat="1">
      <c r="B127" s="260"/>
      <c r="D127" s="226" t="s">
        <v>211</v>
      </c>
      <c r="E127" s="261" t="s">
        <v>5</v>
      </c>
      <c r="F127" s="262" t="s">
        <v>1387</v>
      </c>
      <c r="H127" s="261" t="s">
        <v>5</v>
      </c>
      <c r="I127" s="263"/>
      <c r="L127" s="260"/>
      <c r="M127" s="264"/>
      <c r="N127" s="265"/>
      <c r="O127" s="265"/>
      <c r="P127" s="265"/>
      <c r="Q127" s="265"/>
      <c r="R127" s="265"/>
      <c r="S127" s="265"/>
      <c r="T127" s="266"/>
      <c r="AT127" s="261" t="s">
        <v>211</v>
      </c>
      <c r="AU127" s="261" t="s">
        <v>83</v>
      </c>
      <c r="AV127" s="14" t="s">
        <v>81</v>
      </c>
      <c r="AW127" s="14" t="s">
        <v>37</v>
      </c>
      <c r="AX127" s="14" t="s">
        <v>73</v>
      </c>
      <c r="AY127" s="261" t="s">
        <v>200</v>
      </c>
    </row>
    <row r="128" s="12" customFormat="1">
      <c r="B128" s="230"/>
      <c r="D128" s="226" t="s">
        <v>211</v>
      </c>
      <c r="E128" s="231" t="s">
        <v>5</v>
      </c>
      <c r="F128" s="232" t="s">
        <v>1388</v>
      </c>
      <c r="H128" s="233">
        <v>190.33000000000001</v>
      </c>
      <c r="I128" s="234"/>
      <c r="L128" s="230"/>
      <c r="M128" s="235"/>
      <c r="N128" s="236"/>
      <c r="O128" s="236"/>
      <c r="P128" s="236"/>
      <c r="Q128" s="236"/>
      <c r="R128" s="236"/>
      <c r="S128" s="236"/>
      <c r="T128" s="237"/>
      <c r="AT128" s="231" t="s">
        <v>211</v>
      </c>
      <c r="AU128" s="231" t="s">
        <v>83</v>
      </c>
      <c r="AV128" s="12" t="s">
        <v>83</v>
      </c>
      <c r="AW128" s="12" t="s">
        <v>37</v>
      </c>
      <c r="AX128" s="12" t="s">
        <v>73</v>
      </c>
      <c r="AY128" s="231" t="s">
        <v>200</v>
      </c>
    </row>
    <row r="129" s="14" customFormat="1">
      <c r="B129" s="260"/>
      <c r="D129" s="226" t="s">
        <v>211</v>
      </c>
      <c r="E129" s="261" t="s">
        <v>5</v>
      </c>
      <c r="F129" s="262" t="s">
        <v>1389</v>
      </c>
      <c r="H129" s="261" t="s">
        <v>5</v>
      </c>
      <c r="I129" s="263"/>
      <c r="L129" s="260"/>
      <c r="M129" s="264"/>
      <c r="N129" s="265"/>
      <c r="O129" s="265"/>
      <c r="P129" s="265"/>
      <c r="Q129" s="265"/>
      <c r="R129" s="265"/>
      <c r="S129" s="265"/>
      <c r="T129" s="266"/>
      <c r="AT129" s="261" t="s">
        <v>211</v>
      </c>
      <c r="AU129" s="261" t="s">
        <v>83</v>
      </c>
      <c r="AV129" s="14" t="s">
        <v>81</v>
      </c>
      <c r="AW129" s="14" t="s">
        <v>37</v>
      </c>
      <c r="AX129" s="14" t="s">
        <v>73</v>
      </c>
      <c r="AY129" s="261" t="s">
        <v>200</v>
      </c>
    </row>
    <row r="130" s="12" customFormat="1">
      <c r="B130" s="230"/>
      <c r="D130" s="226" t="s">
        <v>211</v>
      </c>
      <c r="E130" s="231" t="s">
        <v>5</v>
      </c>
      <c r="F130" s="232" t="s">
        <v>1390</v>
      </c>
      <c r="H130" s="233">
        <v>6.21</v>
      </c>
      <c r="I130" s="234"/>
      <c r="L130" s="230"/>
      <c r="M130" s="235"/>
      <c r="N130" s="236"/>
      <c r="O130" s="236"/>
      <c r="P130" s="236"/>
      <c r="Q130" s="236"/>
      <c r="R130" s="236"/>
      <c r="S130" s="236"/>
      <c r="T130" s="237"/>
      <c r="AT130" s="231" t="s">
        <v>211</v>
      </c>
      <c r="AU130" s="231" t="s">
        <v>83</v>
      </c>
      <c r="AV130" s="12" t="s">
        <v>83</v>
      </c>
      <c r="AW130" s="12" t="s">
        <v>37</v>
      </c>
      <c r="AX130" s="12" t="s">
        <v>73</v>
      </c>
      <c r="AY130" s="231" t="s">
        <v>200</v>
      </c>
    </row>
    <row r="131" s="14" customFormat="1">
      <c r="B131" s="260"/>
      <c r="D131" s="226" t="s">
        <v>211</v>
      </c>
      <c r="E131" s="261" t="s">
        <v>5</v>
      </c>
      <c r="F131" s="262" t="s">
        <v>1391</v>
      </c>
      <c r="H131" s="261" t="s">
        <v>5</v>
      </c>
      <c r="I131" s="263"/>
      <c r="L131" s="260"/>
      <c r="M131" s="264"/>
      <c r="N131" s="265"/>
      <c r="O131" s="265"/>
      <c r="P131" s="265"/>
      <c r="Q131" s="265"/>
      <c r="R131" s="265"/>
      <c r="S131" s="265"/>
      <c r="T131" s="266"/>
      <c r="AT131" s="261" t="s">
        <v>211</v>
      </c>
      <c r="AU131" s="261" t="s">
        <v>83</v>
      </c>
      <c r="AV131" s="14" t="s">
        <v>81</v>
      </c>
      <c r="AW131" s="14" t="s">
        <v>37</v>
      </c>
      <c r="AX131" s="14" t="s">
        <v>73</v>
      </c>
      <c r="AY131" s="261" t="s">
        <v>200</v>
      </c>
    </row>
    <row r="132" s="12" customFormat="1">
      <c r="B132" s="230"/>
      <c r="D132" s="226" t="s">
        <v>211</v>
      </c>
      <c r="E132" s="231" t="s">
        <v>5</v>
      </c>
      <c r="F132" s="232" t="s">
        <v>1392</v>
      </c>
      <c r="H132" s="233">
        <v>15</v>
      </c>
      <c r="I132" s="234"/>
      <c r="L132" s="230"/>
      <c r="M132" s="235"/>
      <c r="N132" s="236"/>
      <c r="O132" s="236"/>
      <c r="P132" s="236"/>
      <c r="Q132" s="236"/>
      <c r="R132" s="236"/>
      <c r="S132" s="236"/>
      <c r="T132" s="237"/>
      <c r="AT132" s="231" t="s">
        <v>211</v>
      </c>
      <c r="AU132" s="231" t="s">
        <v>83</v>
      </c>
      <c r="AV132" s="12" t="s">
        <v>83</v>
      </c>
      <c r="AW132" s="12" t="s">
        <v>37</v>
      </c>
      <c r="AX132" s="12" t="s">
        <v>73</v>
      </c>
      <c r="AY132" s="231" t="s">
        <v>200</v>
      </c>
    </row>
    <row r="133" s="13" customFormat="1">
      <c r="B133" s="238"/>
      <c r="D133" s="226" t="s">
        <v>211</v>
      </c>
      <c r="E133" s="239" t="s">
        <v>1317</v>
      </c>
      <c r="F133" s="240" t="s">
        <v>219</v>
      </c>
      <c r="H133" s="241">
        <v>1135.23</v>
      </c>
      <c r="I133" s="242"/>
      <c r="L133" s="238"/>
      <c r="M133" s="243"/>
      <c r="N133" s="244"/>
      <c r="O133" s="244"/>
      <c r="P133" s="244"/>
      <c r="Q133" s="244"/>
      <c r="R133" s="244"/>
      <c r="S133" s="244"/>
      <c r="T133" s="245"/>
      <c r="AT133" s="239" t="s">
        <v>211</v>
      </c>
      <c r="AU133" s="239" t="s">
        <v>83</v>
      </c>
      <c r="AV133" s="13" t="s">
        <v>207</v>
      </c>
      <c r="AW133" s="13" t="s">
        <v>37</v>
      </c>
      <c r="AX133" s="13" t="s">
        <v>81</v>
      </c>
      <c r="AY133" s="239" t="s">
        <v>200</v>
      </c>
    </row>
    <row r="134" s="1" customFormat="1" ht="16.5" customHeight="1">
      <c r="B134" s="213"/>
      <c r="C134" s="214" t="s">
        <v>244</v>
      </c>
      <c r="D134" s="214" t="s">
        <v>202</v>
      </c>
      <c r="E134" s="215" t="s">
        <v>1393</v>
      </c>
      <c r="F134" s="216" t="s">
        <v>1394</v>
      </c>
      <c r="G134" s="217" t="s">
        <v>205</v>
      </c>
      <c r="H134" s="218">
        <v>1135.23</v>
      </c>
      <c r="I134" s="219"/>
      <c r="J134" s="220">
        <f>ROUND(I134*H134,2)</f>
        <v>0</v>
      </c>
      <c r="K134" s="216" t="s">
        <v>206</v>
      </c>
      <c r="L134" s="48"/>
      <c r="M134" s="221" t="s">
        <v>5</v>
      </c>
      <c r="N134" s="222" t="s">
        <v>44</v>
      </c>
      <c r="O134" s="49"/>
      <c r="P134" s="223">
        <f>O134*H134</f>
        <v>0</v>
      </c>
      <c r="Q134" s="223">
        <v>0</v>
      </c>
      <c r="R134" s="223">
        <f>Q134*H134</f>
        <v>0</v>
      </c>
      <c r="S134" s="223">
        <v>0</v>
      </c>
      <c r="T134" s="224">
        <f>S134*H134</f>
        <v>0</v>
      </c>
      <c r="AR134" s="26" t="s">
        <v>207</v>
      </c>
      <c r="AT134" s="26" t="s">
        <v>202</v>
      </c>
      <c r="AU134" s="26" t="s">
        <v>83</v>
      </c>
      <c r="AY134" s="26" t="s">
        <v>200</v>
      </c>
      <c r="BE134" s="225">
        <f>IF(N134="základní",J134,0)</f>
        <v>0</v>
      </c>
      <c r="BF134" s="225">
        <f>IF(N134="snížená",J134,0)</f>
        <v>0</v>
      </c>
      <c r="BG134" s="225">
        <f>IF(N134="zákl. přenesená",J134,0)</f>
        <v>0</v>
      </c>
      <c r="BH134" s="225">
        <f>IF(N134="sníž. přenesená",J134,0)</f>
        <v>0</v>
      </c>
      <c r="BI134" s="225">
        <f>IF(N134="nulová",J134,0)</f>
        <v>0</v>
      </c>
      <c r="BJ134" s="26" t="s">
        <v>81</v>
      </c>
      <c r="BK134" s="225">
        <f>ROUND(I134*H134,2)</f>
        <v>0</v>
      </c>
      <c r="BL134" s="26" t="s">
        <v>207</v>
      </c>
      <c r="BM134" s="26" t="s">
        <v>1395</v>
      </c>
    </row>
    <row r="135" s="1" customFormat="1">
      <c r="B135" s="48"/>
      <c r="D135" s="226" t="s">
        <v>209</v>
      </c>
      <c r="F135" s="227" t="s">
        <v>1396</v>
      </c>
      <c r="I135" s="228"/>
      <c r="L135" s="48"/>
      <c r="M135" s="229"/>
      <c r="N135" s="49"/>
      <c r="O135" s="49"/>
      <c r="P135" s="49"/>
      <c r="Q135" s="49"/>
      <c r="R135" s="49"/>
      <c r="S135" s="49"/>
      <c r="T135" s="87"/>
      <c r="AT135" s="26" t="s">
        <v>209</v>
      </c>
      <c r="AU135" s="26" t="s">
        <v>83</v>
      </c>
    </row>
    <row r="136" s="12" customFormat="1">
      <c r="B136" s="230"/>
      <c r="D136" s="226" t="s">
        <v>211</v>
      </c>
      <c r="E136" s="231" t="s">
        <v>5</v>
      </c>
      <c r="F136" s="232" t="s">
        <v>1319</v>
      </c>
      <c r="H136" s="233">
        <v>1135.23</v>
      </c>
      <c r="I136" s="234"/>
      <c r="L136" s="230"/>
      <c r="M136" s="235"/>
      <c r="N136" s="236"/>
      <c r="O136" s="236"/>
      <c r="P136" s="236"/>
      <c r="Q136" s="236"/>
      <c r="R136" s="236"/>
      <c r="S136" s="236"/>
      <c r="T136" s="237"/>
      <c r="AT136" s="231" t="s">
        <v>211</v>
      </c>
      <c r="AU136" s="231" t="s">
        <v>83</v>
      </c>
      <c r="AV136" s="12" t="s">
        <v>83</v>
      </c>
      <c r="AW136" s="12" t="s">
        <v>37</v>
      </c>
      <c r="AX136" s="12" t="s">
        <v>81</v>
      </c>
      <c r="AY136" s="231" t="s">
        <v>200</v>
      </c>
    </row>
    <row r="137" s="1" customFormat="1" ht="16.5" customHeight="1">
      <c r="B137" s="213"/>
      <c r="C137" s="214" t="s">
        <v>250</v>
      </c>
      <c r="D137" s="214" t="s">
        <v>202</v>
      </c>
      <c r="E137" s="215" t="s">
        <v>1397</v>
      </c>
      <c r="F137" s="216" t="s">
        <v>1398</v>
      </c>
      <c r="G137" s="217" t="s">
        <v>291</v>
      </c>
      <c r="H137" s="218">
        <v>1741.502</v>
      </c>
      <c r="I137" s="219"/>
      <c r="J137" s="220">
        <f>ROUND(I137*H137,2)</f>
        <v>0</v>
      </c>
      <c r="K137" s="216" t="s">
        <v>206</v>
      </c>
      <c r="L137" s="48"/>
      <c r="M137" s="221" t="s">
        <v>5</v>
      </c>
      <c r="N137" s="222" t="s">
        <v>44</v>
      </c>
      <c r="O137" s="49"/>
      <c r="P137" s="223">
        <f>O137*H137</f>
        <v>0</v>
      </c>
      <c r="Q137" s="223">
        <v>0.00084000000000000003</v>
      </c>
      <c r="R137" s="223">
        <f>Q137*H137</f>
        <v>1.4628616800000001</v>
      </c>
      <c r="S137" s="223">
        <v>0</v>
      </c>
      <c r="T137" s="224">
        <f>S137*H137</f>
        <v>0</v>
      </c>
      <c r="AR137" s="26" t="s">
        <v>207</v>
      </c>
      <c r="AT137" s="26" t="s">
        <v>202</v>
      </c>
      <c r="AU137" s="26" t="s">
        <v>83</v>
      </c>
      <c r="AY137" s="26" t="s">
        <v>200</v>
      </c>
      <c r="BE137" s="225">
        <f>IF(N137="základní",J137,0)</f>
        <v>0</v>
      </c>
      <c r="BF137" s="225">
        <f>IF(N137="snížená",J137,0)</f>
        <v>0</v>
      </c>
      <c r="BG137" s="225">
        <f>IF(N137="zákl. přenesená",J137,0)</f>
        <v>0</v>
      </c>
      <c r="BH137" s="225">
        <f>IF(N137="sníž. přenesená",J137,0)</f>
        <v>0</v>
      </c>
      <c r="BI137" s="225">
        <f>IF(N137="nulová",J137,0)</f>
        <v>0</v>
      </c>
      <c r="BJ137" s="26" t="s">
        <v>81</v>
      </c>
      <c r="BK137" s="225">
        <f>ROUND(I137*H137,2)</f>
        <v>0</v>
      </c>
      <c r="BL137" s="26" t="s">
        <v>207</v>
      </c>
      <c r="BM137" s="26" t="s">
        <v>1399</v>
      </c>
    </row>
    <row r="138" s="1" customFormat="1">
      <c r="B138" s="48"/>
      <c r="D138" s="226" t="s">
        <v>209</v>
      </c>
      <c r="F138" s="227" t="s">
        <v>1400</v>
      </c>
      <c r="I138" s="228"/>
      <c r="L138" s="48"/>
      <c r="M138" s="229"/>
      <c r="N138" s="49"/>
      <c r="O138" s="49"/>
      <c r="P138" s="49"/>
      <c r="Q138" s="49"/>
      <c r="R138" s="49"/>
      <c r="S138" s="49"/>
      <c r="T138" s="87"/>
      <c r="AT138" s="26" t="s">
        <v>209</v>
      </c>
      <c r="AU138" s="26" t="s">
        <v>83</v>
      </c>
    </row>
    <row r="139" s="1" customFormat="1">
      <c r="B139" s="48"/>
      <c r="D139" s="226" t="s">
        <v>1349</v>
      </c>
      <c r="F139" s="246" t="s">
        <v>1401</v>
      </c>
      <c r="I139" s="228"/>
      <c r="L139" s="48"/>
      <c r="M139" s="229"/>
      <c r="N139" s="49"/>
      <c r="O139" s="49"/>
      <c r="P139" s="49"/>
      <c r="Q139" s="49"/>
      <c r="R139" s="49"/>
      <c r="S139" s="49"/>
      <c r="T139" s="87"/>
      <c r="AT139" s="26" t="s">
        <v>1349</v>
      </c>
      <c r="AU139" s="26" t="s">
        <v>83</v>
      </c>
    </row>
    <row r="140" s="12" customFormat="1">
      <c r="B140" s="230"/>
      <c r="D140" s="226" t="s">
        <v>211</v>
      </c>
      <c r="E140" s="231" t="s">
        <v>1323</v>
      </c>
      <c r="F140" s="232" t="s">
        <v>1320</v>
      </c>
      <c r="H140" s="233">
        <v>654.70000000000005</v>
      </c>
      <c r="I140" s="234"/>
      <c r="L140" s="230"/>
      <c r="M140" s="235"/>
      <c r="N140" s="236"/>
      <c r="O140" s="236"/>
      <c r="P140" s="236"/>
      <c r="Q140" s="236"/>
      <c r="R140" s="236"/>
      <c r="S140" s="236"/>
      <c r="T140" s="237"/>
      <c r="AT140" s="231" t="s">
        <v>211</v>
      </c>
      <c r="AU140" s="231" t="s">
        <v>83</v>
      </c>
      <c r="AV140" s="12" t="s">
        <v>83</v>
      </c>
      <c r="AW140" s="12" t="s">
        <v>37</v>
      </c>
      <c r="AX140" s="12" t="s">
        <v>73</v>
      </c>
      <c r="AY140" s="231" t="s">
        <v>200</v>
      </c>
    </row>
    <row r="141" s="14" customFormat="1">
      <c r="B141" s="260"/>
      <c r="D141" s="226" t="s">
        <v>211</v>
      </c>
      <c r="E141" s="261" t="s">
        <v>5</v>
      </c>
      <c r="F141" s="262" t="s">
        <v>1402</v>
      </c>
      <c r="H141" s="261" t="s">
        <v>5</v>
      </c>
      <c r="I141" s="263"/>
      <c r="L141" s="260"/>
      <c r="M141" s="264"/>
      <c r="N141" s="265"/>
      <c r="O141" s="265"/>
      <c r="P141" s="265"/>
      <c r="Q141" s="265"/>
      <c r="R141" s="265"/>
      <c r="S141" s="265"/>
      <c r="T141" s="266"/>
      <c r="AT141" s="261" t="s">
        <v>211</v>
      </c>
      <c r="AU141" s="261" t="s">
        <v>83</v>
      </c>
      <c r="AV141" s="14" t="s">
        <v>81</v>
      </c>
      <c r="AW141" s="14" t="s">
        <v>37</v>
      </c>
      <c r="AX141" s="14" t="s">
        <v>73</v>
      </c>
      <c r="AY141" s="261" t="s">
        <v>200</v>
      </c>
    </row>
    <row r="142" s="12" customFormat="1">
      <c r="B142" s="230"/>
      <c r="D142" s="226" t="s">
        <v>211</v>
      </c>
      <c r="E142" s="231" t="s">
        <v>1325</v>
      </c>
      <c r="F142" s="232" t="s">
        <v>1403</v>
      </c>
      <c r="H142" s="233">
        <v>1741.502</v>
      </c>
      <c r="I142" s="234"/>
      <c r="L142" s="230"/>
      <c r="M142" s="235"/>
      <c r="N142" s="236"/>
      <c r="O142" s="236"/>
      <c r="P142" s="236"/>
      <c r="Q142" s="236"/>
      <c r="R142" s="236"/>
      <c r="S142" s="236"/>
      <c r="T142" s="237"/>
      <c r="AT142" s="231" t="s">
        <v>211</v>
      </c>
      <c r="AU142" s="231" t="s">
        <v>83</v>
      </c>
      <c r="AV142" s="12" t="s">
        <v>83</v>
      </c>
      <c r="AW142" s="12" t="s">
        <v>37</v>
      </c>
      <c r="AX142" s="12" t="s">
        <v>81</v>
      </c>
      <c r="AY142" s="231" t="s">
        <v>200</v>
      </c>
    </row>
    <row r="143" s="1" customFormat="1" ht="16.5" customHeight="1">
      <c r="B143" s="213"/>
      <c r="C143" s="214" t="s">
        <v>258</v>
      </c>
      <c r="D143" s="214" t="s">
        <v>202</v>
      </c>
      <c r="E143" s="215" t="s">
        <v>1404</v>
      </c>
      <c r="F143" s="216" t="s">
        <v>1405</v>
      </c>
      <c r="G143" s="217" t="s">
        <v>291</v>
      </c>
      <c r="H143" s="218">
        <v>1741.502</v>
      </c>
      <c r="I143" s="219"/>
      <c r="J143" s="220">
        <f>ROUND(I143*H143,2)</f>
        <v>0</v>
      </c>
      <c r="K143" s="216" t="s">
        <v>206</v>
      </c>
      <c r="L143" s="48"/>
      <c r="M143" s="221" t="s">
        <v>5</v>
      </c>
      <c r="N143" s="222" t="s">
        <v>44</v>
      </c>
      <c r="O143" s="49"/>
      <c r="P143" s="223">
        <f>O143*H143</f>
        <v>0</v>
      </c>
      <c r="Q143" s="223">
        <v>0</v>
      </c>
      <c r="R143" s="223">
        <f>Q143*H143</f>
        <v>0</v>
      </c>
      <c r="S143" s="223">
        <v>0</v>
      </c>
      <c r="T143" s="224">
        <f>S143*H143</f>
        <v>0</v>
      </c>
      <c r="AR143" s="26" t="s">
        <v>207</v>
      </c>
      <c r="AT143" s="26" t="s">
        <v>202</v>
      </c>
      <c r="AU143" s="26" t="s">
        <v>83</v>
      </c>
      <c r="AY143" s="26" t="s">
        <v>200</v>
      </c>
      <c r="BE143" s="225">
        <f>IF(N143="základní",J143,0)</f>
        <v>0</v>
      </c>
      <c r="BF143" s="225">
        <f>IF(N143="snížená",J143,0)</f>
        <v>0</v>
      </c>
      <c r="BG143" s="225">
        <f>IF(N143="zákl. přenesená",J143,0)</f>
        <v>0</v>
      </c>
      <c r="BH143" s="225">
        <f>IF(N143="sníž. přenesená",J143,0)</f>
        <v>0</v>
      </c>
      <c r="BI143" s="225">
        <f>IF(N143="nulová",J143,0)</f>
        <v>0</v>
      </c>
      <c r="BJ143" s="26" t="s">
        <v>81</v>
      </c>
      <c r="BK143" s="225">
        <f>ROUND(I143*H143,2)</f>
        <v>0</v>
      </c>
      <c r="BL143" s="26" t="s">
        <v>207</v>
      </c>
      <c r="BM143" s="26" t="s">
        <v>1406</v>
      </c>
    </row>
    <row r="144" s="1" customFormat="1">
      <c r="B144" s="48"/>
      <c r="D144" s="226" t="s">
        <v>209</v>
      </c>
      <c r="F144" s="227" t="s">
        <v>1407</v>
      </c>
      <c r="I144" s="228"/>
      <c r="L144" s="48"/>
      <c r="M144" s="229"/>
      <c r="N144" s="49"/>
      <c r="O144" s="49"/>
      <c r="P144" s="49"/>
      <c r="Q144" s="49"/>
      <c r="R144" s="49"/>
      <c r="S144" s="49"/>
      <c r="T144" s="87"/>
      <c r="AT144" s="26" t="s">
        <v>209</v>
      </c>
      <c r="AU144" s="26" t="s">
        <v>83</v>
      </c>
    </row>
    <row r="145" s="12" customFormat="1">
      <c r="B145" s="230"/>
      <c r="D145" s="226" t="s">
        <v>211</v>
      </c>
      <c r="E145" s="231" t="s">
        <v>5</v>
      </c>
      <c r="F145" s="232" t="s">
        <v>1325</v>
      </c>
      <c r="H145" s="233">
        <v>1741.502</v>
      </c>
      <c r="I145" s="234"/>
      <c r="L145" s="230"/>
      <c r="M145" s="235"/>
      <c r="N145" s="236"/>
      <c r="O145" s="236"/>
      <c r="P145" s="236"/>
      <c r="Q145" s="236"/>
      <c r="R145" s="236"/>
      <c r="S145" s="236"/>
      <c r="T145" s="237"/>
      <c r="AT145" s="231" t="s">
        <v>211</v>
      </c>
      <c r="AU145" s="231" t="s">
        <v>83</v>
      </c>
      <c r="AV145" s="12" t="s">
        <v>83</v>
      </c>
      <c r="AW145" s="12" t="s">
        <v>37</v>
      </c>
      <c r="AX145" s="12" t="s">
        <v>81</v>
      </c>
      <c r="AY145" s="231" t="s">
        <v>200</v>
      </c>
    </row>
    <row r="146" s="12" customFormat="1">
      <c r="B146" s="230"/>
      <c r="D146" s="226" t="s">
        <v>211</v>
      </c>
      <c r="E146" s="231" t="s">
        <v>5</v>
      </c>
      <c r="F146" s="232" t="s">
        <v>5</v>
      </c>
      <c r="H146" s="233">
        <v>0</v>
      </c>
      <c r="I146" s="234"/>
      <c r="L146" s="230"/>
      <c r="M146" s="235"/>
      <c r="N146" s="236"/>
      <c r="O146" s="236"/>
      <c r="P146" s="236"/>
      <c r="Q146" s="236"/>
      <c r="R146" s="236"/>
      <c r="S146" s="236"/>
      <c r="T146" s="237"/>
      <c r="AT146" s="231" t="s">
        <v>211</v>
      </c>
      <c r="AU146" s="231" t="s">
        <v>83</v>
      </c>
      <c r="AV146" s="12" t="s">
        <v>83</v>
      </c>
      <c r="AW146" s="12" t="s">
        <v>37</v>
      </c>
      <c r="AX146" s="12" t="s">
        <v>73</v>
      </c>
      <c r="AY146" s="231" t="s">
        <v>200</v>
      </c>
    </row>
    <row r="147" s="1" customFormat="1" ht="16.5" customHeight="1">
      <c r="B147" s="213"/>
      <c r="C147" s="214" t="s">
        <v>264</v>
      </c>
      <c r="D147" s="214" t="s">
        <v>202</v>
      </c>
      <c r="E147" s="215" t="s">
        <v>1408</v>
      </c>
      <c r="F147" s="216" t="s">
        <v>1409</v>
      </c>
      <c r="G147" s="217" t="s">
        <v>205</v>
      </c>
      <c r="H147" s="218">
        <v>327.35000000000002</v>
      </c>
      <c r="I147" s="219"/>
      <c r="J147" s="220">
        <f>ROUND(I147*H147,2)</f>
        <v>0</v>
      </c>
      <c r="K147" s="216" t="s">
        <v>206</v>
      </c>
      <c r="L147" s="48"/>
      <c r="M147" s="221" t="s">
        <v>5</v>
      </c>
      <c r="N147" s="222" t="s">
        <v>44</v>
      </c>
      <c r="O147" s="49"/>
      <c r="P147" s="223">
        <f>O147*H147</f>
        <v>0</v>
      </c>
      <c r="Q147" s="223">
        <v>0</v>
      </c>
      <c r="R147" s="223">
        <f>Q147*H147</f>
        <v>0</v>
      </c>
      <c r="S147" s="223">
        <v>0</v>
      </c>
      <c r="T147" s="224">
        <f>S147*H147</f>
        <v>0</v>
      </c>
      <c r="AR147" s="26" t="s">
        <v>207</v>
      </c>
      <c r="AT147" s="26" t="s">
        <v>202</v>
      </c>
      <c r="AU147" s="26" t="s">
        <v>83</v>
      </c>
      <c r="AY147" s="26" t="s">
        <v>200</v>
      </c>
      <c r="BE147" s="225">
        <f>IF(N147="základní",J147,0)</f>
        <v>0</v>
      </c>
      <c r="BF147" s="225">
        <f>IF(N147="snížená",J147,0)</f>
        <v>0</v>
      </c>
      <c r="BG147" s="225">
        <f>IF(N147="zákl. přenesená",J147,0)</f>
        <v>0</v>
      </c>
      <c r="BH147" s="225">
        <f>IF(N147="sníž. přenesená",J147,0)</f>
        <v>0</v>
      </c>
      <c r="BI147" s="225">
        <f>IF(N147="nulová",J147,0)</f>
        <v>0</v>
      </c>
      <c r="BJ147" s="26" t="s">
        <v>81</v>
      </c>
      <c r="BK147" s="225">
        <f>ROUND(I147*H147,2)</f>
        <v>0</v>
      </c>
      <c r="BL147" s="26" t="s">
        <v>207</v>
      </c>
      <c r="BM147" s="26" t="s">
        <v>1410</v>
      </c>
    </row>
    <row r="148" s="1" customFormat="1">
      <c r="B148" s="48"/>
      <c r="D148" s="226" t="s">
        <v>209</v>
      </c>
      <c r="F148" s="227" t="s">
        <v>1411</v>
      </c>
      <c r="I148" s="228"/>
      <c r="L148" s="48"/>
      <c r="M148" s="229"/>
      <c r="N148" s="49"/>
      <c r="O148" s="49"/>
      <c r="P148" s="49"/>
      <c r="Q148" s="49"/>
      <c r="R148" s="49"/>
      <c r="S148" s="49"/>
      <c r="T148" s="87"/>
      <c r="AT148" s="26" t="s">
        <v>209</v>
      </c>
      <c r="AU148" s="26" t="s">
        <v>83</v>
      </c>
    </row>
    <row r="149" s="1" customFormat="1">
      <c r="B149" s="48"/>
      <c r="D149" s="226" t="s">
        <v>1349</v>
      </c>
      <c r="F149" s="246" t="s">
        <v>1412</v>
      </c>
      <c r="I149" s="228"/>
      <c r="L149" s="48"/>
      <c r="M149" s="229"/>
      <c r="N149" s="49"/>
      <c r="O149" s="49"/>
      <c r="P149" s="49"/>
      <c r="Q149" s="49"/>
      <c r="R149" s="49"/>
      <c r="S149" s="49"/>
      <c r="T149" s="87"/>
      <c r="AT149" s="26" t="s">
        <v>1349</v>
      </c>
      <c r="AU149" s="26" t="s">
        <v>83</v>
      </c>
    </row>
    <row r="150" s="14" customFormat="1">
      <c r="B150" s="260"/>
      <c r="D150" s="226" t="s">
        <v>211</v>
      </c>
      <c r="E150" s="261" t="s">
        <v>5</v>
      </c>
      <c r="F150" s="262" t="s">
        <v>1413</v>
      </c>
      <c r="H150" s="261" t="s">
        <v>5</v>
      </c>
      <c r="I150" s="263"/>
      <c r="L150" s="260"/>
      <c r="M150" s="264"/>
      <c r="N150" s="265"/>
      <c r="O150" s="265"/>
      <c r="P150" s="265"/>
      <c r="Q150" s="265"/>
      <c r="R150" s="265"/>
      <c r="S150" s="265"/>
      <c r="T150" s="266"/>
      <c r="AT150" s="261" t="s">
        <v>211</v>
      </c>
      <c r="AU150" s="261" t="s">
        <v>83</v>
      </c>
      <c r="AV150" s="14" t="s">
        <v>81</v>
      </c>
      <c r="AW150" s="14" t="s">
        <v>37</v>
      </c>
      <c r="AX150" s="14" t="s">
        <v>73</v>
      </c>
      <c r="AY150" s="261" t="s">
        <v>200</v>
      </c>
    </row>
    <row r="151" s="14" customFormat="1">
      <c r="B151" s="260"/>
      <c r="D151" s="226" t="s">
        <v>211</v>
      </c>
      <c r="E151" s="261" t="s">
        <v>5</v>
      </c>
      <c r="F151" s="262" t="s">
        <v>1414</v>
      </c>
      <c r="H151" s="261" t="s">
        <v>5</v>
      </c>
      <c r="I151" s="263"/>
      <c r="L151" s="260"/>
      <c r="M151" s="264"/>
      <c r="N151" s="265"/>
      <c r="O151" s="265"/>
      <c r="P151" s="265"/>
      <c r="Q151" s="265"/>
      <c r="R151" s="265"/>
      <c r="S151" s="265"/>
      <c r="T151" s="266"/>
      <c r="AT151" s="261" t="s">
        <v>211</v>
      </c>
      <c r="AU151" s="261" t="s">
        <v>83</v>
      </c>
      <c r="AV151" s="14" t="s">
        <v>81</v>
      </c>
      <c r="AW151" s="14" t="s">
        <v>37</v>
      </c>
      <c r="AX151" s="14" t="s">
        <v>73</v>
      </c>
      <c r="AY151" s="261" t="s">
        <v>200</v>
      </c>
    </row>
    <row r="152" s="12" customFormat="1">
      <c r="B152" s="230"/>
      <c r="D152" s="226" t="s">
        <v>211</v>
      </c>
      <c r="E152" s="231" t="s">
        <v>5</v>
      </c>
      <c r="F152" s="232" t="s">
        <v>1415</v>
      </c>
      <c r="H152" s="233">
        <v>65.469999999999999</v>
      </c>
      <c r="I152" s="234"/>
      <c r="L152" s="230"/>
      <c r="M152" s="235"/>
      <c r="N152" s="236"/>
      <c r="O152" s="236"/>
      <c r="P152" s="236"/>
      <c r="Q152" s="236"/>
      <c r="R152" s="236"/>
      <c r="S152" s="236"/>
      <c r="T152" s="237"/>
      <c r="AT152" s="231" t="s">
        <v>211</v>
      </c>
      <c r="AU152" s="231" t="s">
        <v>83</v>
      </c>
      <c r="AV152" s="12" t="s">
        <v>83</v>
      </c>
      <c r="AW152" s="12" t="s">
        <v>37</v>
      </c>
      <c r="AX152" s="12" t="s">
        <v>73</v>
      </c>
      <c r="AY152" s="231" t="s">
        <v>200</v>
      </c>
    </row>
    <row r="153" s="15" customFormat="1">
      <c r="B153" s="269"/>
      <c r="D153" s="226" t="s">
        <v>211</v>
      </c>
      <c r="E153" s="270" t="s">
        <v>1327</v>
      </c>
      <c r="F153" s="271" t="s">
        <v>1416</v>
      </c>
      <c r="H153" s="272">
        <v>65.469999999999999</v>
      </c>
      <c r="I153" s="273"/>
      <c r="L153" s="269"/>
      <c r="M153" s="274"/>
      <c r="N153" s="275"/>
      <c r="O153" s="275"/>
      <c r="P153" s="275"/>
      <c r="Q153" s="275"/>
      <c r="R153" s="275"/>
      <c r="S153" s="275"/>
      <c r="T153" s="276"/>
      <c r="AT153" s="270" t="s">
        <v>211</v>
      </c>
      <c r="AU153" s="270" t="s">
        <v>83</v>
      </c>
      <c r="AV153" s="15" t="s">
        <v>110</v>
      </c>
      <c r="AW153" s="15" t="s">
        <v>37</v>
      </c>
      <c r="AX153" s="15" t="s">
        <v>73</v>
      </c>
      <c r="AY153" s="270" t="s">
        <v>200</v>
      </c>
    </row>
    <row r="154" s="14" customFormat="1">
      <c r="B154" s="260"/>
      <c r="D154" s="226" t="s">
        <v>211</v>
      </c>
      <c r="E154" s="261" t="s">
        <v>5</v>
      </c>
      <c r="F154" s="262" t="s">
        <v>1417</v>
      </c>
      <c r="H154" s="261" t="s">
        <v>5</v>
      </c>
      <c r="I154" s="263"/>
      <c r="L154" s="260"/>
      <c r="M154" s="264"/>
      <c r="N154" s="265"/>
      <c r="O154" s="265"/>
      <c r="P154" s="265"/>
      <c r="Q154" s="265"/>
      <c r="R154" s="265"/>
      <c r="S154" s="265"/>
      <c r="T154" s="266"/>
      <c r="AT154" s="261" t="s">
        <v>211</v>
      </c>
      <c r="AU154" s="261" t="s">
        <v>83</v>
      </c>
      <c r="AV154" s="14" t="s">
        <v>81</v>
      </c>
      <c r="AW154" s="14" t="s">
        <v>37</v>
      </c>
      <c r="AX154" s="14" t="s">
        <v>73</v>
      </c>
      <c r="AY154" s="261" t="s">
        <v>200</v>
      </c>
    </row>
    <row r="155" s="12" customFormat="1">
      <c r="B155" s="230"/>
      <c r="D155" s="226" t="s">
        <v>211</v>
      </c>
      <c r="E155" s="231" t="s">
        <v>5</v>
      </c>
      <c r="F155" s="232" t="s">
        <v>1418</v>
      </c>
      <c r="H155" s="233">
        <v>261.88</v>
      </c>
      <c r="I155" s="234"/>
      <c r="L155" s="230"/>
      <c r="M155" s="235"/>
      <c r="N155" s="236"/>
      <c r="O155" s="236"/>
      <c r="P155" s="236"/>
      <c r="Q155" s="236"/>
      <c r="R155" s="236"/>
      <c r="S155" s="236"/>
      <c r="T155" s="237"/>
      <c r="AT155" s="231" t="s">
        <v>211</v>
      </c>
      <c r="AU155" s="231" t="s">
        <v>83</v>
      </c>
      <c r="AV155" s="12" t="s">
        <v>83</v>
      </c>
      <c r="AW155" s="12" t="s">
        <v>37</v>
      </c>
      <c r="AX155" s="12" t="s">
        <v>73</v>
      </c>
      <c r="AY155" s="231" t="s">
        <v>200</v>
      </c>
    </row>
    <row r="156" s="15" customFormat="1">
      <c r="B156" s="269"/>
      <c r="D156" s="226" t="s">
        <v>211</v>
      </c>
      <c r="E156" s="270" t="s">
        <v>1330</v>
      </c>
      <c r="F156" s="271" t="s">
        <v>1416</v>
      </c>
      <c r="H156" s="272">
        <v>261.88</v>
      </c>
      <c r="I156" s="273"/>
      <c r="L156" s="269"/>
      <c r="M156" s="274"/>
      <c r="N156" s="275"/>
      <c r="O156" s="275"/>
      <c r="P156" s="275"/>
      <c r="Q156" s="275"/>
      <c r="R156" s="275"/>
      <c r="S156" s="275"/>
      <c r="T156" s="276"/>
      <c r="AT156" s="270" t="s">
        <v>211</v>
      </c>
      <c r="AU156" s="270" t="s">
        <v>83</v>
      </c>
      <c r="AV156" s="15" t="s">
        <v>110</v>
      </c>
      <c r="AW156" s="15" t="s">
        <v>37</v>
      </c>
      <c r="AX156" s="15" t="s">
        <v>73</v>
      </c>
      <c r="AY156" s="270" t="s">
        <v>200</v>
      </c>
    </row>
    <row r="157" s="13" customFormat="1">
      <c r="B157" s="238"/>
      <c r="D157" s="226" t="s">
        <v>211</v>
      </c>
      <c r="E157" s="239" t="s">
        <v>1334</v>
      </c>
      <c r="F157" s="240" t="s">
        <v>219</v>
      </c>
      <c r="H157" s="241">
        <v>327.35000000000002</v>
      </c>
      <c r="I157" s="242"/>
      <c r="L157" s="238"/>
      <c r="M157" s="243"/>
      <c r="N157" s="244"/>
      <c r="O157" s="244"/>
      <c r="P157" s="244"/>
      <c r="Q157" s="244"/>
      <c r="R157" s="244"/>
      <c r="S157" s="244"/>
      <c r="T157" s="245"/>
      <c r="AT157" s="239" t="s">
        <v>211</v>
      </c>
      <c r="AU157" s="239" t="s">
        <v>83</v>
      </c>
      <c r="AV157" s="13" t="s">
        <v>207</v>
      </c>
      <c r="AW157" s="13" t="s">
        <v>37</v>
      </c>
      <c r="AX157" s="13" t="s">
        <v>81</v>
      </c>
      <c r="AY157" s="239" t="s">
        <v>200</v>
      </c>
    </row>
    <row r="158" s="1" customFormat="1" ht="16.5" customHeight="1">
      <c r="B158" s="213"/>
      <c r="C158" s="214" t="s">
        <v>270</v>
      </c>
      <c r="D158" s="214" t="s">
        <v>202</v>
      </c>
      <c r="E158" s="215" t="s">
        <v>1419</v>
      </c>
      <c r="F158" s="216" t="s">
        <v>1420</v>
      </c>
      <c r="G158" s="217" t="s">
        <v>205</v>
      </c>
      <c r="H158" s="218">
        <v>327.35000000000002</v>
      </c>
      <c r="I158" s="219"/>
      <c r="J158" s="220">
        <f>ROUND(I158*H158,2)</f>
        <v>0</v>
      </c>
      <c r="K158" s="216" t="s">
        <v>206</v>
      </c>
      <c r="L158" s="48"/>
      <c r="M158" s="221" t="s">
        <v>5</v>
      </c>
      <c r="N158" s="222" t="s">
        <v>44</v>
      </c>
      <c r="O158" s="49"/>
      <c r="P158" s="223">
        <f>O158*H158</f>
        <v>0</v>
      </c>
      <c r="Q158" s="223">
        <v>0</v>
      </c>
      <c r="R158" s="223">
        <f>Q158*H158</f>
        <v>0</v>
      </c>
      <c r="S158" s="223">
        <v>0</v>
      </c>
      <c r="T158" s="224">
        <f>S158*H158</f>
        <v>0</v>
      </c>
      <c r="AR158" s="26" t="s">
        <v>207</v>
      </c>
      <c r="AT158" s="26" t="s">
        <v>202</v>
      </c>
      <c r="AU158" s="26" t="s">
        <v>83</v>
      </c>
      <c r="AY158" s="26" t="s">
        <v>200</v>
      </c>
      <c r="BE158" s="225">
        <f>IF(N158="základní",J158,0)</f>
        <v>0</v>
      </c>
      <c r="BF158" s="225">
        <f>IF(N158="snížená",J158,0)</f>
        <v>0</v>
      </c>
      <c r="BG158" s="225">
        <f>IF(N158="zákl. přenesená",J158,0)</f>
        <v>0</v>
      </c>
      <c r="BH158" s="225">
        <f>IF(N158="sníž. přenesená",J158,0)</f>
        <v>0</v>
      </c>
      <c r="BI158" s="225">
        <f>IF(N158="nulová",J158,0)</f>
        <v>0</v>
      </c>
      <c r="BJ158" s="26" t="s">
        <v>81</v>
      </c>
      <c r="BK158" s="225">
        <f>ROUND(I158*H158,2)</f>
        <v>0</v>
      </c>
      <c r="BL158" s="26" t="s">
        <v>207</v>
      </c>
      <c r="BM158" s="26" t="s">
        <v>1421</v>
      </c>
    </row>
    <row r="159" s="1" customFormat="1">
      <c r="B159" s="48"/>
      <c r="D159" s="226" t="s">
        <v>209</v>
      </c>
      <c r="F159" s="227" t="s">
        <v>1422</v>
      </c>
      <c r="I159" s="228"/>
      <c r="L159" s="48"/>
      <c r="M159" s="229"/>
      <c r="N159" s="49"/>
      <c r="O159" s="49"/>
      <c r="P159" s="49"/>
      <c r="Q159" s="49"/>
      <c r="R159" s="49"/>
      <c r="S159" s="49"/>
      <c r="T159" s="87"/>
      <c r="AT159" s="26" t="s">
        <v>209</v>
      </c>
      <c r="AU159" s="26" t="s">
        <v>83</v>
      </c>
    </row>
    <row r="160" s="1" customFormat="1">
      <c r="B160" s="48"/>
      <c r="D160" s="226" t="s">
        <v>1349</v>
      </c>
      <c r="F160" s="246" t="s">
        <v>1423</v>
      </c>
      <c r="I160" s="228"/>
      <c r="L160" s="48"/>
      <c r="M160" s="229"/>
      <c r="N160" s="49"/>
      <c r="O160" s="49"/>
      <c r="P160" s="49"/>
      <c r="Q160" s="49"/>
      <c r="R160" s="49"/>
      <c r="S160" s="49"/>
      <c r="T160" s="87"/>
      <c r="AT160" s="26" t="s">
        <v>1349</v>
      </c>
      <c r="AU160" s="26" t="s">
        <v>83</v>
      </c>
    </row>
    <row r="161" s="12" customFormat="1">
      <c r="B161" s="230"/>
      <c r="D161" s="226" t="s">
        <v>211</v>
      </c>
      <c r="E161" s="231" t="s">
        <v>5</v>
      </c>
      <c r="F161" s="232" t="s">
        <v>1334</v>
      </c>
      <c r="H161" s="233">
        <v>327.35000000000002</v>
      </c>
      <c r="I161" s="234"/>
      <c r="L161" s="230"/>
      <c r="M161" s="235"/>
      <c r="N161" s="236"/>
      <c r="O161" s="236"/>
      <c r="P161" s="236"/>
      <c r="Q161" s="236"/>
      <c r="R161" s="236"/>
      <c r="S161" s="236"/>
      <c r="T161" s="237"/>
      <c r="AT161" s="231" t="s">
        <v>211</v>
      </c>
      <c r="AU161" s="231" t="s">
        <v>83</v>
      </c>
      <c r="AV161" s="12" t="s">
        <v>83</v>
      </c>
      <c r="AW161" s="12" t="s">
        <v>37</v>
      </c>
      <c r="AX161" s="12" t="s">
        <v>81</v>
      </c>
      <c r="AY161" s="231" t="s">
        <v>200</v>
      </c>
    </row>
    <row r="162" s="1" customFormat="1" ht="16.5" customHeight="1">
      <c r="B162" s="213"/>
      <c r="C162" s="214" t="s">
        <v>277</v>
      </c>
      <c r="D162" s="214" t="s">
        <v>202</v>
      </c>
      <c r="E162" s="215" t="s">
        <v>278</v>
      </c>
      <c r="F162" s="216" t="s">
        <v>279</v>
      </c>
      <c r="G162" s="217" t="s">
        <v>205</v>
      </c>
      <c r="H162" s="218">
        <v>327.35000000000002</v>
      </c>
      <c r="I162" s="219"/>
      <c r="J162" s="220">
        <f>ROUND(I162*H162,2)</f>
        <v>0</v>
      </c>
      <c r="K162" s="216" t="s">
        <v>206</v>
      </c>
      <c r="L162" s="48"/>
      <c r="M162" s="221" t="s">
        <v>5</v>
      </c>
      <c r="N162" s="222" t="s">
        <v>44</v>
      </c>
      <c r="O162" s="49"/>
      <c r="P162" s="223">
        <f>O162*H162</f>
        <v>0</v>
      </c>
      <c r="Q162" s="223">
        <v>0</v>
      </c>
      <c r="R162" s="223">
        <f>Q162*H162</f>
        <v>0</v>
      </c>
      <c r="S162" s="223">
        <v>0</v>
      </c>
      <c r="T162" s="224">
        <f>S162*H162</f>
        <v>0</v>
      </c>
      <c r="AR162" s="26" t="s">
        <v>207</v>
      </c>
      <c r="AT162" s="26" t="s">
        <v>202</v>
      </c>
      <c r="AU162" s="26" t="s">
        <v>83</v>
      </c>
      <c r="AY162" s="26" t="s">
        <v>200</v>
      </c>
      <c r="BE162" s="225">
        <f>IF(N162="základní",J162,0)</f>
        <v>0</v>
      </c>
      <c r="BF162" s="225">
        <f>IF(N162="snížená",J162,0)</f>
        <v>0</v>
      </c>
      <c r="BG162" s="225">
        <f>IF(N162="zákl. přenesená",J162,0)</f>
        <v>0</v>
      </c>
      <c r="BH162" s="225">
        <f>IF(N162="sníž. přenesená",J162,0)</f>
        <v>0</v>
      </c>
      <c r="BI162" s="225">
        <f>IF(N162="nulová",J162,0)</f>
        <v>0</v>
      </c>
      <c r="BJ162" s="26" t="s">
        <v>81</v>
      </c>
      <c r="BK162" s="225">
        <f>ROUND(I162*H162,2)</f>
        <v>0</v>
      </c>
      <c r="BL162" s="26" t="s">
        <v>207</v>
      </c>
      <c r="BM162" s="26" t="s">
        <v>1424</v>
      </c>
    </row>
    <row r="163" s="1" customFormat="1">
      <c r="B163" s="48"/>
      <c r="D163" s="226" t="s">
        <v>209</v>
      </c>
      <c r="F163" s="227" t="s">
        <v>281</v>
      </c>
      <c r="I163" s="228"/>
      <c r="L163" s="48"/>
      <c r="M163" s="229"/>
      <c r="N163" s="49"/>
      <c r="O163" s="49"/>
      <c r="P163" s="49"/>
      <c r="Q163" s="49"/>
      <c r="R163" s="49"/>
      <c r="S163" s="49"/>
      <c r="T163" s="87"/>
      <c r="AT163" s="26" t="s">
        <v>209</v>
      </c>
      <c r="AU163" s="26" t="s">
        <v>83</v>
      </c>
    </row>
    <row r="164" s="1" customFormat="1">
      <c r="B164" s="48"/>
      <c r="D164" s="226" t="s">
        <v>1349</v>
      </c>
      <c r="F164" s="246" t="s">
        <v>1425</v>
      </c>
      <c r="I164" s="228"/>
      <c r="L164" s="48"/>
      <c r="M164" s="229"/>
      <c r="N164" s="49"/>
      <c r="O164" s="49"/>
      <c r="P164" s="49"/>
      <c r="Q164" s="49"/>
      <c r="R164" s="49"/>
      <c r="S164" s="49"/>
      <c r="T164" s="87"/>
      <c r="AT164" s="26" t="s">
        <v>1349</v>
      </c>
      <c r="AU164" s="26" t="s">
        <v>83</v>
      </c>
    </row>
    <row r="165" s="12" customFormat="1">
      <c r="B165" s="230"/>
      <c r="D165" s="226" t="s">
        <v>211</v>
      </c>
      <c r="E165" s="231" t="s">
        <v>5</v>
      </c>
      <c r="F165" s="232" t="s">
        <v>1334</v>
      </c>
      <c r="H165" s="233">
        <v>327.35000000000002</v>
      </c>
      <c r="I165" s="234"/>
      <c r="L165" s="230"/>
      <c r="M165" s="235"/>
      <c r="N165" s="236"/>
      <c r="O165" s="236"/>
      <c r="P165" s="236"/>
      <c r="Q165" s="236"/>
      <c r="R165" s="236"/>
      <c r="S165" s="236"/>
      <c r="T165" s="237"/>
      <c r="AT165" s="231" t="s">
        <v>211</v>
      </c>
      <c r="AU165" s="231" t="s">
        <v>83</v>
      </c>
      <c r="AV165" s="12" t="s">
        <v>83</v>
      </c>
      <c r="AW165" s="12" t="s">
        <v>37</v>
      </c>
      <c r="AX165" s="12" t="s">
        <v>81</v>
      </c>
      <c r="AY165" s="231" t="s">
        <v>200</v>
      </c>
    </row>
    <row r="166" s="1" customFormat="1" ht="16.5" customHeight="1">
      <c r="B166" s="213"/>
      <c r="C166" s="214" t="s">
        <v>282</v>
      </c>
      <c r="D166" s="214" t="s">
        <v>202</v>
      </c>
      <c r="E166" s="215" t="s">
        <v>283</v>
      </c>
      <c r="F166" s="216" t="s">
        <v>284</v>
      </c>
      <c r="G166" s="217" t="s">
        <v>274</v>
      </c>
      <c r="H166" s="218">
        <v>621.96500000000003</v>
      </c>
      <c r="I166" s="219"/>
      <c r="J166" s="220">
        <f>ROUND(I166*H166,2)</f>
        <v>0</v>
      </c>
      <c r="K166" s="216" t="s">
        <v>206</v>
      </c>
      <c r="L166" s="48"/>
      <c r="M166" s="221" t="s">
        <v>5</v>
      </c>
      <c r="N166" s="222" t="s">
        <v>44</v>
      </c>
      <c r="O166" s="49"/>
      <c r="P166" s="223">
        <f>O166*H166</f>
        <v>0</v>
      </c>
      <c r="Q166" s="223">
        <v>0</v>
      </c>
      <c r="R166" s="223">
        <f>Q166*H166</f>
        <v>0</v>
      </c>
      <c r="S166" s="223">
        <v>0</v>
      </c>
      <c r="T166" s="224">
        <f>S166*H166</f>
        <v>0</v>
      </c>
      <c r="AR166" s="26" t="s">
        <v>207</v>
      </c>
      <c r="AT166" s="26" t="s">
        <v>202</v>
      </c>
      <c r="AU166" s="26" t="s">
        <v>83</v>
      </c>
      <c r="AY166" s="26" t="s">
        <v>200</v>
      </c>
      <c r="BE166" s="225">
        <f>IF(N166="základní",J166,0)</f>
        <v>0</v>
      </c>
      <c r="BF166" s="225">
        <f>IF(N166="snížená",J166,0)</f>
        <v>0</v>
      </c>
      <c r="BG166" s="225">
        <f>IF(N166="zákl. přenesená",J166,0)</f>
        <v>0</v>
      </c>
      <c r="BH166" s="225">
        <f>IF(N166="sníž. přenesená",J166,0)</f>
        <v>0</v>
      </c>
      <c r="BI166" s="225">
        <f>IF(N166="nulová",J166,0)</f>
        <v>0</v>
      </c>
      <c r="BJ166" s="26" t="s">
        <v>81</v>
      </c>
      <c r="BK166" s="225">
        <f>ROUND(I166*H166,2)</f>
        <v>0</v>
      </c>
      <c r="BL166" s="26" t="s">
        <v>207</v>
      </c>
      <c r="BM166" s="26" t="s">
        <v>1426</v>
      </c>
    </row>
    <row r="167" s="1" customFormat="1">
      <c r="B167" s="48"/>
      <c r="D167" s="226" t="s">
        <v>209</v>
      </c>
      <c r="F167" s="227" t="s">
        <v>286</v>
      </c>
      <c r="I167" s="228"/>
      <c r="L167" s="48"/>
      <c r="M167" s="229"/>
      <c r="N167" s="49"/>
      <c r="O167" s="49"/>
      <c r="P167" s="49"/>
      <c r="Q167" s="49"/>
      <c r="R167" s="49"/>
      <c r="S167" s="49"/>
      <c r="T167" s="87"/>
      <c r="AT167" s="26" t="s">
        <v>209</v>
      </c>
      <c r="AU167" s="26" t="s">
        <v>83</v>
      </c>
    </row>
    <row r="168" s="12" customFormat="1">
      <c r="B168" s="230"/>
      <c r="D168" s="226" t="s">
        <v>211</v>
      </c>
      <c r="E168" s="231" t="s">
        <v>5</v>
      </c>
      <c r="F168" s="232" t="s">
        <v>1427</v>
      </c>
      <c r="H168" s="233">
        <v>621.96500000000003</v>
      </c>
      <c r="I168" s="234"/>
      <c r="L168" s="230"/>
      <c r="M168" s="235"/>
      <c r="N168" s="236"/>
      <c r="O168" s="236"/>
      <c r="P168" s="236"/>
      <c r="Q168" s="236"/>
      <c r="R168" s="236"/>
      <c r="S168" s="236"/>
      <c r="T168" s="237"/>
      <c r="AT168" s="231" t="s">
        <v>211</v>
      </c>
      <c r="AU168" s="231" t="s">
        <v>83</v>
      </c>
      <c r="AV168" s="12" t="s">
        <v>83</v>
      </c>
      <c r="AW168" s="12" t="s">
        <v>37</v>
      </c>
      <c r="AX168" s="12" t="s">
        <v>81</v>
      </c>
      <c r="AY168" s="231" t="s">
        <v>200</v>
      </c>
    </row>
    <row r="169" s="1" customFormat="1" ht="16.5" customHeight="1">
      <c r="B169" s="213"/>
      <c r="C169" s="214" t="s">
        <v>288</v>
      </c>
      <c r="D169" s="214" t="s">
        <v>202</v>
      </c>
      <c r="E169" s="215" t="s">
        <v>1428</v>
      </c>
      <c r="F169" s="216" t="s">
        <v>1429</v>
      </c>
      <c r="G169" s="217" t="s">
        <v>205</v>
      </c>
      <c r="H169" s="218">
        <v>807.88</v>
      </c>
      <c r="I169" s="219"/>
      <c r="J169" s="220">
        <f>ROUND(I169*H169,2)</f>
        <v>0</v>
      </c>
      <c r="K169" s="216" t="s">
        <v>206</v>
      </c>
      <c r="L169" s="48"/>
      <c r="M169" s="221" t="s">
        <v>5</v>
      </c>
      <c r="N169" s="222" t="s">
        <v>44</v>
      </c>
      <c r="O169" s="49"/>
      <c r="P169" s="223">
        <f>O169*H169</f>
        <v>0</v>
      </c>
      <c r="Q169" s="223">
        <v>0</v>
      </c>
      <c r="R169" s="223">
        <f>Q169*H169</f>
        <v>0</v>
      </c>
      <c r="S169" s="223">
        <v>0</v>
      </c>
      <c r="T169" s="224">
        <f>S169*H169</f>
        <v>0</v>
      </c>
      <c r="AR169" s="26" t="s">
        <v>207</v>
      </c>
      <c r="AT169" s="26" t="s">
        <v>202</v>
      </c>
      <c r="AU169" s="26" t="s">
        <v>83</v>
      </c>
      <c r="AY169" s="26" t="s">
        <v>200</v>
      </c>
      <c r="BE169" s="225">
        <f>IF(N169="základní",J169,0)</f>
        <v>0</v>
      </c>
      <c r="BF169" s="225">
        <f>IF(N169="snížená",J169,0)</f>
        <v>0</v>
      </c>
      <c r="BG169" s="225">
        <f>IF(N169="zákl. přenesená",J169,0)</f>
        <v>0</v>
      </c>
      <c r="BH169" s="225">
        <f>IF(N169="sníž. přenesená",J169,0)</f>
        <v>0</v>
      </c>
      <c r="BI169" s="225">
        <f>IF(N169="nulová",J169,0)</f>
        <v>0</v>
      </c>
      <c r="BJ169" s="26" t="s">
        <v>81</v>
      </c>
      <c r="BK169" s="225">
        <f>ROUND(I169*H169,2)</f>
        <v>0</v>
      </c>
      <c r="BL169" s="26" t="s">
        <v>207</v>
      </c>
      <c r="BM169" s="26" t="s">
        <v>1430</v>
      </c>
    </row>
    <row r="170" s="1" customFormat="1">
      <c r="B170" s="48"/>
      <c r="D170" s="226" t="s">
        <v>209</v>
      </c>
      <c r="F170" s="227" t="s">
        <v>1431</v>
      </c>
      <c r="I170" s="228"/>
      <c r="L170" s="48"/>
      <c r="M170" s="229"/>
      <c r="N170" s="49"/>
      <c r="O170" s="49"/>
      <c r="P170" s="49"/>
      <c r="Q170" s="49"/>
      <c r="R170" s="49"/>
      <c r="S170" s="49"/>
      <c r="T170" s="87"/>
      <c r="AT170" s="26" t="s">
        <v>209</v>
      </c>
      <c r="AU170" s="26" t="s">
        <v>83</v>
      </c>
    </row>
    <row r="171" s="1" customFormat="1">
      <c r="B171" s="48"/>
      <c r="D171" s="226" t="s">
        <v>1349</v>
      </c>
      <c r="F171" s="246" t="s">
        <v>1432</v>
      </c>
      <c r="I171" s="228"/>
      <c r="L171" s="48"/>
      <c r="M171" s="229"/>
      <c r="N171" s="49"/>
      <c r="O171" s="49"/>
      <c r="P171" s="49"/>
      <c r="Q171" s="49"/>
      <c r="R171" s="49"/>
      <c r="S171" s="49"/>
      <c r="T171" s="87"/>
      <c r="AT171" s="26" t="s">
        <v>1349</v>
      </c>
      <c r="AU171" s="26" t="s">
        <v>83</v>
      </c>
    </row>
    <row r="172" s="12" customFormat="1">
      <c r="B172" s="230"/>
      <c r="D172" s="226" t="s">
        <v>211</v>
      </c>
      <c r="E172" s="231" t="s">
        <v>5</v>
      </c>
      <c r="F172" s="232" t="s">
        <v>1433</v>
      </c>
      <c r="H172" s="233">
        <v>807.88</v>
      </c>
      <c r="I172" s="234"/>
      <c r="L172" s="230"/>
      <c r="M172" s="235"/>
      <c r="N172" s="236"/>
      <c r="O172" s="236"/>
      <c r="P172" s="236"/>
      <c r="Q172" s="236"/>
      <c r="R172" s="236"/>
      <c r="S172" s="236"/>
      <c r="T172" s="237"/>
      <c r="AT172" s="231" t="s">
        <v>211</v>
      </c>
      <c r="AU172" s="231" t="s">
        <v>83</v>
      </c>
      <c r="AV172" s="12" t="s">
        <v>83</v>
      </c>
      <c r="AW172" s="12" t="s">
        <v>37</v>
      </c>
      <c r="AX172" s="12" t="s">
        <v>81</v>
      </c>
      <c r="AY172" s="231" t="s">
        <v>200</v>
      </c>
    </row>
    <row r="173" s="1" customFormat="1" ht="16.5" customHeight="1">
      <c r="B173" s="213"/>
      <c r="C173" s="214" t="s">
        <v>11</v>
      </c>
      <c r="D173" s="214" t="s">
        <v>202</v>
      </c>
      <c r="E173" s="215" t="s">
        <v>1434</v>
      </c>
      <c r="F173" s="216" t="s">
        <v>1435</v>
      </c>
      <c r="G173" s="217" t="s">
        <v>205</v>
      </c>
      <c r="H173" s="218">
        <v>261.88</v>
      </c>
      <c r="I173" s="219"/>
      <c r="J173" s="220">
        <f>ROUND(I173*H173,2)</f>
        <v>0</v>
      </c>
      <c r="K173" s="216" t="s">
        <v>5</v>
      </c>
      <c r="L173" s="48"/>
      <c r="M173" s="221" t="s">
        <v>5</v>
      </c>
      <c r="N173" s="222" t="s">
        <v>44</v>
      </c>
      <c r="O173" s="49"/>
      <c r="P173" s="223">
        <f>O173*H173</f>
        <v>0</v>
      </c>
      <c r="Q173" s="223">
        <v>0</v>
      </c>
      <c r="R173" s="223">
        <f>Q173*H173</f>
        <v>0</v>
      </c>
      <c r="S173" s="223">
        <v>0</v>
      </c>
      <c r="T173" s="224">
        <f>S173*H173</f>
        <v>0</v>
      </c>
      <c r="AR173" s="26" t="s">
        <v>207</v>
      </c>
      <c r="AT173" s="26" t="s">
        <v>202</v>
      </c>
      <c r="AU173" s="26" t="s">
        <v>83</v>
      </c>
      <c r="AY173" s="26" t="s">
        <v>200</v>
      </c>
      <c r="BE173" s="225">
        <f>IF(N173="základní",J173,0)</f>
        <v>0</v>
      </c>
      <c r="BF173" s="225">
        <f>IF(N173="snížená",J173,0)</f>
        <v>0</v>
      </c>
      <c r="BG173" s="225">
        <f>IF(N173="zákl. přenesená",J173,0)</f>
        <v>0</v>
      </c>
      <c r="BH173" s="225">
        <f>IF(N173="sníž. přenesená",J173,0)</f>
        <v>0</v>
      </c>
      <c r="BI173" s="225">
        <f>IF(N173="nulová",J173,0)</f>
        <v>0</v>
      </c>
      <c r="BJ173" s="26" t="s">
        <v>81</v>
      </c>
      <c r="BK173" s="225">
        <f>ROUND(I173*H173,2)</f>
        <v>0</v>
      </c>
      <c r="BL173" s="26" t="s">
        <v>207</v>
      </c>
      <c r="BM173" s="26" t="s">
        <v>1436</v>
      </c>
    </row>
    <row r="174" s="1" customFormat="1">
      <c r="B174" s="48"/>
      <c r="D174" s="226" t="s">
        <v>209</v>
      </c>
      <c r="F174" s="227" t="s">
        <v>1435</v>
      </c>
      <c r="I174" s="228"/>
      <c r="L174" s="48"/>
      <c r="M174" s="229"/>
      <c r="N174" s="49"/>
      <c r="O174" s="49"/>
      <c r="P174" s="49"/>
      <c r="Q174" s="49"/>
      <c r="R174" s="49"/>
      <c r="S174" s="49"/>
      <c r="T174" s="87"/>
      <c r="AT174" s="26" t="s">
        <v>209</v>
      </c>
      <c r="AU174" s="26" t="s">
        <v>83</v>
      </c>
    </row>
    <row r="175" s="12" customFormat="1">
      <c r="B175" s="230"/>
      <c r="D175" s="226" t="s">
        <v>211</v>
      </c>
      <c r="E175" s="231" t="s">
        <v>5</v>
      </c>
      <c r="F175" s="232" t="s">
        <v>1330</v>
      </c>
      <c r="H175" s="233">
        <v>261.88</v>
      </c>
      <c r="I175" s="234"/>
      <c r="L175" s="230"/>
      <c r="M175" s="235"/>
      <c r="N175" s="236"/>
      <c r="O175" s="236"/>
      <c r="P175" s="236"/>
      <c r="Q175" s="236"/>
      <c r="R175" s="236"/>
      <c r="S175" s="236"/>
      <c r="T175" s="237"/>
      <c r="AT175" s="231" t="s">
        <v>211</v>
      </c>
      <c r="AU175" s="231" t="s">
        <v>83</v>
      </c>
      <c r="AV175" s="12" t="s">
        <v>83</v>
      </c>
      <c r="AW175" s="12" t="s">
        <v>37</v>
      </c>
      <c r="AX175" s="12" t="s">
        <v>81</v>
      </c>
      <c r="AY175" s="231" t="s">
        <v>200</v>
      </c>
    </row>
    <row r="176" s="1" customFormat="1" ht="16.5" customHeight="1">
      <c r="B176" s="213"/>
      <c r="C176" s="247" t="s">
        <v>301</v>
      </c>
      <c r="D176" s="247" t="s">
        <v>271</v>
      </c>
      <c r="E176" s="248" t="s">
        <v>1437</v>
      </c>
      <c r="F176" s="249" t="s">
        <v>1438</v>
      </c>
      <c r="G176" s="250" t="s">
        <v>274</v>
      </c>
      <c r="H176" s="251">
        <v>437.33999999999998</v>
      </c>
      <c r="I176" s="252"/>
      <c r="J176" s="253">
        <f>ROUND(I176*H176,2)</f>
        <v>0</v>
      </c>
      <c r="K176" s="249" t="s">
        <v>206</v>
      </c>
      <c r="L176" s="254"/>
      <c r="M176" s="255" t="s">
        <v>5</v>
      </c>
      <c r="N176" s="256" t="s">
        <v>44</v>
      </c>
      <c r="O176" s="49"/>
      <c r="P176" s="223">
        <f>O176*H176</f>
        <v>0</v>
      </c>
      <c r="Q176" s="223">
        <v>1</v>
      </c>
      <c r="R176" s="223">
        <f>Q176*H176</f>
        <v>437.33999999999998</v>
      </c>
      <c r="S176" s="223">
        <v>0</v>
      </c>
      <c r="T176" s="224">
        <f>S176*H176</f>
        <v>0</v>
      </c>
      <c r="AR176" s="26" t="s">
        <v>1439</v>
      </c>
      <c r="AT176" s="26" t="s">
        <v>271</v>
      </c>
      <c r="AU176" s="26" t="s">
        <v>83</v>
      </c>
      <c r="AY176" s="26" t="s">
        <v>200</v>
      </c>
      <c r="BE176" s="225">
        <f>IF(N176="základní",J176,0)</f>
        <v>0</v>
      </c>
      <c r="BF176" s="225">
        <f>IF(N176="snížená",J176,0)</f>
        <v>0</v>
      </c>
      <c r="BG176" s="225">
        <f>IF(N176="zákl. přenesená",J176,0)</f>
        <v>0</v>
      </c>
      <c r="BH176" s="225">
        <f>IF(N176="sníž. přenesená",J176,0)</f>
        <v>0</v>
      </c>
      <c r="BI176" s="225">
        <f>IF(N176="nulová",J176,0)</f>
        <v>0</v>
      </c>
      <c r="BJ176" s="26" t="s">
        <v>81</v>
      </c>
      <c r="BK176" s="225">
        <f>ROUND(I176*H176,2)</f>
        <v>0</v>
      </c>
      <c r="BL176" s="26" t="s">
        <v>1439</v>
      </c>
      <c r="BM176" s="26" t="s">
        <v>1440</v>
      </c>
    </row>
    <row r="177" s="1" customFormat="1">
      <c r="B177" s="48"/>
      <c r="D177" s="226" t="s">
        <v>209</v>
      </c>
      <c r="F177" s="227" t="s">
        <v>1438</v>
      </c>
      <c r="I177" s="228"/>
      <c r="L177" s="48"/>
      <c r="M177" s="229"/>
      <c r="N177" s="49"/>
      <c r="O177" s="49"/>
      <c r="P177" s="49"/>
      <c r="Q177" s="49"/>
      <c r="R177" s="49"/>
      <c r="S177" s="49"/>
      <c r="T177" s="87"/>
      <c r="AT177" s="26" t="s">
        <v>209</v>
      </c>
      <c r="AU177" s="26" t="s">
        <v>83</v>
      </c>
    </row>
    <row r="178" s="12" customFormat="1">
      <c r="B178" s="230"/>
      <c r="D178" s="226" t="s">
        <v>211</v>
      </c>
      <c r="E178" s="231" t="s">
        <v>1441</v>
      </c>
      <c r="F178" s="232" t="s">
        <v>1442</v>
      </c>
      <c r="H178" s="233">
        <v>437.33999999999998</v>
      </c>
      <c r="I178" s="234"/>
      <c r="L178" s="230"/>
      <c r="M178" s="235"/>
      <c r="N178" s="236"/>
      <c r="O178" s="236"/>
      <c r="P178" s="236"/>
      <c r="Q178" s="236"/>
      <c r="R178" s="236"/>
      <c r="S178" s="236"/>
      <c r="T178" s="237"/>
      <c r="AT178" s="231" t="s">
        <v>211</v>
      </c>
      <c r="AU178" s="231" t="s">
        <v>83</v>
      </c>
      <c r="AV178" s="12" t="s">
        <v>83</v>
      </c>
      <c r="AW178" s="12" t="s">
        <v>37</v>
      </c>
      <c r="AX178" s="12" t="s">
        <v>81</v>
      </c>
      <c r="AY178" s="231" t="s">
        <v>200</v>
      </c>
    </row>
    <row r="179" s="11" customFormat="1" ht="29.88" customHeight="1">
      <c r="B179" s="200"/>
      <c r="D179" s="201" t="s">
        <v>72</v>
      </c>
      <c r="E179" s="211" t="s">
        <v>207</v>
      </c>
      <c r="F179" s="211" t="s">
        <v>1443</v>
      </c>
      <c r="I179" s="203"/>
      <c r="J179" s="212">
        <f>BK179</f>
        <v>0</v>
      </c>
      <c r="L179" s="200"/>
      <c r="M179" s="205"/>
      <c r="N179" s="206"/>
      <c r="O179" s="206"/>
      <c r="P179" s="207">
        <f>SUM(P180:P190)</f>
        <v>0</v>
      </c>
      <c r="Q179" s="206"/>
      <c r="R179" s="207">
        <f>SUM(R180:R190)</f>
        <v>131.1188879</v>
      </c>
      <c r="S179" s="206"/>
      <c r="T179" s="208">
        <f>SUM(T180:T190)</f>
        <v>0</v>
      </c>
      <c r="AR179" s="201" t="s">
        <v>81</v>
      </c>
      <c r="AT179" s="209" t="s">
        <v>72</v>
      </c>
      <c r="AU179" s="209" t="s">
        <v>81</v>
      </c>
      <c r="AY179" s="201" t="s">
        <v>200</v>
      </c>
      <c r="BK179" s="210">
        <f>SUM(BK180:BK190)</f>
        <v>0</v>
      </c>
    </row>
    <row r="180" s="1" customFormat="1" ht="16.5" customHeight="1">
      <c r="B180" s="213"/>
      <c r="C180" s="214" t="s">
        <v>307</v>
      </c>
      <c r="D180" s="214" t="s">
        <v>202</v>
      </c>
      <c r="E180" s="215" t="s">
        <v>1444</v>
      </c>
      <c r="F180" s="216" t="s">
        <v>1445</v>
      </c>
      <c r="G180" s="217" t="s">
        <v>205</v>
      </c>
      <c r="H180" s="218">
        <v>65.469999999999999</v>
      </c>
      <c r="I180" s="219"/>
      <c r="J180" s="220">
        <f>ROUND(I180*H180,2)</f>
        <v>0</v>
      </c>
      <c r="K180" s="216" t="s">
        <v>206</v>
      </c>
      <c r="L180" s="48"/>
      <c r="M180" s="221" t="s">
        <v>5</v>
      </c>
      <c r="N180" s="222" t="s">
        <v>44</v>
      </c>
      <c r="O180" s="49"/>
      <c r="P180" s="223">
        <f>O180*H180</f>
        <v>0</v>
      </c>
      <c r="Q180" s="223">
        <v>1.8907700000000001</v>
      </c>
      <c r="R180" s="223">
        <f>Q180*H180</f>
        <v>123.7887119</v>
      </c>
      <c r="S180" s="223">
        <v>0</v>
      </c>
      <c r="T180" s="224">
        <f>S180*H180</f>
        <v>0</v>
      </c>
      <c r="AR180" s="26" t="s">
        <v>207</v>
      </c>
      <c r="AT180" s="26" t="s">
        <v>202</v>
      </c>
      <c r="AU180" s="26" t="s">
        <v>83</v>
      </c>
      <c r="AY180" s="26" t="s">
        <v>200</v>
      </c>
      <c r="BE180" s="225">
        <f>IF(N180="základní",J180,0)</f>
        <v>0</v>
      </c>
      <c r="BF180" s="225">
        <f>IF(N180="snížená",J180,0)</f>
        <v>0</v>
      </c>
      <c r="BG180" s="225">
        <f>IF(N180="zákl. přenesená",J180,0)</f>
        <v>0</v>
      </c>
      <c r="BH180" s="225">
        <f>IF(N180="sníž. přenesená",J180,0)</f>
        <v>0</v>
      </c>
      <c r="BI180" s="225">
        <f>IF(N180="nulová",J180,0)</f>
        <v>0</v>
      </c>
      <c r="BJ180" s="26" t="s">
        <v>81</v>
      </c>
      <c r="BK180" s="225">
        <f>ROUND(I180*H180,2)</f>
        <v>0</v>
      </c>
      <c r="BL180" s="26" t="s">
        <v>207</v>
      </c>
      <c r="BM180" s="26" t="s">
        <v>1446</v>
      </c>
    </row>
    <row r="181" s="1" customFormat="1">
      <c r="B181" s="48"/>
      <c r="D181" s="226" t="s">
        <v>209</v>
      </c>
      <c r="F181" s="227" t="s">
        <v>1447</v>
      </c>
      <c r="I181" s="228"/>
      <c r="L181" s="48"/>
      <c r="M181" s="229"/>
      <c r="N181" s="49"/>
      <c r="O181" s="49"/>
      <c r="P181" s="49"/>
      <c r="Q181" s="49"/>
      <c r="R181" s="49"/>
      <c r="S181" s="49"/>
      <c r="T181" s="87"/>
      <c r="AT181" s="26" t="s">
        <v>209</v>
      </c>
      <c r="AU181" s="26" t="s">
        <v>83</v>
      </c>
    </row>
    <row r="182" s="1" customFormat="1">
      <c r="B182" s="48"/>
      <c r="D182" s="226" t="s">
        <v>1349</v>
      </c>
      <c r="F182" s="246" t="s">
        <v>1448</v>
      </c>
      <c r="I182" s="228"/>
      <c r="L182" s="48"/>
      <c r="M182" s="229"/>
      <c r="N182" s="49"/>
      <c r="O182" s="49"/>
      <c r="P182" s="49"/>
      <c r="Q182" s="49"/>
      <c r="R182" s="49"/>
      <c r="S182" s="49"/>
      <c r="T182" s="87"/>
      <c r="AT182" s="26" t="s">
        <v>1349</v>
      </c>
      <c r="AU182" s="26" t="s">
        <v>83</v>
      </c>
    </row>
    <row r="183" s="12" customFormat="1">
      <c r="B183" s="230"/>
      <c r="D183" s="226" t="s">
        <v>211</v>
      </c>
      <c r="E183" s="231" t="s">
        <v>5</v>
      </c>
      <c r="F183" s="232" t="s">
        <v>1327</v>
      </c>
      <c r="H183" s="233">
        <v>65.469999999999999</v>
      </c>
      <c r="I183" s="234"/>
      <c r="L183" s="230"/>
      <c r="M183" s="235"/>
      <c r="N183" s="236"/>
      <c r="O183" s="236"/>
      <c r="P183" s="236"/>
      <c r="Q183" s="236"/>
      <c r="R183" s="236"/>
      <c r="S183" s="236"/>
      <c r="T183" s="237"/>
      <c r="AT183" s="231" t="s">
        <v>211</v>
      </c>
      <c r="AU183" s="231" t="s">
        <v>83</v>
      </c>
      <c r="AV183" s="12" t="s">
        <v>83</v>
      </c>
      <c r="AW183" s="12" t="s">
        <v>37</v>
      </c>
      <c r="AX183" s="12" t="s">
        <v>81</v>
      </c>
      <c r="AY183" s="231" t="s">
        <v>200</v>
      </c>
    </row>
    <row r="184" s="1" customFormat="1" ht="16.5" customHeight="1">
      <c r="B184" s="213"/>
      <c r="C184" s="214" t="s">
        <v>313</v>
      </c>
      <c r="D184" s="214" t="s">
        <v>202</v>
      </c>
      <c r="E184" s="215" t="s">
        <v>1449</v>
      </c>
      <c r="F184" s="216" t="s">
        <v>1450</v>
      </c>
      <c r="G184" s="217" t="s">
        <v>205</v>
      </c>
      <c r="H184" s="218">
        <v>3.2400000000000002</v>
      </c>
      <c r="I184" s="219"/>
      <c r="J184" s="220">
        <f>ROUND(I184*H184,2)</f>
        <v>0</v>
      </c>
      <c r="K184" s="216" t="s">
        <v>206</v>
      </c>
      <c r="L184" s="48"/>
      <c r="M184" s="221" t="s">
        <v>5</v>
      </c>
      <c r="N184" s="222" t="s">
        <v>44</v>
      </c>
      <c r="O184" s="49"/>
      <c r="P184" s="223">
        <f>O184*H184</f>
        <v>0</v>
      </c>
      <c r="Q184" s="223">
        <v>2.234</v>
      </c>
      <c r="R184" s="223">
        <f>Q184*H184</f>
        <v>7.2381600000000006</v>
      </c>
      <c r="S184" s="223">
        <v>0</v>
      </c>
      <c r="T184" s="224">
        <f>S184*H184</f>
        <v>0</v>
      </c>
      <c r="AR184" s="26" t="s">
        <v>207</v>
      </c>
      <c r="AT184" s="26" t="s">
        <v>202</v>
      </c>
      <c r="AU184" s="26" t="s">
        <v>83</v>
      </c>
      <c r="AY184" s="26" t="s">
        <v>200</v>
      </c>
      <c r="BE184" s="225">
        <f>IF(N184="základní",J184,0)</f>
        <v>0</v>
      </c>
      <c r="BF184" s="225">
        <f>IF(N184="snížená",J184,0)</f>
        <v>0</v>
      </c>
      <c r="BG184" s="225">
        <f>IF(N184="zákl. přenesená",J184,0)</f>
        <v>0</v>
      </c>
      <c r="BH184" s="225">
        <f>IF(N184="sníž. přenesená",J184,0)</f>
        <v>0</v>
      </c>
      <c r="BI184" s="225">
        <f>IF(N184="nulová",J184,0)</f>
        <v>0</v>
      </c>
      <c r="BJ184" s="26" t="s">
        <v>81</v>
      </c>
      <c r="BK184" s="225">
        <f>ROUND(I184*H184,2)</f>
        <v>0</v>
      </c>
      <c r="BL184" s="26" t="s">
        <v>207</v>
      </c>
      <c r="BM184" s="26" t="s">
        <v>1451</v>
      </c>
    </row>
    <row r="185" s="1" customFormat="1">
      <c r="B185" s="48"/>
      <c r="D185" s="226" t="s">
        <v>209</v>
      </c>
      <c r="F185" s="227" t="s">
        <v>1452</v>
      </c>
      <c r="I185" s="228"/>
      <c r="L185" s="48"/>
      <c r="M185" s="229"/>
      <c r="N185" s="49"/>
      <c r="O185" s="49"/>
      <c r="P185" s="49"/>
      <c r="Q185" s="49"/>
      <c r="R185" s="49"/>
      <c r="S185" s="49"/>
      <c r="T185" s="87"/>
      <c r="AT185" s="26" t="s">
        <v>209</v>
      </c>
      <c r="AU185" s="26" t="s">
        <v>83</v>
      </c>
    </row>
    <row r="186" s="1" customFormat="1">
      <c r="B186" s="48"/>
      <c r="D186" s="226" t="s">
        <v>1349</v>
      </c>
      <c r="F186" s="246" t="s">
        <v>1453</v>
      </c>
      <c r="I186" s="228"/>
      <c r="L186" s="48"/>
      <c r="M186" s="229"/>
      <c r="N186" s="49"/>
      <c r="O186" s="49"/>
      <c r="P186" s="49"/>
      <c r="Q186" s="49"/>
      <c r="R186" s="49"/>
      <c r="S186" s="49"/>
      <c r="T186" s="87"/>
      <c r="AT186" s="26" t="s">
        <v>1349</v>
      </c>
      <c r="AU186" s="26" t="s">
        <v>83</v>
      </c>
    </row>
    <row r="187" s="12" customFormat="1">
      <c r="B187" s="230"/>
      <c r="D187" s="226" t="s">
        <v>211</v>
      </c>
      <c r="E187" s="231" t="s">
        <v>5</v>
      </c>
      <c r="F187" s="232" t="s">
        <v>1454</v>
      </c>
      <c r="H187" s="233">
        <v>3.2400000000000002</v>
      </c>
      <c r="I187" s="234"/>
      <c r="L187" s="230"/>
      <c r="M187" s="235"/>
      <c r="N187" s="236"/>
      <c r="O187" s="236"/>
      <c r="P187" s="236"/>
      <c r="Q187" s="236"/>
      <c r="R187" s="236"/>
      <c r="S187" s="236"/>
      <c r="T187" s="237"/>
      <c r="AT187" s="231" t="s">
        <v>211</v>
      </c>
      <c r="AU187" s="231" t="s">
        <v>83</v>
      </c>
      <c r="AV187" s="12" t="s">
        <v>83</v>
      </c>
      <c r="AW187" s="12" t="s">
        <v>37</v>
      </c>
      <c r="AX187" s="12" t="s">
        <v>81</v>
      </c>
      <c r="AY187" s="231" t="s">
        <v>200</v>
      </c>
    </row>
    <row r="188" s="1" customFormat="1" ht="16.5" customHeight="1">
      <c r="B188" s="213"/>
      <c r="C188" s="214" t="s">
        <v>321</v>
      </c>
      <c r="D188" s="214" t="s">
        <v>202</v>
      </c>
      <c r="E188" s="215" t="s">
        <v>1455</v>
      </c>
      <c r="F188" s="216" t="s">
        <v>1456</v>
      </c>
      <c r="G188" s="217" t="s">
        <v>291</v>
      </c>
      <c r="H188" s="218">
        <v>14.4</v>
      </c>
      <c r="I188" s="219"/>
      <c r="J188" s="220">
        <f>ROUND(I188*H188,2)</f>
        <v>0</v>
      </c>
      <c r="K188" s="216" t="s">
        <v>206</v>
      </c>
      <c r="L188" s="48"/>
      <c r="M188" s="221" t="s">
        <v>5</v>
      </c>
      <c r="N188" s="222" t="s">
        <v>44</v>
      </c>
      <c r="O188" s="49"/>
      <c r="P188" s="223">
        <f>O188*H188</f>
        <v>0</v>
      </c>
      <c r="Q188" s="223">
        <v>0.0063899999999999998</v>
      </c>
      <c r="R188" s="223">
        <f>Q188*H188</f>
        <v>0.092016000000000001</v>
      </c>
      <c r="S188" s="223">
        <v>0</v>
      </c>
      <c r="T188" s="224">
        <f>S188*H188</f>
        <v>0</v>
      </c>
      <c r="AR188" s="26" t="s">
        <v>207</v>
      </c>
      <c r="AT188" s="26" t="s">
        <v>202</v>
      </c>
      <c r="AU188" s="26" t="s">
        <v>83</v>
      </c>
      <c r="AY188" s="26" t="s">
        <v>200</v>
      </c>
      <c r="BE188" s="225">
        <f>IF(N188="základní",J188,0)</f>
        <v>0</v>
      </c>
      <c r="BF188" s="225">
        <f>IF(N188="snížená",J188,0)</f>
        <v>0</v>
      </c>
      <c r="BG188" s="225">
        <f>IF(N188="zákl. přenesená",J188,0)</f>
        <v>0</v>
      </c>
      <c r="BH188" s="225">
        <f>IF(N188="sníž. přenesená",J188,0)</f>
        <v>0</v>
      </c>
      <c r="BI188" s="225">
        <f>IF(N188="nulová",J188,0)</f>
        <v>0</v>
      </c>
      <c r="BJ188" s="26" t="s">
        <v>81</v>
      </c>
      <c r="BK188" s="225">
        <f>ROUND(I188*H188,2)</f>
        <v>0</v>
      </c>
      <c r="BL188" s="26" t="s">
        <v>207</v>
      </c>
      <c r="BM188" s="26" t="s">
        <v>1457</v>
      </c>
    </row>
    <row r="189" s="1" customFormat="1">
      <c r="B189" s="48"/>
      <c r="D189" s="226" t="s">
        <v>209</v>
      </c>
      <c r="F189" s="227" t="s">
        <v>1458</v>
      </c>
      <c r="I189" s="228"/>
      <c r="L189" s="48"/>
      <c r="M189" s="229"/>
      <c r="N189" s="49"/>
      <c r="O189" s="49"/>
      <c r="P189" s="49"/>
      <c r="Q189" s="49"/>
      <c r="R189" s="49"/>
      <c r="S189" s="49"/>
      <c r="T189" s="87"/>
      <c r="AT189" s="26" t="s">
        <v>209</v>
      </c>
      <c r="AU189" s="26" t="s">
        <v>83</v>
      </c>
    </row>
    <row r="190" s="12" customFormat="1">
      <c r="B190" s="230"/>
      <c r="D190" s="226" t="s">
        <v>211</v>
      </c>
      <c r="E190" s="231" t="s">
        <v>5</v>
      </c>
      <c r="F190" s="232" t="s">
        <v>1459</v>
      </c>
      <c r="H190" s="233">
        <v>14.4</v>
      </c>
      <c r="I190" s="234"/>
      <c r="L190" s="230"/>
      <c r="M190" s="235"/>
      <c r="N190" s="236"/>
      <c r="O190" s="236"/>
      <c r="P190" s="236"/>
      <c r="Q190" s="236"/>
      <c r="R190" s="236"/>
      <c r="S190" s="236"/>
      <c r="T190" s="237"/>
      <c r="AT190" s="231" t="s">
        <v>211</v>
      </c>
      <c r="AU190" s="231" t="s">
        <v>83</v>
      </c>
      <c r="AV190" s="12" t="s">
        <v>83</v>
      </c>
      <c r="AW190" s="12" t="s">
        <v>37</v>
      </c>
      <c r="AX190" s="12" t="s">
        <v>81</v>
      </c>
      <c r="AY190" s="231" t="s">
        <v>200</v>
      </c>
    </row>
    <row r="191" s="11" customFormat="1" ht="29.88" customHeight="1">
      <c r="B191" s="200"/>
      <c r="D191" s="201" t="s">
        <v>72</v>
      </c>
      <c r="E191" s="211" t="s">
        <v>230</v>
      </c>
      <c r="F191" s="211" t="s">
        <v>338</v>
      </c>
      <c r="I191" s="203"/>
      <c r="J191" s="212">
        <f>BK191</f>
        <v>0</v>
      </c>
      <c r="L191" s="200"/>
      <c r="M191" s="205"/>
      <c r="N191" s="206"/>
      <c r="O191" s="206"/>
      <c r="P191" s="207">
        <f>SUM(P192:P197)</f>
        <v>0</v>
      </c>
      <c r="Q191" s="206"/>
      <c r="R191" s="207">
        <f>SUM(R192:R197)</f>
        <v>18.750239999999998</v>
      </c>
      <c r="S191" s="206"/>
      <c r="T191" s="208">
        <f>SUM(T192:T197)</f>
        <v>0</v>
      </c>
      <c r="AR191" s="201" t="s">
        <v>81</v>
      </c>
      <c r="AT191" s="209" t="s">
        <v>72</v>
      </c>
      <c r="AU191" s="209" t="s">
        <v>81</v>
      </c>
      <c r="AY191" s="201" t="s">
        <v>200</v>
      </c>
      <c r="BK191" s="210">
        <f>SUM(BK192:BK197)</f>
        <v>0</v>
      </c>
    </row>
    <row r="192" s="1" customFormat="1" ht="16.5" customHeight="1">
      <c r="B192" s="213"/>
      <c r="C192" s="214" t="s">
        <v>326</v>
      </c>
      <c r="D192" s="214" t="s">
        <v>202</v>
      </c>
      <c r="E192" s="215" t="s">
        <v>1460</v>
      </c>
      <c r="F192" s="216" t="s">
        <v>1461</v>
      </c>
      <c r="G192" s="217" t="s">
        <v>274</v>
      </c>
      <c r="H192" s="218">
        <v>15.119999999999999</v>
      </c>
      <c r="I192" s="219"/>
      <c r="J192" s="220">
        <f>ROUND(I192*H192,2)</f>
        <v>0</v>
      </c>
      <c r="K192" s="216" t="s">
        <v>5</v>
      </c>
      <c r="L192" s="48"/>
      <c r="M192" s="221" t="s">
        <v>5</v>
      </c>
      <c r="N192" s="222" t="s">
        <v>44</v>
      </c>
      <c r="O192" s="49"/>
      <c r="P192" s="223">
        <f>O192*H192</f>
        <v>0</v>
      </c>
      <c r="Q192" s="223">
        <v>1.01</v>
      </c>
      <c r="R192" s="223">
        <f>Q192*H192</f>
        <v>15.271199999999999</v>
      </c>
      <c r="S192" s="223">
        <v>0</v>
      </c>
      <c r="T192" s="224">
        <f>S192*H192</f>
        <v>0</v>
      </c>
      <c r="AR192" s="26" t="s">
        <v>207</v>
      </c>
      <c r="AT192" s="26" t="s">
        <v>202</v>
      </c>
      <c r="AU192" s="26" t="s">
        <v>83</v>
      </c>
      <c r="AY192" s="26" t="s">
        <v>200</v>
      </c>
      <c r="BE192" s="225">
        <f>IF(N192="základní",J192,0)</f>
        <v>0</v>
      </c>
      <c r="BF192" s="225">
        <f>IF(N192="snížená",J192,0)</f>
        <v>0</v>
      </c>
      <c r="BG192" s="225">
        <f>IF(N192="zákl. přenesená",J192,0)</f>
        <v>0</v>
      </c>
      <c r="BH192" s="225">
        <f>IF(N192="sníž. přenesená",J192,0)</f>
        <v>0</v>
      </c>
      <c r="BI192" s="225">
        <f>IF(N192="nulová",J192,0)</f>
        <v>0</v>
      </c>
      <c r="BJ192" s="26" t="s">
        <v>81</v>
      </c>
      <c r="BK192" s="225">
        <f>ROUND(I192*H192,2)</f>
        <v>0</v>
      </c>
      <c r="BL192" s="26" t="s">
        <v>207</v>
      </c>
      <c r="BM192" s="26" t="s">
        <v>1462</v>
      </c>
    </row>
    <row r="193" s="1" customFormat="1">
      <c r="B193" s="48"/>
      <c r="D193" s="226" t="s">
        <v>209</v>
      </c>
      <c r="F193" s="227" t="s">
        <v>1461</v>
      </c>
      <c r="I193" s="228"/>
      <c r="L193" s="48"/>
      <c r="M193" s="229"/>
      <c r="N193" s="49"/>
      <c r="O193" s="49"/>
      <c r="P193" s="49"/>
      <c r="Q193" s="49"/>
      <c r="R193" s="49"/>
      <c r="S193" s="49"/>
      <c r="T193" s="87"/>
      <c r="AT193" s="26" t="s">
        <v>209</v>
      </c>
      <c r="AU193" s="26" t="s">
        <v>83</v>
      </c>
    </row>
    <row r="194" s="12" customFormat="1">
      <c r="B194" s="230"/>
      <c r="D194" s="226" t="s">
        <v>211</v>
      </c>
      <c r="E194" s="231" t="s">
        <v>5</v>
      </c>
      <c r="F194" s="232" t="s">
        <v>1463</v>
      </c>
      <c r="H194" s="233">
        <v>15.119999999999999</v>
      </c>
      <c r="I194" s="234"/>
      <c r="L194" s="230"/>
      <c r="M194" s="235"/>
      <c r="N194" s="236"/>
      <c r="O194" s="236"/>
      <c r="P194" s="236"/>
      <c r="Q194" s="236"/>
      <c r="R194" s="236"/>
      <c r="S194" s="236"/>
      <c r="T194" s="237"/>
      <c r="AT194" s="231" t="s">
        <v>211</v>
      </c>
      <c r="AU194" s="231" t="s">
        <v>83</v>
      </c>
      <c r="AV194" s="12" t="s">
        <v>83</v>
      </c>
      <c r="AW194" s="12" t="s">
        <v>37</v>
      </c>
      <c r="AX194" s="12" t="s">
        <v>81</v>
      </c>
      <c r="AY194" s="231" t="s">
        <v>200</v>
      </c>
    </row>
    <row r="195" s="1" customFormat="1" ht="16.5" customHeight="1">
      <c r="B195" s="213"/>
      <c r="C195" s="214" t="s">
        <v>10</v>
      </c>
      <c r="D195" s="214" t="s">
        <v>202</v>
      </c>
      <c r="E195" s="215" t="s">
        <v>1464</v>
      </c>
      <c r="F195" s="216" t="s">
        <v>1465</v>
      </c>
      <c r="G195" s="217" t="s">
        <v>291</v>
      </c>
      <c r="H195" s="218">
        <v>36</v>
      </c>
      <c r="I195" s="219"/>
      <c r="J195" s="220">
        <f>ROUND(I195*H195,2)</f>
        <v>0</v>
      </c>
      <c r="K195" s="216" t="s">
        <v>5</v>
      </c>
      <c r="L195" s="48"/>
      <c r="M195" s="221" t="s">
        <v>5</v>
      </c>
      <c r="N195" s="222" t="s">
        <v>44</v>
      </c>
      <c r="O195" s="49"/>
      <c r="P195" s="223">
        <f>O195*H195</f>
        <v>0</v>
      </c>
      <c r="Q195" s="223">
        <v>0.096640000000000004</v>
      </c>
      <c r="R195" s="223">
        <f>Q195*H195</f>
        <v>3.4790400000000004</v>
      </c>
      <c r="S195" s="223">
        <v>0</v>
      </c>
      <c r="T195" s="224">
        <f>S195*H195</f>
        <v>0</v>
      </c>
      <c r="AR195" s="26" t="s">
        <v>207</v>
      </c>
      <c r="AT195" s="26" t="s">
        <v>202</v>
      </c>
      <c r="AU195" s="26" t="s">
        <v>83</v>
      </c>
      <c r="AY195" s="26" t="s">
        <v>200</v>
      </c>
      <c r="BE195" s="225">
        <f>IF(N195="základní",J195,0)</f>
        <v>0</v>
      </c>
      <c r="BF195" s="225">
        <f>IF(N195="snížená",J195,0)</f>
        <v>0</v>
      </c>
      <c r="BG195" s="225">
        <f>IF(N195="zákl. přenesená",J195,0)</f>
        <v>0</v>
      </c>
      <c r="BH195" s="225">
        <f>IF(N195="sníž. přenesená",J195,0)</f>
        <v>0</v>
      </c>
      <c r="BI195" s="225">
        <f>IF(N195="nulová",J195,0)</f>
        <v>0</v>
      </c>
      <c r="BJ195" s="26" t="s">
        <v>81</v>
      </c>
      <c r="BK195" s="225">
        <f>ROUND(I195*H195,2)</f>
        <v>0</v>
      </c>
      <c r="BL195" s="26" t="s">
        <v>207</v>
      </c>
      <c r="BM195" s="26" t="s">
        <v>1466</v>
      </c>
    </row>
    <row r="196" s="1" customFormat="1">
      <c r="B196" s="48"/>
      <c r="D196" s="226" t="s">
        <v>209</v>
      </c>
      <c r="F196" s="227" t="s">
        <v>1465</v>
      </c>
      <c r="I196" s="228"/>
      <c r="L196" s="48"/>
      <c r="M196" s="229"/>
      <c r="N196" s="49"/>
      <c r="O196" s="49"/>
      <c r="P196" s="49"/>
      <c r="Q196" s="49"/>
      <c r="R196" s="49"/>
      <c r="S196" s="49"/>
      <c r="T196" s="87"/>
      <c r="AT196" s="26" t="s">
        <v>209</v>
      </c>
      <c r="AU196" s="26" t="s">
        <v>83</v>
      </c>
    </row>
    <row r="197" s="12" customFormat="1">
      <c r="B197" s="230"/>
      <c r="D197" s="226" t="s">
        <v>211</v>
      </c>
      <c r="E197" s="231" t="s">
        <v>5</v>
      </c>
      <c r="F197" s="232" t="s">
        <v>1315</v>
      </c>
      <c r="H197" s="233">
        <v>36</v>
      </c>
      <c r="I197" s="234"/>
      <c r="L197" s="230"/>
      <c r="M197" s="235"/>
      <c r="N197" s="236"/>
      <c r="O197" s="236"/>
      <c r="P197" s="236"/>
      <c r="Q197" s="236"/>
      <c r="R197" s="236"/>
      <c r="S197" s="236"/>
      <c r="T197" s="237"/>
      <c r="AT197" s="231" t="s">
        <v>211</v>
      </c>
      <c r="AU197" s="231" t="s">
        <v>83</v>
      </c>
      <c r="AV197" s="12" t="s">
        <v>83</v>
      </c>
      <c r="AW197" s="12" t="s">
        <v>37</v>
      </c>
      <c r="AX197" s="12" t="s">
        <v>81</v>
      </c>
      <c r="AY197" s="231" t="s">
        <v>200</v>
      </c>
    </row>
    <row r="198" s="11" customFormat="1" ht="29.88" customHeight="1">
      <c r="B198" s="200"/>
      <c r="D198" s="201" t="s">
        <v>72</v>
      </c>
      <c r="E198" s="211" t="s">
        <v>250</v>
      </c>
      <c r="F198" s="211" t="s">
        <v>437</v>
      </c>
      <c r="I198" s="203"/>
      <c r="J198" s="212">
        <f>BK198</f>
        <v>0</v>
      </c>
      <c r="L198" s="200"/>
      <c r="M198" s="205"/>
      <c r="N198" s="206"/>
      <c r="O198" s="206"/>
      <c r="P198" s="207">
        <f>SUM(P199:P295)</f>
        <v>0</v>
      </c>
      <c r="Q198" s="206"/>
      <c r="R198" s="207">
        <f>SUM(R199:R295)</f>
        <v>4.8642685700000001</v>
      </c>
      <c r="S198" s="206"/>
      <c r="T198" s="208">
        <f>SUM(T199:T295)</f>
        <v>0</v>
      </c>
      <c r="AR198" s="201" t="s">
        <v>81</v>
      </c>
      <c r="AT198" s="209" t="s">
        <v>72</v>
      </c>
      <c r="AU198" s="209" t="s">
        <v>81</v>
      </c>
      <c r="AY198" s="201" t="s">
        <v>200</v>
      </c>
      <c r="BK198" s="210">
        <f>SUM(BK199:BK295)</f>
        <v>0</v>
      </c>
    </row>
    <row r="199" s="1" customFormat="1" ht="25.5" customHeight="1">
      <c r="B199" s="213"/>
      <c r="C199" s="214" t="s">
        <v>339</v>
      </c>
      <c r="D199" s="214" t="s">
        <v>202</v>
      </c>
      <c r="E199" s="215" t="s">
        <v>1467</v>
      </c>
      <c r="F199" s="216" t="s">
        <v>1468</v>
      </c>
      <c r="G199" s="217" t="s">
        <v>403</v>
      </c>
      <c r="H199" s="218">
        <v>6</v>
      </c>
      <c r="I199" s="219"/>
      <c r="J199" s="220">
        <f>ROUND(I199*H199,2)</f>
        <v>0</v>
      </c>
      <c r="K199" s="216" t="s">
        <v>206</v>
      </c>
      <c r="L199" s="48"/>
      <c r="M199" s="221" t="s">
        <v>5</v>
      </c>
      <c r="N199" s="222" t="s">
        <v>44</v>
      </c>
      <c r="O199" s="49"/>
      <c r="P199" s="223">
        <f>O199*H199</f>
        <v>0</v>
      </c>
      <c r="Q199" s="223">
        <v>0.00167</v>
      </c>
      <c r="R199" s="223">
        <f>Q199*H199</f>
        <v>0.010020000000000001</v>
      </c>
      <c r="S199" s="223">
        <v>0</v>
      </c>
      <c r="T199" s="224">
        <f>S199*H199</f>
        <v>0</v>
      </c>
      <c r="AR199" s="26" t="s">
        <v>207</v>
      </c>
      <c r="AT199" s="26" t="s">
        <v>202</v>
      </c>
      <c r="AU199" s="26" t="s">
        <v>83</v>
      </c>
      <c r="AY199" s="26" t="s">
        <v>200</v>
      </c>
      <c r="BE199" s="225">
        <f>IF(N199="základní",J199,0)</f>
        <v>0</v>
      </c>
      <c r="BF199" s="225">
        <f>IF(N199="snížená",J199,0)</f>
        <v>0</v>
      </c>
      <c r="BG199" s="225">
        <f>IF(N199="zákl. přenesená",J199,0)</f>
        <v>0</v>
      </c>
      <c r="BH199" s="225">
        <f>IF(N199="sníž. přenesená",J199,0)</f>
        <v>0</v>
      </c>
      <c r="BI199" s="225">
        <f>IF(N199="nulová",J199,0)</f>
        <v>0</v>
      </c>
      <c r="BJ199" s="26" t="s">
        <v>81</v>
      </c>
      <c r="BK199" s="225">
        <f>ROUND(I199*H199,2)</f>
        <v>0</v>
      </c>
      <c r="BL199" s="26" t="s">
        <v>207</v>
      </c>
      <c r="BM199" s="26" t="s">
        <v>1469</v>
      </c>
    </row>
    <row r="200" s="1" customFormat="1">
      <c r="B200" s="48"/>
      <c r="D200" s="226" t="s">
        <v>209</v>
      </c>
      <c r="F200" s="227" t="s">
        <v>1470</v>
      </c>
      <c r="I200" s="228"/>
      <c r="L200" s="48"/>
      <c r="M200" s="229"/>
      <c r="N200" s="49"/>
      <c r="O200" s="49"/>
      <c r="P200" s="49"/>
      <c r="Q200" s="49"/>
      <c r="R200" s="49"/>
      <c r="S200" s="49"/>
      <c r="T200" s="87"/>
      <c r="AT200" s="26" t="s">
        <v>209</v>
      </c>
      <c r="AU200" s="26" t="s">
        <v>83</v>
      </c>
    </row>
    <row r="201" s="1" customFormat="1" ht="16.5" customHeight="1">
      <c r="B201" s="213"/>
      <c r="C201" s="247" t="s">
        <v>345</v>
      </c>
      <c r="D201" s="247" t="s">
        <v>271</v>
      </c>
      <c r="E201" s="248" t="s">
        <v>1471</v>
      </c>
      <c r="F201" s="249" t="s">
        <v>1472</v>
      </c>
      <c r="G201" s="250" t="s">
        <v>403</v>
      </c>
      <c r="H201" s="251">
        <v>3</v>
      </c>
      <c r="I201" s="252"/>
      <c r="J201" s="253">
        <f>ROUND(I201*H201,2)</f>
        <v>0</v>
      </c>
      <c r="K201" s="249" t="s">
        <v>5</v>
      </c>
      <c r="L201" s="254"/>
      <c r="M201" s="255" t="s">
        <v>5</v>
      </c>
      <c r="N201" s="256" t="s">
        <v>44</v>
      </c>
      <c r="O201" s="49"/>
      <c r="P201" s="223">
        <f>O201*H201</f>
        <v>0</v>
      </c>
      <c r="Q201" s="223">
        <v>0.012999999999999999</v>
      </c>
      <c r="R201" s="223">
        <f>Q201*H201</f>
        <v>0.039</v>
      </c>
      <c r="S201" s="223">
        <v>0</v>
      </c>
      <c r="T201" s="224">
        <f>S201*H201</f>
        <v>0</v>
      </c>
      <c r="AR201" s="26" t="s">
        <v>1439</v>
      </c>
      <c r="AT201" s="26" t="s">
        <v>271</v>
      </c>
      <c r="AU201" s="26" t="s">
        <v>83</v>
      </c>
      <c r="AY201" s="26" t="s">
        <v>200</v>
      </c>
      <c r="BE201" s="225">
        <f>IF(N201="základní",J201,0)</f>
        <v>0</v>
      </c>
      <c r="BF201" s="225">
        <f>IF(N201="snížená",J201,0)</f>
        <v>0</v>
      </c>
      <c r="BG201" s="225">
        <f>IF(N201="zákl. přenesená",J201,0)</f>
        <v>0</v>
      </c>
      <c r="BH201" s="225">
        <f>IF(N201="sníž. přenesená",J201,0)</f>
        <v>0</v>
      </c>
      <c r="BI201" s="225">
        <f>IF(N201="nulová",J201,0)</f>
        <v>0</v>
      </c>
      <c r="BJ201" s="26" t="s">
        <v>81</v>
      </c>
      <c r="BK201" s="225">
        <f>ROUND(I201*H201,2)</f>
        <v>0</v>
      </c>
      <c r="BL201" s="26" t="s">
        <v>1439</v>
      </c>
      <c r="BM201" s="26" t="s">
        <v>1473</v>
      </c>
    </row>
    <row r="202" s="1" customFormat="1">
      <c r="B202" s="48"/>
      <c r="D202" s="226" t="s">
        <v>209</v>
      </c>
      <c r="F202" s="227" t="s">
        <v>1474</v>
      </c>
      <c r="I202" s="228"/>
      <c r="L202" s="48"/>
      <c r="M202" s="229"/>
      <c r="N202" s="49"/>
      <c r="O202" s="49"/>
      <c r="P202" s="49"/>
      <c r="Q202" s="49"/>
      <c r="R202" s="49"/>
      <c r="S202" s="49"/>
      <c r="T202" s="87"/>
      <c r="AT202" s="26" t="s">
        <v>209</v>
      </c>
      <c r="AU202" s="26" t="s">
        <v>83</v>
      </c>
    </row>
    <row r="203" s="1" customFormat="1" ht="16.5" customHeight="1">
      <c r="B203" s="213"/>
      <c r="C203" s="247" t="s">
        <v>350</v>
      </c>
      <c r="D203" s="247" t="s">
        <v>271</v>
      </c>
      <c r="E203" s="248" t="s">
        <v>1475</v>
      </c>
      <c r="F203" s="249" t="s">
        <v>1476</v>
      </c>
      <c r="G203" s="250" t="s">
        <v>403</v>
      </c>
      <c r="H203" s="251">
        <v>1</v>
      </c>
      <c r="I203" s="252"/>
      <c r="J203" s="253">
        <f>ROUND(I203*H203,2)</f>
        <v>0</v>
      </c>
      <c r="K203" s="249" t="s">
        <v>5</v>
      </c>
      <c r="L203" s="254"/>
      <c r="M203" s="255" t="s">
        <v>5</v>
      </c>
      <c r="N203" s="256" t="s">
        <v>44</v>
      </c>
      <c r="O203" s="49"/>
      <c r="P203" s="223">
        <f>O203*H203</f>
        <v>0</v>
      </c>
      <c r="Q203" s="223">
        <v>0.0089999999999999993</v>
      </c>
      <c r="R203" s="223">
        <f>Q203*H203</f>
        <v>0.0089999999999999993</v>
      </c>
      <c r="S203" s="223">
        <v>0</v>
      </c>
      <c r="T203" s="224">
        <f>S203*H203</f>
        <v>0</v>
      </c>
      <c r="AR203" s="26" t="s">
        <v>1439</v>
      </c>
      <c r="AT203" s="26" t="s">
        <v>271</v>
      </c>
      <c r="AU203" s="26" t="s">
        <v>83</v>
      </c>
      <c r="AY203" s="26" t="s">
        <v>200</v>
      </c>
      <c r="BE203" s="225">
        <f>IF(N203="základní",J203,0)</f>
        <v>0</v>
      </c>
      <c r="BF203" s="225">
        <f>IF(N203="snížená",J203,0)</f>
        <v>0</v>
      </c>
      <c r="BG203" s="225">
        <f>IF(N203="zákl. přenesená",J203,0)</f>
        <v>0</v>
      </c>
      <c r="BH203" s="225">
        <f>IF(N203="sníž. přenesená",J203,0)</f>
        <v>0</v>
      </c>
      <c r="BI203" s="225">
        <f>IF(N203="nulová",J203,0)</f>
        <v>0</v>
      </c>
      <c r="BJ203" s="26" t="s">
        <v>81</v>
      </c>
      <c r="BK203" s="225">
        <f>ROUND(I203*H203,2)</f>
        <v>0</v>
      </c>
      <c r="BL203" s="26" t="s">
        <v>1439</v>
      </c>
      <c r="BM203" s="26" t="s">
        <v>1477</v>
      </c>
    </row>
    <row r="204" s="1" customFormat="1">
      <c r="B204" s="48"/>
      <c r="D204" s="226" t="s">
        <v>209</v>
      </c>
      <c r="F204" s="227" t="s">
        <v>1478</v>
      </c>
      <c r="I204" s="228"/>
      <c r="L204" s="48"/>
      <c r="M204" s="229"/>
      <c r="N204" s="49"/>
      <c r="O204" s="49"/>
      <c r="P204" s="49"/>
      <c r="Q204" s="49"/>
      <c r="R204" s="49"/>
      <c r="S204" s="49"/>
      <c r="T204" s="87"/>
      <c r="AT204" s="26" t="s">
        <v>209</v>
      </c>
      <c r="AU204" s="26" t="s">
        <v>83</v>
      </c>
    </row>
    <row r="205" s="1" customFormat="1" ht="16.5" customHeight="1">
      <c r="B205" s="213"/>
      <c r="C205" s="247" t="s">
        <v>356</v>
      </c>
      <c r="D205" s="247" t="s">
        <v>271</v>
      </c>
      <c r="E205" s="248" t="s">
        <v>1479</v>
      </c>
      <c r="F205" s="249" t="s">
        <v>1480</v>
      </c>
      <c r="G205" s="250" t="s">
        <v>1481</v>
      </c>
      <c r="H205" s="251">
        <v>1</v>
      </c>
      <c r="I205" s="252"/>
      <c r="J205" s="253">
        <f>ROUND(I205*H205,2)</f>
        <v>0</v>
      </c>
      <c r="K205" s="249" t="s">
        <v>5</v>
      </c>
      <c r="L205" s="254"/>
      <c r="M205" s="255" t="s">
        <v>5</v>
      </c>
      <c r="N205" s="256" t="s">
        <v>44</v>
      </c>
      <c r="O205" s="49"/>
      <c r="P205" s="223">
        <f>O205*H205</f>
        <v>0</v>
      </c>
      <c r="Q205" s="223">
        <v>0</v>
      </c>
      <c r="R205" s="223">
        <f>Q205*H205</f>
        <v>0</v>
      </c>
      <c r="S205" s="223">
        <v>0</v>
      </c>
      <c r="T205" s="224">
        <f>S205*H205</f>
        <v>0</v>
      </c>
      <c r="AR205" s="26" t="s">
        <v>250</v>
      </c>
      <c r="AT205" s="26" t="s">
        <v>271</v>
      </c>
      <c r="AU205" s="26" t="s">
        <v>83</v>
      </c>
      <c r="AY205" s="26" t="s">
        <v>200</v>
      </c>
      <c r="BE205" s="225">
        <f>IF(N205="základní",J205,0)</f>
        <v>0</v>
      </c>
      <c r="BF205" s="225">
        <f>IF(N205="snížená",J205,0)</f>
        <v>0</v>
      </c>
      <c r="BG205" s="225">
        <f>IF(N205="zákl. přenesená",J205,0)</f>
        <v>0</v>
      </c>
      <c r="BH205" s="225">
        <f>IF(N205="sníž. přenesená",J205,0)</f>
        <v>0</v>
      </c>
      <c r="BI205" s="225">
        <f>IF(N205="nulová",J205,0)</f>
        <v>0</v>
      </c>
      <c r="BJ205" s="26" t="s">
        <v>81</v>
      </c>
      <c r="BK205" s="225">
        <f>ROUND(I205*H205,2)</f>
        <v>0</v>
      </c>
      <c r="BL205" s="26" t="s">
        <v>207</v>
      </c>
      <c r="BM205" s="26" t="s">
        <v>1482</v>
      </c>
    </row>
    <row r="206" s="1" customFormat="1" ht="25.5" customHeight="1">
      <c r="B206" s="213"/>
      <c r="C206" s="214" t="s">
        <v>362</v>
      </c>
      <c r="D206" s="214" t="s">
        <v>202</v>
      </c>
      <c r="E206" s="215" t="s">
        <v>1483</v>
      </c>
      <c r="F206" s="216" t="s">
        <v>1484</v>
      </c>
      <c r="G206" s="217" t="s">
        <v>403</v>
      </c>
      <c r="H206" s="218">
        <v>12</v>
      </c>
      <c r="I206" s="219"/>
      <c r="J206" s="220">
        <f>ROUND(I206*H206,2)</f>
        <v>0</v>
      </c>
      <c r="K206" s="216" t="s">
        <v>206</v>
      </c>
      <c r="L206" s="48"/>
      <c r="M206" s="221" t="s">
        <v>5</v>
      </c>
      <c r="N206" s="222" t="s">
        <v>44</v>
      </c>
      <c r="O206" s="49"/>
      <c r="P206" s="223">
        <f>O206*H206</f>
        <v>0</v>
      </c>
      <c r="Q206" s="223">
        <v>0.00167</v>
      </c>
      <c r="R206" s="223">
        <f>Q206*H206</f>
        <v>0.020040000000000002</v>
      </c>
      <c r="S206" s="223">
        <v>0</v>
      </c>
      <c r="T206" s="224">
        <f>S206*H206</f>
        <v>0</v>
      </c>
      <c r="AR206" s="26" t="s">
        <v>207</v>
      </c>
      <c r="AT206" s="26" t="s">
        <v>202</v>
      </c>
      <c r="AU206" s="26" t="s">
        <v>83</v>
      </c>
      <c r="AY206" s="26" t="s">
        <v>200</v>
      </c>
      <c r="BE206" s="225">
        <f>IF(N206="základní",J206,0)</f>
        <v>0</v>
      </c>
      <c r="BF206" s="225">
        <f>IF(N206="snížená",J206,0)</f>
        <v>0</v>
      </c>
      <c r="BG206" s="225">
        <f>IF(N206="zákl. přenesená",J206,0)</f>
        <v>0</v>
      </c>
      <c r="BH206" s="225">
        <f>IF(N206="sníž. přenesená",J206,0)</f>
        <v>0</v>
      </c>
      <c r="BI206" s="225">
        <f>IF(N206="nulová",J206,0)</f>
        <v>0</v>
      </c>
      <c r="BJ206" s="26" t="s">
        <v>81</v>
      </c>
      <c r="BK206" s="225">
        <f>ROUND(I206*H206,2)</f>
        <v>0</v>
      </c>
      <c r="BL206" s="26" t="s">
        <v>207</v>
      </c>
      <c r="BM206" s="26" t="s">
        <v>1485</v>
      </c>
    </row>
    <row r="207" s="1" customFormat="1">
      <c r="B207" s="48"/>
      <c r="D207" s="226" t="s">
        <v>209</v>
      </c>
      <c r="F207" s="227" t="s">
        <v>1486</v>
      </c>
      <c r="I207" s="228"/>
      <c r="L207" s="48"/>
      <c r="M207" s="229"/>
      <c r="N207" s="49"/>
      <c r="O207" s="49"/>
      <c r="P207" s="49"/>
      <c r="Q207" s="49"/>
      <c r="R207" s="49"/>
      <c r="S207" s="49"/>
      <c r="T207" s="87"/>
      <c r="AT207" s="26" t="s">
        <v>209</v>
      </c>
      <c r="AU207" s="26" t="s">
        <v>83</v>
      </c>
    </row>
    <row r="208" s="1" customFormat="1" ht="16.5" customHeight="1">
      <c r="B208" s="213"/>
      <c r="C208" s="247" t="s">
        <v>368</v>
      </c>
      <c r="D208" s="247" t="s">
        <v>271</v>
      </c>
      <c r="E208" s="248" t="s">
        <v>1487</v>
      </c>
      <c r="F208" s="249" t="s">
        <v>1488</v>
      </c>
      <c r="G208" s="250" t="s">
        <v>403</v>
      </c>
      <c r="H208" s="251">
        <v>1</v>
      </c>
      <c r="I208" s="252"/>
      <c r="J208" s="253">
        <f>ROUND(I208*H208,2)</f>
        <v>0</v>
      </c>
      <c r="K208" s="249" t="s">
        <v>5</v>
      </c>
      <c r="L208" s="254"/>
      <c r="M208" s="255" t="s">
        <v>5</v>
      </c>
      <c r="N208" s="256" t="s">
        <v>44</v>
      </c>
      <c r="O208" s="49"/>
      <c r="P208" s="223">
        <f>O208*H208</f>
        <v>0</v>
      </c>
      <c r="Q208" s="223">
        <v>0.017000000000000001</v>
      </c>
      <c r="R208" s="223">
        <f>Q208*H208</f>
        <v>0.017000000000000001</v>
      </c>
      <c r="S208" s="223">
        <v>0</v>
      </c>
      <c r="T208" s="224">
        <f>S208*H208</f>
        <v>0</v>
      </c>
      <c r="AR208" s="26" t="s">
        <v>1439</v>
      </c>
      <c r="AT208" s="26" t="s">
        <v>271</v>
      </c>
      <c r="AU208" s="26" t="s">
        <v>83</v>
      </c>
      <c r="AY208" s="26" t="s">
        <v>200</v>
      </c>
      <c r="BE208" s="225">
        <f>IF(N208="základní",J208,0)</f>
        <v>0</v>
      </c>
      <c r="BF208" s="225">
        <f>IF(N208="snížená",J208,0)</f>
        <v>0</v>
      </c>
      <c r="BG208" s="225">
        <f>IF(N208="zákl. přenesená",J208,0)</f>
        <v>0</v>
      </c>
      <c r="BH208" s="225">
        <f>IF(N208="sníž. přenesená",J208,0)</f>
        <v>0</v>
      </c>
      <c r="BI208" s="225">
        <f>IF(N208="nulová",J208,0)</f>
        <v>0</v>
      </c>
      <c r="BJ208" s="26" t="s">
        <v>81</v>
      </c>
      <c r="BK208" s="225">
        <f>ROUND(I208*H208,2)</f>
        <v>0</v>
      </c>
      <c r="BL208" s="26" t="s">
        <v>1439</v>
      </c>
      <c r="BM208" s="26" t="s">
        <v>1489</v>
      </c>
    </row>
    <row r="209" s="1" customFormat="1">
      <c r="B209" s="48"/>
      <c r="D209" s="226" t="s">
        <v>209</v>
      </c>
      <c r="F209" s="227" t="s">
        <v>1490</v>
      </c>
      <c r="I209" s="228"/>
      <c r="L209" s="48"/>
      <c r="M209" s="229"/>
      <c r="N209" s="49"/>
      <c r="O209" s="49"/>
      <c r="P209" s="49"/>
      <c r="Q209" s="49"/>
      <c r="R209" s="49"/>
      <c r="S209" s="49"/>
      <c r="T209" s="87"/>
      <c r="AT209" s="26" t="s">
        <v>209</v>
      </c>
      <c r="AU209" s="26" t="s">
        <v>83</v>
      </c>
    </row>
    <row r="210" s="1" customFormat="1" ht="16.5" customHeight="1">
      <c r="B210" s="213"/>
      <c r="C210" s="247" t="s">
        <v>373</v>
      </c>
      <c r="D210" s="247" t="s">
        <v>271</v>
      </c>
      <c r="E210" s="248" t="s">
        <v>1491</v>
      </c>
      <c r="F210" s="249" t="s">
        <v>1492</v>
      </c>
      <c r="G210" s="250" t="s">
        <v>403</v>
      </c>
      <c r="H210" s="251">
        <v>1</v>
      </c>
      <c r="I210" s="252"/>
      <c r="J210" s="253">
        <f>ROUND(I210*H210,2)</f>
        <v>0</v>
      </c>
      <c r="K210" s="249" t="s">
        <v>5</v>
      </c>
      <c r="L210" s="254"/>
      <c r="M210" s="255" t="s">
        <v>5</v>
      </c>
      <c r="N210" s="256" t="s">
        <v>44</v>
      </c>
      <c r="O210" s="49"/>
      <c r="P210" s="223">
        <f>O210*H210</f>
        <v>0</v>
      </c>
      <c r="Q210" s="223">
        <v>0.0089999999999999993</v>
      </c>
      <c r="R210" s="223">
        <f>Q210*H210</f>
        <v>0.0089999999999999993</v>
      </c>
      <c r="S210" s="223">
        <v>0</v>
      </c>
      <c r="T210" s="224">
        <f>S210*H210</f>
        <v>0</v>
      </c>
      <c r="AR210" s="26" t="s">
        <v>1439</v>
      </c>
      <c r="AT210" s="26" t="s">
        <v>271</v>
      </c>
      <c r="AU210" s="26" t="s">
        <v>83</v>
      </c>
      <c r="AY210" s="26" t="s">
        <v>200</v>
      </c>
      <c r="BE210" s="225">
        <f>IF(N210="základní",J210,0)</f>
        <v>0</v>
      </c>
      <c r="BF210" s="225">
        <f>IF(N210="snížená",J210,0)</f>
        <v>0</v>
      </c>
      <c r="BG210" s="225">
        <f>IF(N210="zákl. přenesená",J210,0)</f>
        <v>0</v>
      </c>
      <c r="BH210" s="225">
        <f>IF(N210="sníž. přenesená",J210,0)</f>
        <v>0</v>
      </c>
      <c r="BI210" s="225">
        <f>IF(N210="nulová",J210,0)</f>
        <v>0</v>
      </c>
      <c r="BJ210" s="26" t="s">
        <v>81</v>
      </c>
      <c r="BK210" s="225">
        <f>ROUND(I210*H210,2)</f>
        <v>0</v>
      </c>
      <c r="BL210" s="26" t="s">
        <v>1439</v>
      </c>
      <c r="BM210" s="26" t="s">
        <v>1493</v>
      </c>
    </row>
    <row r="211" s="1" customFormat="1">
      <c r="B211" s="48"/>
      <c r="D211" s="226" t="s">
        <v>209</v>
      </c>
      <c r="F211" s="227" t="s">
        <v>1494</v>
      </c>
      <c r="I211" s="228"/>
      <c r="L211" s="48"/>
      <c r="M211" s="229"/>
      <c r="N211" s="49"/>
      <c r="O211" s="49"/>
      <c r="P211" s="49"/>
      <c r="Q211" s="49"/>
      <c r="R211" s="49"/>
      <c r="S211" s="49"/>
      <c r="T211" s="87"/>
      <c r="AT211" s="26" t="s">
        <v>209</v>
      </c>
      <c r="AU211" s="26" t="s">
        <v>83</v>
      </c>
    </row>
    <row r="212" s="1" customFormat="1" ht="16.5" customHeight="1">
      <c r="B212" s="213"/>
      <c r="C212" s="247" t="s">
        <v>378</v>
      </c>
      <c r="D212" s="247" t="s">
        <v>271</v>
      </c>
      <c r="E212" s="248" t="s">
        <v>1495</v>
      </c>
      <c r="F212" s="249" t="s">
        <v>1496</v>
      </c>
      <c r="G212" s="250" t="s">
        <v>403</v>
      </c>
      <c r="H212" s="251">
        <v>2</v>
      </c>
      <c r="I212" s="252"/>
      <c r="J212" s="253">
        <f>ROUND(I212*H212,2)</f>
        <v>0</v>
      </c>
      <c r="K212" s="249" t="s">
        <v>5</v>
      </c>
      <c r="L212" s="254"/>
      <c r="M212" s="255" t="s">
        <v>5</v>
      </c>
      <c r="N212" s="256" t="s">
        <v>44</v>
      </c>
      <c r="O212" s="49"/>
      <c r="P212" s="223">
        <f>O212*H212</f>
        <v>0</v>
      </c>
      <c r="Q212" s="223">
        <v>0.01</v>
      </c>
      <c r="R212" s="223">
        <f>Q212*H212</f>
        <v>0.02</v>
      </c>
      <c r="S212" s="223">
        <v>0</v>
      </c>
      <c r="T212" s="224">
        <f>S212*H212</f>
        <v>0</v>
      </c>
      <c r="AR212" s="26" t="s">
        <v>1439</v>
      </c>
      <c r="AT212" s="26" t="s">
        <v>271</v>
      </c>
      <c r="AU212" s="26" t="s">
        <v>83</v>
      </c>
      <c r="AY212" s="26" t="s">
        <v>200</v>
      </c>
      <c r="BE212" s="225">
        <f>IF(N212="základní",J212,0)</f>
        <v>0</v>
      </c>
      <c r="BF212" s="225">
        <f>IF(N212="snížená",J212,0)</f>
        <v>0</v>
      </c>
      <c r="BG212" s="225">
        <f>IF(N212="zákl. přenesená",J212,0)</f>
        <v>0</v>
      </c>
      <c r="BH212" s="225">
        <f>IF(N212="sníž. přenesená",J212,0)</f>
        <v>0</v>
      </c>
      <c r="BI212" s="225">
        <f>IF(N212="nulová",J212,0)</f>
        <v>0</v>
      </c>
      <c r="BJ212" s="26" t="s">
        <v>81</v>
      </c>
      <c r="BK212" s="225">
        <f>ROUND(I212*H212,2)</f>
        <v>0</v>
      </c>
      <c r="BL212" s="26" t="s">
        <v>1439</v>
      </c>
      <c r="BM212" s="26" t="s">
        <v>1497</v>
      </c>
    </row>
    <row r="213" s="1" customFormat="1">
      <c r="B213" s="48"/>
      <c r="D213" s="226" t="s">
        <v>209</v>
      </c>
      <c r="F213" s="227" t="s">
        <v>1498</v>
      </c>
      <c r="I213" s="228"/>
      <c r="L213" s="48"/>
      <c r="M213" s="229"/>
      <c r="N213" s="49"/>
      <c r="O213" s="49"/>
      <c r="P213" s="49"/>
      <c r="Q213" s="49"/>
      <c r="R213" s="49"/>
      <c r="S213" s="49"/>
      <c r="T213" s="87"/>
      <c r="AT213" s="26" t="s">
        <v>209</v>
      </c>
      <c r="AU213" s="26" t="s">
        <v>83</v>
      </c>
    </row>
    <row r="214" s="1" customFormat="1" ht="16.5" customHeight="1">
      <c r="B214" s="213"/>
      <c r="C214" s="247" t="s">
        <v>383</v>
      </c>
      <c r="D214" s="247" t="s">
        <v>271</v>
      </c>
      <c r="E214" s="248" t="s">
        <v>1499</v>
      </c>
      <c r="F214" s="249" t="s">
        <v>1500</v>
      </c>
      <c r="G214" s="250" t="s">
        <v>403</v>
      </c>
      <c r="H214" s="251">
        <v>1</v>
      </c>
      <c r="I214" s="252"/>
      <c r="J214" s="253">
        <f>ROUND(I214*H214,2)</f>
        <v>0</v>
      </c>
      <c r="K214" s="249" t="s">
        <v>5</v>
      </c>
      <c r="L214" s="254"/>
      <c r="M214" s="255" t="s">
        <v>5</v>
      </c>
      <c r="N214" s="256" t="s">
        <v>44</v>
      </c>
      <c r="O214" s="49"/>
      <c r="P214" s="223">
        <f>O214*H214</f>
        <v>0</v>
      </c>
      <c r="Q214" s="223">
        <v>0.01</v>
      </c>
      <c r="R214" s="223">
        <f>Q214*H214</f>
        <v>0.01</v>
      </c>
      <c r="S214" s="223">
        <v>0</v>
      </c>
      <c r="T214" s="224">
        <f>S214*H214</f>
        <v>0</v>
      </c>
      <c r="AR214" s="26" t="s">
        <v>1439</v>
      </c>
      <c r="AT214" s="26" t="s">
        <v>271</v>
      </c>
      <c r="AU214" s="26" t="s">
        <v>83</v>
      </c>
      <c r="AY214" s="26" t="s">
        <v>200</v>
      </c>
      <c r="BE214" s="225">
        <f>IF(N214="základní",J214,0)</f>
        <v>0</v>
      </c>
      <c r="BF214" s="225">
        <f>IF(N214="snížená",J214,0)</f>
        <v>0</v>
      </c>
      <c r="BG214" s="225">
        <f>IF(N214="zákl. přenesená",J214,0)</f>
        <v>0</v>
      </c>
      <c r="BH214" s="225">
        <f>IF(N214="sníž. přenesená",J214,0)</f>
        <v>0</v>
      </c>
      <c r="BI214" s="225">
        <f>IF(N214="nulová",J214,0)</f>
        <v>0</v>
      </c>
      <c r="BJ214" s="26" t="s">
        <v>81</v>
      </c>
      <c r="BK214" s="225">
        <f>ROUND(I214*H214,2)</f>
        <v>0</v>
      </c>
      <c r="BL214" s="26" t="s">
        <v>1439</v>
      </c>
      <c r="BM214" s="26" t="s">
        <v>1501</v>
      </c>
    </row>
    <row r="215" s="1" customFormat="1">
      <c r="B215" s="48"/>
      <c r="D215" s="226" t="s">
        <v>209</v>
      </c>
      <c r="F215" s="227" t="s">
        <v>1502</v>
      </c>
      <c r="I215" s="228"/>
      <c r="L215" s="48"/>
      <c r="M215" s="229"/>
      <c r="N215" s="49"/>
      <c r="O215" s="49"/>
      <c r="P215" s="49"/>
      <c r="Q215" s="49"/>
      <c r="R215" s="49"/>
      <c r="S215" s="49"/>
      <c r="T215" s="87"/>
      <c r="AT215" s="26" t="s">
        <v>209</v>
      </c>
      <c r="AU215" s="26" t="s">
        <v>83</v>
      </c>
    </row>
    <row r="216" s="1" customFormat="1" ht="16.5" customHeight="1">
      <c r="B216" s="213"/>
      <c r="C216" s="247" t="s">
        <v>389</v>
      </c>
      <c r="D216" s="247" t="s">
        <v>271</v>
      </c>
      <c r="E216" s="248" t="s">
        <v>1503</v>
      </c>
      <c r="F216" s="249" t="s">
        <v>1504</v>
      </c>
      <c r="G216" s="250" t="s">
        <v>403</v>
      </c>
      <c r="H216" s="251">
        <v>7</v>
      </c>
      <c r="I216" s="252"/>
      <c r="J216" s="253">
        <f>ROUND(I216*H216,2)</f>
        <v>0</v>
      </c>
      <c r="K216" s="249" t="s">
        <v>5</v>
      </c>
      <c r="L216" s="254"/>
      <c r="M216" s="255" t="s">
        <v>5</v>
      </c>
      <c r="N216" s="256" t="s">
        <v>44</v>
      </c>
      <c r="O216" s="49"/>
      <c r="P216" s="223">
        <f>O216*H216</f>
        <v>0</v>
      </c>
      <c r="Q216" s="223">
        <v>0.0060000000000000001</v>
      </c>
      <c r="R216" s="223">
        <f>Q216*H216</f>
        <v>0.042000000000000003</v>
      </c>
      <c r="S216" s="223">
        <v>0</v>
      </c>
      <c r="T216" s="224">
        <f>S216*H216</f>
        <v>0</v>
      </c>
      <c r="AR216" s="26" t="s">
        <v>1439</v>
      </c>
      <c r="AT216" s="26" t="s">
        <v>271</v>
      </c>
      <c r="AU216" s="26" t="s">
        <v>83</v>
      </c>
      <c r="AY216" s="26" t="s">
        <v>200</v>
      </c>
      <c r="BE216" s="225">
        <f>IF(N216="základní",J216,0)</f>
        <v>0</v>
      </c>
      <c r="BF216" s="225">
        <f>IF(N216="snížená",J216,0)</f>
        <v>0</v>
      </c>
      <c r="BG216" s="225">
        <f>IF(N216="zákl. přenesená",J216,0)</f>
        <v>0</v>
      </c>
      <c r="BH216" s="225">
        <f>IF(N216="sníž. přenesená",J216,0)</f>
        <v>0</v>
      </c>
      <c r="BI216" s="225">
        <f>IF(N216="nulová",J216,0)</f>
        <v>0</v>
      </c>
      <c r="BJ216" s="26" t="s">
        <v>81</v>
      </c>
      <c r="BK216" s="225">
        <f>ROUND(I216*H216,2)</f>
        <v>0</v>
      </c>
      <c r="BL216" s="26" t="s">
        <v>1439</v>
      </c>
      <c r="BM216" s="26" t="s">
        <v>1505</v>
      </c>
    </row>
    <row r="217" s="1" customFormat="1">
      <c r="B217" s="48"/>
      <c r="D217" s="226" t="s">
        <v>209</v>
      </c>
      <c r="F217" s="227" t="s">
        <v>1506</v>
      </c>
      <c r="I217" s="228"/>
      <c r="L217" s="48"/>
      <c r="M217" s="229"/>
      <c r="N217" s="49"/>
      <c r="O217" s="49"/>
      <c r="P217" s="49"/>
      <c r="Q217" s="49"/>
      <c r="R217" s="49"/>
      <c r="S217" s="49"/>
      <c r="T217" s="87"/>
      <c r="AT217" s="26" t="s">
        <v>209</v>
      </c>
      <c r="AU217" s="26" t="s">
        <v>83</v>
      </c>
    </row>
    <row r="218" s="1" customFormat="1" ht="16.5" customHeight="1">
      <c r="B218" s="213"/>
      <c r="C218" s="214" t="s">
        <v>394</v>
      </c>
      <c r="D218" s="214" t="s">
        <v>202</v>
      </c>
      <c r="E218" s="215" t="s">
        <v>1507</v>
      </c>
      <c r="F218" s="216" t="s">
        <v>1508</v>
      </c>
      <c r="G218" s="217" t="s">
        <v>403</v>
      </c>
      <c r="H218" s="218">
        <v>7</v>
      </c>
      <c r="I218" s="219"/>
      <c r="J218" s="220">
        <f>ROUND(I218*H218,2)</f>
        <v>0</v>
      </c>
      <c r="K218" s="216" t="s">
        <v>206</v>
      </c>
      <c r="L218" s="48"/>
      <c r="M218" s="221" t="s">
        <v>5</v>
      </c>
      <c r="N218" s="222" t="s">
        <v>44</v>
      </c>
      <c r="O218" s="49"/>
      <c r="P218" s="223">
        <f>O218*H218</f>
        <v>0</v>
      </c>
      <c r="Q218" s="223">
        <v>0.0017099999999999999</v>
      </c>
      <c r="R218" s="223">
        <f>Q218*H218</f>
        <v>0.01197</v>
      </c>
      <c r="S218" s="223">
        <v>0</v>
      </c>
      <c r="T218" s="224">
        <f>S218*H218</f>
        <v>0</v>
      </c>
      <c r="AR218" s="26" t="s">
        <v>207</v>
      </c>
      <c r="AT218" s="26" t="s">
        <v>202</v>
      </c>
      <c r="AU218" s="26" t="s">
        <v>83</v>
      </c>
      <c r="AY218" s="26" t="s">
        <v>200</v>
      </c>
      <c r="BE218" s="225">
        <f>IF(N218="základní",J218,0)</f>
        <v>0</v>
      </c>
      <c r="BF218" s="225">
        <f>IF(N218="snížená",J218,0)</f>
        <v>0</v>
      </c>
      <c r="BG218" s="225">
        <f>IF(N218="zákl. přenesená",J218,0)</f>
        <v>0</v>
      </c>
      <c r="BH218" s="225">
        <f>IF(N218="sníž. přenesená",J218,0)</f>
        <v>0</v>
      </c>
      <c r="BI218" s="225">
        <f>IF(N218="nulová",J218,0)</f>
        <v>0</v>
      </c>
      <c r="BJ218" s="26" t="s">
        <v>81</v>
      </c>
      <c r="BK218" s="225">
        <f>ROUND(I218*H218,2)</f>
        <v>0</v>
      </c>
      <c r="BL218" s="26" t="s">
        <v>207</v>
      </c>
      <c r="BM218" s="26" t="s">
        <v>1509</v>
      </c>
    </row>
    <row r="219" s="1" customFormat="1">
      <c r="B219" s="48"/>
      <c r="D219" s="226" t="s">
        <v>209</v>
      </c>
      <c r="F219" s="227" t="s">
        <v>1510</v>
      </c>
      <c r="I219" s="228"/>
      <c r="L219" s="48"/>
      <c r="M219" s="229"/>
      <c r="N219" s="49"/>
      <c r="O219" s="49"/>
      <c r="P219" s="49"/>
      <c r="Q219" s="49"/>
      <c r="R219" s="49"/>
      <c r="S219" s="49"/>
      <c r="T219" s="87"/>
      <c r="AT219" s="26" t="s">
        <v>209</v>
      </c>
      <c r="AU219" s="26" t="s">
        <v>83</v>
      </c>
    </row>
    <row r="220" s="1" customFormat="1">
      <c r="B220" s="48"/>
      <c r="D220" s="226" t="s">
        <v>1349</v>
      </c>
      <c r="F220" s="246" t="s">
        <v>1511</v>
      </c>
      <c r="I220" s="228"/>
      <c r="L220" s="48"/>
      <c r="M220" s="229"/>
      <c r="N220" s="49"/>
      <c r="O220" s="49"/>
      <c r="P220" s="49"/>
      <c r="Q220" s="49"/>
      <c r="R220" s="49"/>
      <c r="S220" s="49"/>
      <c r="T220" s="87"/>
      <c r="AT220" s="26" t="s">
        <v>1349</v>
      </c>
      <c r="AU220" s="26" t="s">
        <v>83</v>
      </c>
    </row>
    <row r="221" s="1" customFormat="1" ht="16.5" customHeight="1">
      <c r="B221" s="213"/>
      <c r="C221" s="247" t="s">
        <v>400</v>
      </c>
      <c r="D221" s="247" t="s">
        <v>271</v>
      </c>
      <c r="E221" s="248" t="s">
        <v>1512</v>
      </c>
      <c r="F221" s="249" t="s">
        <v>1513</v>
      </c>
      <c r="G221" s="250" t="s">
        <v>403</v>
      </c>
      <c r="H221" s="251">
        <v>1</v>
      </c>
      <c r="I221" s="252"/>
      <c r="J221" s="253">
        <f>ROUND(I221*H221,2)</f>
        <v>0</v>
      </c>
      <c r="K221" s="249" t="s">
        <v>5</v>
      </c>
      <c r="L221" s="254"/>
      <c r="M221" s="255" t="s">
        <v>5</v>
      </c>
      <c r="N221" s="256" t="s">
        <v>44</v>
      </c>
      <c r="O221" s="49"/>
      <c r="P221" s="223">
        <f>O221*H221</f>
        <v>0</v>
      </c>
      <c r="Q221" s="223">
        <v>0.019</v>
      </c>
      <c r="R221" s="223">
        <f>Q221*H221</f>
        <v>0.019</v>
      </c>
      <c r="S221" s="223">
        <v>0</v>
      </c>
      <c r="T221" s="224">
        <f>S221*H221</f>
        <v>0</v>
      </c>
      <c r="AR221" s="26" t="s">
        <v>250</v>
      </c>
      <c r="AT221" s="26" t="s">
        <v>271</v>
      </c>
      <c r="AU221" s="26" t="s">
        <v>83</v>
      </c>
      <c r="AY221" s="26" t="s">
        <v>200</v>
      </c>
      <c r="BE221" s="225">
        <f>IF(N221="základní",J221,0)</f>
        <v>0</v>
      </c>
      <c r="BF221" s="225">
        <f>IF(N221="snížená",J221,0)</f>
        <v>0</v>
      </c>
      <c r="BG221" s="225">
        <f>IF(N221="zákl. přenesená",J221,0)</f>
        <v>0</v>
      </c>
      <c r="BH221" s="225">
        <f>IF(N221="sníž. přenesená",J221,0)</f>
        <v>0</v>
      </c>
      <c r="BI221" s="225">
        <f>IF(N221="nulová",J221,0)</f>
        <v>0</v>
      </c>
      <c r="BJ221" s="26" t="s">
        <v>81</v>
      </c>
      <c r="BK221" s="225">
        <f>ROUND(I221*H221,2)</f>
        <v>0</v>
      </c>
      <c r="BL221" s="26" t="s">
        <v>207</v>
      </c>
      <c r="BM221" s="26" t="s">
        <v>1514</v>
      </c>
    </row>
    <row r="222" s="1" customFormat="1">
      <c r="B222" s="48"/>
      <c r="D222" s="226" t="s">
        <v>209</v>
      </c>
      <c r="F222" s="227" t="s">
        <v>1515</v>
      </c>
      <c r="I222" s="228"/>
      <c r="L222" s="48"/>
      <c r="M222" s="229"/>
      <c r="N222" s="49"/>
      <c r="O222" s="49"/>
      <c r="P222" s="49"/>
      <c r="Q222" s="49"/>
      <c r="R222" s="49"/>
      <c r="S222" s="49"/>
      <c r="T222" s="87"/>
      <c r="AT222" s="26" t="s">
        <v>209</v>
      </c>
      <c r="AU222" s="26" t="s">
        <v>83</v>
      </c>
    </row>
    <row r="223" s="1" customFormat="1" ht="16.5" customHeight="1">
      <c r="B223" s="213"/>
      <c r="C223" s="247" t="s">
        <v>407</v>
      </c>
      <c r="D223" s="247" t="s">
        <v>271</v>
      </c>
      <c r="E223" s="248" t="s">
        <v>1516</v>
      </c>
      <c r="F223" s="249" t="s">
        <v>1517</v>
      </c>
      <c r="G223" s="250" t="s">
        <v>403</v>
      </c>
      <c r="H223" s="251">
        <v>3</v>
      </c>
      <c r="I223" s="252"/>
      <c r="J223" s="253">
        <f>ROUND(I223*H223,2)</f>
        <v>0</v>
      </c>
      <c r="K223" s="249" t="s">
        <v>5</v>
      </c>
      <c r="L223" s="254"/>
      <c r="M223" s="255" t="s">
        <v>5</v>
      </c>
      <c r="N223" s="256" t="s">
        <v>44</v>
      </c>
      <c r="O223" s="49"/>
      <c r="P223" s="223">
        <f>O223*H223</f>
        <v>0</v>
      </c>
      <c r="Q223" s="223">
        <v>0.019</v>
      </c>
      <c r="R223" s="223">
        <f>Q223*H223</f>
        <v>0.056999999999999995</v>
      </c>
      <c r="S223" s="223">
        <v>0</v>
      </c>
      <c r="T223" s="224">
        <f>S223*H223</f>
        <v>0</v>
      </c>
      <c r="AR223" s="26" t="s">
        <v>250</v>
      </c>
      <c r="AT223" s="26" t="s">
        <v>271</v>
      </c>
      <c r="AU223" s="26" t="s">
        <v>83</v>
      </c>
      <c r="AY223" s="26" t="s">
        <v>200</v>
      </c>
      <c r="BE223" s="225">
        <f>IF(N223="základní",J223,0)</f>
        <v>0</v>
      </c>
      <c r="BF223" s="225">
        <f>IF(N223="snížená",J223,0)</f>
        <v>0</v>
      </c>
      <c r="BG223" s="225">
        <f>IF(N223="zákl. přenesená",J223,0)</f>
        <v>0</v>
      </c>
      <c r="BH223" s="225">
        <f>IF(N223="sníž. přenesená",J223,0)</f>
        <v>0</v>
      </c>
      <c r="BI223" s="225">
        <f>IF(N223="nulová",J223,0)</f>
        <v>0</v>
      </c>
      <c r="BJ223" s="26" t="s">
        <v>81</v>
      </c>
      <c r="BK223" s="225">
        <f>ROUND(I223*H223,2)</f>
        <v>0</v>
      </c>
      <c r="BL223" s="26" t="s">
        <v>207</v>
      </c>
      <c r="BM223" s="26" t="s">
        <v>1518</v>
      </c>
    </row>
    <row r="224" s="1" customFormat="1">
      <c r="B224" s="48"/>
      <c r="D224" s="226" t="s">
        <v>209</v>
      </c>
      <c r="F224" s="227" t="s">
        <v>1519</v>
      </c>
      <c r="I224" s="228"/>
      <c r="L224" s="48"/>
      <c r="M224" s="229"/>
      <c r="N224" s="49"/>
      <c r="O224" s="49"/>
      <c r="P224" s="49"/>
      <c r="Q224" s="49"/>
      <c r="R224" s="49"/>
      <c r="S224" s="49"/>
      <c r="T224" s="87"/>
      <c r="AT224" s="26" t="s">
        <v>209</v>
      </c>
      <c r="AU224" s="26" t="s">
        <v>83</v>
      </c>
    </row>
    <row r="225" s="1" customFormat="1" ht="16.5" customHeight="1">
      <c r="B225" s="213"/>
      <c r="C225" s="247" t="s">
        <v>413</v>
      </c>
      <c r="D225" s="247" t="s">
        <v>271</v>
      </c>
      <c r="E225" s="248" t="s">
        <v>1520</v>
      </c>
      <c r="F225" s="249" t="s">
        <v>1521</v>
      </c>
      <c r="G225" s="250" t="s">
        <v>403</v>
      </c>
      <c r="H225" s="251">
        <v>1</v>
      </c>
      <c r="I225" s="252"/>
      <c r="J225" s="253">
        <f>ROUND(I225*H225,2)</f>
        <v>0</v>
      </c>
      <c r="K225" s="249" t="s">
        <v>5</v>
      </c>
      <c r="L225" s="254"/>
      <c r="M225" s="255" t="s">
        <v>5</v>
      </c>
      <c r="N225" s="256" t="s">
        <v>44</v>
      </c>
      <c r="O225" s="49"/>
      <c r="P225" s="223">
        <f>O225*H225</f>
        <v>0</v>
      </c>
      <c r="Q225" s="223">
        <v>0.034000000000000002</v>
      </c>
      <c r="R225" s="223">
        <f>Q225*H225</f>
        <v>0.034000000000000002</v>
      </c>
      <c r="S225" s="223">
        <v>0</v>
      </c>
      <c r="T225" s="224">
        <f>S225*H225</f>
        <v>0</v>
      </c>
      <c r="AR225" s="26" t="s">
        <v>250</v>
      </c>
      <c r="AT225" s="26" t="s">
        <v>271</v>
      </c>
      <c r="AU225" s="26" t="s">
        <v>83</v>
      </c>
      <c r="AY225" s="26" t="s">
        <v>200</v>
      </c>
      <c r="BE225" s="225">
        <f>IF(N225="základní",J225,0)</f>
        <v>0</v>
      </c>
      <c r="BF225" s="225">
        <f>IF(N225="snížená",J225,0)</f>
        <v>0</v>
      </c>
      <c r="BG225" s="225">
        <f>IF(N225="zákl. přenesená",J225,0)</f>
        <v>0</v>
      </c>
      <c r="BH225" s="225">
        <f>IF(N225="sníž. přenesená",J225,0)</f>
        <v>0</v>
      </c>
      <c r="BI225" s="225">
        <f>IF(N225="nulová",J225,0)</f>
        <v>0</v>
      </c>
      <c r="BJ225" s="26" t="s">
        <v>81</v>
      </c>
      <c r="BK225" s="225">
        <f>ROUND(I225*H225,2)</f>
        <v>0</v>
      </c>
      <c r="BL225" s="26" t="s">
        <v>207</v>
      </c>
      <c r="BM225" s="26" t="s">
        <v>1522</v>
      </c>
    </row>
    <row r="226" s="1" customFormat="1">
      <c r="B226" s="48"/>
      <c r="D226" s="226" t="s">
        <v>209</v>
      </c>
      <c r="F226" s="227" t="s">
        <v>1523</v>
      </c>
      <c r="I226" s="228"/>
      <c r="L226" s="48"/>
      <c r="M226" s="229"/>
      <c r="N226" s="49"/>
      <c r="O226" s="49"/>
      <c r="P226" s="49"/>
      <c r="Q226" s="49"/>
      <c r="R226" s="49"/>
      <c r="S226" s="49"/>
      <c r="T226" s="87"/>
      <c r="AT226" s="26" t="s">
        <v>209</v>
      </c>
      <c r="AU226" s="26" t="s">
        <v>83</v>
      </c>
    </row>
    <row r="227" s="1" customFormat="1" ht="16.5" customHeight="1">
      <c r="B227" s="213"/>
      <c r="C227" s="247" t="s">
        <v>419</v>
      </c>
      <c r="D227" s="247" t="s">
        <v>271</v>
      </c>
      <c r="E227" s="248" t="s">
        <v>1524</v>
      </c>
      <c r="F227" s="249" t="s">
        <v>1525</v>
      </c>
      <c r="G227" s="250" t="s">
        <v>403</v>
      </c>
      <c r="H227" s="251">
        <v>1</v>
      </c>
      <c r="I227" s="252"/>
      <c r="J227" s="253">
        <f>ROUND(I227*H227,2)</f>
        <v>0</v>
      </c>
      <c r="K227" s="249" t="s">
        <v>5</v>
      </c>
      <c r="L227" s="254"/>
      <c r="M227" s="255" t="s">
        <v>5</v>
      </c>
      <c r="N227" s="256" t="s">
        <v>44</v>
      </c>
      <c r="O227" s="49"/>
      <c r="P227" s="223">
        <f>O227*H227</f>
        <v>0</v>
      </c>
      <c r="Q227" s="223">
        <v>0.0089999999999999993</v>
      </c>
      <c r="R227" s="223">
        <f>Q227*H227</f>
        <v>0.0089999999999999993</v>
      </c>
      <c r="S227" s="223">
        <v>0</v>
      </c>
      <c r="T227" s="224">
        <f>S227*H227</f>
        <v>0</v>
      </c>
      <c r="AR227" s="26" t="s">
        <v>250</v>
      </c>
      <c r="AT227" s="26" t="s">
        <v>271</v>
      </c>
      <c r="AU227" s="26" t="s">
        <v>83</v>
      </c>
      <c r="AY227" s="26" t="s">
        <v>200</v>
      </c>
      <c r="BE227" s="225">
        <f>IF(N227="základní",J227,0)</f>
        <v>0</v>
      </c>
      <c r="BF227" s="225">
        <f>IF(N227="snížená",J227,0)</f>
        <v>0</v>
      </c>
      <c r="BG227" s="225">
        <f>IF(N227="zákl. přenesená",J227,0)</f>
        <v>0</v>
      </c>
      <c r="BH227" s="225">
        <f>IF(N227="sníž. přenesená",J227,0)</f>
        <v>0</v>
      </c>
      <c r="BI227" s="225">
        <f>IF(N227="nulová",J227,0)</f>
        <v>0</v>
      </c>
      <c r="BJ227" s="26" t="s">
        <v>81</v>
      </c>
      <c r="BK227" s="225">
        <f>ROUND(I227*H227,2)</f>
        <v>0</v>
      </c>
      <c r="BL227" s="26" t="s">
        <v>207</v>
      </c>
      <c r="BM227" s="26" t="s">
        <v>1526</v>
      </c>
    </row>
    <row r="228" s="1" customFormat="1">
      <c r="B228" s="48"/>
      <c r="D228" s="226" t="s">
        <v>209</v>
      </c>
      <c r="F228" s="227" t="s">
        <v>1527</v>
      </c>
      <c r="I228" s="228"/>
      <c r="L228" s="48"/>
      <c r="M228" s="229"/>
      <c r="N228" s="49"/>
      <c r="O228" s="49"/>
      <c r="P228" s="49"/>
      <c r="Q228" s="49"/>
      <c r="R228" s="49"/>
      <c r="S228" s="49"/>
      <c r="T228" s="87"/>
      <c r="AT228" s="26" t="s">
        <v>209</v>
      </c>
      <c r="AU228" s="26" t="s">
        <v>83</v>
      </c>
    </row>
    <row r="229" s="1" customFormat="1" ht="16.5" customHeight="1">
      <c r="B229" s="213"/>
      <c r="C229" s="247" t="s">
        <v>425</v>
      </c>
      <c r="D229" s="247" t="s">
        <v>271</v>
      </c>
      <c r="E229" s="248" t="s">
        <v>1528</v>
      </c>
      <c r="F229" s="249" t="s">
        <v>1529</v>
      </c>
      <c r="G229" s="250" t="s">
        <v>403</v>
      </c>
      <c r="H229" s="251">
        <v>1</v>
      </c>
      <c r="I229" s="252"/>
      <c r="J229" s="253">
        <f>ROUND(I229*H229,2)</f>
        <v>0</v>
      </c>
      <c r="K229" s="249" t="s">
        <v>5</v>
      </c>
      <c r="L229" s="254"/>
      <c r="M229" s="255" t="s">
        <v>5</v>
      </c>
      <c r="N229" s="256" t="s">
        <v>44</v>
      </c>
      <c r="O229" s="49"/>
      <c r="P229" s="223">
        <f>O229*H229</f>
        <v>0</v>
      </c>
      <c r="Q229" s="223">
        <v>0.0089999999999999993</v>
      </c>
      <c r="R229" s="223">
        <f>Q229*H229</f>
        <v>0.0089999999999999993</v>
      </c>
      <c r="S229" s="223">
        <v>0</v>
      </c>
      <c r="T229" s="224">
        <f>S229*H229</f>
        <v>0</v>
      </c>
      <c r="AR229" s="26" t="s">
        <v>250</v>
      </c>
      <c r="AT229" s="26" t="s">
        <v>271</v>
      </c>
      <c r="AU229" s="26" t="s">
        <v>83</v>
      </c>
      <c r="AY229" s="26" t="s">
        <v>200</v>
      </c>
      <c r="BE229" s="225">
        <f>IF(N229="základní",J229,0)</f>
        <v>0</v>
      </c>
      <c r="BF229" s="225">
        <f>IF(N229="snížená",J229,0)</f>
        <v>0</v>
      </c>
      <c r="BG229" s="225">
        <f>IF(N229="zákl. přenesená",J229,0)</f>
        <v>0</v>
      </c>
      <c r="BH229" s="225">
        <f>IF(N229="sníž. přenesená",J229,0)</f>
        <v>0</v>
      </c>
      <c r="BI229" s="225">
        <f>IF(N229="nulová",J229,0)</f>
        <v>0</v>
      </c>
      <c r="BJ229" s="26" t="s">
        <v>81</v>
      </c>
      <c r="BK229" s="225">
        <f>ROUND(I229*H229,2)</f>
        <v>0</v>
      </c>
      <c r="BL229" s="26" t="s">
        <v>207</v>
      </c>
      <c r="BM229" s="26" t="s">
        <v>1530</v>
      </c>
    </row>
    <row r="230" s="1" customFormat="1">
      <c r="B230" s="48"/>
      <c r="D230" s="226" t="s">
        <v>209</v>
      </c>
      <c r="F230" s="227" t="s">
        <v>1531</v>
      </c>
      <c r="I230" s="228"/>
      <c r="L230" s="48"/>
      <c r="M230" s="229"/>
      <c r="N230" s="49"/>
      <c r="O230" s="49"/>
      <c r="P230" s="49"/>
      <c r="Q230" s="49"/>
      <c r="R230" s="49"/>
      <c r="S230" s="49"/>
      <c r="T230" s="87"/>
      <c r="AT230" s="26" t="s">
        <v>209</v>
      </c>
      <c r="AU230" s="26" t="s">
        <v>83</v>
      </c>
    </row>
    <row r="231" s="1" customFormat="1" ht="16.5" customHeight="1">
      <c r="B231" s="213"/>
      <c r="C231" s="214" t="s">
        <v>431</v>
      </c>
      <c r="D231" s="214" t="s">
        <v>202</v>
      </c>
      <c r="E231" s="215" t="s">
        <v>1532</v>
      </c>
      <c r="F231" s="216" t="s">
        <v>1533</v>
      </c>
      <c r="G231" s="217" t="s">
        <v>333</v>
      </c>
      <c r="H231" s="218">
        <v>654.70000000000005</v>
      </c>
      <c r="I231" s="219"/>
      <c r="J231" s="220">
        <f>ROUND(I231*H231,2)</f>
        <v>0</v>
      </c>
      <c r="K231" s="216" t="s">
        <v>5</v>
      </c>
      <c r="L231" s="48"/>
      <c r="M231" s="221" t="s">
        <v>5</v>
      </c>
      <c r="N231" s="222" t="s">
        <v>44</v>
      </c>
      <c r="O231" s="49"/>
      <c r="P231" s="223">
        <f>O231*H231</f>
        <v>0</v>
      </c>
      <c r="Q231" s="223">
        <v>3.0000000000000001E-05</v>
      </c>
      <c r="R231" s="223">
        <f>Q231*H231</f>
        <v>0.019641000000000002</v>
      </c>
      <c r="S231" s="223">
        <v>0</v>
      </c>
      <c r="T231" s="224">
        <f>S231*H231</f>
        <v>0</v>
      </c>
      <c r="AR231" s="26" t="s">
        <v>207</v>
      </c>
      <c r="AT231" s="26" t="s">
        <v>202</v>
      </c>
      <c r="AU231" s="26" t="s">
        <v>83</v>
      </c>
      <c r="AY231" s="26" t="s">
        <v>200</v>
      </c>
      <c r="BE231" s="225">
        <f>IF(N231="základní",J231,0)</f>
        <v>0</v>
      </c>
      <c r="BF231" s="225">
        <f>IF(N231="snížená",J231,0)</f>
        <v>0</v>
      </c>
      <c r="BG231" s="225">
        <f>IF(N231="zákl. přenesená",J231,0)</f>
        <v>0</v>
      </c>
      <c r="BH231" s="225">
        <f>IF(N231="sníž. přenesená",J231,0)</f>
        <v>0</v>
      </c>
      <c r="BI231" s="225">
        <f>IF(N231="nulová",J231,0)</f>
        <v>0</v>
      </c>
      <c r="BJ231" s="26" t="s">
        <v>81</v>
      </c>
      <c r="BK231" s="225">
        <f>ROUND(I231*H231,2)</f>
        <v>0</v>
      </c>
      <c r="BL231" s="26" t="s">
        <v>207</v>
      </c>
      <c r="BM231" s="26" t="s">
        <v>1534</v>
      </c>
    </row>
    <row r="232" s="1" customFormat="1">
      <c r="B232" s="48"/>
      <c r="D232" s="226" t="s">
        <v>209</v>
      </c>
      <c r="F232" s="227" t="s">
        <v>1533</v>
      </c>
      <c r="I232" s="228"/>
      <c r="L232" s="48"/>
      <c r="M232" s="229"/>
      <c r="N232" s="49"/>
      <c r="O232" s="49"/>
      <c r="P232" s="49"/>
      <c r="Q232" s="49"/>
      <c r="R232" s="49"/>
      <c r="S232" s="49"/>
      <c r="T232" s="87"/>
      <c r="AT232" s="26" t="s">
        <v>209</v>
      </c>
      <c r="AU232" s="26" t="s">
        <v>83</v>
      </c>
    </row>
    <row r="233" s="12" customFormat="1">
      <c r="B233" s="230"/>
      <c r="D233" s="226" t="s">
        <v>211</v>
      </c>
      <c r="E233" s="231" t="s">
        <v>5</v>
      </c>
      <c r="F233" s="232" t="s">
        <v>1323</v>
      </c>
      <c r="H233" s="233">
        <v>654.70000000000005</v>
      </c>
      <c r="I233" s="234"/>
      <c r="L233" s="230"/>
      <c r="M233" s="235"/>
      <c r="N233" s="236"/>
      <c r="O233" s="236"/>
      <c r="P233" s="236"/>
      <c r="Q233" s="236"/>
      <c r="R233" s="236"/>
      <c r="S233" s="236"/>
      <c r="T233" s="237"/>
      <c r="AT233" s="231" t="s">
        <v>211</v>
      </c>
      <c r="AU233" s="231" t="s">
        <v>83</v>
      </c>
      <c r="AV233" s="12" t="s">
        <v>83</v>
      </c>
      <c r="AW233" s="12" t="s">
        <v>37</v>
      </c>
      <c r="AX233" s="12" t="s">
        <v>81</v>
      </c>
      <c r="AY233" s="231" t="s">
        <v>200</v>
      </c>
    </row>
    <row r="234" s="1" customFormat="1" ht="16.5" customHeight="1">
      <c r="B234" s="213"/>
      <c r="C234" s="247" t="s">
        <v>438</v>
      </c>
      <c r="D234" s="247" t="s">
        <v>271</v>
      </c>
      <c r="E234" s="248" t="s">
        <v>1535</v>
      </c>
      <c r="F234" s="249" t="s">
        <v>1536</v>
      </c>
      <c r="G234" s="250" t="s">
        <v>333</v>
      </c>
      <c r="H234" s="251">
        <v>752.90499999999997</v>
      </c>
      <c r="I234" s="252"/>
      <c r="J234" s="253">
        <f>ROUND(I234*H234,2)</f>
        <v>0</v>
      </c>
      <c r="K234" s="249" t="s">
        <v>5</v>
      </c>
      <c r="L234" s="254"/>
      <c r="M234" s="255" t="s">
        <v>5</v>
      </c>
      <c r="N234" s="256" t="s">
        <v>44</v>
      </c>
      <c r="O234" s="49"/>
      <c r="P234" s="223">
        <f>O234*H234</f>
        <v>0</v>
      </c>
      <c r="Q234" s="223">
        <v>0.00016000000000000001</v>
      </c>
      <c r="R234" s="223">
        <f>Q234*H234</f>
        <v>0.12046480000000001</v>
      </c>
      <c r="S234" s="223">
        <v>0</v>
      </c>
      <c r="T234" s="224">
        <f>S234*H234</f>
        <v>0</v>
      </c>
      <c r="AR234" s="26" t="s">
        <v>1439</v>
      </c>
      <c r="AT234" s="26" t="s">
        <v>271</v>
      </c>
      <c r="AU234" s="26" t="s">
        <v>83</v>
      </c>
      <c r="AY234" s="26" t="s">
        <v>200</v>
      </c>
      <c r="BE234" s="225">
        <f>IF(N234="základní",J234,0)</f>
        <v>0</v>
      </c>
      <c r="BF234" s="225">
        <f>IF(N234="snížená",J234,0)</f>
        <v>0</v>
      </c>
      <c r="BG234" s="225">
        <f>IF(N234="zákl. přenesená",J234,0)</f>
        <v>0</v>
      </c>
      <c r="BH234" s="225">
        <f>IF(N234="sníž. přenesená",J234,0)</f>
        <v>0</v>
      </c>
      <c r="BI234" s="225">
        <f>IF(N234="nulová",J234,0)</f>
        <v>0</v>
      </c>
      <c r="BJ234" s="26" t="s">
        <v>81</v>
      </c>
      <c r="BK234" s="225">
        <f>ROUND(I234*H234,2)</f>
        <v>0</v>
      </c>
      <c r="BL234" s="26" t="s">
        <v>1439</v>
      </c>
      <c r="BM234" s="26" t="s">
        <v>1537</v>
      </c>
    </row>
    <row r="235" s="1" customFormat="1">
      <c r="B235" s="48"/>
      <c r="D235" s="226" t="s">
        <v>209</v>
      </c>
      <c r="F235" s="227" t="s">
        <v>1536</v>
      </c>
      <c r="I235" s="228"/>
      <c r="L235" s="48"/>
      <c r="M235" s="229"/>
      <c r="N235" s="49"/>
      <c r="O235" s="49"/>
      <c r="P235" s="49"/>
      <c r="Q235" s="49"/>
      <c r="R235" s="49"/>
      <c r="S235" s="49"/>
      <c r="T235" s="87"/>
      <c r="AT235" s="26" t="s">
        <v>209</v>
      </c>
      <c r="AU235" s="26" t="s">
        <v>83</v>
      </c>
    </row>
    <row r="236" s="12" customFormat="1">
      <c r="B236" s="230"/>
      <c r="D236" s="226" t="s">
        <v>211</v>
      </c>
      <c r="E236" s="231" t="s">
        <v>5</v>
      </c>
      <c r="F236" s="232" t="s">
        <v>1538</v>
      </c>
      <c r="H236" s="233">
        <v>752.90499999999997</v>
      </c>
      <c r="I236" s="234"/>
      <c r="L236" s="230"/>
      <c r="M236" s="235"/>
      <c r="N236" s="236"/>
      <c r="O236" s="236"/>
      <c r="P236" s="236"/>
      <c r="Q236" s="236"/>
      <c r="R236" s="236"/>
      <c r="S236" s="236"/>
      <c r="T236" s="237"/>
      <c r="AT236" s="231" t="s">
        <v>211</v>
      </c>
      <c r="AU236" s="231" t="s">
        <v>83</v>
      </c>
      <c r="AV236" s="12" t="s">
        <v>83</v>
      </c>
      <c r="AW236" s="12" t="s">
        <v>37</v>
      </c>
      <c r="AX236" s="12" t="s">
        <v>81</v>
      </c>
      <c r="AY236" s="231" t="s">
        <v>200</v>
      </c>
    </row>
    <row r="237" s="1" customFormat="1" ht="25.5" customHeight="1">
      <c r="B237" s="213"/>
      <c r="C237" s="214" t="s">
        <v>443</v>
      </c>
      <c r="D237" s="214" t="s">
        <v>202</v>
      </c>
      <c r="E237" s="215" t="s">
        <v>1539</v>
      </c>
      <c r="F237" s="216" t="s">
        <v>1540</v>
      </c>
      <c r="G237" s="217" t="s">
        <v>333</v>
      </c>
      <c r="H237" s="218">
        <v>654.70000000000005</v>
      </c>
      <c r="I237" s="219"/>
      <c r="J237" s="220">
        <f>ROUND(I237*H237,2)</f>
        <v>0</v>
      </c>
      <c r="K237" s="216" t="s">
        <v>5</v>
      </c>
      <c r="L237" s="48"/>
      <c r="M237" s="221" t="s">
        <v>5</v>
      </c>
      <c r="N237" s="222" t="s">
        <v>44</v>
      </c>
      <c r="O237" s="49"/>
      <c r="P237" s="223">
        <f>O237*H237</f>
        <v>0</v>
      </c>
      <c r="Q237" s="223">
        <v>0</v>
      </c>
      <c r="R237" s="223">
        <f>Q237*H237</f>
        <v>0</v>
      </c>
      <c r="S237" s="223">
        <v>0</v>
      </c>
      <c r="T237" s="224">
        <f>S237*H237</f>
        <v>0</v>
      </c>
      <c r="AR237" s="26" t="s">
        <v>207</v>
      </c>
      <c r="AT237" s="26" t="s">
        <v>202</v>
      </c>
      <c r="AU237" s="26" t="s">
        <v>83</v>
      </c>
      <c r="AY237" s="26" t="s">
        <v>200</v>
      </c>
      <c r="BE237" s="225">
        <f>IF(N237="základní",J237,0)</f>
        <v>0</v>
      </c>
      <c r="BF237" s="225">
        <f>IF(N237="snížená",J237,0)</f>
        <v>0</v>
      </c>
      <c r="BG237" s="225">
        <f>IF(N237="zákl. přenesená",J237,0)</f>
        <v>0</v>
      </c>
      <c r="BH237" s="225">
        <f>IF(N237="sníž. přenesená",J237,0)</f>
        <v>0</v>
      </c>
      <c r="BI237" s="225">
        <f>IF(N237="nulová",J237,0)</f>
        <v>0</v>
      </c>
      <c r="BJ237" s="26" t="s">
        <v>81</v>
      </c>
      <c r="BK237" s="225">
        <f>ROUND(I237*H237,2)</f>
        <v>0</v>
      </c>
      <c r="BL237" s="26" t="s">
        <v>207</v>
      </c>
      <c r="BM237" s="26" t="s">
        <v>1541</v>
      </c>
    </row>
    <row r="238" s="1" customFormat="1">
      <c r="B238" s="48"/>
      <c r="D238" s="226" t="s">
        <v>209</v>
      </c>
      <c r="F238" s="227" t="s">
        <v>1540</v>
      </c>
      <c r="I238" s="228"/>
      <c r="L238" s="48"/>
      <c r="M238" s="229"/>
      <c r="N238" s="49"/>
      <c r="O238" s="49"/>
      <c r="P238" s="49"/>
      <c r="Q238" s="49"/>
      <c r="R238" s="49"/>
      <c r="S238" s="49"/>
      <c r="T238" s="87"/>
      <c r="AT238" s="26" t="s">
        <v>209</v>
      </c>
      <c r="AU238" s="26" t="s">
        <v>83</v>
      </c>
    </row>
    <row r="239" s="12" customFormat="1">
      <c r="B239" s="230"/>
      <c r="D239" s="226" t="s">
        <v>211</v>
      </c>
      <c r="E239" s="231" t="s">
        <v>5</v>
      </c>
      <c r="F239" s="232" t="s">
        <v>1320</v>
      </c>
      <c r="H239" s="233">
        <v>654.70000000000005</v>
      </c>
      <c r="I239" s="234"/>
      <c r="L239" s="230"/>
      <c r="M239" s="235"/>
      <c r="N239" s="236"/>
      <c r="O239" s="236"/>
      <c r="P239" s="236"/>
      <c r="Q239" s="236"/>
      <c r="R239" s="236"/>
      <c r="S239" s="236"/>
      <c r="T239" s="237"/>
      <c r="AT239" s="231" t="s">
        <v>211</v>
      </c>
      <c r="AU239" s="231" t="s">
        <v>83</v>
      </c>
      <c r="AV239" s="12" t="s">
        <v>83</v>
      </c>
      <c r="AW239" s="12" t="s">
        <v>37</v>
      </c>
      <c r="AX239" s="12" t="s">
        <v>81</v>
      </c>
      <c r="AY239" s="231" t="s">
        <v>200</v>
      </c>
    </row>
    <row r="240" s="1" customFormat="1" ht="16.5" customHeight="1">
      <c r="B240" s="213"/>
      <c r="C240" s="247" t="s">
        <v>447</v>
      </c>
      <c r="D240" s="247" t="s">
        <v>271</v>
      </c>
      <c r="E240" s="248" t="s">
        <v>1542</v>
      </c>
      <c r="F240" s="249" t="s">
        <v>1543</v>
      </c>
      <c r="G240" s="250" t="s">
        <v>333</v>
      </c>
      <c r="H240" s="251">
        <v>664.52099999999996</v>
      </c>
      <c r="I240" s="252"/>
      <c r="J240" s="253">
        <f>ROUND(I240*H240,2)</f>
        <v>0</v>
      </c>
      <c r="K240" s="249" t="s">
        <v>5</v>
      </c>
      <c r="L240" s="254"/>
      <c r="M240" s="255" t="s">
        <v>5</v>
      </c>
      <c r="N240" s="256" t="s">
        <v>44</v>
      </c>
      <c r="O240" s="49"/>
      <c r="P240" s="223">
        <f>O240*H240</f>
        <v>0</v>
      </c>
      <c r="Q240" s="223">
        <v>0.0020699999999999998</v>
      </c>
      <c r="R240" s="223">
        <f>Q240*H240</f>
        <v>1.3755584699999999</v>
      </c>
      <c r="S240" s="223">
        <v>0</v>
      </c>
      <c r="T240" s="224">
        <f>S240*H240</f>
        <v>0</v>
      </c>
      <c r="AR240" s="26" t="s">
        <v>250</v>
      </c>
      <c r="AT240" s="26" t="s">
        <v>271</v>
      </c>
      <c r="AU240" s="26" t="s">
        <v>83</v>
      </c>
      <c r="AY240" s="26" t="s">
        <v>200</v>
      </c>
      <c r="BE240" s="225">
        <f>IF(N240="základní",J240,0)</f>
        <v>0</v>
      </c>
      <c r="BF240" s="225">
        <f>IF(N240="snížená",J240,0)</f>
        <v>0</v>
      </c>
      <c r="BG240" s="225">
        <f>IF(N240="zákl. přenesená",J240,0)</f>
        <v>0</v>
      </c>
      <c r="BH240" s="225">
        <f>IF(N240="sníž. přenesená",J240,0)</f>
        <v>0</v>
      </c>
      <c r="BI240" s="225">
        <f>IF(N240="nulová",J240,0)</f>
        <v>0</v>
      </c>
      <c r="BJ240" s="26" t="s">
        <v>81</v>
      </c>
      <c r="BK240" s="225">
        <f>ROUND(I240*H240,2)</f>
        <v>0</v>
      </c>
      <c r="BL240" s="26" t="s">
        <v>207</v>
      </c>
      <c r="BM240" s="26" t="s">
        <v>1544</v>
      </c>
    </row>
    <row r="241" s="1" customFormat="1">
      <c r="B241" s="48"/>
      <c r="D241" s="226" t="s">
        <v>209</v>
      </c>
      <c r="F241" s="227" t="s">
        <v>1543</v>
      </c>
      <c r="I241" s="228"/>
      <c r="L241" s="48"/>
      <c r="M241" s="229"/>
      <c r="N241" s="49"/>
      <c r="O241" s="49"/>
      <c r="P241" s="49"/>
      <c r="Q241" s="49"/>
      <c r="R241" s="49"/>
      <c r="S241" s="49"/>
      <c r="T241" s="87"/>
      <c r="AT241" s="26" t="s">
        <v>209</v>
      </c>
      <c r="AU241" s="26" t="s">
        <v>83</v>
      </c>
    </row>
    <row r="242" s="1" customFormat="1" ht="16.5" customHeight="1">
      <c r="B242" s="213"/>
      <c r="C242" s="214" t="s">
        <v>451</v>
      </c>
      <c r="D242" s="214" t="s">
        <v>202</v>
      </c>
      <c r="E242" s="215" t="s">
        <v>1545</v>
      </c>
      <c r="F242" s="216" t="s">
        <v>1546</v>
      </c>
      <c r="G242" s="217" t="s">
        <v>403</v>
      </c>
      <c r="H242" s="218">
        <v>2</v>
      </c>
      <c r="I242" s="219"/>
      <c r="J242" s="220">
        <f>ROUND(I242*H242,2)</f>
        <v>0</v>
      </c>
      <c r="K242" s="216" t="s">
        <v>206</v>
      </c>
      <c r="L242" s="48"/>
      <c r="M242" s="221" t="s">
        <v>5</v>
      </c>
      <c r="N242" s="222" t="s">
        <v>44</v>
      </c>
      <c r="O242" s="49"/>
      <c r="P242" s="223">
        <f>O242*H242</f>
        <v>0</v>
      </c>
      <c r="Q242" s="223">
        <v>0.00085999999999999998</v>
      </c>
      <c r="R242" s="223">
        <f>Q242*H242</f>
        <v>0.00172</v>
      </c>
      <c r="S242" s="223">
        <v>0</v>
      </c>
      <c r="T242" s="224">
        <f>S242*H242</f>
        <v>0</v>
      </c>
      <c r="AR242" s="26" t="s">
        <v>207</v>
      </c>
      <c r="AT242" s="26" t="s">
        <v>202</v>
      </c>
      <c r="AU242" s="26" t="s">
        <v>83</v>
      </c>
      <c r="AY242" s="26" t="s">
        <v>200</v>
      </c>
      <c r="BE242" s="225">
        <f>IF(N242="základní",J242,0)</f>
        <v>0</v>
      </c>
      <c r="BF242" s="225">
        <f>IF(N242="snížená",J242,0)</f>
        <v>0</v>
      </c>
      <c r="BG242" s="225">
        <f>IF(N242="zákl. přenesená",J242,0)</f>
        <v>0</v>
      </c>
      <c r="BH242" s="225">
        <f>IF(N242="sníž. přenesená",J242,0)</f>
        <v>0</v>
      </c>
      <c r="BI242" s="225">
        <f>IF(N242="nulová",J242,0)</f>
        <v>0</v>
      </c>
      <c r="BJ242" s="26" t="s">
        <v>81</v>
      </c>
      <c r="BK242" s="225">
        <f>ROUND(I242*H242,2)</f>
        <v>0</v>
      </c>
      <c r="BL242" s="26" t="s">
        <v>207</v>
      </c>
      <c r="BM242" s="26" t="s">
        <v>1547</v>
      </c>
    </row>
    <row r="243" s="1" customFormat="1">
      <c r="B243" s="48"/>
      <c r="D243" s="226" t="s">
        <v>209</v>
      </c>
      <c r="F243" s="227" t="s">
        <v>1548</v>
      </c>
      <c r="I243" s="228"/>
      <c r="L243" s="48"/>
      <c r="M243" s="229"/>
      <c r="N243" s="49"/>
      <c r="O243" s="49"/>
      <c r="P243" s="49"/>
      <c r="Q243" s="49"/>
      <c r="R243" s="49"/>
      <c r="S243" s="49"/>
      <c r="T243" s="87"/>
      <c r="AT243" s="26" t="s">
        <v>209</v>
      </c>
      <c r="AU243" s="26" t="s">
        <v>83</v>
      </c>
    </row>
    <row r="244" s="1" customFormat="1">
      <c r="B244" s="48"/>
      <c r="D244" s="226" t="s">
        <v>1349</v>
      </c>
      <c r="F244" s="246" t="s">
        <v>1549</v>
      </c>
      <c r="I244" s="228"/>
      <c r="L244" s="48"/>
      <c r="M244" s="229"/>
      <c r="N244" s="49"/>
      <c r="O244" s="49"/>
      <c r="P244" s="49"/>
      <c r="Q244" s="49"/>
      <c r="R244" s="49"/>
      <c r="S244" s="49"/>
      <c r="T244" s="87"/>
      <c r="AT244" s="26" t="s">
        <v>1349</v>
      </c>
      <c r="AU244" s="26" t="s">
        <v>83</v>
      </c>
    </row>
    <row r="245" s="1" customFormat="1" ht="16.5" customHeight="1">
      <c r="B245" s="213"/>
      <c r="C245" s="247" t="s">
        <v>455</v>
      </c>
      <c r="D245" s="247" t="s">
        <v>271</v>
      </c>
      <c r="E245" s="248" t="s">
        <v>1550</v>
      </c>
      <c r="F245" s="249" t="s">
        <v>1551</v>
      </c>
      <c r="G245" s="250" t="s">
        <v>403</v>
      </c>
      <c r="H245" s="251">
        <v>2</v>
      </c>
      <c r="I245" s="252"/>
      <c r="J245" s="253">
        <f>ROUND(I245*H245,2)</f>
        <v>0</v>
      </c>
      <c r="K245" s="249" t="s">
        <v>5</v>
      </c>
      <c r="L245" s="254"/>
      <c r="M245" s="255" t="s">
        <v>5</v>
      </c>
      <c r="N245" s="256" t="s">
        <v>44</v>
      </c>
      <c r="O245" s="49"/>
      <c r="P245" s="223">
        <f>O245*H245</f>
        <v>0</v>
      </c>
      <c r="Q245" s="223">
        <v>0.017999999999999999</v>
      </c>
      <c r="R245" s="223">
        <f>Q245*H245</f>
        <v>0.035999999999999997</v>
      </c>
      <c r="S245" s="223">
        <v>0</v>
      </c>
      <c r="T245" s="224">
        <f>S245*H245</f>
        <v>0</v>
      </c>
      <c r="AR245" s="26" t="s">
        <v>1439</v>
      </c>
      <c r="AT245" s="26" t="s">
        <v>271</v>
      </c>
      <c r="AU245" s="26" t="s">
        <v>83</v>
      </c>
      <c r="AY245" s="26" t="s">
        <v>200</v>
      </c>
      <c r="BE245" s="225">
        <f>IF(N245="základní",J245,0)</f>
        <v>0</v>
      </c>
      <c r="BF245" s="225">
        <f>IF(N245="snížená",J245,0)</f>
        <v>0</v>
      </c>
      <c r="BG245" s="225">
        <f>IF(N245="zákl. přenesená",J245,0)</f>
        <v>0</v>
      </c>
      <c r="BH245" s="225">
        <f>IF(N245="sníž. přenesená",J245,0)</f>
        <v>0</v>
      </c>
      <c r="BI245" s="225">
        <f>IF(N245="nulová",J245,0)</f>
        <v>0</v>
      </c>
      <c r="BJ245" s="26" t="s">
        <v>81</v>
      </c>
      <c r="BK245" s="225">
        <f>ROUND(I245*H245,2)</f>
        <v>0</v>
      </c>
      <c r="BL245" s="26" t="s">
        <v>1439</v>
      </c>
      <c r="BM245" s="26" t="s">
        <v>1552</v>
      </c>
    </row>
    <row r="246" s="1" customFormat="1">
      <c r="B246" s="48"/>
      <c r="D246" s="226" t="s">
        <v>209</v>
      </c>
      <c r="F246" s="227" t="s">
        <v>1551</v>
      </c>
      <c r="I246" s="228"/>
      <c r="L246" s="48"/>
      <c r="M246" s="229"/>
      <c r="N246" s="49"/>
      <c r="O246" s="49"/>
      <c r="P246" s="49"/>
      <c r="Q246" s="49"/>
      <c r="R246" s="49"/>
      <c r="S246" s="49"/>
      <c r="T246" s="87"/>
      <c r="AT246" s="26" t="s">
        <v>209</v>
      </c>
      <c r="AU246" s="26" t="s">
        <v>83</v>
      </c>
    </row>
    <row r="247" s="1" customFormat="1" ht="16.5" customHeight="1">
      <c r="B247" s="213"/>
      <c r="C247" s="247" t="s">
        <v>459</v>
      </c>
      <c r="D247" s="247" t="s">
        <v>271</v>
      </c>
      <c r="E247" s="248" t="s">
        <v>1553</v>
      </c>
      <c r="F247" s="249" t="s">
        <v>1554</v>
      </c>
      <c r="G247" s="250" t="s">
        <v>403</v>
      </c>
      <c r="H247" s="251">
        <v>2</v>
      </c>
      <c r="I247" s="252"/>
      <c r="J247" s="253">
        <f>ROUND(I247*H247,2)</f>
        <v>0</v>
      </c>
      <c r="K247" s="249" t="s">
        <v>5</v>
      </c>
      <c r="L247" s="254"/>
      <c r="M247" s="255" t="s">
        <v>5</v>
      </c>
      <c r="N247" s="256" t="s">
        <v>44</v>
      </c>
      <c r="O247" s="49"/>
      <c r="P247" s="223">
        <f>O247*H247</f>
        <v>0</v>
      </c>
      <c r="Q247" s="223">
        <v>0.0070000000000000001</v>
      </c>
      <c r="R247" s="223">
        <f>Q247*H247</f>
        <v>0.014</v>
      </c>
      <c r="S247" s="223">
        <v>0</v>
      </c>
      <c r="T247" s="224">
        <f>S247*H247</f>
        <v>0</v>
      </c>
      <c r="AR247" s="26" t="s">
        <v>1439</v>
      </c>
      <c r="AT247" s="26" t="s">
        <v>271</v>
      </c>
      <c r="AU247" s="26" t="s">
        <v>83</v>
      </c>
      <c r="AY247" s="26" t="s">
        <v>200</v>
      </c>
      <c r="BE247" s="225">
        <f>IF(N247="základní",J247,0)</f>
        <v>0</v>
      </c>
      <c r="BF247" s="225">
        <f>IF(N247="snížená",J247,0)</f>
        <v>0</v>
      </c>
      <c r="BG247" s="225">
        <f>IF(N247="zákl. přenesená",J247,0)</f>
        <v>0</v>
      </c>
      <c r="BH247" s="225">
        <f>IF(N247="sníž. přenesená",J247,0)</f>
        <v>0</v>
      </c>
      <c r="BI247" s="225">
        <f>IF(N247="nulová",J247,0)</f>
        <v>0</v>
      </c>
      <c r="BJ247" s="26" t="s">
        <v>81</v>
      </c>
      <c r="BK247" s="225">
        <f>ROUND(I247*H247,2)</f>
        <v>0</v>
      </c>
      <c r="BL247" s="26" t="s">
        <v>1439</v>
      </c>
      <c r="BM247" s="26" t="s">
        <v>1555</v>
      </c>
    </row>
    <row r="248" s="1" customFormat="1">
      <c r="B248" s="48"/>
      <c r="D248" s="226" t="s">
        <v>209</v>
      </c>
      <c r="F248" s="227" t="s">
        <v>1556</v>
      </c>
      <c r="I248" s="228"/>
      <c r="L248" s="48"/>
      <c r="M248" s="229"/>
      <c r="N248" s="49"/>
      <c r="O248" s="49"/>
      <c r="P248" s="49"/>
      <c r="Q248" s="49"/>
      <c r="R248" s="49"/>
      <c r="S248" s="49"/>
      <c r="T248" s="87"/>
      <c r="AT248" s="26" t="s">
        <v>209</v>
      </c>
      <c r="AU248" s="26" t="s">
        <v>83</v>
      </c>
    </row>
    <row r="249" s="1" customFormat="1" ht="16.5" customHeight="1">
      <c r="B249" s="213"/>
      <c r="C249" s="214" t="s">
        <v>436</v>
      </c>
      <c r="D249" s="214" t="s">
        <v>202</v>
      </c>
      <c r="E249" s="215" t="s">
        <v>1557</v>
      </c>
      <c r="F249" s="216" t="s">
        <v>1558</v>
      </c>
      <c r="G249" s="217" t="s">
        <v>403</v>
      </c>
      <c r="H249" s="218">
        <v>3</v>
      </c>
      <c r="I249" s="219"/>
      <c r="J249" s="220">
        <f>ROUND(I249*H249,2)</f>
        <v>0</v>
      </c>
      <c r="K249" s="216" t="s">
        <v>206</v>
      </c>
      <c r="L249" s="48"/>
      <c r="M249" s="221" t="s">
        <v>5</v>
      </c>
      <c r="N249" s="222" t="s">
        <v>44</v>
      </c>
      <c r="O249" s="49"/>
      <c r="P249" s="223">
        <f>O249*H249</f>
        <v>0</v>
      </c>
      <c r="Q249" s="223">
        <v>0.00034000000000000002</v>
      </c>
      <c r="R249" s="223">
        <f>Q249*H249</f>
        <v>0.0010200000000000001</v>
      </c>
      <c r="S249" s="223">
        <v>0</v>
      </c>
      <c r="T249" s="224">
        <f>S249*H249</f>
        <v>0</v>
      </c>
      <c r="AR249" s="26" t="s">
        <v>207</v>
      </c>
      <c r="AT249" s="26" t="s">
        <v>202</v>
      </c>
      <c r="AU249" s="26" t="s">
        <v>83</v>
      </c>
      <c r="AY249" s="26" t="s">
        <v>200</v>
      </c>
      <c r="BE249" s="225">
        <f>IF(N249="základní",J249,0)</f>
        <v>0</v>
      </c>
      <c r="BF249" s="225">
        <f>IF(N249="snížená",J249,0)</f>
        <v>0</v>
      </c>
      <c r="BG249" s="225">
        <f>IF(N249="zákl. přenesená",J249,0)</f>
        <v>0</v>
      </c>
      <c r="BH249" s="225">
        <f>IF(N249="sníž. přenesená",J249,0)</f>
        <v>0</v>
      </c>
      <c r="BI249" s="225">
        <f>IF(N249="nulová",J249,0)</f>
        <v>0</v>
      </c>
      <c r="BJ249" s="26" t="s">
        <v>81</v>
      </c>
      <c r="BK249" s="225">
        <f>ROUND(I249*H249,2)</f>
        <v>0</v>
      </c>
      <c r="BL249" s="26" t="s">
        <v>207</v>
      </c>
      <c r="BM249" s="26" t="s">
        <v>1559</v>
      </c>
    </row>
    <row r="250" s="1" customFormat="1">
      <c r="B250" s="48"/>
      <c r="D250" s="226" t="s">
        <v>209</v>
      </c>
      <c r="F250" s="227" t="s">
        <v>1560</v>
      </c>
      <c r="I250" s="228"/>
      <c r="L250" s="48"/>
      <c r="M250" s="229"/>
      <c r="N250" s="49"/>
      <c r="O250" s="49"/>
      <c r="P250" s="49"/>
      <c r="Q250" s="49"/>
      <c r="R250" s="49"/>
      <c r="S250" s="49"/>
      <c r="T250" s="87"/>
      <c r="AT250" s="26" t="s">
        <v>209</v>
      </c>
      <c r="AU250" s="26" t="s">
        <v>83</v>
      </c>
    </row>
    <row r="251" s="1" customFormat="1">
      <c r="B251" s="48"/>
      <c r="D251" s="226" t="s">
        <v>1349</v>
      </c>
      <c r="F251" s="246" t="s">
        <v>1549</v>
      </c>
      <c r="I251" s="228"/>
      <c r="L251" s="48"/>
      <c r="M251" s="229"/>
      <c r="N251" s="49"/>
      <c r="O251" s="49"/>
      <c r="P251" s="49"/>
      <c r="Q251" s="49"/>
      <c r="R251" s="49"/>
      <c r="S251" s="49"/>
      <c r="T251" s="87"/>
      <c r="AT251" s="26" t="s">
        <v>1349</v>
      </c>
      <c r="AU251" s="26" t="s">
        <v>83</v>
      </c>
    </row>
    <row r="252" s="1" customFormat="1" ht="16.5" customHeight="1">
      <c r="B252" s="213"/>
      <c r="C252" s="247" t="s">
        <v>466</v>
      </c>
      <c r="D252" s="247" t="s">
        <v>271</v>
      </c>
      <c r="E252" s="248" t="s">
        <v>1561</v>
      </c>
      <c r="F252" s="249" t="s">
        <v>1562</v>
      </c>
      <c r="G252" s="250" t="s">
        <v>403</v>
      </c>
      <c r="H252" s="251">
        <v>3</v>
      </c>
      <c r="I252" s="252"/>
      <c r="J252" s="253">
        <f>ROUND(I252*H252,2)</f>
        <v>0</v>
      </c>
      <c r="K252" s="249" t="s">
        <v>5</v>
      </c>
      <c r="L252" s="254"/>
      <c r="M252" s="255" t="s">
        <v>5</v>
      </c>
      <c r="N252" s="256" t="s">
        <v>44</v>
      </c>
      <c r="O252" s="49"/>
      <c r="P252" s="223">
        <f>O252*H252</f>
        <v>0</v>
      </c>
      <c r="Q252" s="223">
        <v>0.036999999999999998</v>
      </c>
      <c r="R252" s="223">
        <f>Q252*H252</f>
        <v>0.11099999999999999</v>
      </c>
      <c r="S252" s="223">
        <v>0</v>
      </c>
      <c r="T252" s="224">
        <f>S252*H252</f>
        <v>0</v>
      </c>
      <c r="AR252" s="26" t="s">
        <v>1439</v>
      </c>
      <c r="AT252" s="26" t="s">
        <v>271</v>
      </c>
      <c r="AU252" s="26" t="s">
        <v>83</v>
      </c>
      <c r="AY252" s="26" t="s">
        <v>200</v>
      </c>
      <c r="BE252" s="225">
        <f>IF(N252="základní",J252,0)</f>
        <v>0</v>
      </c>
      <c r="BF252" s="225">
        <f>IF(N252="snížená",J252,0)</f>
        <v>0</v>
      </c>
      <c r="BG252" s="225">
        <f>IF(N252="zákl. přenesená",J252,0)</f>
        <v>0</v>
      </c>
      <c r="BH252" s="225">
        <f>IF(N252="sníž. přenesená",J252,0)</f>
        <v>0</v>
      </c>
      <c r="BI252" s="225">
        <f>IF(N252="nulová",J252,0)</f>
        <v>0</v>
      </c>
      <c r="BJ252" s="26" t="s">
        <v>81</v>
      </c>
      <c r="BK252" s="225">
        <f>ROUND(I252*H252,2)</f>
        <v>0</v>
      </c>
      <c r="BL252" s="26" t="s">
        <v>1439</v>
      </c>
      <c r="BM252" s="26" t="s">
        <v>1563</v>
      </c>
    </row>
    <row r="253" s="1" customFormat="1">
      <c r="B253" s="48"/>
      <c r="D253" s="226" t="s">
        <v>209</v>
      </c>
      <c r="F253" s="227" t="s">
        <v>1562</v>
      </c>
      <c r="I253" s="228"/>
      <c r="L253" s="48"/>
      <c r="M253" s="229"/>
      <c r="N253" s="49"/>
      <c r="O253" s="49"/>
      <c r="P253" s="49"/>
      <c r="Q253" s="49"/>
      <c r="R253" s="49"/>
      <c r="S253" s="49"/>
      <c r="T253" s="87"/>
      <c r="AT253" s="26" t="s">
        <v>209</v>
      </c>
      <c r="AU253" s="26" t="s">
        <v>83</v>
      </c>
    </row>
    <row r="254" s="1" customFormat="1" ht="16.5" customHeight="1">
      <c r="B254" s="213"/>
      <c r="C254" s="214" t="s">
        <v>470</v>
      </c>
      <c r="D254" s="214" t="s">
        <v>202</v>
      </c>
      <c r="E254" s="215" t="s">
        <v>1564</v>
      </c>
      <c r="F254" s="216" t="s">
        <v>1565</v>
      </c>
      <c r="G254" s="217" t="s">
        <v>403</v>
      </c>
      <c r="H254" s="218">
        <v>10</v>
      </c>
      <c r="I254" s="219"/>
      <c r="J254" s="220">
        <f>ROUND(I254*H254,2)</f>
        <v>0</v>
      </c>
      <c r="K254" s="216" t="s">
        <v>206</v>
      </c>
      <c r="L254" s="48"/>
      <c r="M254" s="221" t="s">
        <v>5</v>
      </c>
      <c r="N254" s="222" t="s">
        <v>44</v>
      </c>
      <c r="O254" s="49"/>
      <c r="P254" s="223">
        <f>O254*H254</f>
        <v>0</v>
      </c>
      <c r="Q254" s="223">
        <v>0.00165</v>
      </c>
      <c r="R254" s="223">
        <f>Q254*H254</f>
        <v>0.016500000000000001</v>
      </c>
      <c r="S254" s="223">
        <v>0</v>
      </c>
      <c r="T254" s="224">
        <f>S254*H254</f>
        <v>0</v>
      </c>
      <c r="AR254" s="26" t="s">
        <v>207</v>
      </c>
      <c r="AT254" s="26" t="s">
        <v>202</v>
      </c>
      <c r="AU254" s="26" t="s">
        <v>83</v>
      </c>
      <c r="AY254" s="26" t="s">
        <v>200</v>
      </c>
      <c r="BE254" s="225">
        <f>IF(N254="základní",J254,0)</f>
        <v>0</v>
      </c>
      <c r="BF254" s="225">
        <f>IF(N254="snížená",J254,0)</f>
        <v>0</v>
      </c>
      <c r="BG254" s="225">
        <f>IF(N254="zákl. přenesená",J254,0)</f>
        <v>0</v>
      </c>
      <c r="BH254" s="225">
        <f>IF(N254="sníž. přenesená",J254,0)</f>
        <v>0</v>
      </c>
      <c r="BI254" s="225">
        <f>IF(N254="nulová",J254,0)</f>
        <v>0</v>
      </c>
      <c r="BJ254" s="26" t="s">
        <v>81</v>
      </c>
      <c r="BK254" s="225">
        <f>ROUND(I254*H254,2)</f>
        <v>0</v>
      </c>
      <c r="BL254" s="26" t="s">
        <v>207</v>
      </c>
      <c r="BM254" s="26" t="s">
        <v>1566</v>
      </c>
    </row>
    <row r="255" s="1" customFormat="1">
      <c r="B255" s="48"/>
      <c r="D255" s="226" t="s">
        <v>209</v>
      </c>
      <c r="F255" s="227" t="s">
        <v>1567</v>
      </c>
      <c r="I255" s="228"/>
      <c r="L255" s="48"/>
      <c r="M255" s="229"/>
      <c r="N255" s="49"/>
      <c r="O255" s="49"/>
      <c r="P255" s="49"/>
      <c r="Q255" s="49"/>
      <c r="R255" s="49"/>
      <c r="S255" s="49"/>
      <c r="T255" s="87"/>
      <c r="AT255" s="26" t="s">
        <v>209</v>
      </c>
      <c r="AU255" s="26" t="s">
        <v>83</v>
      </c>
    </row>
    <row r="256" s="1" customFormat="1">
      <c r="B256" s="48"/>
      <c r="D256" s="226" t="s">
        <v>1349</v>
      </c>
      <c r="F256" s="246" t="s">
        <v>1549</v>
      </c>
      <c r="I256" s="228"/>
      <c r="L256" s="48"/>
      <c r="M256" s="229"/>
      <c r="N256" s="49"/>
      <c r="O256" s="49"/>
      <c r="P256" s="49"/>
      <c r="Q256" s="49"/>
      <c r="R256" s="49"/>
      <c r="S256" s="49"/>
      <c r="T256" s="87"/>
      <c r="AT256" s="26" t="s">
        <v>1349</v>
      </c>
      <c r="AU256" s="26" t="s">
        <v>83</v>
      </c>
    </row>
    <row r="257" s="1" customFormat="1" ht="16.5" customHeight="1">
      <c r="B257" s="213"/>
      <c r="C257" s="247" t="s">
        <v>475</v>
      </c>
      <c r="D257" s="247" t="s">
        <v>271</v>
      </c>
      <c r="E257" s="248" t="s">
        <v>1568</v>
      </c>
      <c r="F257" s="249" t="s">
        <v>1569</v>
      </c>
      <c r="G257" s="250" t="s">
        <v>403</v>
      </c>
      <c r="H257" s="251">
        <v>10</v>
      </c>
      <c r="I257" s="252"/>
      <c r="J257" s="253">
        <f>ROUND(I257*H257,2)</f>
        <v>0</v>
      </c>
      <c r="K257" s="249" t="s">
        <v>5</v>
      </c>
      <c r="L257" s="254"/>
      <c r="M257" s="255" t="s">
        <v>5</v>
      </c>
      <c r="N257" s="256" t="s">
        <v>44</v>
      </c>
      <c r="O257" s="49"/>
      <c r="P257" s="223">
        <f>O257*H257</f>
        <v>0</v>
      </c>
      <c r="Q257" s="223">
        <v>0.0070000000000000001</v>
      </c>
      <c r="R257" s="223">
        <f>Q257*H257</f>
        <v>0.070000000000000007</v>
      </c>
      <c r="S257" s="223">
        <v>0</v>
      </c>
      <c r="T257" s="224">
        <f>S257*H257</f>
        <v>0</v>
      </c>
      <c r="AR257" s="26" t="s">
        <v>1439</v>
      </c>
      <c r="AT257" s="26" t="s">
        <v>271</v>
      </c>
      <c r="AU257" s="26" t="s">
        <v>83</v>
      </c>
      <c r="AY257" s="26" t="s">
        <v>200</v>
      </c>
      <c r="BE257" s="225">
        <f>IF(N257="základní",J257,0)</f>
        <v>0</v>
      </c>
      <c r="BF257" s="225">
        <f>IF(N257="snížená",J257,0)</f>
        <v>0</v>
      </c>
      <c r="BG257" s="225">
        <f>IF(N257="zákl. přenesená",J257,0)</f>
        <v>0</v>
      </c>
      <c r="BH257" s="225">
        <f>IF(N257="sníž. přenesená",J257,0)</f>
        <v>0</v>
      </c>
      <c r="BI257" s="225">
        <f>IF(N257="nulová",J257,0)</f>
        <v>0</v>
      </c>
      <c r="BJ257" s="26" t="s">
        <v>81</v>
      </c>
      <c r="BK257" s="225">
        <f>ROUND(I257*H257,2)</f>
        <v>0</v>
      </c>
      <c r="BL257" s="26" t="s">
        <v>1439</v>
      </c>
      <c r="BM257" s="26" t="s">
        <v>1570</v>
      </c>
    </row>
    <row r="258" s="1" customFormat="1">
      <c r="B258" s="48"/>
      <c r="D258" s="226" t="s">
        <v>209</v>
      </c>
      <c r="F258" s="227" t="s">
        <v>1571</v>
      </c>
      <c r="I258" s="228"/>
      <c r="L258" s="48"/>
      <c r="M258" s="229"/>
      <c r="N258" s="49"/>
      <c r="O258" s="49"/>
      <c r="P258" s="49"/>
      <c r="Q258" s="49"/>
      <c r="R258" s="49"/>
      <c r="S258" s="49"/>
      <c r="T258" s="87"/>
      <c r="AT258" s="26" t="s">
        <v>209</v>
      </c>
      <c r="AU258" s="26" t="s">
        <v>83</v>
      </c>
    </row>
    <row r="259" s="1" customFormat="1" ht="16.5" customHeight="1">
      <c r="B259" s="213"/>
      <c r="C259" s="247" t="s">
        <v>480</v>
      </c>
      <c r="D259" s="247" t="s">
        <v>271</v>
      </c>
      <c r="E259" s="248" t="s">
        <v>1572</v>
      </c>
      <c r="F259" s="249" t="s">
        <v>1573</v>
      </c>
      <c r="G259" s="250" t="s">
        <v>403</v>
      </c>
      <c r="H259" s="251">
        <v>10</v>
      </c>
      <c r="I259" s="252"/>
      <c r="J259" s="253">
        <f>ROUND(I259*H259,2)</f>
        <v>0</v>
      </c>
      <c r="K259" s="249" t="s">
        <v>5</v>
      </c>
      <c r="L259" s="254"/>
      <c r="M259" s="255" t="s">
        <v>5</v>
      </c>
      <c r="N259" s="256" t="s">
        <v>44</v>
      </c>
      <c r="O259" s="49"/>
      <c r="P259" s="223">
        <f>O259*H259</f>
        <v>0</v>
      </c>
      <c r="Q259" s="223">
        <v>0.021999999999999999</v>
      </c>
      <c r="R259" s="223">
        <f>Q259*H259</f>
        <v>0.21999999999999997</v>
      </c>
      <c r="S259" s="223">
        <v>0</v>
      </c>
      <c r="T259" s="224">
        <f>S259*H259</f>
        <v>0</v>
      </c>
      <c r="AR259" s="26" t="s">
        <v>1439</v>
      </c>
      <c r="AT259" s="26" t="s">
        <v>271</v>
      </c>
      <c r="AU259" s="26" t="s">
        <v>83</v>
      </c>
      <c r="AY259" s="26" t="s">
        <v>200</v>
      </c>
      <c r="BE259" s="225">
        <f>IF(N259="základní",J259,0)</f>
        <v>0</v>
      </c>
      <c r="BF259" s="225">
        <f>IF(N259="snížená",J259,0)</f>
        <v>0</v>
      </c>
      <c r="BG259" s="225">
        <f>IF(N259="zákl. přenesená",J259,0)</f>
        <v>0</v>
      </c>
      <c r="BH259" s="225">
        <f>IF(N259="sníž. přenesená",J259,0)</f>
        <v>0</v>
      </c>
      <c r="BI259" s="225">
        <f>IF(N259="nulová",J259,0)</f>
        <v>0</v>
      </c>
      <c r="BJ259" s="26" t="s">
        <v>81</v>
      </c>
      <c r="BK259" s="225">
        <f>ROUND(I259*H259,2)</f>
        <v>0</v>
      </c>
      <c r="BL259" s="26" t="s">
        <v>1439</v>
      </c>
      <c r="BM259" s="26" t="s">
        <v>1574</v>
      </c>
    </row>
    <row r="260" s="1" customFormat="1">
      <c r="B260" s="48"/>
      <c r="D260" s="226" t="s">
        <v>209</v>
      </c>
      <c r="F260" s="227" t="s">
        <v>1575</v>
      </c>
      <c r="I260" s="228"/>
      <c r="L260" s="48"/>
      <c r="M260" s="229"/>
      <c r="N260" s="49"/>
      <c r="O260" s="49"/>
      <c r="P260" s="49"/>
      <c r="Q260" s="49"/>
      <c r="R260" s="49"/>
      <c r="S260" s="49"/>
      <c r="T260" s="87"/>
      <c r="AT260" s="26" t="s">
        <v>209</v>
      </c>
      <c r="AU260" s="26" t="s">
        <v>83</v>
      </c>
    </row>
    <row r="261" s="1" customFormat="1" ht="16.5" customHeight="1">
      <c r="B261" s="213"/>
      <c r="C261" s="214" t="s">
        <v>484</v>
      </c>
      <c r="D261" s="214" t="s">
        <v>202</v>
      </c>
      <c r="E261" s="215" t="s">
        <v>1576</v>
      </c>
      <c r="F261" s="216" t="s">
        <v>1577</v>
      </c>
      <c r="G261" s="217" t="s">
        <v>403</v>
      </c>
      <c r="H261" s="218">
        <v>1</v>
      </c>
      <c r="I261" s="219"/>
      <c r="J261" s="220">
        <f>ROUND(I261*H261,2)</f>
        <v>0</v>
      </c>
      <c r="K261" s="216" t="s">
        <v>206</v>
      </c>
      <c r="L261" s="48"/>
      <c r="M261" s="221" t="s">
        <v>5</v>
      </c>
      <c r="N261" s="222" t="s">
        <v>44</v>
      </c>
      <c r="O261" s="49"/>
      <c r="P261" s="223">
        <f>O261*H261</f>
        <v>0</v>
      </c>
      <c r="Q261" s="223">
        <v>0.00034000000000000002</v>
      </c>
      <c r="R261" s="223">
        <f>Q261*H261</f>
        <v>0.00034000000000000002</v>
      </c>
      <c r="S261" s="223">
        <v>0</v>
      </c>
      <c r="T261" s="224">
        <f>S261*H261</f>
        <v>0</v>
      </c>
      <c r="AR261" s="26" t="s">
        <v>207</v>
      </c>
      <c r="AT261" s="26" t="s">
        <v>202</v>
      </c>
      <c r="AU261" s="26" t="s">
        <v>83</v>
      </c>
      <c r="AY261" s="26" t="s">
        <v>200</v>
      </c>
      <c r="BE261" s="225">
        <f>IF(N261="základní",J261,0)</f>
        <v>0</v>
      </c>
      <c r="BF261" s="225">
        <f>IF(N261="snížená",J261,0)</f>
        <v>0</v>
      </c>
      <c r="BG261" s="225">
        <f>IF(N261="zákl. přenesená",J261,0)</f>
        <v>0</v>
      </c>
      <c r="BH261" s="225">
        <f>IF(N261="sníž. přenesená",J261,0)</f>
        <v>0</v>
      </c>
      <c r="BI261" s="225">
        <f>IF(N261="nulová",J261,0)</f>
        <v>0</v>
      </c>
      <c r="BJ261" s="26" t="s">
        <v>81</v>
      </c>
      <c r="BK261" s="225">
        <f>ROUND(I261*H261,2)</f>
        <v>0</v>
      </c>
      <c r="BL261" s="26" t="s">
        <v>207</v>
      </c>
      <c r="BM261" s="26" t="s">
        <v>1578</v>
      </c>
    </row>
    <row r="262" s="1" customFormat="1">
      <c r="B262" s="48"/>
      <c r="D262" s="226" t="s">
        <v>209</v>
      </c>
      <c r="F262" s="227" t="s">
        <v>1579</v>
      </c>
      <c r="I262" s="228"/>
      <c r="L262" s="48"/>
      <c r="M262" s="229"/>
      <c r="N262" s="49"/>
      <c r="O262" s="49"/>
      <c r="P262" s="49"/>
      <c r="Q262" s="49"/>
      <c r="R262" s="49"/>
      <c r="S262" s="49"/>
      <c r="T262" s="87"/>
      <c r="AT262" s="26" t="s">
        <v>209</v>
      </c>
      <c r="AU262" s="26" t="s">
        <v>83</v>
      </c>
    </row>
    <row r="263" s="1" customFormat="1">
      <c r="B263" s="48"/>
      <c r="D263" s="226" t="s">
        <v>1349</v>
      </c>
      <c r="F263" s="246" t="s">
        <v>1549</v>
      </c>
      <c r="I263" s="228"/>
      <c r="L263" s="48"/>
      <c r="M263" s="229"/>
      <c r="N263" s="49"/>
      <c r="O263" s="49"/>
      <c r="P263" s="49"/>
      <c r="Q263" s="49"/>
      <c r="R263" s="49"/>
      <c r="S263" s="49"/>
      <c r="T263" s="87"/>
      <c r="AT263" s="26" t="s">
        <v>1349</v>
      </c>
      <c r="AU263" s="26" t="s">
        <v>83</v>
      </c>
    </row>
    <row r="264" s="1" customFormat="1" ht="16.5" customHeight="1">
      <c r="B264" s="213"/>
      <c r="C264" s="247" t="s">
        <v>490</v>
      </c>
      <c r="D264" s="247" t="s">
        <v>271</v>
      </c>
      <c r="E264" s="248" t="s">
        <v>1580</v>
      </c>
      <c r="F264" s="249" t="s">
        <v>1581</v>
      </c>
      <c r="G264" s="250" t="s">
        <v>403</v>
      </c>
      <c r="H264" s="251">
        <v>1</v>
      </c>
      <c r="I264" s="252"/>
      <c r="J264" s="253">
        <f>ROUND(I264*H264,2)</f>
        <v>0</v>
      </c>
      <c r="K264" s="249" t="s">
        <v>5</v>
      </c>
      <c r="L264" s="254"/>
      <c r="M264" s="255" t="s">
        <v>5</v>
      </c>
      <c r="N264" s="256" t="s">
        <v>44</v>
      </c>
      <c r="O264" s="49"/>
      <c r="P264" s="223">
        <f>O264*H264</f>
        <v>0</v>
      </c>
      <c r="Q264" s="223">
        <v>0.067000000000000004</v>
      </c>
      <c r="R264" s="223">
        <f>Q264*H264</f>
        <v>0.067000000000000004</v>
      </c>
      <c r="S264" s="223">
        <v>0</v>
      </c>
      <c r="T264" s="224">
        <f>S264*H264</f>
        <v>0</v>
      </c>
      <c r="AR264" s="26" t="s">
        <v>1439</v>
      </c>
      <c r="AT264" s="26" t="s">
        <v>271</v>
      </c>
      <c r="AU264" s="26" t="s">
        <v>83</v>
      </c>
      <c r="AY264" s="26" t="s">
        <v>200</v>
      </c>
      <c r="BE264" s="225">
        <f>IF(N264="základní",J264,0)</f>
        <v>0</v>
      </c>
      <c r="BF264" s="225">
        <f>IF(N264="snížená",J264,0)</f>
        <v>0</v>
      </c>
      <c r="BG264" s="225">
        <f>IF(N264="zákl. přenesená",J264,0)</f>
        <v>0</v>
      </c>
      <c r="BH264" s="225">
        <f>IF(N264="sníž. přenesená",J264,0)</f>
        <v>0</v>
      </c>
      <c r="BI264" s="225">
        <f>IF(N264="nulová",J264,0)</f>
        <v>0</v>
      </c>
      <c r="BJ264" s="26" t="s">
        <v>81</v>
      </c>
      <c r="BK264" s="225">
        <f>ROUND(I264*H264,2)</f>
        <v>0</v>
      </c>
      <c r="BL264" s="26" t="s">
        <v>1439</v>
      </c>
      <c r="BM264" s="26" t="s">
        <v>1582</v>
      </c>
    </row>
    <row r="265" s="1" customFormat="1">
      <c r="B265" s="48"/>
      <c r="D265" s="226" t="s">
        <v>209</v>
      </c>
      <c r="F265" s="227" t="s">
        <v>1581</v>
      </c>
      <c r="I265" s="228"/>
      <c r="L265" s="48"/>
      <c r="M265" s="229"/>
      <c r="N265" s="49"/>
      <c r="O265" s="49"/>
      <c r="P265" s="49"/>
      <c r="Q265" s="49"/>
      <c r="R265" s="49"/>
      <c r="S265" s="49"/>
      <c r="T265" s="87"/>
      <c r="AT265" s="26" t="s">
        <v>209</v>
      </c>
      <c r="AU265" s="26" t="s">
        <v>83</v>
      </c>
    </row>
    <row r="266" s="1" customFormat="1" ht="16.5" customHeight="1">
      <c r="B266" s="213"/>
      <c r="C266" s="214" t="s">
        <v>494</v>
      </c>
      <c r="D266" s="214" t="s">
        <v>202</v>
      </c>
      <c r="E266" s="215" t="s">
        <v>1583</v>
      </c>
      <c r="F266" s="216" t="s">
        <v>1584</v>
      </c>
      <c r="G266" s="217" t="s">
        <v>403</v>
      </c>
      <c r="H266" s="218">
        <v>26</v>
      </c>
      <c r="I266" s="219"/>
      <c r="J266" s="220">
        <f>ROUND(I266*H266,2)</f>
        <v>0</v>
      </c>
      <c r="K266" s="216" t="s">
        <v>206</v>
      </c>
      <c r="L266" s="48"/>
      <c r="M266" s="221" t="s">
        <v>5</v>
      </c>
      <c r="N266" s="222" t="s">
        <v>44</v>
      </c>
      <c r="O266" s="49"/>
      <c r="P266" s="223">
        <f>O266*H266</f>
        <v>0</v>
      </c>
      <c r="Q266" s="223">
        <v>0</v>
      </c>
      <c r="R266" s="223">
        <f>Q266*H266</f>
        <v>0</v>
      </c>
      <c r="S266" s="223">
        <v>0</v>
      </c>
      <c r="T266" s="224">
        <f>S266*H266</f>
        <v>0</v>
      </c>
      <c r="AR266" s="26" t="s">
        <v>207</v>
      </c>
      <c r="AT266" s="26" t="s">
        <v>202</v>
      </c>
      <c r="AU266" s="26" t="s">
        <v>83</v>
      </c>
      <c r="AY266" s="26" t="s">
        <v>200</v>
      </c>
      <c r="BE266" s="225">
        <f>IF(N266="základní",J266,0)</f>
        <v>0</v>
      </c>
      <c r="BF266" s="225">
        <f>IF(N266="snížená",J266,0)</f>
        <v>0</v>
      </c>
      <c r="BG266" s="225">
        <f>IF(N266="zákl. přenesená",J266,0)</f>
        <v>0</v>
      </c>
      <c r="BH266" s="225">
        <f>IF(N266="sníž. přenesená",J266,0)</f>
        <v>0</v>
      </c>
      <c r="BI266" s="225">
        <f>IF(N266="nulová",J266,0)</f>
        <v>0</v>
      </c>
      <c r="BJ266" s="26" t="s">
        <v>81</v>
      </c>
      <c r="BK266" s="225">
        <f>ROUND(I266*H266,2)</f>
        <v>0</v>
      </c>
      <c r="BL266" s="26" t="s">
        <v>207</v>
      </c>
      <c r="BM266" s="26" t="s">
        <v>1585</v>
      </c>
    </row>
    <row r="267" s="1" customFormat="1">
      <c r="B267" s="48"/>
      <c r="D267" s="226" t="s">
        <v>209</v>
      </c>
      <c r="F267" s="227" t="s">
        <v>1586</v>
      </c>
      <c r="I267" s="228"/>
      <c r="L267" s="48"/>
      <c r="M267" s="229"/>
      <c r="N267" s="49"/>
      <c r="O267" s="49"/>
      <c r="P267" s="49"/>
      <c r="Q267" s="49"/>
      <c r="R267" s="49"/>
      <c r="S267" s="49"/>
      <c r="T267" s="87"/>
      <c r="AT267" s="26" t="s">
        <v>209</v>
      </c>
      <c r="AU267" s="26" t="s">
        <v>83</v>
      </c>
    </row>
    <row r="268" s="1" customFormat="1">
      <c r="B268" s="48"/>
      <c r="D268" s="226" t="s">
        <v>1349</v>
      </c>
      <c r="F268" s="246" t="s">
        <v>1549</v>
      </c>
      <c r="I268" s="228"/>
      <c r="L268" s="48"/>
      <c r="M268" s="229"/>
      <c r="N268" s="49"/>
      <c r="O268" s="49"/>
      <c r="P268" s="49"/>
      <c r="Q268" s="49"/>
      <c r="R268" s="49"/>
      <c r="S268" s="49"/>
      <c r="T268" s="87"/>
      <c r="AT268" s="26" t="s">
        <v>1349</v>
      </c>
      <c r="AU268" s="26" t="s">
        <v>83</v>
      </c>
    </row>
    <row r="269" s="1" customFormat="1" ht="16.5" customHeight="1">
      <c r="B269" s="213"/>
      <c r="C269" s="247" t="s">
        <v>498</v>
      </c>
      <c r="D269" s="247" t="s">
        <v>271</v>
      </c>
      <c r="E269" s="248" t="s">
        <v>1587</v>
      </c>
      <c r="F269" s="249" t="s">
        <v>1588</v>
      </c>
      <c r="G269" s="250" t="s">
        <v>403</v>
      </c>
      <c r="H269" s="251">
        <v>23</v>
      </c>
      <c r="I269" s="252"/>
      <c r="J269" s="253">
        <f>ROUND(I269*H269,2)</f>
        <v>0</v>
      </c>
      <c r="K269" s="249" t="s">
        <v>5</v>
      </c>
      <c r="L269" s="254"/>
      <c r="M269" s="255" t="s">
        <v>5</v>
      </c>
      <c r="N269" s="256" t="s">
        <v>44</v>
      </c>
      <c r="O269" s="49"/>
      <c r="P269" s="223">
        <f>O269*H269</f>
        <v>0</v>
      </c>
      <c r="Q269" s="223">
        <v>0.0050000000000000001</v>
      </c>
      <c r="R269" s="223">
        <f>Q269*H269</f>
        <v>0.11500000000000001</v>
      </c>
      <c r="S269" s="223">
        <v>0</v>
      </c>
      <c r="T269" s="224">
        <f>S269*H269</f>
        <v>0</v>
      </c>
      <c r="AR269" s="26" t="s">
        <v>1439</v>
      </c>
      <c r="AT269" s="26" t="s">
        <v>271</v>
      </c>
      <c r="AU269" s="26" t="s">
        <v>83</v>
      </c>
      <c r="AY269" s="26" t="s">
        <v>200</v>
      </c>
      <c r="BE269" s="225">
        <f>IF(N269="základní",J269,0)</f>
        <v>0</v>
      </c>
      <c r="BF269" s="225">
        <f>IF(N269="snížená",J269,0)</f>
        <v>0</v>
      </c>
      <c r="BG269" s="225">
        <f>IF(N269="zákl. přenesená",J269,0)</f>
        <v>0</v>
      </c>
      <c r="BH269" s="225">
        <f>IF(N269="sníž. přenesená",J269,0)</f>
        <v>0</v>
      </c>
      <c r="BI269" s="225">
        <f>IF(N269="nulová",J269,0)</f>
        <v>0</v>
      </c>
      <c r="BJ269" s="26" t="s">
        <v>81</v>
      </c>
      <c r="BK269" s="225">
        <f>ROUND(I269*H269,2)</f>
        <v>0</v>
      </c>
      <c r="BL269" s="26" t="s">
        <v>1439</v>
      </c>
      <c r="BM269" s="26" t="s">
        <v>1589</v>
      </c>
    </row>
    <row r="270" s="1" customFormat="1">
      <c r="B270" s="48"/>
      <c r="D270" s="226" t="s">
        <v>209</v>
      </c>
      <c r="F270" s="227" t="s">
        <v>1590</v>
      </c>
      <c r="I270" s="228"/>
      <c r="L270" s="48"/>
      <c r="M270" s="229"/>
      <c r="N270" s="49"/>
      <c r="O270" s="49"/>
      <c r="P270" s="49"/>
      <c r="Q270" s="49"/>
      <c r="R270" s="49"/>
      <c r="S270" s="49"/>
      <c r="T270" s="87"/>
      <c r="AT270" s="26" t="s">
        <v>209</v>
      </c>
      <c r="AU270" s="26" t="s">
        <v>83</v>
      </c>
    </row>
    <row r="271" s="1" customFormat="1" ht="16.5" customHeight="1">
      <c r="B271" s="213"/>
      <c r="C271" s="247" t="s">
        <v>502</v>
      </c>
      <c r="D271" s="247" t="s">
        <v>271</v>
      </c>
      <c r="E271" s="248" t="s">
        <v>1591</v>
      </c>
      <c r="F271" s="249" t="s">
        <v>1592</v>
      </c>
      <c r="G271" s="250" t="s">
        <v>403</v>
      </c>
      <c r="H271" s="251">
        <v>3</v>
      </c>
      <c r="I271" s="252"/>
      <c r="J271" s="253">
        <f>ROUND(I271*H271,2)</f>
        <v>0</v>
      </c>
      <c r="K271" s="249" t="s">
        <v>5</v>
      </c>
      <c r="L271" s="254"/>
      <c r="M271" s="255" t="s">
        <v>5</v>
      </c>
      <c r="N271" s="256" t="s">
        <v>44</v>
      </c>
      <c r="O271" s="49"/>
      <c r="P271" s="223">
        <f>O271*H271</f>
        <v>0</v>
      </c>
      <c r="Q271" s="223">
        <v>0.0040000000000000001</v>
      </c>
      <c r="R271" s="223">
        <f>Q271*H271</f>
        <v>0.012</v>
      </c>
      <c r="S271" s="223">
        <v>0</v>
      </c>
      <c r="T271" s="224">
        <f>S271*H271</f>
        <v>0</v>
      </c>
      <c r="AR271" s="26" t="s">
        <v>1439</v>
      </c>
      <c r="AT271" s="26" t="s">
        <v>271</v>
      </c>
      <c r="AU271" s="26" t="s">
        <v>83</v>
      </c>
      <c r="AY271" s="26" t="s">
        <v>200</v>
      </c>
      <c r="BE271" s="225">
        <f>IF(N271="základní",J271,0)</f>
        <v>0</v>
      </c>
      <c r="BF271" s="225">
        <f>IF(N271="snížená",J271,0)</f>
        <v>0</v>
      </c>
      <c r="BG271" s="225">
        <f>IF(N271="zákl. přenesená",J271,0)</f>
        <v>0</v>
      </c>
      <c r="BH271" s="225">
        <f>IF(N271="sníž. přenesená",J271,0)</f>
        <v>0</v>
      </c>
      <c r="BI271" s="225">
        <f>IF(N271="nulová",J271,0)</f>
        <v>0</v>
      </c>
      <c r="BJ271" s="26" t="s">
        <v>81</v>
      </c>
      <c r="BK271" s="225">
        <f>ROUND(I271*H271,2)</f>
        <v>0</v>
      </c>
      <c r="BL271" s="26" t="s">
        <v>1439</v>
      </c>
      <c r="BM271" s="26" t="s">
        <v>1593</v>
      </c>
    </row>
    <row r="272" s="1" customFormat="1">
      <c r="B272" s="48"/>
      <c r="D272" s="226" t="s">
        <v>209</v>
      </c>
      <c r="F272" s="227" t="s">
        <v>1594</v>
      </c>
      <c r="I272" s="228"/>
      <c r="L272" s="48"/>
      <c r="M272" s="229"/>
      <c r="N272" s="49"/>
      <c r="O272" s="49"/>
      <c r="P272" s="49"/>
      <c r="Q272" s="49"/>
      <c r="R272" s="49"/>
      <c r="S272" s="49"/>
      <c r="T272" s="87"/>
      <c r="AT272" s="26" t="s">
        <v>209</v>
      </c>
      <c r="AU272" s="26" t="s">
        <v>83</v>
      </c>
    </row>
    <row r="273" s="1" customFormat="1" ht="16.5" customHeight="1">
      <c r="B273" s="213"/>
      <c r="C273" s="214" t="s">
        <v>507</v>
      </c>
      <c r="D273" s="214" t="s">
        <v>202</v>
      </c>
      <c r="E273" s="215" t="s">
        <v>1595</v>
      </c>
      <c r="F273" s="216" t="s">
        <v>1596</v>
      </c>
      <c r="G273" s="217" t="s">
        <v>333</v>
      </c>
      <c r="H273" s="218">
        <v>654.70000000000005</v>
      </c>
      <c r="I273" s="219"/>
      <c r="J273" s="220">
        <f>ROUND(I273*H273,2)</f>
        <v>0</v>
      </c>
      <c r="K273" s="216" t="s">
        <v>206</v>
      </c>
      <c r="L273" s="48"/>
      <c r="M273" s="221" t="s">
        <v>5</v>
      </c>
      <c r="N273" s="222" t="s">
        <v>44</v>
      </c>
      <c r="O273" s="49"/>
      <c r="P273" s="223">
        <f>O273*H273</f>
        <v>0</v>
      </c>
      <c r="Q273" s="223">
        <v>0</v>
      </c>
      <c r="R273" s="223">
        <f>Q273*H273</f>
        <v>0</v>
      </c>
      <c r="S273" s="223">
        <v>0</v>
      </c>
      <c r="T273" s="224">
        <f>S273*H273</f>
        <v>0</v>
      </c>
      <c r="AR273" s="26" t="s">
        <v>207</v>
      </c>
      <c r="AT273" s="26" t="s">
        <v>202</v>
      </c>
      <c r="AU273" s="26" t="s">
        <v>83</v>
      </c>
      <c r="AY273" s="26" t="s">
        <v>200</v>
      </c>
      <c r="BE273" s="225">
        <f>IF(N273="základní",J273,0)</f>
        <v>0</v>
      </c>
      <c r="BF273" s="225">
        <f>IF(N273="snížená",J273,0)</f>
        <v>0</v>
      </c>
      <c r="BG273" s="225">
        <f>IF(N273="zákl. přenesená",J273,0)</f>
        <v>0</v>
      </c>
      <c r="BH273" s="225">
        <f>IF(N273="sníž. přenesená",J273,0)</f>
        <v>0</v>
      </c>
      <c r="BI273" s="225">
        <f>IF(N273="nulová",J273,0)</f>
        <v>0</v>
      </c>
      <c r="BJ273" s="26" t="s">
        <v>81</v>
      </c>
      <c r="BK273" s="225">
        <f>ROUND(I273*H273,2)</f>
        <v>0</v>
      </c>
      <c r="BL273" s="26" t="s">
        <v>207</v>
      </c>
      <c r="BM273" s="26" t="s">
        <v>1597</v>
      </c>
    </row>
    <row r="274" s="1" customFormat="1">
      <c r="B274" s="48"/>
      <c r="D274" s="226" t="s">
        <v>209</v>
      </c>
      <c r="F274" s="227" t="s">
        <v>1598</v>
      </c>
      <c r="I274" s="228"/>
      <c r="L274" s="48"/>
      <c r="M274" s="229"/>
      <c r="N274" s="49"/>
      <c r="O274" s="49"/>
      <c r="P274" s="49"/>
      <c r="Q274" s="49"/>
      <c r="R274" s="49"/>
      <c r="S274" s="49"/>
      <c r="T274" s="87"/>
      <c r="AT274" s="26" t="s">
        <v>209</v>
      </c>
      <c r="AU274" s="26" t="s">
        <v>83</v>
      </c>
    </row>
    <row r="275" s="1" customFormat="1">
      <c r="B275" s="48"/>
      <c r="D275" s="226" t="s">
        <v>1349</v>
      </c>
      <c r="F275" s="246" t="s">
        <v>1599</v>
      </c>
      <c r="I275" s="228"/>
      <c r="L275" s="48"/>
      <c r="M275" s="229"/>
      <c r="N275" s="49"/>
      <c r="O275" s="49"/>
      <c r="P275" s="49"/>
      <c r="Q275" s="49"/>
      <c r="R275" s="49"/>
      <c r="S275" s="49"/>
      <c r="T275" s="87"/>
      <c r="AT275" s="26" t="s">
        <v>1349</v>
      </c>
      <c r="AU275" s="26" t="s">
        <v>83</v>
      </c>
    </row>
    <row r="276" s="12" customFormat="1">
      <c r="B276" s="230"/>
      <c r="D276" s="226" t="s">
        <v>211</v>
      </c>
      <c r="E276" s="231" t="s">
        <v>5</v>
      </c>
      <c r="F276" s="232" t="s">
        <v>1320</v>
      </c>
      <c r="H276" s="233">
        <v>654.70000000000005</v>
      </c>
      <c r="I276" s="234"/>
      <c r="L276" s="230"/>
      <c r="M276" s="235"/>
      <c r="N276" s="236"/>
      <c r="O276" s="236"/>
      <c r="P276" s="236"/>
      <c r="Q276" s="236"/>
      <c r="R276" s="236"/>
      <c r="S276" s="236"/>
      <c r="T276" s="237"/>
      <c r="AT276" s="231" t="s">
        <v>211</v>
      </c>
      <c r="AU276" s="231" t="s">
        <v>83</v>
      </c>
      <c r="AV276" s="12" t="s">
        <v>83</v>
      </c>
      <c r="AW276" s="12" t="s">
        <v>37</v>
      </c>
      <c r="AX276" s="12" t="s">
        <v>81</v>
      </c>
      <c r="AY276" s="231" t="s">
        <v>200</v>
      </c>
    </row>
    <row r="277" s="1" customFormat="1" ht="16.5" customHeight="1">
      <c r="B277" s="213"/>
      <c r="C277" s="214" t="s">
        <v>511</v>
      </c>
      <c r="D277" s="214" t="s">
        <v>202</v>
      </c>
      <c r="E277" s="215" t="s">
        <v>1600</v>
      </c>
      <c r="F277" s="216" t="s">
        <v>1601</v>
      </c>
      <c r="G277" s="217" t="s">
        <v>333</v>
      </c>
      <c r="H277" s="218">
        <v>654.70000000000005</v>
      </c>
      <c r="I277" s="219"/>
      <c r="J277" s="220">
        <f>ROUND(I277*H277,2)</f>
        <v>0</v>
      </c>
      <c r="K277" s="216" t="s">
        <v>5</v>
      </c>
      <c r="L277" s="48"/>
      <c r="M277" s="221" t="s">
        <v>5</v>
      </c>
      <c r="N277" s="222" t="s">
        <v>44</v>
      </c>
      <c r="O277" s="49"/>
      <c r="P277" s="223">
        <f>O277*H277</f>
        <v>0</v>
      </c>
      <c r="Q277" s="223">
        <v>0</v>
      </c>
      <c r="R277" s="223">
        <f>Q277*H277</f>
        <v>0</v>
      </c>
      <c r="S277" s="223">
        <v>0</v>
      </c>
      <c r="T277" s="224">
        <f>S277*H277</f>
        <v>0</v>
      </c>
      <c r="AR277" s="26" t="s">
        <v>207</v>
      </c>
      <c r="AT277" s="26" t="s">
        <v>202</v>
      </c>
      <c r="AU277" s="26" t="s">
        <v>83</v>
      </c>
      <c r="AY277" s="26" t="s">
        <v>200</v>
      </c>
      <c r="BE277" s="225">
        <f>IF(N277="základní",J277,0)</f>
        <v>0</v>
      </c>
      <c r="BF277" s="225">
        <f>IF(N277="snížená",J277,0)</f>
        <v>0</v>
      </c>
      <c r="BG277" s="225">
        <f>IF(N277="zákl. přenesená",J277,0)</f>
        <v>0</v>
      </c>
      <c r="BH277" s="225">
        <f>IF(N277="sníž. přenesená",J277,0)</f>
        <v>0</v>
      </c>
      <c r="BI277" s="225">
        <f>IF(N277="nulová",J277,0)</f>
        <v>0</v>
      </c>
      <c r="BJ277" s="26" t="s">
        <v>81</v>
      </c>
      <c r="BK277" s="225">
        <f>ROUND(I277*H277,2)</f>
        <v>0</v>
      </c>
      <c r="BL277" s="26" t="s">
        <v>207</v>
      </c>
      <c r="BM277" s="26" t="s">
        <v>1602</v>
      </c>
    </row>
    <row r="278" s="1" customFormat="1">
      <c r="B278" s="48"/>
      <c r="D278" s="226" t="s">
        <v>209</v>
      </c>
      <c r="F278" s="227" t="s">
        <v>1601</v>
      </c>
      <c r="I278" s="228"/>
      <c r="L278" s="48"/>
      <c r="M278" s="229"/>
      <c r="N278" s="49"/>
      <c r="O278" s="49"/>
      <c r="P278" s="49"/>
      <c r="Q278" s="49"/>
      <c r="R278" s="49"/>
      <c r="S278" s="49"/>
      <c r="T278" s="87"/>
      <c r="AT278" s="26" t="s">
        <v>209</v>
      </c>
      <c r="AU278" s="26" t="s">
        <v>83</v>
      </c>
    </row>
    <row r="279" s="12" customFormat="1">
      <c r="B279" s="230"/>
      <c r="D279" s="226" t="s">
        <v>211</v>
      </c>
      <c r="E279" s="231" t="s">
        <v>5</v>
      </c>
      <c r="F279" s="232" t="s">
        <v>1323</v>
      </c>
      <c r="H279" s="233">
        <v>654.70000000000005</v>
      </c>
      <c r="I279" s="234"/>
      <c r="L279" s="230"/>
      <c r="M279" s="235"/>
      <c r="N279" s="236"/>
      <c r="O279" s="236"/>
      <c r="P279" s="236"/>
      <c r="Q279" s="236"/>
      <c r="R279" s="236"/>
      <c r="S279" s="236"/>
      <c r="T279" s="237"/>
      <c r="AT279" s="231" t="s">
        <v>211</v>
      </c>
      <c r="AU279" s="231" t="s">
        <v>83</v>
      </c>
      <c r="AV279" s="12" t="s">
        <v>83</v>
      </c>
      <c r="AW279" s="12" t="s">
        <v>37</v>
      </c>
      <c r="AX279" s="12" t="s">
        <v>81</v>
      </c>
      <c r="AY279" s="231" t="s">
        <v>200</v>
      </c>
    </row>
    <row r="280" s="1" customFormat="1" ht="16.5" customHeight="1">
      <c r="B280" s="213"/>
      <c r="C280" s="214" t="s">
        <v>516</v>
      </c>
      <c r="D280" s="214" t="s">
        <v>202</v>
      </c>
      <c r="E280" s="215" t="s">
        <v>1603</v>
      </c>
      <c r="F280" s="216" t="s">
        <v>1604</v>
      </c>
      <c r="G280" s="217" t="s">
        <v>403</v>
      </c>
      <c r="H280" s="218">
        <v>12</v>
      </c>
      <c r="I280" s="219"/>
      <c r="J280" s="220">
        <f>ROUND(I280*H280,2)</f>
        <v>0</v>
      </c>
      <c r="K280" s="216" t="s">
        <v>206</v>
      </c>
      <c r="L280" s="48"/>
      <c r="M280" s="221" t="s">
        <v>5</v>
      </c>
      <c r="N280" s="222" t="s">
        <v>44</v>
      </c>
      <c r="O280" s="49"/>
      <c r="P280" s="223">
        <f>O280*H280</f>
        <v>0</v>
      </c>
      <c r="Q280" s="223">
        <v>0.12303</v>
      </c>
      <c r="R280" s="223">
        <f>Q280*H280</f>
        <v>1.4763600000000001</v>
      </c>
      <c r="S280" s="223">
        <v>0</v>
      </c>
      <c r="T280" s="224">
        <f>S280*H280</f>
        <v>0</v>
      </c>
      <c r="AR280" s="26" t="s">
        <v>207</v>
      </c>
      <c r="AT280" s="26" t="s">
        <v>202</v>
      </c>
      <c r="AU280" s="26" t="s">
        <v>83</v>
      </c>
      <c r="AY280" s="26" t="s">
        <v>200</v>
      </c>
      <c r="BE280" s="225">
        <f>IF(N280="základní",J280,0)</f>
        <v>0</v>
      </c>
      <c r="BF280" s="225">
        <f>IF(N280="snížená",J280,0)</f>
        <v>0</v>
      </c>
      <c r="BG280" s="225">
        <f>IF(N280="zákl. přenesená",J280,0)</f>
        <v>0</v>
      </c>
      <c r="BH280" s="225">
        <f>IF(N280="sníž. přenesená",J280,0)</f>
        <v>0</v>
      </c>
      <c r="BI280" s="225">
        <f>IF(N280="nulová",J280,0)</f>
        <v>0</v>
      </c>
      <c r="BJ280" s="26" t="s">
        <v>81</v>
      </c>
      <c r="BK280" s="225">
        <f>ROUND(I280*H280,2)</f>
        <v>0</v>
      </c>
      <c r="BL280" s="26" t="s">
        <v>207</v>
      </c>
      <c r="BM280" s="26" t="s">
        <v>1605</v>
      </c>
    </row>
    <row r="281" s="1" customFormat="1">
      <c r="B281" s="48"/>
      <c r="D281" s="226" t="s">
        <v>209</v>
      </c>
      <c r="F281" s="227" t="s">
        <v>1604</v>
      </c>
      <c r="I281" s="228"/>
      <c r="L281" s="48"/>
      <c r="M281" s="229"/>
      <c r="N281" s="49"/>
      <c r="O281" s="49"/>
      <c r="P281" s="49"/>
      <c r="Q281" s="49"/>
      <c r="R281" s="49"/>
      <c r="S281" s="49"/>
      <c r="T281" s="87"/>
      <c r="AT281" s="26" t="s">
        <v>209</v>
      </c>
      <c r="AU281" s="26" t="s">
        <v>83</v>
      </c>
    </row>
    <row r="282" s="1" customFormat="1">
      <c r="B282" s="48"/>
      <c r="D282" s="226" t="s">
        <v>1349</v>
      </c>
      <c r="F282" s="246" t="s">
        <v>1606</v>
      </c>
      <c r="I282" s="228"/>
      <c r="L282" s="48"/>
      <c r="M282" s="229"/>
      <c r="N282" s="49"/>
      <c r="O282" s="49"/>
      <c r="P282" s="49"/>
      <c r="Q282" s="49"/>
      <c r="R282" s="49"/>
      <c r="S282" s="49"/>
      <c r="T282" s="87"/>
      <c r="AT282" s="26" t="s">
        <v>1349</v>
      </c>
      <c r="AU282" s="26" t="s">
        <v>83</v>
      </c>
    </row>
    <row r="283" s="1" customFormat="1" ht="16.5" customHeight="1">
      <c r="B283" s="213"/>
      <c r="C283" s="247" t="s">
        <v>523</v>
      </c>
      <c r="D283" s="247" t="s">
        <v>271</v>
      </c>
      <c r="E283" s="248" t="s">
        <v>1607</v>
      </c>
      <c r="F283" s="249" t="s">
        <v>1608</v>
      </c>
      <c r="G283" s="250" t="s">
        <v>403</v>
      </c>
      <c r="H283" s="251">
        <v>12</v>
      </c>
      <c r="I283" s="252"/>
      <c r="J283" s="253">
        <f>ROUND(I283*H283,2)</f>
        <v>0</v>
      </c>
      <c r="K283" s="249" t="s">
        <v>5</v>
      </c>
      <c r="L283" s="254"/>
      <c r="M283" s="255" t="s">
        <v>5</v>
      </c>
      <c r="N283" s="256" t="s">
        <v>44</v>
      </c>
      <c r="O283" s="49"/>
      <c r="P283" s="223">
        <f>O283*H283</f>
        <v>0</v>
      </c>
      <c r="Q283" s="223">
        <v>0.01</v>
      </c>
      <c r="R283" s="223">
        <f>Q283*H283</f>
        <v>0.12</v>
      </c>
      <c r="S283" s="223">
        <v>0</v>
      </c>
      <c r="T283" s="224">
        <f>S283*H283</f>
        <v>0</v>
      </c>
      <c r="AR283" s="26" t="s">
        <v>1439</v>
      </c>
      <c r="AT283" s="26" t="s">
        <v>271</v>
      </c>
      <c r="AU283" s="26" t="s">
        <v>83</v>
      </c>
      <c r="AY283" s="26" t="s">
        <v>200</v>
      </c>
      <c r="BE283" s="225">
        <f>IF(N283="základní",J283,0)</f>
        <v>0</v>
      </c>
      <c r="BF283" s="225">
        <f>IF(N283="snížená",J283,0)</f>
        <v>0</v>
      </c>
      <c r="BG283" s="225">
        <f>IF(N283="zákl. přenesená",J283,0)</f>
        <v>0</v>
      </c>
      <c r="BH283" s="225">
        <f>IF(N283="sníž. přenesená",J283,0)</f>
        <v>0</v>
      </c>
      <c r="BI283" s="225">
        <f>IF(N283="nulová",J283,0)</f>
        <v>0</v>
      </c>
      <c r="BJ283" s="26" t="s">
        <v>81</v>
      </c>
      <c r="BK283" s="225">
        <f>ROUND(I283*H283,2)</f>
        <v>0</v>
      </c>
      <c r="BL283" s="26" t="s">
        <v>1439</v>
      </c>
      <c r="BM283" s="26" t="s">
        <v>1609</v>
      </c>
    </row>
    <row r="284" s="1" customFormat="1">
      <c r="B284" s="48"/>
      <c r="D284" s="226" t="s">
        <v>209</v>
      </c>
      <c r="F284" s="227" t="s">
        <v>1610</v>
      </c>
      <c r="I284" s="228"/>
      <c r="L284" s="48"/>
      <c r="M284" s="229"/>
      <c r="N284" s="49"/>
      <c r="O284" s="49"/>
      <c r="P284" s="49"/>
      <c r="Q284" s="49"/>
      <c r="R284" s="49"/>
      <c r="S284" s="49"/>
      <c r="T284" s="87"/>
      <c r="AT284" s="26" t="s">
        <v>209</v>
      </c>
      <c r="AU284" s="26" t="s">
        <v>83</v>
      </c>
    </row>
    <row r="285" s="1" customFormat="1" ht="16.5" customHeight="1">
      <c r="B285" s="213"/>
      <c r="C285" s="214" t="s">
        <v>528</v>
      </c>
      <c r="D285" s="214" t="s">
        <v>202</v>
      </c>
      <c r="E285" s="215" t="s">
        <v>1611</v>
      </c>
      <c r="F285" s="216" t="s">
        <v>1612</v>
      </c>
      <c r="G285" s="217" t="s">
        <v>403</v>
      </c>
      <c r="H285" s="218">
        <v>2</v>
      </c>
      <c r="I285" s="219"/>
      <c r="J285" s="220">
        <f>ROUND(I285*H285,2)</f>
        <v>0</v>
      </c>
      <c r="K285" s="216" t="s">
        <v>206</v>
      </c>
      <c r="L285" s="48"/>
      <c r="M285" s="221" t="s">
        <v>5</v>
      </c>
      <c r="N285" s="222" t="s">
        <v>44</v>
      </c>
      <c r="O285" s="49"/>
      <c r="P285" s="223">
        <f>O285*H285</f>
        <v>0</v>
      </c>
      <c r="Q285" s="223">
        <v>0.32906000000000002</v>
      </c>
      <c r="R285" s="223">
        <f>Q285*H285</f>
        <v>0.65812000000000004</v>
      </c>
      <c r="S285" s="223">
        <v>0</v>
      </c>
      <c r="T285" s="224">
        <f>S285*H285</f>
        <v>0</v>
      </c>
      <c r="AR285" s="26" t="s">
        <v>207</v>
      </c>
      <c r="AT285" s="26" t="s">
        <v>202</v>
      </c>
      <c r="AU285" s="26" t="s">
        <v>83</v>
      </c>
      <c r="AY285" s="26" t="s">
        <v>200</v>
      </c>
      <c r="BE285" s="225">
        <f>IF(N285="základní",J285,0)</f>
        <v>0</v>
      </c>
      <c r="BF285" s="225">
        <f>IF(N285="snížená",J285,0)</f>
        <v>0</v>
      </c>
      <c r="BG285" s="225">
        <f>IF(N285="zákl. přenesená",J285,0)</f>
        <v>0</v>
      </c>
      <c r="BH285" s="225">
        <f>IF(N285="sníž. přenesená",J285,0)</f>
        <v>0</v>
      </c>
      <c r="BI285" s="225">
        <f>IF(N285="nulová",J285,0)</f>
        <v>0</v>
      </c>
      <c r="BJ285" s="26" t="s">
        <v>81</v>
      </c>
      <c r="BK285" s="225">
        <f>ROUND(I285*H285,2)</f>
        <v>0</v>
      </c>
      <c r="BL285" s="26" t="s">
        <v>207</v>
      </c>
      <c r="BM285" s="26" t="s">
        <v>1613</v>
      </c>
    </row>
    <row r="286" s="1" customFormat="1">
      <c r="B286" s="48"/>
      <c r="D286" s="226" t="s">
        <v>209</v>
      </c>
      <c r="F286" s="227" t="s">
        <v>1612</v>
      </c>
      <c r="I286" s="228"/>
      <c r="L286" s="48"/>
      <c r="M286" s="229"/>
      <c r="N286" s="49"/>
      <c r="O286" s="49"/>
      <c r="P286" s="49"/>
      <c r="Q286" s="49"/>
      <c r="R286" s="49"/>
      <c r="S286" s="49"/>
      <c r="T286" s="87"/>
      <c r="AT286" s="26" t="s">
        <v>209</v>
      </c>
      <c r="AU286" s="26" t="s">
        <v>83</v>
      </c>
    </row>
    <row r="287" s="1" customFormat="1">
      <c r="B287" s="48"/>
      <c r="D287" s="226" t="s">
        <v>1349</v>
      </c>
      <c r="F287" s="246" t="s">
        <v>1606</v>
      </c>
      <c r="I287" s="228"/>
      <c r="L287" s="48"/>
      <c r="M287" s="229"/>
      <c r="N287" s="49"/>
      <c r="O287" s="49"/>
      <c r="P287" s="49"/>
      <c r="Q287" s="49"/>
      <c r="R287" s="49"/>
      <c r="S287" s="49"/>
      <c r="T287" s="87"/>
      <c r="AT287" s="26" t="s">
        <v>1349</v>
      </c>
      <c r="AU287" s="26" t="s">
        <v>83</v>
      </c>
    </row>
    <row r="288" s="1" customFormat="1" ht="16.5" customHeight="1">
      <c r="B288" s="213"/>
      <c r="C288" s="247" t="s">
        <v>534</v>
      </c>
      <c r="D288" s="247" t="s">
        <v>271</v>
      </c>
      <c r="E288" s="248" t="s">
        <v>1614</v>
      </c>
      <c r="F288" s="249" t="s">
        <v>1615</v>
      </c>
      <c r="G288" s="250" t="s">
        <v>403</v>
      </c>
      <c r="H288" s="251">
        <v>2</v>
      </c>
      <c r="I288" s="252"/>
      <c r="J288" s="253">
        <f>ROUND(I288*H288,2)</f>
        <v>0</v>
      </c>
      <c r="K288" s="249" t="s">
        <v>5</v>
      </c>
      <c r="L288" s="254"/>
      <c r="M288" s="255" t="s">
        <v>5</v>
      </c>
      <c r="N288" s="256" t="s">
        <v>44</v>
      </c>
      <c r="O288" s="49"/>
      <c r="P288" s="223">
        <f>O288*H288</f>
        <v>0</v>
      </c>
      <c r="Q288" s="223">
        <v>0.032000000000000001</v>
      </c>
      <c r="R288" s="223">
        <f>Q288*H288</f>
        <v>0.064000000000000001</v>
      </c>
      <c r="S288" s="223">
        <v>0</v>
      </c>
      <c r="T288" s="224">
        <f>S288*H288</f>
        <v>0</v>
      </c>
      <c r="AR288" s="26" t="s">
        <v>1439</v>
      </c>
      <c r="AT288" s="26" t="s">
        <v>271</v>
      </c>
      <c r="AU288" s="26" t="s">
        <v>83</v>
      </c>
      <c r="AY288" s="26" t="s">
        <v>200</v>
      </c>
      <c r="BE288" s="225">
        <f>IF(N288="základní",J288,0)</f>
        <v>0</v>
      </c>
      <c r="BF288" s="225">
        <f>IF(N288="snížená",J288,0)</f>
        <v>0</v>
      </c>
      <c r="BG288" s="225">
        <f>IF(N288="zákl. přenesená",J288,0)</f>
        <v>0</v>
      </c>
      <c r="BH288" s="225">
        <f>IF(N288="sníž. přenesená",J288,0)</f>
        <v>0</v>
      </c>
      <c r="BI288" s="225">
        <f>IF(N288="nulová",J288,0)</f>
        <v>0</v>
      </c>
      <c r="BJ288" s="26" t="s">
        <v>81</v>
      </c>
      <c r="BK288" s="225">
        <f>ROUND(I288*H288,2)</f>
        <v>0</v>
      </c>
      <c r="BL288" s="26" t="s">
        <v>1439</v>
      </c>
      <c r="BM288" s="26" t="s">
        <v>1616</v>
      </c>
    </row>
    <row r="289" s="1" customFormat="1">
      <c r="B289" s="48"/>
      <c r="D289" s="226" t="s">
        <v>209</v>
      </c>
      <c r="F289" s="227" t="s">
        <v>1617</v>
      </c>
      <c r="I289" s="228"/>
      <c r="L289" s="48"/>
      <c r="M289" s="229"/>
      <c r="N289" s="49"/>
      <c r="O289" s="49"/>
      <c r="P289" s="49"/>
      <c r="Q289" s="49"/>
      <c r="R289" s="49"/>
      <c r="S289" s="49"/>
      <c r="T289" s="87"/>
      <c r="AT289" s="26" t="s">
        <v>209</v>
      </c>
      <c r="AU289" s="26" t="s">
        <v>83</v>
      </c>
    </row>
    <row r="290" s="1" customFormat="1" ht="16.5" customHeight="1">
      <c r="B290" s="213"/>
      <c r="C290" s="214" t="s">
        <v>540</v>
      </c>
      <c r="D290" s="214" t="s">
        <v>202</v>
      </c>
      <c r="E290" s="215" t="s">
        <v>1618</v>
      </c>
      <c r="F290" s="216" t="s">
        <v>1619</v>
      </c>
      <c r="G290" s="217" t="s">
        <v>403</v>
      </c>
      <c r="H290" s="218">
        <v>14</v>
      </c>
      <c r="I290" s="219"/>
      <c r="J290" s="220">
        <f>ROUND(I290*H290,2)</f>
        <v>0</v>
      </c>
      <c r="K290" s="216" t="s">
        <v>206</v>
      </c>
      <c r="L290" s="48"/>
      <c r="M290" s="221" t="s">
        <v>5</v>
      </c>
      <c r="N290" s="222" t="s">
        <v>44</v>
      </c>
      <c r="O290" s="49"/>
      <c r="P290" s="223">
        <f>O290*H290</f>
        <v>0</v>
      </c>
      <c r="Q290" s="223">
        <v>0.00031</v>
      </c>
      <c r="R290" s="223">
        <f>Q290*H290</f>
        <v>0.0043400000000000001</v>
      </c>
      <c r="S290" s="223">
        <v>0</v>
      </c>
      <c r="T290" s="224">
        <f>S290*H290</f>
        <v>0</v>
      </c>
      <c r="AR290" s="26" t="s">
        <v>207</v>
      </c>
      <c r="AT290" s="26" t="s">
        <v>202</v>
      </c>
      <c r="AU290" s="26" t="s">
        <v>83</v>
      </c>
      <c r="AY290" s="26" t="s">
        <v>200</v>
      </c>
      <c r="BE290" s="225">
        <f>IF(N290="základní",J290,0)</f>
        <v>0</v>
      </c>
      <c r="BF290" s="225">
        <f>IF(N290="snížená",J290,0)</f>
        <v>0</v>
      </c>
      <c r="BG290" s="225">
        <f>IF(N290="zákl. přenesená",J290,0)</f>
        <v>0</v>
      </c>
      <c r="BH290" s="225">
        <f>IF(N290="sníž. přenesená",J290,0)</f>
        <v>0</v>
      </c>
      <c r="BI290" s="225">
        <f>IF(N290="nulová",J290,0)</f>
        <v>0</v>
      </c>
      <c r="BJ290" s="26" t="s">
        <v>81</v>
      </c>
      <c r="BK290" s="225">
        <f>ROUND(I290*H290,2)</f>
        <v>0</v>
      </c>
      <c r="BL290" s="26" t="s">
        <v>207</v>
      </c>
      <c r="BM290" s="26" t="s">
        <v>1620</v>
      </c>
    </row>
    <row r="291" s="1" customFormat="1">
      <c r="B291" s="48"/>
      <c r="D291" s="226" t="s">
        <v>209</v>
      </c>
      <c r="F291" s="227" t="s">
        <v>1621</v>
      </c>
      <c r="I291" s="228"/>
      <c r="L291" s="48"/>
      <c r="M291" s="229"/>
      <c r="N291" s="49"/>
      <c r="O291" s="49"/>
      <c r="P291" s="49"/>
      <c r="Q291" s="49"/>
      <c r="R291" s="49"/>
      <c r="S291" s="49"/>
      <c r="T291" s="87"/>
      <c r="AT291" s="26" t="s">
        <v>209</v>
      </c>
      <c r="AU291" s="26" t="s">
        <v>83</v>
      </c>
    </row>
    <row r="292" s="1" customFormat="1">
      <c r="B292" s="48"/>
      <c r="D292" s="226" t="s">
        <v>1349</v>
      </c>
      <c r="F292" s="246" t="s">
        <v>1622</v>
      </c>
      <c r="I292" s="228"/>
      <c r="L292" s="48"/>
      <c r="M292" s="229"/>
      <c r="N292" s="49"/>
      <c r="O292" s="49"/>
      <c r="P292" s="49"/>
      <c r="Q292" s="49"/>
      <c r="R292" s="49"/>
      <c r="S292" s="49"/>
      <c r="T292" s="87"/>
      <c r="AT292" s="26" t="s">
        <v>1349</v>
      </c>
      <c r="AU292" s="26" t="s">
        <v>83</v>
      </c>
    </row>
    <row r="293" s="1" customFormat="1" ht="16.5" customHeight="1">
      <c r="B293" s="213"/>
      <c r="C293" s="214" t="s">
        <v>546</v>
      </c>
      <c r="D293" s="214" t="s">
        <v>202</v>
      </c>
      <c r="E293" s="215" t="s">
        <v>1623</v>
      </c>
      <c r="F293" s="216" t="s">
        <v>1624</v>
      </c>
      <c r="G293" s="217" t="s">
        <v>333</v>
      </c>
      <c r="H293" s="218">
        <v>752.90499999999997</v>
      </c>
      <c r="I293" s="219"/>
      <c r="J293" s="220">
        <f>ROUND(I293*H293,2)</f>
        <v>0</v>
      </c>
      <c r="K293" s="216" t="s">
        <v>206</v>
      </c>
      <c r="L293" s="48"/>
      <c r="M293" s="221" t="s">
        <v>5</v>
      </c>
      <c r="N293" s="222" t="s">
        <v>44</v>
      </c>
      <c r="O293" s="49"/>
      <c r="P293" s="223">
        <f>O293*H293</f>
        <v>0</v>
      </c>
      <c r="Q293" s="223">
        <v>6.0000000000000002E-05</v>
      </c>
      <c r="R293" s="223">
        <f>Q293*H293</f>
        <v>0.045174300000000001</v>
      </c>
      <c r="S293" s="223">
        <v>0</v>
      </c>
      <c r="T293" s="224">
        <f>S293*H293</f>
        <v>0</v>
      </c>
      <c r="AR293" s="26" t="s">
        <v>207</v>
      </c>
      <c r="AT293" s="26" t="s">
        <v>202</v>
      </c>
      <c r="AU293" s="26" t="s">
        <v>83</v>
      </c>
      <c r="AY293" s="26" t="s">
        <v>200</v>
      </c>
      <c r="BE293" s="225">
        <f>IF(N293="základní",J293,0)</f>
        <v>0</v>
      </c>
      <c r="BF293" s="225">
        <f>IF(N293="snížená",J293,0)</f>
        <v>0</v>
      </c>
      <c r="BG293" s="225">
        <f>IF(N293="zákl. přenesená",J293,0)</f>
        <v>0</v>
      </c>
      <c r="BH293" s="225">
        <f>IF(N293="sníž. přenesená",J293,0)</f>
        <v>0</v>
      </c>
      <c r="BI293" s="225">
        <f>IF(N293="nulová",J293,0)</f>
        <v>0</v>
      </c>
      <c r="BJ293" s="26" t="s">
        <v>81</v>
      </c>
      <c r="BK293" s="225">
        <f>ROUND(I293*H293,2)</f>
        <v>0</v>
      </c>
      <c r="BL293" s="26" t="s">
        <v>207</v>
      </c>
      <c r="BM293" s="26" t="s">
        <v>1625</v>
      </c>
    </row>
    <row r="294" s="1" customFormat="1">
      <c r="B294" s="48"/>
      <c r="D294" s="226" t="s">
        <v>209</v>
      </c>
      <c r="F294" s="227" t="s">
        <v>1626</v>
      </c>
      <c r="I294" s="228"/>
      <c r="L294" s="48"/>
      <c r="M294" s="229"/>
      <c r="N294" s="49"/>
      <c r="O294" s="49"/>
      <c r="P294" s="49"/>
      <c r="Q294" s="49"/>
      <c r="R294" s="49"/>
      <c r="S294" s="49"/>
      <c r="T294" s="87"/>
      <c r="AT294" s="26" t="s">
        <v>209</v>
      </c>
      <c r="AU294" s="26" t="s">
        <v>83</v>
      </c>
    </row>
    <row r="295" s="12" customFormat="1">
      <c r="B295" s="230"/>
      <c r="D295" s="226" t="s">
        <v>211</v>
      </c>
      <c r="E295" s="231" t="s">
        <v>5</v>
      </c>
      <c r="F295" s="232" t="s">
        <v>1627</v>
      </c>
      <c r="H295" s="233">
        <v>752.90499999999997</v>
      </c>
      <c r="I295" s="234"/>
      <c r="L295" s="230"/>
      <c r="M295" s="235"/>
      <c r="N295" s="236"/>
      <c r="O295" s="236"/>
      <c r="P295" s="236"/>
      <c r="Q295" s="236"/>
      <c r="R295" s="236"/>
      <c r="S295" s="236"/>
      <c r="T295" s="237"/>
      <c r="AT295" s="231" t="s">
        <v>211</v>
      </c>
      <c r="AU295" s="231" t="s">
        <v>83</v>
      </c>
      <c r="AV295" s="12" t="s">
        <v>83</v>
      </c>
      <c r="AW295" s="12" t="s">
        <v>37</v>
      </c>
      <c r="AX295" s="12" t="s">
        <v>81</v>
      </c>
      <c r="AY295" s="231" t="s">
        <v>200</v>
      </c>
    </row>
    <row r="296" s="11" customFormat="1" ht="29.88" customHeight="1">
      <c r="B296" s="200"/>
      <c r="D296" s="201" t="s">
        <v>72</v>
      </c>
      <c r="E296" s="211" t="s">
        <v>258</v>
      </c>
      <c r="F296" s="211" t="s">
        <v>474</v>
      </c>
      <c r="I296" s="203"/>
      <c r="J296" s="212">
        <f>BK296</f>
        <v>0</v>
      </c>
      <c r="L296" s="200"/>
      <c r="M296" s="205"/>
      <c r="N296" s="206"/>
      <c r="O296" s="206"/>
      <c r="P296" s="207">
        <f>P297</f>
        <v>0</v>
      </c>
      <c r="Q296" s="206"/>
      <c r="R296" s="207">
        <f>R297</f>
        <v>0</v>
      </c>
      <c r="S296" s="206"/>
      <c r="T296" s="208">
        <f>T297</f>
        <v>0</v>
      </c>
      <c r="AR296" s="201" t="s">
        <v>81</v>
      </c>
      <c r="AT296" s="209" t="s">
        <v>72</v>
      </c>
      <c r="AU296" s="209" t="s">
        <v>81</v>
      </c>
      <c r="AY296" s="201" t="s">
        <v>200</v>
      </c>
      <c r="BK296" s="210">
        <f>BK297</f>
        <v>0</v>
      </c>
    </row>
    <row r="297" s="11" customFormat="1" ht="14.88" customHeight="1">
      <c r="B297" s="200"/>
      <c r="D297" s="201" t="s">
        <v>72</v>
      </c>
      <c r="E297" s="211" t="s">
        <v>1628</v>
      </c>
      <c r="F297" s="211" t="s">
        <v>1629</v>
      </c>
      <c r="I297" s="203"/>
      <c r="J297" s="212">
        <f>BK297</f>
        <v>0</v>
      </c>
      <c r="L297" s="200"/>
      <c r="M297" s="205"/>
      <c r="N297" s="206"/>
      <c r="O297" s="206"/>
      <c r="P297" s="207">
        <f>SUM(P298:P300)</f>
        <v>0</v>
      </c>
      <c r="Q297" s="206"/>
      <c r="R297" s="207">
        <f>SUM(R298:R300)</f>
        <v>0</v>
      </c>
      <c r="S297" s="206"/>
      <c r="T297" s="208">
        <f>SUM(T298:T300)</f>
        <v>0</v>
      </c>
      <c r="AR297" s="201" t="s">
        <v>81</v>
      </c>
      <c r="AT297" s="209" t="s">
        <v>72</v>
      </c>
      <c r="AU297" s="209" t="s">
        <v>83</v>
      </c>
      <c r="AY297" s="201" t="s">
        <v>200</v>
      </c>
      <c r="BK297" s="210">
        <f>SUM(BK298:BK300)</f>
        <v>0</v>
      </c>
    </row>
    <row r="298" s="1" customFormat="1" ht="16.5" customHeight="1">
      <c r="B298" s="213"/>
      <c r="C298" s="214" t="s">
        <v>551</v>
      </c>
      <c r="D298" s="214" t="s">
        <v>202</v>
      </c>
      <c r="E298" s="215" t="s">
        <v>1630</v>
      </c>
      <c r="F298" s="216" t="s">
        <v>1631</v>
      </c>
      <c r="G298" s="217" t="s">
        <v>274</v>
      </c>
      <c r="H298" s="218">
        <v>593.53599999999994</v>
      </c>
      <c r="I298" s="219"/>
      <c r="J298" s="220">
        <f>ROUND(I298*H298,2)</f>
        <v>0</v>
      </c>
      <c r="K298" s="216" t="s">
        <v>206</v>
      </c>
      <c r="L298" s="48"/>
      <c r="M298" s="221" t="s">
        <v>5</v>
      </c>
      <c r="N298" s="222" t="s">
        <v>44</v>
      </c>
      <c r="O298" s="49"/>
      <c r="P298" s="223">
        <f>O298*H298</f>
        <v>0</v>
      </c>
      <c r="Q298" s="223">
        <v>0</v>
      </c>
      <c r="R298" s="223">
        <f>Q298*H298</f>
        <v>0</v>
      </c>
      <c r="S298" s="223">
        <v>0</v>
      </c>
      <c r="T298" s="224">
        <f>S298*H298</f>
        <v>0</v>
      </c>
      <c r="AR298" s="26" t="s">
        <v>207</v>
      </c>
      <c r="AT298" s="26" t="s">
        <v>202</v>
      </c>
      <c r="AU298" s="26" t="s">
        <v>110</v>
      </c>
      <c r="AY298" s="26" t="s">
        <v>200</v>
      </c>
      <c r="BE298" s="225">
        <f>IF(N298="základní",J298,0)</f>
        <v>0</v>
      </c>
      <c r="BF298" s="225">
        <f>IF(N298="snížená",J298,0)</f>
        <v>0</v>
      </c>
      <c r="BG298" s="225">
        <f>IF(N298="zákl. přenesená",J298,0)</f>
        <v>0</v>
      </c>
      <c r="BH298" s="225">
        <f>IF(N298="sníž. přenesená",J298,0)</f>
        <v>0</v>
      </c>
      <c r="BI298" s="225">
        <f>IF(N298="nulová",J298,0)</f>
        <v>0</v>
      </c>
      <c r="BJ298" s="26" t="s">
        <v>81</v>
      </c>
      <c r="BK298" s="225">
        <f>ROUND(I298*H298,2)</f>
        <v>0</v>
      </c>
      <c r="BL298" s="26" t="s">
        <v>207</v>
      </c>
      <c r="BM298" s="26" t="s">
        <v>1632</v>
      </c>
    </row>
    <row r="299" s="1" customFormat="1">
      <c r="B299" s="48"/>
      <c r="D299" s="226" t="s">
        <v>209</v>
      </c>
      <c r="F299" s="227" t="s">
        <v>1633</v>
      </c>
      <c r="I299" s="228"/>
      <c r="L299" s="48"/>
      <c r="M299" s="229"/>
      <c r="N299" s="49"/>
      <c r="O299" s="49"/>
      <c r="P299" s="49"/>
      <c r="Q299" s="49"/>
      <c r="R299" s="49"/>
      <c r="S299" s="49"/>
      <c r="T299" s="87"/>
      <c r="AT299" s="26" t="s">
        <v>209</v>
      </c>
      <c r="AU299" s="26" t="s">
        <v>110</v>
      </c>
    </row>
    <row r="300" s="1" customFormat="1">
      <c r="B300" s="48"/>
      <c r="D300" s="226" t="s">
        <v>1349</v>
      </c>
      <c r="F300" s="246" t="s">
        <v>1634</v>
      </c>
      <c r="I300" s="228"/>
      <c r="L300" s="48"/>
      <c r="M300" s="257"/>
      <c r="N300" s="258"/>
      <c r="O300" s="258"/>
      <c r="P300" s="258"/>
      <c r="Q300" s="258"/>
      <c r="R300" s="258"/>
      <c r="S300" s="258"/>
      <c r="T300" s="259"/>
      <c r="AT300" s="26" t="s">
        <v>1349</v>
      </c>
      <c r="AU300" s="26" t="s">
        <v>110</v>
      </c>
    </row>
    <row r="301" s="1" customFormat="1" ht="6.96" customHeight="1">
      <c r="B301" s="69"/>
      <c r="C301" s="70"/>
      <c r="D301" s="70"/>
      <c r="E301" s="70"/>
      <c r="F301" s="70"/>
      <c r="G301" s="70"/>
      <c r="H301" s="70"/>
      <c r="I301" s="165"/>
      <c r="J301" s="70"/>
      <c r="K301" s="70"/>
      <c r="L301" s="48"/>
    </row>
  </sheetData>
  <autoFilter ref="C94:K300"/>
  <mergeCells count="16">
    <mergeCell ref="E7:H7"/>
    <mergeCell ref="E11:H11"/>
    <mergeCell ref="E9:H9"/>
    <mergeCell ref="E13:H13"/>
    <mergeCell ref="E28:H28"/>
    <mergeCell ref="E49:H49"/>
    <mergeCell ref="E53:H53"/>
    <mergeCell ref="E51:H51"/>
    <mergeCell ref="E55:H55"/>
    <mergeCell ref="J59:J60"/>
    <mergeCell ref="E81:H81"/>
    <mergeCell ref="E85:H85"/>
    <mergeCell ref="E83:H83"/>
    <mergeCell ref="E87:H87"/>
    <mergeCell ref="G1:H1"/>
    <mergeCell ref="L2:V2"/>
  </mergeCells>
  <hyperlinks>
    <hyperlink ref="F1:G1" location="C2" display="1) Krycí list soupisu"/>
    <hyperlink ref="G1:H1" location="C62" display="2) Rekapitulace"/>
    <hyperlink ref="J1" location="C9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David-HP\David</dc:creator>
  <cp:lastModifiedBy>David-HP\David</cp:lastModifiedBy>
  <dcterms:created xsi:type="dcterms:W3CDTF">2019-05-30T05:12:13Z</dcterms:created>
  <dcterms:modified xsi:type="dcterms:W3CDTF">2019-05-30T05:12:44Z</dcterms:modified>
</cp:coreProperties>
</file>